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11"/>
  <workbookPr/>
  <bookViews>
    <workbookView xWindow="0" yWindow="0" windowWidth="20550" windowHeight="7395" activeTab="0"/>
  </bookViews>
  <sheets>
    <sheet name="Rekapitulace stavby" sheetId="1" r:id="rId1"/>
    <sheet name="01 - 2.NP - č. 201 - Koup..." sheetId="2" r:id="rId2"/>
    <sheet name="02 - 4.NP - č. 401 - Koup..." sheetId="3" r:id="rId3"/>
    <sheet name="03 - 5.NP - č. 501 - Koup..." sheetId="4" r:id="rId4"/>
    <sheet name="04 - 5.NP - č. 525 - Koup..." sheetId="5" r:id="rId5"/>
    <sheet name="05 - 5.NP - č. 526 - Koup..." sheetId="6" r:id="rId6"/>
    <sheet name="06 - 5.NP - č. 527 - Koup..." sheetId="7" r:id="rId7"/>
    <sheet name="07 - 5.NP - č. 528 - Koup..." sheetId="8" r:id="rId8"/>
    <sheet name="08 - 5.NP - č. 529 - Koup..." sheetId="9" r:id="rId9"/>
    <sheet name="09 - 5.NP - č. 530 - Koup..." sheetId="10" r:id="rId10"/>
    <sheet name="VRN - Vedlejší rozpočtové..." sheetId="11" r:id="rId11"/>
    <sheet name="Pokyny pro vyplnění" sheetId="12" r:id="rId12"/>
  </sheets>
  <definedNames>
    <definedName name="_xlnm._FilterDatabase" localSheetId="1" hidden="1">'01 - 2.NP - č. 201 - Koup...'!$C$98:$K$364</definedName>
    <definedName name="_xlnm._FilterDatabase" localSheetId="2" hidden="1">'02 - 4.NP - č. 401 - Koup...'!$C$98:$K$364</definedName>
    <definedName name="_xlnm._FilterDatabase" localSheetId="3" hidden="1">'03 - 5.NP - č. 501 - Koup...'!$C$98:$K$364</definedName>
    <definedName name="_xlnm._FilterDatabase" localSheetId="4" hidden="1">'04 - 5.NP - č. 525 - Koup...'!$C$99:$K$387</definedName>
    <definedName name="_xlnm._FilterDatabase" localSheetId="5" hidden="1">'05 - 5.NP - č. 526 - Koup...'!$C$99:$K$387</definedName>
    <definedName name="_xlnm._FilterDatabase" localSheetId="6" hidden="1">'06 - 5.NP - č. 527 - Koup...'!$C$99:$K$387</definedName>
    <definedName name="_xlnm._FilterDatabase" localSheetId="7" hidden="1">'07 - 5.NP - č. 528 - Koup...'!$C$99:$K$387</definedName>
    <definedName name="_xlnm._FilterDatabase" localSheetId="8" hidden="1">'08 - 5.NP - č. 529 - Koup...'!$C$99:$K$387</definedName>
    <definedName name="_xlnm._FilterDatabase" localSheetId="9" hidden="1">'09 - 5.NP - č. 530 - Koup...'!$C$99:$K$387</definedName>
    <definedName name="_xlnm._FilterDatabase" localSheetId="10" hidden="1">'VRN - Vedlejší rozpočtové...'!$C$81:$K$89</definedName>
    <definedName name="_xlnm.Print_Area" localSheetId="1">'01 - 2.NP - č. 201 - Koup...'!$C$4:$J$39,'01 - 2.NP - č. 201 - Koup...'!$C$45:$J$80,'01 - 2.NP - č. 201 - Koup...'!$C$86:$K$364</definedName>
    <definedName name="_xlnm.Print_Area" localSheetId="2">'02 - 4.NP - č. 401 - Koup...'!$C$4:$J$39,'02 - 4.NP - č. 401 - Koup...'!$C$45:$J$80,'02 - 4.NP - č. 401 - Koup...'!$C$86:$K$364</definedName>
    <definedName name="_xlnm.Print_Area" localSheetId="3">'03 - 5.NP - č. 501 - Koup...'!$C$4:$J$39,'03 - 5.NP - č. 501 - Koup...'!$C$45:$J$80,'03 - 5.NP - č. 501 - Koup...'!$C$86:$K$364</definedName>
    <definedName name="_xlnm.Print_Area" localSheetId="4">'04 - 5.NP - č. 525 - Koup...'!$C$4:$J$39,'04 - 5.NP - č. 525 - Koup...'!$C$45:$J$81,'04 - 5.NP - č. 525 - Koup...'!$C$87:$K$387</definedName>
    <definedName name="_xlnm.Print_Area" localSheetId="5">'05 - 5.NP - č. 526 - Koup...'!$C$4:$J$39,'05 - 5.NP - č. 526 - Koup...'!$C$45:$J$81,'05 - 5.NP - č. 526 - Koup...'!$C$87:$K$387</definedName>
    <definedName name="_xlnm.Print_Area" localSheetId="6">'06 - 5.NP - č. 527 - Koup...'!$C$4:$J$39,'06 - 5.NP - č. 527 - Koup...'!$C$45:$J$81,'06 - 5.NP - č. 527 - Koup...'!$C$87:$K$387</definedName>
    <definedName name="_xlnm.Print_Area" localSheetId="7">'07 - 5.NP - č. 528 - Koup...'!$C$4:$J$39,'07 - 5.NP - č. 528 - Koup...'!$C$45:$J$81,'07 - 5.NP - č. 528 - Koup...'!$C$87:$K$387</definedName>
    <definedName name="_xlnm.Print_Area" localSheetId="8">'08 - 5.NP - č. 529 - Koup...'!$C$4:$J$39,'08 - 5.NP - č. 529 - Koup...'!$C$45:$J$81,'08 - 5.NP - č. 529 - Koup...'!$C$87:$K$387</definedName>
    <definedName name="_xlnm.Print_Area" localSheetId="9">'09 - 5.NP - č. 530 - Koup...'!$C$4:$J$39,'09 - 5.NP - č. 530 - Koup...'!$C$45:$J$81,'09 - 5.NP - č. 530 - Koup...'!$C$87:$K$387</definedName>
    <definedName name="_xlnm.Print_Area" localSheetId="11">'Pokyny pro vyplnění'!$B$2:$K$71,'Pokyny pro vyplnění'!$B$74:$K$118,'Pokyny pro vyplnění'!$B$121:$K$161,'Pokyny pro vyplnění'!$B$164:$K$219</definedName>
    <definedName name="_xlnm.Print_Area" localSheetId="0">'Rekapitulace stavby'!$D$4:$AO$36,'Rekapitulace stavby'!$C$42:$AQ$65</definedName>
    <definedName name="_xlnm.Print_Area" localSheetId="10">'VRN - Vedlejší rozpočtové...'!$C$4:$J$39,'VRN - Vedlejší rozpočtové...'!$C$45:$J$63,'VRN - Vedlejší rozpočtové...'!$C$69:$K$89</definedName>
    <definedName name="_xlnm.Print_Titles" localSheetId="0">'Rekapitulace stavby'!$52:$52</definedName>
    <definedName name="_xlnm.Print_Titles" localSheetId="1">'01 - 2.NP - č. 201 - Koup...'!$98:$98</definedName>
    <definedName name="_xlnm.Print_Titles" localSheetId="2">'02 - 4.NP - č. 401 - Koup...'!$98:$98</definedName>
    <definedName name="_xlnm.Print_Titles" localSheetId="3">'03 - 5.NP - č. 501 - Koup...'!$98:$98</definedName>
    <definedName name="_xlnm.Print_Titles" localSheetId="4">'04 - 5.NP - č. 525 - Koup...'!$99:$99</definedName>
    <definedName name="_xlnm.Print_Titles" localSheetId="5">'05 - 5.NP - č. 526 - Koup...'!$99:$99</definedName>
    <definedName name="_xlnm.Print_Titles" localSheetId="6">'06 - 5.NP - č. 527 - Koup...'!$99:$99</definedName>
    <definedName name="_xlnm.Print_Titles" localSheetId="7">'07 - 5.NP - č. 528 - Koup...'!$99:$99</definedName>
    <definedName name="_xlnm.Print_Titles" localSheetId="8">'08 - 5.NP - č. 529 - Koup...'!$99:$99</definedName>
    <definedName name="_xlnm.Print_Titles" localSheetId="9">'09 - 5.NP - č. 530 - Koup...'!$99:$99</definedName>
    <definedName name="_xlnm.Print_Titles" localSheetId="10">'VRN - Vedlejší rozpočtové...'!$81:$81</definedName>
  </definedNames>
  <calcPr calcId="191029"/>
</workbook>
</file>

<file path=xl/sharedStrings.xml><?xml version="1.0" encoding="utf-8"?>
<sst xmlns="http://schemas.openxmlformats.org/spreadsheetml/2006/main" count="26394" uniqueCount="1236">
  <si>
    <t>Export Komplet</t>
  </si>
  <si>
    <t>VZ</t>
  </si>
  <si>
    <t>2.0</t>
  </si>
  <si>
    <t>ZAMOK</t>
  </si>
  <si>
    <t>False</t>
  </si>
  <si>
    <t>{69cca0aa-1133-4988-a61b-9692dc98b296}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</si>
  <si>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</si>
  <si>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</si>
  <si>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</si>
  <si>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</si>
  <si>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</si>
  <si>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</si>
  <si>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</si>
  <si>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</si>
  <si>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066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</si>
  <si>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</si>
  <si>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</si>
  <si>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hygienických prostor ISŠT, Benešov, Černoleská 1997</t>
  </si>
  <si>
    <t>KSO:</t>
  </si>
  <si>
    <t/>
  </si>
  <si>
    <t>CC-CZ:</t>
  </si>
  <si>
    <t>Místo:</t>
  </si>
  <si>
    <t>Benešov, Černoleská 1997</t>
  </si>
  <si>
    <t>Datum:</t>
  </si>
  <si>
    <t>28. 6. 2024</t>
  </si>
  <si>
    <t>Zadavatel:</t>
  </si>
  <si>
    <t>IČ:</t>
  </si>
  <si>
    <t>18620442</t>
  </si>
  <si>
    <t>Integrovaná střední škola technická</t>
  </si>
  <si>
    <t>DIČ:</t>
  </si>
  <si>
    <t>Uchazeč:</t>
  </si>
  <si>
    <t>Vyplň údaj</t>
  </si>
  <si>
    <t>Projektant:</t>
  </si>
  <si>
    <t>Ing. arch. Ondřej Lovíšek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</si>
  <si>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</si>
  <si>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</si>
  <si>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</si>
  <si>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</si>
  <si>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</si>
  <si>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</si>
  <si>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</si>
  <si>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</si>
  <si>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</si>
  <si>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</si>
  <si>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</si>
  <si>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</si>
  <si>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</si>
  <si>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</si>
  <si>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</si>
  <si>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</si>
  <si>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</si>
  <si>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</si>
  <si>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</si>
  <si>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</si>
  <si>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</si>
  <si>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</si>
  <si>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</si>
  <si>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</si>
  <si>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</si>
  <si>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</si>
  <si>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</si>
  <si>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</si>
  <si>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</si>
  <si>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</si>
  <si>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</si>
  <si>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</si>
  <si>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</si>
  <si>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</si>
  <si>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</si>
  <si>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</si>
  <si>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</si>
  <si>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</si>
  <si>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</si>
  <si>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</si>
  <si>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</si>
  <si>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</si>
  <si>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</si>
  <si>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</si>
  <si>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</si>
  <si>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2.NP - č. 201 - Koupelna typ A</t>
  </si>
  <si>
    <t>STA</t>
  </si>
  <si>
    <t>1</t>
  </si>
  <si>
    <t>{055af8a7-4b01-4ad5-8c67-0b79bfa1277d}</t>
  </si>
  <si>
    <t>2</t>
  </si>
  <si>
    <t>02</t>
  </si>
  <si>
    <t>4.NP - č. 401 - Koupelna typ A</t>
  </si>
  <si>
    <t>{ecef035b-e17b-44dd-ba1c-39a2412ee357}</t>
  </si>
  <si>
    <t>03</t>
  </si>
  <si>
    <t>5.NP - č. 501 - Koupelna typ A</t>
  </si>
  <si>
    <t>{28dcbec9-0c8b-4d74-8063-d62d6a408000}</t>
  </si>
  <si>
    <t>04</t>
  </si>
  <si>
    <t>5.NP - č. 525 - Koupelna typ B</t>
  </si>
  <si>
    <t>{b71c6c67-575a-4bcb-967c-5c25fb38d7be}</t>
  </si>
  <si>
    <t>05</t>
  </si>
  <si>
    <t>5.NP - č. 526 - Koupelna typ B</t>
  </si>
  <si>
    <t>{4463dc73-abd7-4bc5-9ea1-b83785af578c}</t>
  </si>
  <si>
    <t>06</t>
  </si>
  <si>
    <t>5.NP - č. 527 - Koupelna typ B</t>
  </si>
  <si>
    <t>{557d02d9-1d14-42d4-a822-421e358a26cc}</t>
  </si>
  <si>
    <t>07</t>
  </si>
  <si>
    <t>5.NP - č. 528 - Koupelna typ B</t>
  </si>
  <si>
    <t>{9733ca93-cf09-4f1c-aa31-856c398b3ef5}</t>
  </si>
  <si>
    <t>08</t>
  </si>
  <si>
    <t>5.NP - č. 529 - Koupelna typ B</t>
  </si>
  <si>
    <t>{7df3e942-9495-4e08-aa32-26dab716f715}</t>
  </si>
  <si>
    <t>09</t>
  </si>
  <si>
    <t>5.NP - č. 530 - Koupelna typ B</t>
  </si>
  <si>
    <t>{f0c91bcd-a4b0-4b33-8d9b-7a9bc71f8c60}</t>
  </si>
  <si>
    <t>VRN</t>
  </si>
  <si>
    <t>Vedlejší rozpočtové náklady</t>
  </si>
  <si>
    <t>{0d3bbf3c-c711-4b24-ad97-e62abe9be683}</t>
  </si>
  <si>
    <t>KRYCÍ LIST SOUPISU PRACÍ</t>
  </si>
  <si>
    <t>Objekt:</t>
  </si>
  <si>
    <t>01 - 2.NP - č. 201 - Koupelna typ A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</si>
  <si>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</si>
  <si>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</si>
  <si>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</si>
  <si>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</si>
  <si>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</si>
  <si>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</si>
  <si>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</si>
  <si>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</si>
  <si>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</si>
  <si>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</si>
  <si>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</si>
  <si>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</si>
  <si>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</si>
  <si>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741 - Elektroinstalace - silnoproud</t>
  </si>
  <si>
    <t xml:space="preserve">    751 - Vzduchotechnika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</si>
  <si>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</si>
  <si>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</si>
  <si>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</si>
  <si>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775 - Podlahy skládané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</si>
  <si>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</si>
  <si>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</si>
  <si>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</si>
  <si>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</si>
  <si>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</si>
  <si>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</si>
  <si>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</si>
  <si>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</si>
  <si>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</si>
  <si>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</si>
  <si>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</si>
  <si>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</si>
  <si>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</si>
  <si>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</si>
  <si>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</si>
  <si>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</si>
  <si>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</si>
  <si>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</si>
  <si>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</si>
  <si>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</si>
  <si>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</si>
  <si>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</si>
  <si>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</si>
  <si>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</si>
  <si>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612135101</t>
  </si>
  <si>
    <t>Hrubá výplň rýh maltou jakékoli šířky rýhy ve stěnách</t>
  </si>
  <si>
    <t>m2</t>
  </si>
  <si>
    <t>CS ÚRS 2024 01</t>
  </si>
  <si>
    <t>4</t>
  </si>
  <si>
    <t>-843084427</t>
  </si>
  <si>
    <t>Online PSC</t>
  </si>
  <si>
    <t>https://podminky.urs.cz/item/CS_URS_2024_01/612135101</t>
  </si>
  <si>
    <t>VV</t>
  </si>
  <si>
    <t>"zapravení rýh ve zdivu rozvody vody odpadu"10*0,3</t>
  </si>
  <si>
    <t>611131121</t>
  </si>
  <si>
    <t>Podkladní a spojovací vrstva vnitřních omítaných ploch penetrace disperzní nanášená ručně stropů</t>
  </si>
  <si>
    <t>-1755647656</t>
  </si>
  <si>
    <t>https://podminky.urs.cz/item/CS_URS_2024_01/611131121</t>
  </si>
  <si>
    <t>1,2*0,8+1,345*0,9+0,7*1,07</t>
  </si>
  <si>
    <t>3</t>
  </si>
  <si>
    <t>611321141</t>
  </si>
  <si>
    <t>Omítka vápenocementová vnitřních ploch nanášená ručně dvouvrstvá, tloušťky jádrové omítky do 10 mm a tloušťky štuku do 3 mm štuková vodorovných konstrukcí stropů rovných</t>
  </si>
  <si>
    <t>1581511867</t>
  </si>
  <si>
    <t>https://podminky.urs.cz/item/CS_URS_2024_01/611321141</t>
  </si>
  <si>
    <t>612131121</t>
  </si>
  <si>
    <t>Podkladní a spojovací vrstva vnitřních omítaných ploch penetrace disperzní nanášená ručně stěn</t>
  </si>
  <si>
    <t>956825383</t>
  </si>
  <si>
    <t>https://podminky.urs.cz/item/CS_URS_2024_01/612131121</t>
  </si>
  <si>
    <t>"koupelna"(1,07+0,7+0,83)*(2,54-1,53)</t>
  </si>
  <si>
    <t>"sprchový kout"(1,345*2+0,9*2)*(2,54-2)</t>
  </si>
  <si>
    <t>"WC"(1,2*2+0,8*2)*(2,54-1,53)-(0,6*0,47)</t>
  </si>
  <si>
    <t>Součet</t>
  </si>
  <si>
    <t>5</t>
  </si>
  <si>
    <t>612321141</t>
  </si>
  <si>
    <t>Omítka vápenocementová vnitřních ploch nanášená ručně dvouvrstvá, tloušťky jádrové omítky do 10 mm a tloušťky štuku do 3 mm štuková svislých konstrukcí stěn</t>
  </si>
  <si>
    <t>-252757438</t>
  </si>
  <si>
    <t>https://podminky.urs.cz/item/CS_URS_2024_01/612321141</t>
  </si>
  <si>
    <t>9</t>
  </si>
  <si>
    <t>Ostatní konstrukce a práce, bourání</t>
  </si>
  <si>
    <t>949101111</t>
  </si>
  <si>
    <t>Lešení pomocné pracovní pro objekty pozemních staveb pro zatížení do 150 kg/m2, o výšce lešeňové podlahy do 1,9 m</t>
  </si>
  <si>
    <t>-1717751381</t>
  </si>
  <si>
    <t>https://podminky.urs.cz/item/CS_URS_2024_01/949101111</t>
  </si>
  <si>
    <t>7</t>
  </si>
  <si>
    <t>965081223</t>
  </si>
  <si>
    <t>Bourání podlah z dlaždic bez podkladního lože nebo mazaniny, s jakoukoliv výplní spár keramických nebo xylolitových tl. přes 10 mm plochy přes 1 m2</t>
  </si>
  <si>
    <t>-470721014</t>
  </si>
  <si>
    <t>https://podminky.urs.cz/item/CS_URS_2024_01/965081223</t>
  </si>
  <si>
    <t>1,2*0,8+(1,345*0,9+0,9*0,3*2)+0,7*1,07</t>
  </si>
  <si>
    <t>8</t>
  </si>
  <si>
    <t>96904111R</t>
  </si>
  <si>
    <t>Vybourání vnitřního plastového potrubí do DN 200 včetně vysekání drážky</t>
  </si>
  <si>
    <t>m</t>
  </si>
  <si>
    <t>vlastní</t>
  </si>
  <si>
    <t>1926693671</t>
  </si>
  <si>
    <t>"odpadní potrubí a vodovod ve zdivu,podlaze"16</t>
  </si>
  <si>
    <t>971033331</t>
  </si>
  <si>
    <t>Vybourání otvorů ve zdivu základovém nebo nadzákladovém z cihel, tvárnic, příčkovek z cihel pálených na maltu vápennou nebo vápenocementovou plochy do 0,09 m2, tl. do 150 mm</t>
  </si>
  <si>
    <t>kus</t>
  </si>
  <si>
    <t>16</t>
  </si>
  <si>
    <t>609985104</t>
  </si>
  <si>
    <t>https://podminky.urs.cz/item/CS_URS_2024_01/971033331</t>
  </si>
  <si>
    <t>"otvory do šachet"2</t>
  </si>
  <si>
    <t>10</t>
  </si>
  <si>
    <t>978059541</t>
  </si>
  <si>
    <t>Odsekání obkladů stěn včetně otlučení podkladní omítky až na zdivo z obkládaček vnitřních, z jakýchkoliv materiálů, plochy přes 1 m2</t>
  </si>
  <si>
    <t>1882905400</t>
  </si>
  <si>
    <t>https://podminky.urs.cz/item/CS_URS_2024_01/978059541</t>
  </si>
  <si>
    <t>"koupelna"(1,07+0,7+0,83)*1,53</t>
  </si>
  <si>
    <t>"sprchový kout"(1,345*2+0,9*2-0,6)*2</t>
  </si>
  <si>
    <t>"WC"(1,2*2+0,8*2-0,6)*1,53</t>
  </si>
  <si>
    <t>11</t>
  </si>
  <si>
    <t>978011191</t>
  </si>
  <si>
    <t>Otlučení vápenných nebo vápenocementových omítek vnitřních ploch stropů, v rozsahu přes 50 do 100 %</t>
  </si>
  <si>
    <t>-2108024627</t>
  </si>
  <si>
    <t>https://podminky.urs.cz/item/CS_URS_2024_01/978011191</t>
  </si>
  <si>
    <t>978013191</t>
  </si>
  <si>
    <t>Otlučení vápenných nebo vápenocementových omítek vnitřních ploch stěn s vyškrabáním spar, s očištěním zdiva, v rozsahu přes 50 do 100 %</t>
  </si>
  <si>
    <t>-449622494</t>
  </si>
  <si>
    <t>https://podminky.urs.cz/item/CS_URS_2024_01/978013191</t>
  </si>
  <si>
    <t>13</t>
  </si>
  <si>
    <t>962031133</t>
  </si>
  <si>
    <t>Bourání příček nebo přizdívek z cihel pálených plných nebo dutých, tl. přes 100 do 150 mm</t>
  </si>
  <si>
    <t>-1510045304</t>
  </si>
  <si>
    <t>https://podminky.urs.cz/item/CS_URS_2024_01/962031133</t>
  </si>
  <si>
    <t>"sprchový kout, vybourání prahu"0,9*0,3</t>
  </si>
  <si>
    <t>14</t>
  </si>
  <si>
    <t>95290110R</t>
  </si>
  <si>
    <t>Čištění budov - závěrečný úklid, umytí obkladů, zařizovacích předmětů, dveří, zametení a vytření podlahy, a další potřebné práce</t>
  </si>
  <si>
    <t>kpl</t>
  </si>
  <si>
    <t>1996161074</t>
  </si>
  <si>
    <t>997</t>
  </si>
  <si>
    <t>Přesun sutě</t>
  </si>
  <si>
    <t>15</t>
  </si>
  <si>
    <t>997013112</t>
  </si>
  <si>
    <t>Vnitrostaveništní doprava suti a vybouraných hmot vodorovně do 50 m s naložením základní pro budovy a haly výšky přes 6 do 9 m</t>
  </si>
  <si>
    <t>t</t>
  </si>
  <si>
    <t>-1303538237</t>
  </si>
  <si>
    <t>https://podminky.urs.cz/item/CS_URS_2024_01/997013112</t>
  </si>
  <si>
    <t>997013501</t>
  </si>
  <si>
    <t>Odvoz suti a vybouraných hmot na skládku nebo meziskládku se složením, na vzdálenost do 1 km</t>
  </si>
  <si>
    <t>1136454061</t>
  </si>
  <si>
    <t>https://podminky.urs.cz/item/CS_URS_2024_01/997013501</t>
  </si>
  <si>
    <t>17</t>
  </si>
  <si>
    <t>997013509</t>
  </si>
  <si>
    <t>Odvoz suti a vybouraných hmot na skládku nebo meziskládku se složením, na vzdálenost Příplatek k ceně za každý další započatý 1 km přes 1 km</t>
  </si>
  <si>
    <t>1599956188</t>
  </si>
  <si>
    <t>https://podminky.urs.cz/item/CS_URS_2024_01/997013509</t>
  </si>
  <si>
    <t>2,206*19</t>
  </si>
  <si>
    <t>18</t>
  </si>
  <si>
    <t>997013607</t>
  </si>
  <si>
    <t>Poplatek za uložení stavebního odpadu na skládce (skládkovné) z tašek a keramických výrobků zatříděného do Katalogu odpadů pod kódem 17 01 03</t>
  </si>
  <si>
    <t>-390611722</t>
  </si>
  <si>
    <t>https://podminky.urs.cz/item/CS_URS_2024_01/997013607</t>
  </si>
  <si>
    <t>0,197+1,153</t>
  </si>
  <si>
    <t>19</t>
  </si>
  <si>
    <t>997013631</t>
  </si>
  <si>
    <t>Poplatek za uložení stavebního odpadu na skládce (skládkovné) směsného stavebního a demoličního zatříděného do Katalogu odpadů pod kódem 17 09 04</t>
  </si>
  <si>
    <t>-339265277</t>
  </si>
  <si>
    <t>https://podminky.urs.cz/item/CS_URS_2024_01/997013631</t>
  </si>
  <si>
    <t>PSV</t>
  </si>
  <si>
    <t>Práce a dodávky PSV</t>
  </si>
  <si>
    <t>711</t>
  </si>
  <si>
    <t>Izolace proti vodě, vlhkosti a plynům</t>
  </si>
  <si>
    <t>20</t>
  </si>
  <si>
    <t>711131811</t>
  </si>
  <si>
    <t>Odstranění izolace proti zemní vlhkosti na ploše vodorovné V</t>
  </si>
  <si>
    <t>972997937</t>
  </si>
  <si>
    <t>https://podminky.urs.cz/item/CS_URS_2024_01/711131811</t>
  </si>
  <si>
    <t>"kout s umyvadlem"0,7*1,07</t>
  </si>
  <si>
    <t>"sprcha"1,345*0,9</t>
  </si>
  <si>
    <t>"WC"1,2*0,8</t>
  </si>
  <si>
    <t>711191101</t>
  </si>
  <si>
    <t>Provedení izolace proti zemní vlhkosti hydroizolační stěrkou na ploše vodorovné V jednovrstvá na betonu</t>
  </si>
  <si>
    <t>313466603</t>
  </si>
  <si>
    <t>https://podminky.urs.cz/item/CS_URS_2024_01/711191101</t>
  </si>
  <si>
    <t>22</t>
  </si>
  <si>
    <t>711192101</t>
  </si>
  <si>
    <t>Provedení izolace proti zemní vlhkosti hydroizolační stěrkou na ploše svislé S jednovrstvá na betonu</t>
  </si>
  <si>
    <t>1161393602</t>
  </si>
  <si>
    <t>https://podminky.urs.cz/item/CS_URS_2024_01/711192101</t>
  </si>
  <si>
    <t>"kout s umyvadly"(1,07+0,7+0,83)*0,3</t>
  </si>
  <si>
    <t>"sprcha"(1,345*2+0,9*2-0,6)*0,3+(0,9+0,9+0,9)*1,7</t>
  </si>
  <si>
    <t>"WC"(1,2*2+0,8*2-0,6)*0,3</t>
  </si>
  <si>
    <t>23</t>
  </si>
  <si>
    <t>M</t>
  </si>
  <si>
    <t>24551040</t>
  </si>
  <si>
    <t>stěrka hydroizolační dvousložková cemento-polymerová pod dlažbu</t>
  </si>
  <si>
    <t>kg</t>
  </si>
  <si>
    <t>32</t>
  </si>
  <si>
    <t>640617469</t>
  </si>
  <si>
    <t>"0,4–0,6 kg/m2/vrstva"(2,92+7,557)*0,6</t>
  </si>
  <si>
    <t>24</t>
  </si>
  <si>
    <t>998711102</t>
  </si>
  <si>
    <t>Přesun hmot pro izolace proti vodě, vlhkosti a plynům stanovený z hmotnosti přesunovaného materiálu vodorovná dopravní vzdálenost do 50 m základní v objektech výšky přes 6 do 12 m</t>
  </si>
  <si>
    <t>-1323933966</t>
  </si>
  <si>
    <t>https://podminky.urs.cz/item/CS_URS_2024_01/998711102</t>
  </si>
  <si>
    <t>721</t>
  </si>
  <si>
    <t>Zdravotechnika - vnitřní kanalizace</t>
  </si>
  <si>
    <t>25</t>
  </si>
  <si>
    <t>721174004</t>
  </si>
  <si>
    <t>Potrubí z trub polypropylenových svodné (ležaté) DN 75</t>
  </si>
  <si>
    <t>1943153505</t>
  </si>
  <si>
    <t>https://podminky.urs.cz/item/CS_URS_2024_01/721174004</t>
  </si>
  <si>
    <t>26</t>
  </si>
  <si>
    <t>721174005</t>
  </si>
  <si>
    <t>Potrubí z trub polypropylenových svodné (ležaté) DN 110</t>
  </si>
  <si>
    <t>-1635343419</t>
  </si>
  <si>
    <t>https://podminky.urs.cz/item/CS_URS_2024_01/721174005</t>
  </si>
  <si>
    <t>27</t>
  </si>
  <si>
    <t>721174043</t>
  </si>
  <si>
    <t>Potrubí z trub polypropylenových připojovací DN 50</t>
  </si>
  <si>
    <t>1644656507</t>
  </si>
  <si>
    <t>https://podminky.urs.cz/item/CS_URS_2024_01/721174043</t>
  </si>
  <si>
    <t>28</t>
  </si>
  <si>
    <t>72119410R</t>
  </si>
  <si>
    <t>Zřízení přípojky na stávající odpadní potrubí v šachtě včetně potřebného materiálu</t>
  </si>
  <si>
    <t>527825261</t>
  </si>
  <si>
    <t>"WC, sprcha, kout s umyvadlem"3</t>
  </si>
  <si>
    <t>29</t>
  </si>
  <si>
    <t>998721102</t>
  </si>
  <si>
    <t>Přesun hmot pro vnitřní kanalizaci stanovený z hmotnosti přesunovaného materiálu vodorovná dopravní vzdálenost do 50 m základní v objektech výšky přes 6 do 12 m</t>
  </si>
  <si>
    <t>-350432058</t>
  </si>
  <si>
    <t>https://podminky.urs.cz/item/CS_URS_2024_01/998721102</t>
  </si>
  <si>
    <t>722</t>
  </si>
  <si>
    <t>Zdravotechnika - vnitřní vodovod</t>
  </si>
  <si>
    <t>30</t>
  </si>
  <si>
    <t>722174003</t>
  </si>
  <si>
    <t>Potrubí z plastových trubek z polypropylenu PPR svařovaných polyfúzně PN 16 (SDR 7,4) D 25 x 3,5</t>
  </si>
  <si>
    <t>1442148979</t>
  </si>
  <si>
    <t>https://podminky.urs.cz/item/CS_URS_2024_01/722174003</t>
  </si>
  <si>
    <t>31</t>
  </si>
  <si>
    <t>722174023</t>
  </si>
  <si>
    <t>Potrubí z plastových trubek z polypropylenu PPR svařovaných polyfúzně PN 20 (SDR 6) D 25 x 4,2</t>
  </si>
  <si>
    <t>-125257520</t>
  </si>
  <si>
    <t>https://podminky.urs.cz/item/CS_URS_2024_01/722174023</t>
  </si>
  <si>
    <t>722181212</t>
  </si>
  <si>
    <t>Ochrana potrubí termoizolačními trubicemi z pěnového polyetylenu PE přilepenými v příčných a podélných spojích, tloušťky izolace do 6 mm, vnitřního průměru izolace DN přes 22 do 32 mm</t>
  </si>
  <si>
    <t>1274053911</t>
  </si>
  <si>
    <t>https://podminky.urs.cz/item/CS_URS_2024_01/722181212</t>
  </si>
  <si>
    <t>33</t>
  </si>
  <si>
    <t>72219040R</t>
  </si>
  <si>
    <t>Zřízení přípojek na stávající potrubí v šachtě včetně potřebného materiálu</t>
  </si>
  <si>
    <t>-556578548</t>
  </si>
  <si>
    <t>"sprcha 2x, kout s umyvadlem 2x"4</t>
  </si>
  <si>
    <t>34</t>
  </si>
  <si>
    <t>722220153</t>
  </si>
  <si>
    <t>Armatury s jedním závitem plastové (PPR) PN 20 (SDR 6) DN 25 x G 3/4"</t>
  </si>
  <si>
    <t>2133046061</t>
  </si>
  <si>
    <t>https://podminky.urs.cz/item/CS_URS_2024_01/722220153</t>
  </si>
  <si>
    <t>35</t>
  </si>
  <si>
    <t>722290234</t>
  </si>
  <si>
    <t>Zkoušky, proplach a desinfekce vodovodního potrubí proplach a desinfekce vodovodního potrubí do DN 80</t>
  </si>
  <si>
    <t>426144842</t>
  </si>
  <si>
    <t>https://podminky.urs.cz/item/CS_URS_2024_01/722290234</t>
  </si>
  <si>
    <t>36</t>
  </si>
  <si>
    <t>998722102</t>
  </si>
  <si>
    <t>Přesun hmot pro vnitřní vodovod stanovený z hmotnosti přesunovaného materiálu vodorovná dopravní vzdálenost do 50 m základní v objektech výšky přes 6 do 12 m</t>
  </si>
  <si>
    <t>1274829896</t>
  </si>
  <si>
    <t>https://podminky.urs.cz/item/CS_URS_2024_01/998722102</t>
  </si>
  <si>
    <t>725</t>
  </si>
  <si>
    <t>Zdravotechnika - zařizovací předměty</t>
  </si>
  <si>
    <t>37</t>
  </si>
  <si>
    <t>725810811</t>
  </si>
  <si>
    <t>Demontáž výtokových ventilů nástěnných</t>
  </si>
  <si>
    <t>635489036</t>
  </si>
  <si>
    <t>https://podminky.urs.cz/item/CS_URS_2024_01/725810811</t>
  </si>
  <si>
    <t>"rohové ventily WC, koupelna"3</t>
  </si>
  <si>
    <t>38</t>
  </si>
  <si>
    <t>725820801</t>
  </si>
  <si>
    <t>Demontáž baterií nástěnných do G 3/4</t>
  </si>
  <si>
    <t>soubor</t>
  </si>
  <si>
    <t>-1305331891</t>
  </si>
  <si>
    <t>https://podminky.urs.cz/item/CS_URS_2024_01/725820801</t>
  </si>
  <si>
    <t>39</t>
  </si>
  <si>
    <t>725840851</t>
  </si>
  <si>
    <t>Demontáž baterií sprchových nástěnných</t>
  </si>
  <si>
    <t>278475559</t>
  </si>
  <si>
    <t>https://podminky.urs.cz/item/CS_URS_2024_01/725840851</t>
  </si>
  <si>
    <t>40</t>
  </si>
  <si>
    <t>725110811</t>
  </si>
  <si>
    <t>Demontáž klozetů splachovacích s nádrží nebo tlakovým splachovačem</t>
  </si>
  <si>
    <t>-310025177</t>
  </si>
  <si>
    <t>https://podminky.urs.cz/item/CS_URS_2024_01/725110811</t>
  </si>
  <si>
    <t>41</t>
  </si>
  <si>
    <t>725210821</t>
  </si>
  <si>
    <t>Demontáž umyvadel bez výtokových armatur umyvadel</t>
  </si>
  <si>
    <t>1353448888</t>
  </si>
  <si>
    <t>https://podminky.urs.cz/item/CS_URS_2024_01/725210821</t>
  </si>
  <si>
    <t>42</t>
  </si>
  <si>
    <t>725813111</t>
  </si>
  <si>
    <t>Ventily rohové bez připojovací trubičky nebo flexi hadičky G 1/2"</t>
  </si>
  <si>
    <t>1770544018</t>
  </si>
  <si>
    <t>https://podminky.urs.cz/item/CS_URS_2024_01/725813111</t>
  </si>
  <si>
    <t>"1x WC, 2x umyvadlo"3</t>
  </si>
  <si>
    <t>43</t>
  </si>
  <si>
    <t>55190005</t>
  </si>
  <si>
    <t>flexi hadice ohebná k baterii D 8x12mm F 1/2"xM10 500mm</t>
  </si>
  <si>
    <t>-1624128078</t>
  </si>
  <si>
    <t>44</t>
  </si>
  <si>
    <t>725112011</t>
  </si>
  <si>
    <t>Zařízení záchodů klozety keramické standardní samostatně stojící s plochým splachováním odpad vodorovný</t>
  </si>
  <si>
    <t>1125785259</t>
  </si>
  <si>
    <t>https://podminky.urs.cz/item/CS_URS_2024_01/725112011</t>
  </si>
  <si>
    <t>45</t>
  </si>
  <si>
    <t>725291650</t>
  </si>
  <si>
    <t>Montáž doplňků zařízení koupelen a záchodů toaletní desky rovné</t>
  </si>
  <si>
    <t>-1097168263</t>
  </si>
  <si>
    <t>https://podminky.urs.cz/item/CS_URS_2024_01/725291650</t>
  </si>
  <si>
    <t>46</t>
  </si>
  <si>
    <t>64294623</t>
  </si>
  <si>
    <t>deska bílá z duroplastu s pomalým sklápěním</t>
  </si>
  <si>
    <t>-1287959387</t>
  </si>
  <si>
    <t>47</t>
  </si>
  <si>
    <t>725241901</t>
  </si>
  <si>
    <t>Sprchové vaničky montáž sprchových vaniček</t>
  </si>
  <si>
    <t>-1682415101</t>
  </si>
  <si>
    <t>https://podminky.urs.cz/item/CS_URS_2024_01/725241901</t>
  </si>
  <si>
    <t>48</t>
  </si>
  <si>
    <t>55423024R</t>
  </si>
  <si>
    <t>čtvrtkruhová sprchová vanička 900x900x205mm s integrovaným panelem, na nožičkách</t>
  </si>
  <si>
    <t>1126928206</t>
  </si>
  <si>
    <t>"výška vaničky bude upřesněna při realizaci"1</t>
  </si>
  <si>
    <t>49</t>
  </si>
  <si>
    <t>72586550R</t>
  </si>
  <si>
    <t>Zápachové uzávěrky zařizovacích předmětů odpadní soupravy se zápachovou uzávěrkou sprchové vaničky</t>
  </si>
  <si>
    <t>-96604702</t>
  </si>
  <si>
    <t>50</t>
  </si>
  <si>
    <t>72524410R</t>
  </si>
  <si>
    <t>D+M Sprchová tyč oblouková 90 x 90 x 25 mm černá + ZÁVĚS</t>
  </si>
  <si>
    <t>-808902108</t>
  </si>
  <si>
    <t>51</t>
  </si>
  <si>
    <t>725841322R</t>
  </si>
  <si>
    <t>Baterie sprchová nástěnná se sprchovým setem s roztečí 150 mm - chrom</t>
  </si>
  <si>
    <t>1305056558</t>
  </si>
  <si>
    <t>"např. Sprchová baterie Jika Deep se sprchovým setem 150 mm chrom"1</t>
  </si>
  <si>
    <t>52</t>
  </si>
  <si>
    <t>725211661R</t>
  </si>
  <si>
    <t>Umyvadla keramická bílá bez výtokových armatur do desky zápustná, šířky umyvadla 520 až 560 mm</t>
  </si>
  <si>
    <t>2082650706</t>
  </si>
  <si>
    <t>"např. Zápustné umyvadlo Jika Ibon 52x41 cm otvor pro baterii uprostřed"1</t>
  </si>
  <si>
    <t>53</t>
  </si>
  <si>
    <t>725865501</t>
  </si>
  <si>
    <t>Zápachové uzávěrky zařizovacích předmětů odpadní soupravy se zápachovou uzávěrkou DN 40/50</t>
  </si>
  <si>
    <t>-1317488217</t>
  </si>
  <si>
    <t>https://podminky.urs.cz/item/CS_URS_2024_01/725865501</t>
  </si>
  <si>
    <t>"sifon chrom k umyvadlu"1</t>
  </si>
  <si>
    <t>54</t>
  </si>
  <si>
    <t>725822611</t>
  </si>
  <si>
    <t>Baterie umyvadlová stojánková páková bez výpusti - chrom</t>
  </si>
  <si>
    <t>-1018452181</t>
  </si>
  <si>
    <t>https://podminky.urs.cz/item/CS_URS_2024_01/725822611</t>
  </si>
  <si>
    <t>55</t>
  </si>
  <si>
    <t>998725102</t>
  </si>
  <si>
    <t>Přesun hmot pro zařizovací předměty stanovený z hmotnosti přesunovaného materiálu vodorovná dopravní vzdálenost do 50 m základní v objektech výšky přes 6 do 12 m</t>
  </si>
  <si>
    <t>-192049150</t>
  </si>
  <si>
    <t>https://podminky.urs.cz/item/CS_URS_2024_01/998725102</t>
  </si>
  <si>
    <t>741</t>
  </si>
  <si>
    <t>Elektroinstalace - silnoproud</t>
  </si>
  <si>
    <t>56</t>
  </si>
  <si>
    <t>74131180R</t>
  </si>
  <si>
    <t>Demontáž spínačů nástěnných normálních vnitřních</t>
  </si>
  <si>
    <t>-502992348</t>
  </si>
  <si>
    <t>"3x vypínač světla, 1x spínač ventilátoru"4</t>
  </si>
  <si>
    <t>57</t>
  </si>
  <si>
    <t>74131582R</t>
  </si>
  <si>
    <t>Demontáž zásuvek domovních normální prostředí šroubových bez zachování funkčnosti</t>
  </si>
  <si>
    <t>2126927100</t>
  </si>
  <si>
    <t>58</t>
  </si>
  <si>
    <t>741371813</t>
  </si>
  <si>
    <t>Demontáž svítidel bez zachování funkčnosti (do suti) interiérových modulového systému bodových nastavitelných</t>
  </si>
  <si>
    <t>-1444441784</t>
  </si>
  <si>
    <t>https://podminky.urs.cz/item/CS_URS_2024_01/741371813</t>
  </si>
  <si>
    <t>59</t>
  </si>
  <si>
    <t>741372012</t>
  </si>
  <si>
    <t>Montáž svítidel s integrovaným zdrojem LED se zapojením vodičů interiérových přisazených nástěnných reflektorových bez pohybového čidla</t>
  </si>
  <si>
    <t>-376090581</t>
  </si>
  <si>
    <t>https://podminky.urs.cz/item/CS_URS_2024_01/741372012</t>
  </si>
  <si>
    <t>60</t>
  </si>
  <si>
    <t>34835008R</t>
  </si>
  <si>
    <t>LED svítidlo nástěnné, vhodné do koupelny, IP ochrana: krytí IP44</t>
  </si>
  <si>
    <t>-361022532</t>
  </si>
  <si>
    <t>61</t>
  </si>
  <si>
    <t>741313043</t>
  </si>
  <si>
    <t>Montáž zásuvek domovních se zapojením vodičů šroubové připojení polozapuštěných nebo zapuštěných 10/16 A, provedení 2x (2P + PE) dvojnásobná</t>
  </si>
  <si>
    <t>-1557932439</t>
  </si>
  <si>
    <t>https://podminky.urs.cz/item/CS_URS_2024_01/741313043</t>
  </si>
  <si>
    <t>"kout s umyvadlem, bílá zásuvka"1</t>
  </si>
  <si>
    <t>62</t>
  </si>
  <si>
    <t>34555201</t>
  </si>
  <si>
    <t>zásuvka zápustná dvojnásobná chráněná, šroubové svorky</t>
  </si>
  <si>
    <t>-851375789</t>
  </si>
  <si>
    <t>63</t>
  </si>
  <si>
    <t>741310251</t>
  </si>
  <si>
    <t>Montáž spínačů jedno nebo dvoupólových polozapuštěných nebo zapuštěných se zapojením vodičů šroubové připojení, pro prostředí venkovní nebo mokré spínačů, řazení 1-jednopólových</t>
  </si>
  <si>
    <t>-426032371</t>
  </si>
  <si>
    <t>https://podminky.urs.cz/item/CS_URS_2024_01/741310251</t>
  </si>
  <si>
    <t>"kout s umyvadlem 1x, sprcha 1x, WC 1x včetně montáže rámečku a krytu"3</t>
  </si>
  <si>
    <t>64</t>
  </si>
  <si>
    <t>34535025</t>
  </si>
  <si>
    <t>přístroj spínače zápustného jednopólového, s krytem, řazení 1, IP44, šroubové svorky, bílý</t>
  </si>
  <si>
    <t>-1805875777</t>
  </si>
  <si>
    <t>65</t>
  </si>
  <si>
    <t>34539059</t>
  </si>
  <si>
    <t>rámeček jednonásobný, bílý</t>
  </si>
  <si>
    <t>1442861675</t>
  </si>
  <si>
    <t>66</t>
  </si>
  <si>
    <t>741310201</t>
  </si>
  <si>
    <t>Montáž spínačů jedno nebo dvoupólových polozapuštěných nebo zapuštěných se zapojením vodičů šroubové připojení, pro prostředí normální spínačů, řazení 1-jednopólových</t>
  </si>
  <si>
    <t>-1524458317</t>
  </si>
  <si>
    <t>https://podminky.urs.cz/item/CS_URS_2024_01/741310201</t>
  </si>
  <si>
    <t>"tlačítko k ventilátoru WC 1x, sprcha 1x"2</t>
  </si>
  <si>
    <t>67</t>
  </si>
  <si>
    <t>34535000</t>
  </si>
  <si>
    <t>spínač kompletní, zápustný, jednopólový, řazení 1, šroubové svorky</t>
  </si>
  <si>
    <t>657535454</t>
  </si>
  <si>
    <t>68</t>
  </si>
  <si>
    <t>998741102</t>
  </si>
  <si>
    <t>Přesun hmot pro silnoproud stanovený z hmotnosti přesunovaného materiálu vodorovná dopravní vzdálenost do 50 m základní v objektech výšky přes 6 do 12 m</t>
  </si>
  <si>
    <t>-2086570654</t>
  </si>
  <si>
    <t>https://podminky.urs.cz/item/CS_URS_2024_01/998741102</t>
  </si>
  <si>
    <t>751</t>
  </si>
  <si>
    <t>Vzduchotechnika</t>
  </si>
  <si>
    <t>69</t>
  </si>
  <si>
    <t>751398825</t>
  </si>
  <si>
    <t>Demontáž ostatních zařízení větrací mřížky stěnové, průřezu přes 0,200 m2</t>
  </si>
  <si>
    <t>1099258933</t>
  </si>
  <si>
    <t>https://podminky.urs.cz/item/CS_URS_2024_01/751398825</t>
  </si>
  <si>
    <t>"WC. sprcha"2</t>
  </si>
  <si>
    <t>70</t>
  </si>
  <si>
    <t>751398021</t>
  </si>
  <si>
    <t>Montáž ostatních zařízení větrací mřížky stěnové, průřezu do 0,040 m2</t>
  </si>
  <si>
    <t>1203658946</t>
  </si>
  <si>
    <t>https://podminky.urs.cz/item/CS_URS_2024_01/751398021</t>
  </si>
  <si>
    <t>71</t>
  </si>
  <si>
    <t>42972331</t>
  </si>
  <si>
    <t>mřížka stěnová otevřená jednořadá kovová úhel lamel 15° 200x100mm</t>
  </si>
  <si>
    <t>54448245</t>
  </si>
  <si>
    <t>72</t>
  </si>
  <si>
    <t>998751101</t>
  </si>
  <si>
    <t>Přesun hmot pro vzduchotechniku stanovený z hmotnosti přesunovaného materiálu vodorovná dopravní vzdálenost do 100 m základní v objektech výšky do 12 m</t>
  </si>
  <si>
    <t>347693584</t>
  </si>
  <si>
    <t>https://podminky.urs.cz/item/CS_URS_2024_01/998751101</t>
  </si>
  <si>
    <t>766</t>
  </si>
  <si>
    <t>Konstrukce truhlářské</t>
  </si>
  <si>
    <t>73</t>
  </si>
  <si>
    <t>766491851</t>
  </si>
  <si>
    <t>Demontáž ostatních truhlářských konstrukcí prahů dveří jednokřídlových</t>
  </si>
  <si>
    <t>-1512082556</t>
  </si>
  <si>
    <t>https://podminky.urs.cz/item/CS_URS_2024_01/766491851</t>
  </si>
  <si>
    <t>"WC, sprcha"2</t>
  </si>
  <si>
    <t>74</t>
  </si>
  <si>
    <t>766691914</t>
  </si>
  <si>
    <t>Ostatní práce vyvěšení nebo zavěšení křídel dřevěných dveřních, plochy do 2 m2</t>
  </si>
  <si>
    <t>-1414821740</t>
  </si>
  <si>
    <t>https://podminky.urs.cz/item/CS_URS_2024_01/766691914</t>
  </si>
  <si>
    <t>"WC, sprcha - vyvěšení stávajících dveří"2</t>
  </si>
  <si>
    <t>75</t>
  </si>
  <si>
    <t>766660001</t>
  </si>
  <si>
    <t>Montáž dveřních křídel dřevěných nebo plastových otevíravých do ocelové zárubně povrchově upravených jednokřídlových, šířky do 800 mm</t>
  </si>
  <si>
    <t>1787229835</t>
  </si>
  <si>
    <t>https://podminky.urs.cz/item/CS_URS_2024_01/766660001</t>
  </si>
  <si>
    <t>"WC,sprcha"2</t>
  </si>
  <si>
    <t>76</t>
  </si>
  <si>
    <t>MSN.0027212.URS</t>
  </si>
  <si>
    <t>dveře interiérové jednokřídlé plné, voština, CPL standard, 60x197</t>
  </si>
  <si>
    <t>MAT 2024</t>
  </si>
  <si>
    <t>-1169257563</t>
  </si>
  <si>
    <t>77</t>
  </si>
  <si>
    <t>766693411</t>
  </si>
  <si>
    <t>Montáž ostatních truhlářských konstrukcí umyvadlových desek bez výřezu, délky jednoho dílu do 1000 mm</t>
  </si>
  <si>
    <t>1603135156</t>
  </si>
  <si>
    <t>https://podminky.urs.cz/item/CS_URS_2024_01/766693411</t>
  </si>
  <si>
    <t>78</t>
  </si>
  <si>
    <t>60722R</t>
  </si>
  <si>
    <t>deska LDTD pod umyvadlo včetně výřezu a konzol pro uchycení a podpěru</t>
  </si>
  <si>
    <t>1969321697</t>
  </si>
  <si>
    <t>0,7*0,6</t>
  </si>
  <si>
    <t>79</t>
  </si>
  <si>
    <t>998766102</t>
  </si>
  <si>
    <t>Přesun hmot pro konstrukce truhlářské stanovený z hmotnosti přesunovaného materiálu vodorovná dopravní vzdálenost do 50 m základní v objektech výšky přes 6 do 12 m</t>
  </si>
  <si>
    <t>-1445747866</t>
  </si>
  <si>
    <t>https://podminky.urs.cz/item/CS_URS_2024_01/998766102</t>
  </si>
  <si>
    <t>767</t>
  </si>
  <si>
    <t>Konstrukce zámečnické</t>
  </si>
  <si>
    <t>80</t>
  </si>
  <si>
    <t>7678108R</t>
  </si>
  <si>
    <t>Demontáž revizních dvířek</t>
  </si>
  <si>
    <t>-82063140</t>
  </si>
  <si>
    <t>"WC"1</t>
  </si>
  <si>
    <t>81</t>
  </si>
  <si>
    <t>767646411</t>
  </si>
  <si>
    <t>Montáž revizních dveří a dvířek hliníkových, ocelových nebo plastových s rámem jednokřídlových, plochy do 0,5 m2</t>
  </si>
  <si>
    <t>-597946092</t>
  </si>
  <si>
    <t>https://podminky.urs.cz/item/CS_URS_2024_01/767646411</t>
  </si>
  <si>
    <t>"koupelna"0,3*0,3</t>
  </si>
  <si>
    <t>82</t>
  </si>
  <si>
    <t>59030711</t>
  </si>
  <si>
    <t>dvířka revizní jednokřídlá s automatickým zámkem 300x300mm</t>
  </si>
  <si>
    <t>-322601380</t>
  </si>
  <si>
    <t>83</t>
  </si>
  <si>
    <t>998767102</t>
  </si>
  <si>
    <t>Přesun hmot pro zámečnické konstrukce stanovený z hmotnosti přesunovaného materiálu vodorovná dopravní vzdálenost do 50 m základní v objektech výšky přes 6 do 12 m</t>
  </si>
  <si>
    <t>152461803</t>
  </si>
  <si>
    <t>https://podminky.urs.cz/item/CS_URS_2024_01/998767102</t>
  </si>
  <si>
    <t>771</t>
  </si>
  <si>
    <t>Podlahy z dlaždic</t>
  </si>
  <si>
    <t>84</t>
  </si>
  <si>
    <t>771111011</t>
  </si>
  <si>
    <t>Příprava podkladu před provedením dlažby vysátí podlah</t>
  </si>
  <si>
    <t>1442073604</t>
  </si>
  <si>
    <t>https://podminky.urs.cz/item/CS_URS_2024_01/771111011</t>
  </si>
  <si>
    <t>85</t>
  </si>
  <si>
    <t>771121011</t>
  </si>
  <si>
    <t>Nátěr penetrační na podlahu</t>
  </si>
  <si>
    <t>-368905221</t>
  </si>
  <si>
    <t>https://podminky.urs.cz/item/CS_URS_2024_01/771121011</t>
  </si>
  <si>
    <t>86</t>
  </si>
  <si>
    <t>771574416</t>
  </si>
  <si>
    <t>Montáž podlah z dlaždic keramických lepených cementovým flexibilním lepidlem hladkých, tloušťky do 10 mm přes 9 do 12 ks/m2</t>
  </si>
  <si>
    <t>211733731</t>
  </si>
  <si>
    <t>https://podminky.urs.cz/item/CS_URS_2024_01/771574416</t>
  </si>
  <si>
    <t>87</t>
  </si>
  <si>
    <t>59761409</t>
  </si>
  <si>
    <t>dlažba keramická slinutá protiskluzná do interiéru i exteriéru-bude upřesněno investorem</t>
  </si>
  <si>
    <t>1296611848</t>
  </si>
  <si>
    <t>88</t>
  </si>
  <si>
    <t>998771102</t>
  </si>
  <si>
    <t>Přesun hmot pro podlahy z dlaždic stanovený z hmotnosti přesunovaného materiálu vodorovná dopravní vzdálenost do 50 m v objektech výšky přes 6 do 12 m</t>
  </si>
  <si>
    <t>1515064223</t>
  </si>
  <si>
    <t>https://podminky.urs.cz/item/CS_URS_2024_01/998771102</t>
  </si>
  <si>
    <t>775</t>
  </si>
  <si>
    <t>Podlahy skládané</t>
  </si>
  <si>
    <t>89</t>
  </si>
  <si>
    <t>775429121</t>
  </si>
  <si>
    <t>Montáž lišty přechodové (vyrovnávací) připevněné vruty</t>
  </si>
  <si>
    <t>-558534203</t>
  </si>
  <si>
    <t>https://podminky.urs.cz/item/CS_URS_2024_01/775429121</t>
  </si>
  <si>
    <t>"WC, sprcha"2*0,6</t>
  </si>
  <si>
    <t>90</t>
  </si>
  <si>
    <t>59054114</t>
  </si>
  <si>
    <t>profil přechodový Al s pohyblivým ramenem matně eloxovaný 17,5x40mm</t>
  </si>
  <si>
    <t>-1993891543</t>
  </si>
  <si>
    <t>91</t>
  </si>
  <si>
    <t>998775102</t>
  </si>
  <si>
    <t>Přesun hmot pro podlahy skládané stanovený z hmotnosti přesunovaného materiálu vodorovná dopravní vzdálenost do 50 m základní v objektech výšky přes 6 do 12 m</t>
  </si>
  <si>
    <t>1795206424</t>
  </si>
  <si>
    <t>https://podminky.urs.cz/item/CS_URS_2024_01/998775102</t>
  </si>
  <si>
    <t>781</t>
  </si>
  <si>
    <t>Dokončovací práce - obklady</t>
  </si>
  <si>
    <t>92</t>
  </si>
  <si>
    <t>612135001</t>
  </si>
  <si>
    <t>Vyrovnání podkladu vnitřních stěn maltou vápenocementovou tl do 10 mm</t>
  </si>
  <si>
    <t>1177425006</t>
  </si>
  <si>
    <t>https://podminky.urs.cz/item/CS_URS_2024_01/612135001</t>
  </si>
  <si>
    <t>93</t>
  </si>
  <si>
    <t>781121011</t>
  </si>
  <si>
    <t>Nátěr penetrační na stěnu</t>
  </si>
  <si>
    <t>1493339334</t>
  </si>
  <si>
    <t>https://podminky.urs.cz/item/CS_URS_2024_01/781121011</t>
  </si>
  <si>
    <t>94</t>
  </si>
  <si>
    <t>781161021</t>
  </si>
  <si>
    <t>Příprava podkladu před provedením obkladu montáž profilu ukončujícího profilu rohového, vanového</t>
  </si>
  <si>
    <t>412886515</t>
  </si>
  <si>
    <t>https://podminky.urs.cz/item/CS_URS_2024_01/781161021</t>
  </si>
  <si>
    <t>(1,2*2+0,8*2-0,6)+(1,345*2+0,9*2-0,6)+(1,07+0,7+0,83)</t>
  </si>
  <si>
    <t>95</t>
  </si>
  <si>
    <t>28342003R</t>
  </si>
  <si>
    <t>LIŠTY PLASTOVÉ, ZAOBLENÉ, BÍLÉ</t>
  </si>
  <si>
    <t>1018486386</t>
  </si>
  <si>
    <t>96</t>
  </si>
  <si>
    <t>781472216</t>
  </si>
  <si>
    <t>Montáž keramických obkladů stěn lepených cementovým flexibilním lepidlem hladkých přes 9 do 12 ks/m2</t>
  </si>
  <si>
    <t>-1738474913</t>
  </si>
  <si>
    <t>https://podminky.urs.cz/item/CS_URS_2024_01/781472216</t>
  </si>
  <si>
    <t>97</t>
  </si>
  <si>
    <t>59761026R</t>
  </si>
  <si>
    <t>obklad keramický, OBKLAD - REKTIFIKOVANÝ, 80 % bílý, 20% barevný - dle výběru investora</t>
  </si>
  <si>
    <t>588147584</t>
  </si>
  <si>
    <t>98</t>
  </si>
  <si>
    <t>998781102</t>
  </si>
  <si>
    <t>Přesun hmot pro obklady keramické stanovený z hmotnosti přesunovaného materiálu vodorovná dopravní vzdálenost do 50 m v objektech výšky přes 6 do 12 m</t>
  </si>
  <si>
    <t>-604740210</t>
  </si>
  <si>
    <t>https://podminky.urs.cz/item/CS_URS_2024_01/998781102</t>
  </si>
  <si>
    <t>783</t>
  </si>
  <si>
    <t>Dokončovací práce - nátěry</t>
  </si>
  <si>
    <t>99</t>
  </si>
  <si>
    <t>783306805</t>
  </si>
  <si>
    <t>Odstranění nátěrů ze zámečnických konstrukcí opálením s obroušením</t>
  </si>
  <si>
    <t>753749597</t>
  </si>
  <si>
    <t>https://podminky.urs.cz/item/CS_URS_2024_01/783306805</t>
  </si>
  <si>
    <t>"stávající zárubně WC, sprcha"(2+0,6+2)*(0,15*3)*2</t>
  </si>
  <si>
    <t>100</t>
  </si>
  <si>
    <t>783301313</t>
  </si>
  <si>
    <t>Příprava podkladu zámečnických konstrukcí před provedením nátěru odmaštění odmašťovačem ředidlovým</t>
  </si>
  <si>
    <t>-11275405</t>
  </si>
  <si>
    <t>https://podminky.urs.cz/item/CS_URS_2024_01/783301313</t>
  </si>
  <si>
    <t>101</t>
  </si>
  <si>
    <t>783314201</t>
  </si>
  <si>
    <t>Základní antikorozní nátěr zámečnických konstrukcí jednonásobný syntetický standardní</t>
  </si>
  <si>
    <t>289945159</t>
  </si>
  <si>
    <t>https://podminky.urs.cz/item/CS_URS_2024_01/783314201</t>
  </si>
  <si>
    <t>102</t>
  </si>
  <si>
    <t>783317101</t>
  </si>
  <si>
    <t>Krycí nátěr (email) zámečnických konstrukcí jednonásobný syntetický standardní</t>
  </si>
  <si>
    <t>-1501136886</t>
  </si>
  <si>
    <t>https://podminky.urs.cz/item/CS_URS_2024_01/783317101</t>
  </si>
  <si>
    <t>784</t>
  </si>
  <si>
    <t>Dokončovací práce - malby a tapety</t>
  </si>
  <si>
    <t>103</t>
  </si>
  <si>
    <t>784181101</t>
  </si>
  <si>
    <t>Penetrace podkladu jednonásobná základní akrylátová bezbarvá v místnostech výšky do 3,80 m</t>
  </si>
  <si>
    <t>321577199</t>
  </si>
  <si>
    <t>https://podminky.urs.cz/item/CS_URS_2024_01/784181101</t>
  </si>
  <si>
    <t>"viz položka vápenocementová omítka stropů, stěn"2,92+8,809</t>
  </si>
  <si>
    <t>104</t>
  </si>
  <si>
    <t>784211121</t>
  </si>
  <si>
    <t>Dvojnásobné bílé malby ze směsí za mokra středně oděruvzdorných v místnostech v do 3,80 m</t>
  </si>
  <si>
    <t>82245353</t>
  </si>
  <si>
    <t>https://podminky.urs.cz/item/CS_URS_2024_01/784211121</t>
  </si>
  <si>
    <t>VRN4</t>
  </si>
  <si>
    <t>Inženýrská činnost</t>
  </si>
  <si>
    <t>105</t>
  </si>
  <si>
    <t>043203003</t>
  </si>
  <si>
    <t>Rozbor vody zkrácený z umyvadla</t>
  </si>
  <si>
    <t>1024</t>
  </si>
  <si>
    <t>1109393886</t>
  </si>
  <si>
    <t>https://podminky.urs.cz/item/CS_URS_2024_01/043203003</t>
  </si>
  <si>
    <t>02 - 4.NP - č. 401 - Koupelna typ A</t>
  </si>
  <si>
    <t>997013114</t>
  </si>
  <si>
    <t>Vnitrostaveništní doprava suti a vybouraných hmot vodorovně do 50 m s naložením základní pro budovy a haly výšky přes 12 do 15 m</t>
  </si>
  <si>
    <t>-1694101691</t>
  </si>
  <si>
    <t>https://podminky.urs.cz/item/CS_URS_2024_01/997013114</t>
  </si>
  <si>
    <t>998711103</t>
  </si>
  <si>
    <t>Přesun hmot pro izolace proti vodě, vlhkosti a plynům stanovený z hmotnosti přesunovaného materiálu vodorovná dopravní vzdálenost do 50 m základní v objektech výšky přes 12 do 60 m</t>
  </si>
  <si>
    <t>-993038040</t>
  </si>
  <si>
    <t>https://podminky.urs.cz/item/CS_URS_2024_01/998711103</t>
  </si>
  <si>
    <t>998721103</t>
  </si>
  <si>
    <t>Přesun hmot pro vnitřní kanalizaci stanovený z hmotnosti přesunovaného materiálu vodorovná dopravní vzdálenost do 50 m základní v objektech výšky přes 12 do 24 m</t>
  </si>
  <si>
    <t>208462424</t>
  </si>
  <si>
    <t>https://podminky.urs.cz/item/CS_URS_2024_01/998721103</t>
  </si>
  <si>
    <t>998722103</t>
  </si>
  <si>
    <t>Přesun hmot pro vnitřní vodovod stanovený z hmotnosti přesunovaného materiálu vodorovná dopravní vzdálenost do 50 m základní v objektech výšky přes 12 do 24 m</t>
  </si>
  <si>
    <t>1362527396</t>
  </si>
  <si>
    <t>https://podminky.urs.cz/item/CS_URS_2024_01/998722103</t>
  </si>
  <si>
    <t>998725103</t>
  </si>
  <si>
    <t>Přesun hmot pro zařizovací předměty stanovený z hmotnosti přesunovaného materiálu vodorovná dopravní vzdálenost do 50 m základní v objektech výšky přes 12 do 24 m</t>
  </si>
  <si>
    <t>-1768651878</t>
  </si>
  <si>
    <t>https://podminky.urs.cz/item/CS_URS_2024_01/998725103</t>
  </si>
  <si>
    <t>998741103</t>
  </si>
  <si>
    <t>Přesun hmot pro silnoproud stanovený z hmotnosti přesunovaného materiálu vodorovná dopravní vzdálenost do 50 m základní v objektech výšky přes 12 do 24 m</t>
  </si>
  <si>
    <t>-1695766813</t>
  </si>
  <si>
    <t>https://podminky.urs.cz/item/CS_URS_2024_01/998741103</t>
  </si>
  <si>
    <t>998751102</t>
  </si>
  <si>
    <t>Přesun hmot pro vzduchotechniku stanovený z hmotnosti přesunovaného materiálu vodorovná dopravní vzdálenost do 100 m základní v objektech výšky přes 12 do 24 m</t>
  </si>
  <si>
    <t>-444739125</t>
  </si>
  <si>
    <t>https://podminky.urs.cz/item/CS_URS_2024_01/998751102</t>
  </si>
  <si>
    <t>998766103</t>
  </si>
  <si>
    <t>Přesun hmot pro konstrukce truhlářské stanovený z hmotnosti přesunovaného materiálu vodorovná dopravní vzdálenost do 50 m základní v objektech výšky přes 12 do 24 m</t>
  </si>
  <si>
    <t>-369790774</t>
  </si>
  <si>
    <t>https://podminky.urs.cz/item/CS_URS_2024_01/998766103</t>
  </si>
  <si>
    <t>998767103</t>
  </si>
  <si>
    <t>Přesun hmot pro zámečnické konstrukce stanovený z hmotnosti přesunovaného materiálu vodorovná dopravní vzdálenost do 50 m základní v objektech výšky přes 12 do 24 m</t>
  </si>
  <si>
    <t>685461512</t>
  </si>
  <si>
    <t>https://podminky.urs.cz/item/CS_URS_2024_01/998767103</t>
  </si>
  <si>
    <t>998771103</t>
  </si>
  <si>
    <t>Přesun hmot pro podlahy z dlaždic stanovený z hmotnosti přesunovaného materiálu vodorovná dopravní vzdálenost do 50 m základní v objektech výšky přes 12 do 24 m</t>
  </si>
  <si>
    <t>388374643</t>
  </si>
  <si>
    <t>https://podminky.urs.cz/item/CS_URS_2024_01/998771103</t>
  </si>
  <si>
    <t>998775103</t>
  </si>
  <si>
    <t>Přesun hmot pro podlahy skládané stanovený z hmotnosti přesunovaného materiálu vodorovná dopravní vzdálenost do 50 m základní v objektech výšky přes 12 do 24 m</t>
  </si>
  <si>
    <t>1079447361</t>
  </si>
  <si>
    <t>https://podminky.urs.cz/item/CS_URS_2024_01/998775103</t>
  </si>
  <si>
    <t>998781103</t>
  </si>
  <si>
    <t>Přesun hmot pro obklady keramické stanovený z hmotnosti přesunovaného materiálu vodorovná dopravní vzdálenost do 50 m základní v objektech výšky přes 12 do 24 m</t>
  </si>
  <si>
    <t>1529348208</t>
  </si>
  <si>
    <t>https://podminky.urs.cz/item/CS_URS_2024_01/998781103</t>
  </si>
  <si>
    <t>03 - 5.NP - č. 501 - Koupelna typ A</t>
  </si>
  <si>
    <t>997013116</t>
  </si>
  <si>
    <t>Vnitrostaveništní doprava suti a vybouraných hmot vodorovně do 50 m s naložením základní pro budovy a haly výšky přes 18 do 21 m</t>
  </si>
  <si>
    <t>-1947167166</t>
  </si>
  <si>
    <t>https://podminky.urs.cz/item/CS_URS_2024_01/997013116</t>
  </si>
  <si>
    <t>-503040773</t>
  </si>
  <si>
    <t>-1798429742</t>
  </si>
  <si>
    <t>-2145931240</t>
  </si>
  <si>
    <t>2106054119</t>
  </si>
  <si>
    <t>2124541573</t>
  </si>
  <si>
    <t>1666264389</t>
  </si>
  <si>
    <t>1270163951</t>
  </si>
  <si>
    <t>-419935188</t>
  </si>
  <si>
    <t>-1126647010</t>
  </si>
  <si>
    <t>-550877586</t>
  </si>
  <si>
    <t>751441600</t>
  </si>
  <si>
    <t>04 - 5.NP - č. 525 - Koupelna typ B</t>
  </si>
  <si>
    <t xml:space="preserve">    763 - Konstrukce suché výstavby</t>
  </si>
  <si>
    <t>-1289229463</t>
  </si>
  <si>
    <t>-58793847</t>
  </si>
  <si>
    <t>"kout s umyvadly"1,42*0,82</t>
  </si>
  <si>
    <t>"sprcha"1,42*0,9</t>
  </si>
  <si>
    <t>"WC"0,82*1,14</t>
  </si>
  <si>
    <t>1864216325</t>
  </si>
  <si>
    <t>1054322622</t>
  </si>
  <si>
    <t>"kout s umyvadly"(1,42+0,82*2)*(2,54-1,53)</t>
  </si>
  <si>
    <t>"sprcha"(1,42*2+0,9*2)*(2,54-2)</t>
  </si>
  <si>
    <t>"WC"(0,82*2+1,14*2)*(2,54-1,53)-(0,6*0,54)</t>
  </si>
  <si>
    <t>-896685535</t>
  </si>
  <si>
    <t>-264864067</t>
  </si>
  <si>
    <t>-1389090483</t>
  </si>
  <si>
    <t>"sprcha"1,42*0,9+0,9*0,3*2</t>
  </si>
  <si>
    <t>1592636687</t>
  </si>
  <si>
    <t>"odpadní potrubí a vodovod ve zdivu,podlaze"18</t>
  </si>
  <si>
    <t>-1269997224</t>
  </si>
  <si>
    <t>"otvory do šachy"2</t>
  </si>
  <si>
    <t>-1238564972</t>
  </si>
  <si>
    <t>"kout s umyvadly"(1,42+0,82*2)*1,53</t>
  </si>
  <si>
    <t>"sprcha"(1,42*2+0,9*2-0,6)*2</t>
  </si>
  <si>
    <t>"WC"(0,82*2+1,14*2-0,6)*1,53</t>
  </si>
  <si>
    <t>970832870</t>
  </si>
  <si>
    <t>1989102358</t>
  </si>
  <si>
    <t>-432159224</t>
  </si>
  <si>
    <t>"sprcha, zděný prah"0,9*0,3</t>
  </si>
  <si>
    <t>-289929788</t>
  </si>
  <si>
    <t>1294792423</t>
  </si>
  <si>
    <t>-2025577218</t>
  </si>
  <si>
    <t>-1380485949</t>
  </si>
  <si>
    <t>2,41*19</t>
  </si>
  <si>
    <t>-30135082</t>
  </si>
  <si>
    <t>0,223+1,213</t>
  </si>
  <si>
    <t>-1849174508</t>
  </si>
  <si>
    <t>270404056</t>
  </si>
  <si>
    <t>-2117720943</t>
  </si>
  <si>
    <t>1139936963</t>
  </si>
  <si>
    <t>"kout s umyvadly"(1,42+0,82*2)*0,3</t>
  </si>
  <si>
    <t>"sprcha"(1,42*2+0,9*2-0,6)*0,3+(0,9+0,9+0,9)*1,7</t>
  </si>
  <si>
    <t>"WC"(0,82*2+1,14*2-0,6)*0,3</t>
  </si>
  <si>
    <t>1408024054</t>
  </si>
  <si>
    <t>"0,4–0,6 kg/m2/vrstva"(3,377+7,716)*0,6</t>
  </si>
  <si>
    <t>-1005633383</t>
  </si>
  <si>
    <t>-1565255594</t>
  </si>
  <si>
    <t>-369844456</t>
  </si>
  <si>
    <t>10737146</t>
  </si>
  <si>
    <t>868113307</t>
  </si>
  <si>
    <t>1182543154</t>
  </si>
  <si>
    <t>1162783971</t>
  </si>
  <si>
    <t>125689196</t>
  </si>
  <si>
    <t>1037954024</t>
  </si>
  <si>
    <t>435937680</t>
  </si>
  <si>
    <t>-523537750</t>
  </si>
  <si>
    <t>721872300</t>
  </si>
  <si>
    <t>2055027740</t>
  </si>
  <si>
    <t>1753571764</t>
  </si>
  <si>
    <t>2005645435</t>
  </si>
  <si>
    <t>-561053602</t>
  </si>
  <si>
    <t>-914164696</t>
  </si>
  <si>
    <t>472655249</t>
  </si>
  <si>
    <t>1846644488</t>
  </si>
  <si>
    <t>874528139</t>
  </si>
  <si>
    <t>-305216758</t>
  </si>
  <si>
    <t>993927515</t>
  </si>
  <si>
    <t>1993374614</t>
  </si>
  <si>
    <t>2029854859</t>
  </si>
  <si>
    <t>vanička sprchová akrylátová samonosná bílá 900x750x185mm</t>
  </si>
  <si>
    <t>-189771087</t>
  </si>
  <si>
    <t>"např. Aneta PU vanička akrylátová samonosná 90 x 75 x 18,5cm, bílá, přesná výška vaničky bude upřesněna při realizaci"1</t>
  </si>
  <si>
    <t>1565311296</t>
  </si>
  <si>
    <t>-420602094</t>
  </si>
  <si>
    <t>-767835850</t>
  </si>
  <si>
    <t>31809193</t>
  </si>
  <si>
    <t>-895291148</t>
  </si>
  <si>
    <t>"sifon chrom k umyvadlu"2</t>
  </si>
  <si>
    <t>1367580556</t>
  </si>
  <si>
    <t>-1014209521</t>
  </si>
  <si>
    <t>-1574855798</t>
  </si>
  <si>
    <t>"spínač ventilátor - WC 1x, sprcha 1x"2</t>
  </si>
  <si>
    <t>"spínače světla - WC 1x, sprcha 1x, kout s umyvadly 1x"3</t>
  </si>
  <si>
    <t>-1075994714</t>
  </si>
  <si>
    <t>"kout s umyvadly"1</t>
  </si>
  <si>
    <t>-771045298</t>
  </si>
  <si>
    <t>"WC 1x, sprcha 1x, kout s umyvadly 2x"4</t>
  </si>
  <si>
    <t>-1837774067</t>
  </si>
  <si>
    <t>277047188</t>
  </si>
  <si>
    <t>1582548898</t>
  </si>
  <si>
    <t>"kout s umyvadly, bílá zásuvka"1</t>
  </si>
  <si>
    <t>-1242238877</t>
  </si>
  <si>
    <t>659521631</t>
  </si>
  <si>
    <t>"kout s umyvadly 1x, sprcha 1x, WC 1x včetně montáže rámečku a krytu"3</t>
  </si>
  <si>
    <t>1309406907</t>
  </si>
  <si>
    <t>34535013</t>
  </si>
  <si>
    <t>přístroj přepínače sériového zápustného, s krytem, řazení 5, IP44, šroubové svorky</t>
  </si>
  <si>
    <t>1198668523</t>
  </si>
  <si>
    <t>1931847663</t>
  </si>
  <si>
    <t>-1121039654</t>
  </si>
  <si>
    <t>309604022</t>
  </si>
  <si>
    <t>2139144372</t>
  </si>
  <si>
    <t>844158359</t>
  </si>
  <si>
    <t>1218260699</t>
  </si>
  <si>
    <t>-225682869</t>
  </si>
  <si>
    <t>-1993375909</t>
  </si>
  <si>
    <t>763</t>
  </si>
  <si>
    <t>Konstrukce suché výstavby</t>
  </si>
  <si>
    <t>763164541</t>
  </si>
  <si>
    <t>Obklad konstrukcí sádrokartonovými deskami včetně ochranných úhelníků ve tvaru L rozvinuté šíře přes 0,4 do 0,8 m, opláštěný deskou impregnovanou H2, tl. 12,5 mm</t>
  </si>
  <si>
    <t>1122615993</t>
  </si>
  <si>
    <t>https://podminky.urs.cz/item/CS_URS_2024_01/763164541</t>
  </si>
  <si>
    <t>"opláštění VZT potrubí WC"0,82*2</t>
  </si>
  <si>
    <t>998763303</t>
  </si>
  <si>
    <t>Přesun hmot pro konstrukce montované z desek sádrokartonových, sádrovláknitých, cementovláknitých nebo cementových stanovený z hmotnosti přesunovaného materiálu vodorovná dopravní vzdálenost do 50 m základní v objektech výšky přes 12 do 24 m</t>
  </si>
  <si>
    <t>-1658312201</t>
  </si>
  <si>
    <t>https://podminky.urs.cz/item/CS_URS_2024_01/998763303</t>
  </si>
  <si>
    <t>-1550289720</t>
  </si>
  <si>
    <t>1726677900</t>
  </si>
  <si>
    <t>-1298377421</t>
  </si>
  <si>
    <t>-320003817</t>
  </si>
  <si>
    <t>-822113154</t>
  </si>
  <si>
    <t>"kout s umyvadly"2</t>
  </si>
  <si>
    <t>703575333</t>
  </si>
  <si>
    <t>1,42*0,6</t>
  </si>
  <si>
    <t>-1046620086</t>
  </si>
  <si>
    <t>2028957556</t>
  </si>
  <si>
    <t>-783951110</t>
  </si>
  <si>
    <t>"WC"0,3*0,3</t>
  </si>
  <si>
    <t>-1379540020</t>
  </si>
  <si>
    <t>-288354085</t>
  </si>
  <si>
    <t>1654080822</t>
  </si>
  <si>
    <t>760209300</t>
  </si>
  <si>
    <t>1094763972</t>
  </si>
  <si>
    <t>379911173</t>
  </si>
  <si>
    <t>-1476109521</t>
  </si>
  <si>
    <t>-778509182</t>
  </si>
  <si>
    <t>-1016624240</t>
  </si>
  <si>
    <t>2061551220</t>
  </si>
  <si>
    <t>-1975925402</t>
  </si>
  <si>
    <t>-60586925</t>
  </si>
  <si>
    <t>196276235</t>
  </si>
  <si>
    <t>"kout s umyvadly"(1,42+0,82*2)</t>
  </si>
  <si>
    <t>"sprcha"(1,42*2+0,9*2-0,6)</t>
  </si>
  <si>
    <t>"WC"(0,82*2+1,14*2-0,6)</t>
  </si>
  <si>
    <t>-731195453</t>
  </si>
  <si>
    <t>1183124899</t>
  </si>
  <si>
    <t>1592493313</t>
  </si>
  <si>
    <t>-1302042815</t>
  </si>
  <si>
    <t>-629401242</t>
  </si>
  <si>
    <t>-187625780</t>
  </si>
  <si>
    <t>506202775</t>
  </si>
  <si>
    <t>-1766083860</t>
  </si>
  <si>
    <t>106</t>
  </si>
  <si>
    <t>1678352444</t>
  </si>
  <si>
    <t>"viz položka vápenocementová omítka stropů, stěn"3,377+9,232</t>
  </si>
  <si>
    <t>107</t>
  </si>
  <si>
    <t>-711959261</t>
  </si>
  <si>
    <t>108</t>
  </si>
  <si>
    <t>-844301074</t>
  </si>
  <si>
    <t>05 - 5.NP - č. 526 - Koupelna typ B</t>
  </si>
  <si>
    <t>-1099446071</t>
  </si>
  <si>
    <t>-1966034197</t>
  </si>
  <si>
    <t>-797675809</t>
  </si>
  <si>
    <t>-1631542921</t>
  </si>
  <si>
    <t>1809691473</t>
  </si>
  <si>
    <t>-532383896</t>
  </si>
  <si>
    <t>823142180</t>
  </si>
  <si>
    <t>-1309352965</t>
  </si>
  <si>
    <t>1376080833</t>
  </si>
  <si>
    <t>2055377826</t>
  </si>
  <si>
    <t>-237852388</t>
  </si>
  <si>
    <t>-41125833</t>
  </si>
  <si>
    <t>-1047084482</t>
  </si>
  <si>
    <t>06 - 5.NP - č. 527 - Koupelna typ B</t>
  </si>
  <si>
    <t>1866335913</t>
  </si>
  <si>
    <t>-718495939</t>
  </si>
  <si>
    <t>-237229456</t>
  </si>
  <si>
    <t>-155384855</t>
  </si>
  <si>
    <t>109506623</t>
  </si>
  <si>
    <t>-1362481486</t>
  </si>
  <si>
    <t>-787003553</t>
  </si>
  <si>
    <t>-577078036</t>
  </si>
  <si>
    <t>-2139052384</t>
  </si>
  <si>
    <t>-1155743118</t>
  </si>
  <si>
    <t>1154248217</t>
  </si>
  <si>
    <t>-915815948</t>
  </si>
  <si>
    <t>-143815893</t>
  </si>
  <si>
    <t>07 - 5.NP - č. 528 - Koupelna typ B</t>
  </si>
  <si>
    <t>-1152618894</t>
  </si>
  <si>
    <t>719388843</t>
  </si>
  <si>
    <t>1517467735</t>
  </si>
  <si>
    <t>558116714</t>
  </si>
  <si>
    <t>-767246734</t>
  </si>
  <si>
    <t>1554409864</t>
  </si>
  <si>
    <t>-1315374094</t>
  </si>
  <si>
    <t>-715205231</t>
  </si>
  <si>
    <t>-214122455</t>
  </si>
  <si>
    <t>2147407840</t>
  </si>
  <si>
    <t>-2000258676</t>
  </si>
  <si>
    <t>-2076027674</t>
  </si>
  <si>
    <t>-503634369</t>
  </si>
  <si>
    <t>08 - 5.NP - č. 529 - Koupelna typ B</t>
  </si>
  <si>
    <t>-1677042798</t>
  </si>
  <si>
    <t>-1394157568</t>
  </si>
  <si>
    <t>635186451</t>
  </si>
  <si>
    <t>-1493872104</t>
  </si>
  <si>
    <t>1083706680</t>
  </si>
  <si>
    <t>-1802836647</t>
  </si>
  <si>
    <t>-1990006538</t>
  </si>
  <si>
    <t>564086026</t>
  </si>
  <si>
    <t>-1490527527</t>
  </si>
  <si>
    <t>1974875912</t>
  </si>
  <si>
    <t>-1277247044</t>
  </si>
  <si>
    <t>-1944328408</t>
  </si>
  <si>
    <t>-91732935</t>
  </si>
  <si>
    <t>09 - 5.NP - č. 530 - Koupelna typ B</t>
  </si>
  <si>
    <t>1832683686</t>
  </si>
  <si>
    <t>928015664</t>
  </si>
  <si>
    <t>1362457834</t>
  </si>
  <si>
    <t>73872537</t>
  </si>
  <si>
    <t>-1178815574</t>
  </si>
  <si>
    <t>-1547396781</t>
  </si>
  <si>
    <t>-941082759</t>
  </si>
  <si>
    <t>-794487481</t>
  </si>
  <si>
    <t>1988815644</t>
  </si>
  <si>
    <t>-1984887834</t>
  </si>
  <si>
    <t>1180974272</t>
  </si>
  <si>
    <t>-1926565539</t>
  </si>
  <si>
    <t>1413563590</t>
  </si>
  <si>
    <t xml:space="preserve">    VRN1 - Průzkumné, geodetické a projektové práce</t>
  </si>
  <si>
    <t xml:space="preserve">    VRN3 - Zařízení staveniště</t>
  </si>
  <si>
    <t>VRN1</t>
  </si>
  <si>
    <t>Průzkumné, geodetické a projektové práce</t>
  </si>
  <si>
    <t>013254000</t>
  </si>
  <si>
    <t>Dokumentace skutečného provedení stavby</t>
  </si>
  <si>
    <t>1627237480</t>
  </si>
  <si>
    <t>https://podminky.urs.cz/item/CS_URS_2024_01/013254000</t>
  </si>
  <si>
    <t>VRN3</t>
  </si>
  <si>
    <t>Zařízení staveniště</t>
  </si>
  <si>
    <t>032903000</t>
  </si>
  <si>
    <t>-491734467</t>
  </si>
  <si>
    <t>https://podminky.urs.cz/item/CS_URS_2024_01/032903000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</si>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</sst>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7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13" xfId="0" applyFont="1" applyFill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8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8" fillId="0" borderId="23" xfId="0" applyFont="1" applyBorder="1" applyAlignment="1">
      <alignment vertical="center" wrapText="1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38" fillId="0" borderId="0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3" xfId="0" applyFont="1" applyBorder="1" applyAlignment="1">
      <alignment horizontal="left" vertical="center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1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1" fillId="0" borderId="27" xfId="0" applyFont="1" applyBorder="1" applyAlignment="1" applyProtection="1">
      <alignment horizontal="left" vertical="center"/>
      <protection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3" fillId="0" borderId="29" xfId="0" applyFont="1" applyBorder="1" applyAlignment="1">
      <alignment/>
    </xf>
    <xf numFmtId="0" fontId="38" fillId="0" borderId="26" xfId="0" applyFont="1" applyBorder="1" applyAlignment="1">
      <alignment vertical="top"/>
    </xf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0" xfId="0" applyFont="1" applyBorder="1" applyAlignment="1">
      <alignment vertical="top"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8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wrapText="1"/>
    </xf>
    <xf numFmtId="0" fontId="39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/>
    </xf>
    <xf numFmtId="0" fontId="40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612135101" TargetMode="External" /><Relationship Id="rId2" Type="http://schemas.openxmlformats.org/officeDocument/2006/relationships/hyperlink" Target="https://podminky.urs.cz/item/CS_URS_2024_01/611131121" TargetMode="External" /><Relationship Id="rId3" Type="http://schemas.openxmlformats.org/officeDocument/2006/relationships/hyperlink" Target="https://podminky.urs.cz/item/CS_URS_2024_01/611321141" TargetMode="External" /><Relationship Id="rId4" Type="http://schemas.openxmlformats.org/officeDocument/2006/relationships/hyperlink" Target="https://podminky.urs.cz/item/CS_URS_2024_01/612131121" TargetMode="External" /><Relationship Id="rId5" Type="http://schemas.openxmlformats.org/officeDocument/2006/relationships/hyperlink" Target="https://podminky.urs.cz/item/CS_URS_2024_01/612321141" TargetMode="External" /><Relationship Id="rId6" Type="http://schemas.openxmlformats.org/officeDocument/2006/relationships/hyperlink" Target="https://podminky.urs.cz/item/CS_URS_2024_01/949101111" TargetMode="External" /><Relationship Id="rId7" Type="http://schemas.openxmlformats.org/officeDocument/2006/relationships/hyperlink" Target="https://podminky.urs.cz/item/CS_URS_2024_01/965081223" TargetMode="External" /><Relationship Id="rId8" Type="http://schemas.openxmlformats.org/officeDocument/2006/relationships/hyperlink" Target="https://podminky.urs.cz/item/CS_URS_2024_01/971033331" TargetMode="External" /><Relationship Id="rId9" Type="http://schemas.openxmlformats.org/officeDocument/2006/relationships/hyperlink" Target="https://podminky.urs.cz/item/CS_URS_2024_01/978059541" TargetMode="External" /><Relationship Id="rId10" Type="http://schemas.openxmlformats.org/officeDocument/2006/relationships/hyperlink" Target="https://podminky.urs.cz/item/CS_URS_2024_01/978011191" TargetMode="External" /><Relationship Id="rId11" Type="http://schemas.openxmlformats.org/officeDocument/2006/relationships/hyperlink" Target="https://podminky.urs.cz/item/CS_URS_2024_01/978013191" TargetMode="External" /><Relationship Id="rId12" Type="http://schemas.openxmlformats.org/officeDocument/2006/relationships/hyperlink" Target="https://podminky.urs.cz/item/CS_URS_2024_01/962031133" TargetMode="External" /><Relationship Id="rId13" Type="http://schemas.openxmlformats.org/officeDocument/2006/relationships/hyperlink" Target="https://podminky.urs.cz/item/CS_URS_2024_01/997013116" TargetMode="External" /><Relationship Id="rId14" Type="http://schemas.openxmlformats.org/officeDocument/2006/relationships/hyperlink" Target="https://podminky.urs.cz/item/CS_URS_2024_01/997013501" TargetMode="External" /><Relationship Id="rId15" Type="http://schemas.openxmlformats.org/officeDocument/2006/relationships/hyperlink" Target="https://podminky.urs.cz/item/CS_URS_2024_01/997013509" TargetMode="External" /><Relationship Id="rId16" Type="http://schemas.openxmlformats.org/officeDocument/2006/relationships/hyperlink" Target="https://podminky.urs.cz/item/CS_URS_2024_01/997013607" TargetMode="External" /><Relationship Id="rId17" Type="http://schemas.openxmlformats.org/officeDocument/2006/relationships/hyperlink" Target="https://podminky.urs.cz/item/CS_URS_2024_01/997013631" TargetMode="External" /><Relationship Id="rId18" Type="http://schemas.openxmlformats.org/officeDocument/2006/relationships/hyperlink" Target="https://podminky.urs.cz/item/CS_URS_2024_01/711131811" TargetMode="External" /><Relationship Id="rId19" Type="http://schemas.openxmlformats.org/officeDocument/2006/relationships/hyperlink" Target="https://podminky.urs.cz/item/CS_URS_2024_01/711191101" TargetMode="External" /><Relationship Id="rId20" Type="http://schemas.openxmlformats.org/officeDocument/2006/relationships/hyperlink" Target="https://podminky.urs.cz/item/CS_URS_2024_01/711192101" TargetMode="External" /><Relationship Id="rId21" Type="http://schemas.openxmlformats.org/officeDocument/2006/relationships/hyperlink" Target="https://podminky.urs.cz/item/CS_URS_2024_01/998711103" TargetMode="External" /><Relationship Id="rId22" Type="http://schemas.openxmlformats.org/officeDocument/2006/relationships/hyperlink" Target="https://podminky.urs.cz/item/CS_URS_2024_01/721174004" TargetMode="External" /><Relationship Id="rId23" Type="http://schemas.openxmlformats.org/officeDocument/2006/relationships/hyperlink" Target="https://podminky.urs.cz/item/CS_URS_2024_01/721174005" TargetMode="External" /><Relationship Id="rId24" Type="http://schemas.openxmlformats.org/officeDocument/2006/relationships/hyperlink" Target="https://podminky.urs.cz/item/CS_URS_2024_01/721174043" TargetMode="External" /><Relationship Id="rId25" Type="http://schemas.openxmlformats.org/officeDocument/2006/relationships/hyperlink" Target="https://podminky.urs.cz/item/CS_URS_2024_01/998721103" TargetMode="External" /><Relationship Id="rId26" Type="http://schemas.openxmlformats.org/officeDocument/2006/relationships/hyperlink" Target="https://podminky.urs.cz/item/CS_URS_2024_01/722174003" TargetMode="External" /><Relationship Id="rId27" Type="http://schemas.openxmlformats.org/officeDocument/2006/relationships/hyperlink" Target="https://podminky.urs.cz/item/CS_URS_2024_01/722174023" TargetMode="External" /><Relationship Id="rId28" Type="http://schemas.openxmlformats.org/officeDocument/2006/relationships/hyperlink" Target="https://podminky.urs.cz/item/CS_URS_2024_01/722181212" TargetMode="External" /><Relationship Id="rId29" Type="http://schemas.openxmlformats.org/officeDocument/2006/relationships/hyperlink" Target="https://podminky.urs.cz/item/CS_URS_2024_01/722220153" TargetMode="External" /><Relationship Id="rId30" Type="http://schemas.openxmlformats.org/officeDocument/2006/relationships/hyperlink" Target="https://podminky.urs.cz/item/CS_URS_2024_01/722290234" TargetMode="External" /><Relationship Id="rId31" Type="http://schemas.openxmlformats.org/officeDocument/2006/relationships/hyperlink" Target="https://podminky.urs.cz/item/CS_URS_2024_01/998722103" TargetMode="External" /><Relationship Id="rId32" Type="http://schemas.openxmlformats.org/officeDocument/2006/relationships/hyperlink" Target="https://podminky.urs.cz/item/CS_URS_2024_01/725810811" TargetMode="External" /><Relationship Id="rId33" Type="http://schemas.openxmlformats.org/officeDocument/2006/relationships/hyperlink" Target="https://podminky.urs.cz/item/CS_URS_2024_01/725820801" TargetMode="External" /><Relationship Id="rId34" Type="http://schemas.openxmlformats.org/officeDocument/2006/relationships/hyperlink" Target="https://podminky.urs.cz/item/CS_URS_2024_01/725840851" TargetMode="External" /><Relationship Id="rId35" Type="http://schemas.openxmlformats.org/officeDocument/2006/relationships/hyperlink" Target="https://podminky.urs.cz/item/CS_URS_2024_01/725110811" TargetMode="External" /><Relationship Id="rId36" Type="http://schemas.openxmlformats.org/officeDocument/2006/relationships/hyperlink" Target="https://podminky.urs.cz/item/CS_URS_2024_01/725210821" TargetMode="External" /><Relationship Id="rId37" Type="http://schemas.openxmlformats.org/officeDocument/2006/relationships/hyperlink" Target="https://podminky.urs.cz/item/CS_URS_2024_01/725813111" TargetMode="External" /><Relationship Id="rId38" Type="http://schemas.openxmlformats.org/officeDocument/2006/relationships/hyperlink" Target="https://podminky.urs.cz/item/CS_URS_2024_01/725112011" TargetMode="External" /><Relationship Id="rId39" Type="http://schemas.openxmlformats.org/officeDocument/2006/relationships/hyperlink" Target="https://podminky.urs.cz/item/CS_URS_2024_01/725291650" TargetMode="External" /><Relationship Id="rId40" Type="http://schemas.openxmlformats.org/officeDocument/2006/relationships/hyperlink" Target="https://podminky.urs.cz/item/CS_URS_2024_01/725241901" TargetMode="External" /><Relationship Id="rId41" Type="http://schemas.openxmlformats.org/officeDocument/2006/relationships/hyperlink" Target="https://podminky.urs.cz/item/CS_URS_2024_01/725865501" TargetMode="External" /><Relationship Id="rId42" Type="http://schemas.openxmlformats.org/officeDocument/2006/relationships/hyperlink" Target="https://podminky.urs.cz/item/CS_URS_2024_01/725822611" TargetMode="External" /><Relationship Id="rId43" Type="http://schemas.openxmlformats.org/officeDocument/2006/relationships/hyperlink" Target="https://podminky.urs.cz/item/CS_URS_2024_01/998725103" TargetMode="External" /><Relationship Id="rId44" Type="http://schemas.openxmlformats.org/officeDocument/2006/relationships/hyperlink" Target="https://podminky.urs.cz/item/CS_URS_2024_01/741371813" TargetMode="External" /><Relationship Id="rId45" Type="http://schemas.openxmlformats.org/officeDocument/2006/relationships/hyperlink" Target="https://podminky.urs.cz/item/CS_URS_2024_01/741372012" TargetMode="External" /><Relationship Id="rId46" Type="http://schemas.openxmlformats.org/officeDocument/2006/relationships/hyperlink" Target="https://podminky.urs.cz/item/CS_URS_2024_01/741313043" TargetMode="External" /><Relationship Id="rId47" Type="http://schemas.openxmlformats.org/officeDocument/2006/relationships/hyperlink" Target="https://podminky.urs.cz/item/CS_URS_2024_01/741310251" TargetMode="External" /><Relationship Id="rId48" Type="http://schemas.openxmlformats.org/officeDocument/2006/relationships/hyperlink" Target="https://podminky.urs.cz/item/CS_URS_2024_01/741310201" TargetMode="External" /><Relationship Id="rId49" Type="http://schemas.openxmlformats.org/officeDocument/2006/relationships/hyperlink" Target="https://podminky.urs.cz/item/CS_URS_2024_01/998741103" TargetMode="External" /><Relationship Id="rId50" Type="http://schemas.openxmlformats.org/officeDocument/2006/relationships/hyperlink" Target="https://podminky.urs.cz/item/CS_URS_2024_01/751398825" TargetMode="External" /><Relationship Id="rId51" Type="http://schemas.openxmlformats.org/officeDocument/2006/relationships/hyperlink" Target="https://podminky.urs.cz/item/CS_URS_2024_01/751398021" TargetMode="External" /><Relationship Id="rId52" Type="http://schemas.openxmlformats.org/officeDocument/2006/relationships/hyperlink" Target="https://podminky.urs.cz/item/CS_URS_2024_01/998751102" TargetMode="External" /><Relationship Id="rId53" Type="http://schemas.openxmlformats.org/officeDocument/2006/relationships/hyperlink" Target="https://podminky.urs.cz/item/CS_URS_2024_01/763164541" TargetMode="External" /><Relationship Id="rId54" Type="http://schemas.openxmlformats.org/officeDocument/2006/relationships/hyperlink" Target="https://podminky.urs.cz/item/CS_URS_2024_01/998763303" TargetMode="External" /><Relationship Id="rId55" Type="http://schemas.openxmlformats.org/officeDocument/2006/relationships/hyperlink" Target="https://podminky.urs.cz/item/CS_URS_2024_01/766491851" TargetMode="External" /><Relationship Id="rId56" Type="http://schemas.openxmlformats.org/officeDocument/2006/relationships/hyperlink" Target="https://podminky.urs.cz/item/CS_URS_2024_01/766691914" TargetMode="External" /><Relationship Id="rId57" Type="http://schemas.openxmlformats.org/officeDocument/2006/relationships/hyperlink" Target="https://podminky.urs.cz/item/CS_URS_2024_01/766660001" TargetMode="External" /><Relationship Id="rId58" Type="http://schemas.openxmlformats.org/officeDocument/2006/relationships/hyperlink" Target="https://podminky.urs.cz/item/CS_URS_2024_01/766693411" TargetMode="External" /><Relationship Id="rId59" Type="http://schemas.openxmlformats.org/officeDocument/2006/relationships/hyperlink" Target="https://podminky.urs.cz/item/CS_URS_2024_01/998766103" TargetMode="External" /><Relationship Id="rId60" Type="http://schemas.openxmlformats.org/officeDocument/2006/relationships/hyperlink" Target="https://podminky.urs.cz/item/CS_URS_2024_01/767646411" TargetMode="External" /><Relationship Id="rId61" Type="http://schemas.openxmlformats.org/officeDocument/2006/relationships/hyperlink" Target="https://podminky.urs.cz/item/CS_URS_2024_01/998767103" TargetMode="External" /><Relationship Id="rId62" Type="http://schemas.openxmlformats.org/officeDocument/2006/relationships/hyperlink" Target="https://podminky.urs.cz/item/CS_URS_2024_01/771111011" TargetMode="External" /><Relationship Id="rId63" Type="http://schemas.openxmlformats.org/officeDocument/2006/relationships/hyperlink" Target="https://podminky.urs.cz/item/CS_URS_2024_01/771121011" TargetMode="External" /><Relationship Id="rId64" Type="http://schemas.openxmlformats.org/officeDocument/2006/relationships/hyperlink" Target="https://podminky.urs.cz/item/CS_URS_2024_01/771574416" TargetMode="External" /><Relationship Id="rId65" Type="http://schemas.openxmlformats.org/officeDocument/2006/relationships/hyperlink" Target="https://podminky.urs.cz/item/CS_URS_2024_01/998771103" TargetMode="External" /><Relationship Id="rId66" Type="http://schemas.openxmlformats.org/officeDocument/2006/relationships/hyperlink" Target="https://podminky.urs.cz/item/CS_URS_2024_01/775429121" TargetMode="External" /><Relationship Id="rId67" Type="http://schemas.openxmlformats.org/officeDocument/2006/relationships/hyperlink" Target="https://podminky.urs.cz/item/CS_URS_2024_01/998775103" TargetMode="External" /><Relationship Id="rId68" Type="http://schemas.openxmlformats.org/officeDocument/2006/relationships/hyperlink" Target="https://podminky.urs.cz/item/CS_URS_2024_01/612135001" TargetMode="External" /><Relationship Id="rId69" Type="http://schemas.openxmlformats.org/officeDocument/2006/relationships/hyperlink" Target="https://podminky.urs.cz/item/CS_URS_2024_01/781121011" TargetMode="External" /><Relationship Id="rId70" Type="http://schemas.openxmlformats.org/officeDocument/2006/relationships/hyperlink" Target="https://podminky.urs.cz/item/CS_URS_2024_01/781161021" TargetMode="External" /><Relationship Id="rId71" Type="http://schemas.openxmlformats.org/officeDocument/2006/relationships/hyperlink" Target="https://podminky.urs.cz/item/CS_URS_2024_01/781472216" TargetMode="External" /><Relationship Id="rId72" Type="http://schemas.openxmlformats.org/officeDocument/2006/relationships/hyperlink" Target="https://podminky.urs.cz/item/CS_URS_2024_01/998781103" TargetMode="External" /><Relationship Id="rId73" Type="http://schemas.openxmlformats.org/officeDocument/2006/relationships/hyperlink" Target="https://podminky.urs.cz/item/CS_URS_2024_01/783306805" TargetMode="External" /><Relationship Id="rId74" Type="http://schemas.openxmlformats.org/officeDocument/2006/relationships/hyperlink" Target="https://podminky.urs.cz/item/CS_URS_2024_01/783301313" TargetMode="External" /><Relationship Id="rId75" Type="http://schemas.openxmlformats.org/officeDocument/2006/relationships/hyperlink" Target="https://podminky.urs.cz/item/CS_URS_2024_01/783314201" TargetMode="External" /><Relationship Id="rId76" Type="http://schemas.openxmlformats.org/officeDocument/2006/relationships/hyperlink" Target="https://podminky.urs.cz/item/CS_URS_2024_01/783317101" TargetMode="External" /><Relationship Id="rId77" Type="http://schemas.openxmlformats.org/officeDocument/2006/relationships/hyperlink" Target="https://podminky.urs.cz/item/CS_URS_2024_01/784181101" TargetMode="External" /><Relationship Id="rId78" Type="http://schemas.openxmlformats.org/officeDocument/2006/relationships/hyperlink" Target="https://podminky.urs.cz/item/CS_URS_2024_01/784211121" TargetMode="External" /><Relationship Id="rId79" Type="http://schemas.openxmlformats.org/officeDocument/2006/relationships/hyperlink" Target="https://podminky.urs.cz/item/CS_URS_2024_01/043203003" TargetMode="External" /><Relationship Id="rId80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013254000" TargetMode="External" /><Relationship Id="rId2" Type="http://schemas.openxmlformats.org/officeDocument/2006/relationships/hyperlink" Target="https://podminky.urs.cz/item/CS_URS_2024_01/032903000" TargetMode="External" /><Relationship Id="rId3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612135101" TargetMode="External" /><Relationship Id="rId2" Type="http://schemas.openxmlformats.org/officeDocument/2006/relationships/hyperlink" Target="https://podminky.urs.cz/item/CS_URS_2024_01/611131121" TargetMode="External" /><Relationship Id="rId3" Type="http://schemas.openxmlformats.org/officeDocument/2006/relationships/hyperlink" Target="https://podminky.urs.cz/item/CS_URS_2024_01/611321141" TargetMode="External" /><Relationship Id="rId4" Type="http://schemas.openxmlformats.org/officeDocument/2006/relationships/hyperlink" Target="https://podminky.urs.cz/item/CS_URS_2024_01/612131121" TargetMode="External" /><Relationship Id="rId5" Type="http://schemas.openxmlformats.org/officeDocument/2006/relationships/hyperlink" Target="https://podminky.urs.cz/item/CS_URS_2024_01/612321141" TargetMode="External" /><Relationship Id="rId6" Type="http://schemas.openxmlformats.org/officeDocument/2006/relationships/hyperlink" Target="https://podminky.urs.cz/item/CS_URS_2024_01/949101111" TargetMode="External" /><Relationship Id="rId7" Type="http://schemas.openxmlformats.org/officeDocument/2006/relationships/hyperlink" Target="https://podminky.urs.cz/item/CS_URS_2024_01/965081223" TargetMode="External" /><Relationship Id="rId8" Type="http://schemas.openxmlformats.org/officeDocument/2006/relationships/hyperlink" Target="https://podminky.urs.cz/item/CS_URS_2024_01/971033331" TargetMode="External" /><Relationship Id="rId9" Type="http://schemas.openxmlformats.org/officeDocument/2006/relationships/hyperlink" Target="https://podminky.urs.cz/item/CS_URS_2024_01/978059541" TargetMode="External" /><Relationship Id="rId10" Type="http://schemas.openxmlformats.org/officeDocument/2006/relationships/hyperlink" Target="https://podminky.urs.cz/item/CS_URS_2024_01/978011191" TargetMode="External" /><Relationship Id="rId11" Type="http://schemas.openxmlformats.org/officeDocument/2006/relationships/hyperlink" Target="https://podminky.urs.cz/item/CS_URS_2024_01/978013191" TargetMode="External" /><Relationship Id="rId12" Type="http://schemas.openxmlformats.org/officeDocument/2006/relationships/hyperlink" Target="https://podminky.urs.cz/item/CS_URS_2024_01/962031133" TargetMode="External" /><Relationship Id="rId13" Type="http://schemas.openxmlformats.org/officeDocument/2006/relationships/hyperlink" Target="https://podminky.urs.cz/item/CS_URS_2024_01/997013112" TargetMode="External" /><Relationship Id="rId14" Type="http://schemas.openxmlformats.org/officeDocument/2006/relationships/hyperlink" Target="https://podminky.urs.cz/item/CS_URS_2024_01/997013501" TargetMode="External" /><Relationship Id="rId15" Type="http://schemas.openxmlformats.org/officeDocument/2006/relationships/hyperlink" Target="https://podminky.urs.cz/item/CS_URS_2024_01/997013509" TargetMode="External" /><Relationship Id="rId16" Type="http://schemas.openxmlformats.org/officeDocument/2006/relationships/hyperlink" Target="https://podminky.urs.cz/item/CS_URS_2024_01/997013607" TargetMode="External" /><Relationship Id="rId17" Type="http://schemas.openxmlformats.org/officeDocument/2006/relationships/hyperlink" Target="https://podminky.urs.cz/item/CS_URS_2024_01/997013631" TargetMode="External" /><Relationship Id="rId18" Type="http://schemas.openxmlformats.org/officeDocument/2006/relationships/hyperlink" Target="https://podminky.urs.cz/item/CS_URS_2024_01/711131811" TargetMode="External" /><Relationship Id="rId19" Type="http://schemas.openxmlformats.org/officeDocument/2006/relationships/hyperlink" Target="https://podminky.urs.cz/item/CS_URS_2024_01/711191101" TargetMode="External" /><Relationship Id="rId20" Type="http://schemas.openxmlformats.org/officeDocument/2006/relationships/hyperlink" Target="https://podminky.urs.cz/item/CS_URS_2024_01/711192101" TargetMode="External" /><Relationship Id="rId21" Type="http://schemas.openxmlformats.org/officeDocument/2006/relationships/hyperlink" Target="https://podminky.urs.cz/item/CS_URS_2024_01/998711102" TargetMode="External" /><Relationship Id="rId22" Type="http://schemas.openxmlformats.org/officeDocument/2006/relationships/hyperlink" Target="https://podminky.urs.cz/item/CS_URS_2024_01/721174004" TargetMode="External" /><Relationship Id="rId23" Type="http://schemas.openxmlformats.org/officeDocument/2006/relationships/hyperlink" Target="https://podminky.urs.cz/item/CS_URS_2024_01/721174005" TargetMode="External" /><Relationship Id="rId24" Type="http://schemas.openxmlformats.org/officeDocument/2006/relationships/hyperlink" Target="https://podminky.urs.cz/item/CS_URS_2024_01/721174043" TargetMode="External" /><Relationship Id="rId25" Type="http://schemas.openxmlformats.org/officeDocument/2006/relationships/hyperlink" Target="https://podminky.urs.cz/item/CS_URS_2024_01/998721102" TargetMode="External" /><Relationship Id="rId26" Type="http://schemas.openxmlformats.org/officeDocument/2006/relationships/hyperlink" Target="https://podminky.urs.cz/item/CS_URS_2024_01/722174003" TargetMode="External" /><Relationship Id="rId27" Type="http://schemas.openxmlformats.org/officeDocument/2006/relationships/hyperlink" Target="https://podminky.urs.cz/item/CS_URS_2024_01/722174023" TargetMode="External" /><Relationship Id="rId28" Type="http://schemas.openxmlformats.org/officeDocument/2006/relationships/hyperlink" Target="https://podminky.urs.cz/item/CS_URS_2024_01/722181212" TargetMode="External" /><Relationship Id="rId29" Type="http://schemas.openxmlformats.org/officeDocument/2006/relationships/hyperlink" Target="https://podminky.urs.cz/item/CS_URS_2024_01/722220153" TargetMode="External" /><Relationship Id="rId30" Type="http://schemas.openxmlformats.org/officeDocument/2006/relationships/hyperlink" Target="https://podminky.urs.cz/item/CS_URS_2024_01/722290234" TargetMode="External" /><Relationship Id="rId31" Type="http://schemas.openxmlformats.org/officeDocument/2006/relationships/hyperlink" Target="https://podminky.urs.cz/item/CS_URS_2024_01/998722102" TargetMode="External" /><Relationship Id="rId32" Type="http://schemas.openxmlformats.org/officeDocument/2006/relationships/hyperlink" Target="https://podminky.urs.cz/item/CS_URS_2024_01/725810811" TargetMode="External" /><Relationship Id="rId33" Type="http://schemas.openxmlformats.org/officeDocument/2006/relationships/hyperlink" Target="https://podminky.urs.cz/item/CS_URS_2024_01/725820801" TargetMode="External" /><Relationship Id="rId34" Type="http://schemas.openxmlformats.org/officeDocument/2006/relationships/hyperlink" Target="https://podminky.urs.cz/item/CS_URS_2024_01/725840851" TargetMode="External" /><Relationship Id="rId35" Type="http://schemas.openxmlformats.org/officeDocument/2006/relationships/hyperlink" Target="https://podminky.urs.cz/item/CS_URS_2024_01/725110811" TargetMode="External" /><Relationship Id="rId36" Type="http://schemas.openxmlformats.org/officeDocument/2006/relationships/hyperlink" Target="https://podminky.urs.cz/item/CS_URS_2024_01/725210821" TargetMode="External" /><Relationship Id="rId37" Type="http://schemas.openxmlformats.org/officeDocument/2006/relationships/hyperlink" Target="https://podminky.urs.cz/item/CS_URS_2024_01/725813111" TargetMode="External" /><Relationship Id="rId38" Type="http://schemas.openxmlformats.org/officeDocument/2006/relationships/hyperlink" Target="https://podminky.urs.cz/item/CS_URS_2024_01/725112011" TargetMode="External" /><Relationship Id="rId39" Type="http://schemas.openxmlformats.org/officeDocument/2006/relationships/hyperlink" Target="https://podminky.urs.cz/item/CS_URS_2024_01/725291650" TargetMode="External" /><Relationship Id="rId40" Type="http://schemas.openxmlformats.org/officeDocument/2006/relationships/hyperlink" Target="https://podminky.urs.cz/item/CS_URS_2024_01/725241901" TargetMode="External" /><Relationship Id="rId41" Type="http://schemas.openxmlformats.org/officeDocument/2006/relationships/hyperlink" Target="https://podminky.urs.cz/item/CS_URS_2024_01/725865501" TargetMode="External" /><Relationship Id="rId42" Type="http://schemas.openxmlformats.org/officeDocument/2006/relationships/hyperlink" Target="https://podminky.urs.cz/item/CS_URS_2024_01/725822611" TargetMode="External" /><Relationship Id="rId43" Type="http://schemas.openxmlformats.org/officeDocument/2006/relationships/hyperlink" Target="https://podminky.urs.cz/item/CS_URS_2024_01/998725102" TargetMode="External" /><Relationship Id="rId44" Type="http://schemas.openxmlformats.org/officeDocument/2006/relationships/hyperlink" Target="https://podminky.urs.cz/item/CS_URS_2024_01/741371813" TargetMode="External" /><Relationship Id="rId45" Type="http://schemas.openxmlformats.org/officeDocument/2006/relationships/hyperlink" Target="https://podminky.urs.cz/item/CS_URS_2024_01/741372012" TargetMode="External" /><Relationship Id="rId46" Type="http://schemas.openxmlformats.org/officeDocument/2006/relationships/hyperlink" Target="https://podminky.urs.cz/item/CS_URS_2024_01/741313043" TargetMode="External" /><Relationship Id="rId47" Type="http://schemas.openxmlformats.org/officeDocument/2006/relationships/hyperlink" Target="https://podminky.urs.cz/item/CS_URS_2024_01/741310251" TargetMode="External" /><Relationship Id="rId48" Type="http://schemas.openxmlformats.org/officeDocument/2006/relationships/hyperlink" Target="https://podminky.urs.cz/item/CS_URS_2024_01/741310201" TargetMode="External" /><Relationship Id="rId49" Type="http://schemas.openxmlformats.org/officeDocument/2006/relationships/hyperlink" Target="https://podminky.urs.cz/item/CS_URS_2024_01/998741102" TargetMode="External" /><Relationship Id="rId50" Type="http://schemas.openxmlformats.org/officeDocument/2006/relationships/hyperlink" Target="https://podminky.urs.cz/item/CS_URS_2024_01/751398825" TargetMode="External" /><Relationship Id="rId51" Type="http://schemas.openxmlformats.org/officeDocument/2006/relationships/hyperlink" Target="https://podminky.urs.cz/item/CS_URS_2024_01/751398021" TargetMode="External" /><Relationship Id="rId52" Type="http://schemas.openxmlformats.org/officeDocument/2006/relationships/hyperlink" Target="https://podminky.urs.cz/item/CS_URS_2024_01/998751101" TargetMode="External" /><Relationship Id="rId53" Type="http://schemas.openxmlformats.org/officeDocument/2006/relationships/hyperlink" Target="https://podminky.urs.cz/item/CS_URS_2024_01/766491851" TargetMode="External" /><Relationship Id="rId54" Type="http://schemas.openxmlformats.org/officeDocument/2006/relationships/hyperlink" Target="https://podminky.urs.cz/item/CS_URS_2024_01/766691914" TargetMode="External" /><Relationship Id="rId55" Type="http://schemas.openxmlformats.org/officeDocument/2006/relationships/hyperlink" Target="https://podminky.urs.cz/item/CS_URS_2024_01/766660001" TargetMode="External" /><Relationship Id="rId56" Type="http://schemas.openxmlformats.org/officeDocument/2006/relationships/hyperlink" Target="https://podminky.urs.cz/item/CS_URS_2024_01/766693411" TargetMode="External" /><Relationship Id="rId57" Type="http://schemas.openxmlformats.org/officeDocument/2006/relationships/hyperlink" Target="https://podminky.urs.cz/item/CS_URS_2024_01/998766102" TargetMode="External" /><Relationship Id="rId58" Type="http://schemas.openxmlformats.org/officeDocument/2006/relationships/hyperlink" Target="https://podminky.urs.cz/item/CS_URS_2024_01/767646411" TargetMode="External" /><Relationship Id="rId59" Type="http://schemas.openxmlformats.org/officeDocument/2006/relationships/hyperlink" Target="https://podminky.urs.cz/item/CS_URS_2024_01/998767102" TargetMode="External" /><Relationship Id="rId60" Type="http://schemas.openxmlformats.org/officeDocument/2006/relationships/hyperlink" Target="https://podminky.urs.cz/item/CS_URS_2024_01/771111011" TargetMode="External" /><Relationship Id="rId61" Type="http://schemas.openxmlformats.org/officeDocument/2006/relationships/hyperlink" Target="https://podminky.urs.cz/item/CS_URS_2024_01/771121011" TargetMode="External" /><Relationship Id="rId62" Type="http://schemas.openxmlformats.org/officeDocument/2006/relationships/hyperlink" Target="https://podminky.urs.cz/item/CS_URS_2024_01/771574416" TargetMode="External" /><Relationship Id="rId63" Type="http://schemas.openxmlformats.org/officeDocument/2006/relationships/hyperlink" Target="https://podminky.urs.cz/item/CS_URS_2024_01/998771102" TargetMode="External" /><Relationship Id="rId64" Type="http://schemas.openxmlformats.org/officeDocument/2006/relationships/hyperlink" Target="https://podminky.urs.cz/item/CS_URS_2024_01/775429121" TargetMode="External" /><Relationship Id="rId65" Type="http://schemas.openxmlformats.org/officeDocument/2006/relationships/hyperlink" Target="https://podminky.urs.cz/item/CS_URS_2024_01/998775102" TargetMode="External" /><Relationship Id="rId66" Type="http://schemas.openxmlformats.org/officeDocument/2006/relationships/hyperlink" Target="https://podminky.urs.cz/item/CS_URS_2024_01/612135001" TargetMode="External" /><Relationship Id="rId67" Type="http://schemas.openxmlformats.org/officeDocument/2006/relationships/hyperlink" Target="https://podminky.urs.cz/item/CS_URS_2024_01/781121011" TargetMode="External" /><Relationship Id="rId68" Type="http://schemas.openxmlformats.org/officeDocument/2006/relationships/hyperlink" Target="https://podminky.urs.cz/item/CS_URS_2024_01/781161021" TargetMode="External" /><Relationship Id="rId69" Type="http://schemas.openxmlformats.org/officeDocument/2006/relationships/hyperlink" Target="https://podminky.urs.cz/item/CS_URS_2024_01/781472216" TargetMode="External" /><Relationship Id="rId70" Type="http://schemas.openxmlformats.org/officeDocument/2006/relationships/hyperlink" Target="https://podminky.urs.cz/item/CS_URS_2024_01/998781102" TargetMode="External" /><Relationship Id="rId71" Type="http://schemas.openxmlformats.org/officeDocument/2006/relationships/hyperlink" Target="https://podminky.urs.cz/item/CS_URS_2024_01/783306805" TargetMode="External" /><Relationship Id="rId72" Type="http://schemas.openxmlformats.org/officeDocument/2006/relationships/hyperlink" Target="https://podminky.urs.cz/item/CS_URS_2024_01/783301313" TargetMode="External" /><Relationship Id="rId73" Type="http://schemas.openxmlformats.org/officeDocument/2006/relationships/hyperlink" Target="https://podminky.urs.cz/item/CS_URS_2024_01/783314201" TargetMode="External" /><Relationship Id="rId74" Type="http://schemas.openxmlformats.org/officeDocument/2006/relationships/hyperlink" Target="https://podminky.urs.cz/item/CS_URS_2024_01/783317101" TargetMode="External" /><Relationship Id="rId75" Type="http://schemas.openxmlformats.org/officeDocument/2006/relationships/hyperlink" Target="https://podminky.urs.cz/item/CS_URS_2024_01/784181101" TargetMode="External" /><Relationship Id="rId76" Type="http://schemas.openxmlformats.org/officeDocument/2006/relationships/hyperlink" Target="https://podminky.urs.cz/item/CS_URS_2024_01/784211121" TargetMode="External" /><Relationship Id="rId77" Type="http://schemas.openxmlformats.org/officeDocument/2006/relationships/hyperlink" Target="https://podminky.urs.cz/item/CS_URS_2024_01/043203003" TargetMode="External" /><Relationship Id="rId78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612135101" TargetMode="External" /><Relationship Id="rId2" Type="http://schemas.openxmlformats.org/officeDocument/2006/relationships/hyperlink" Target="https://podminky.urs.cz/item/CS_URS_2024_01/611131121" TargetMode="External" /><Relationship Id="rId3" Type="http://schemas.openxmlformats.org/officeDocument/2006/relationships/hyperlink" Target="https://podminky.urs.cz/item/CS_URS_2024_01/611321141" TargetMode="External" /><Relationship Id="rId4" Type="http://schemas.openxmlformats.org/officeDocument/2006/relationships/hyperlink" Target="https://podminky.urs.cz/item/CS_URS_2024_01/612131121" TargetMode="External" /><Relationship Id="rId5" Type="http://schemas.openxmlformats.org/officeDocument/2006/relationships/hyperlink" Target="https://podminky.urs.cz/item/CS_URS_2024_01/612321141" TargetMode="External" /><Relationship Id="rId6" Type="http://schemas.openxmlformats.org/officeDocument/2006/relationships/hyperlink" Target="https://podminky.urs.cz/item/CS_URS_2024_01/949101111" TargetMode="External" /><Relationship Id="rId7" Type="http://schemas.openxmlformats.org/officeDocument/2006/relationships/hyperlink" Target="https://podminky.urs.cz/item/CS_URS_2024_01/965081223" TargetMode="External" /><Relationship Id="rId8" Type="http://schemas.openxmlformats.org/officeDocument/2006/relationships/hyperlink" Target="https://podminky.urs.cz/item/CS_URS_2024_01/971033331" TargetMode="External" /><Relationship Id="rId9" Type="http://schemas.openxmlformats.org/officeDocument/2006/relationships/hyperlink" Target="https://podminky.urs.cz/item/CS_URS_2024_01/978059541" TargetMode="External" /><Relationship Id="rId10" Type="http://schemas.openxmlformats.org/officeDocument/2006/relationships/hyperlink" Target="https://podminky.urs.cz/item/CS_URS_2024_01/978011191" TargetMode="External" /><Relationship Id="rId11" Type="http://schemas.openxmlformats.org/officeDocument/2006/relationships/hyperlink" Target="https://podminky.urs.cz/item/CS_URS_2024_01/978013191" TargetMode="External" /><Relationship Id="rId12" Type="http://schemas.openxmlformats.org/officeDocument/2006/relationships/hyperlink" Target="https://podminky.urs.cz/item/CS_URS_2024_01/962031133" TargetMode="External" /><Relationship Id="rId13" Type="http://schemas.openxmlformats.org/officeDocument/2006/relationships/hyperlink" Target="https://podminky.urs.cz/item/CS_URS_2024_01/997013114" TargetMode="External" /><Relationship Id="rId14" Type="http://schemas.openxmlformats.org/officeDocument/2006/relationships/hyperlink" Target="https://podminky.urs.cz/item/CS_URS_2024_01/997013501" TargetMode="External" /><Relationship Id="rId15" Type="http://schemas.openxmlformats.org/officeDocument/2006/relationships/hyperlink" Target="https://podminky.urs.cz/item/CS_URS_2024_01/997013509" TargetMode="External" /><Relationship Id="rId16" Type="http://schemas.openxmlformats.org/officeDocument/2006/relationships/hyperlink" Target="https://podminky.urs.cz/item/CS_URS_2024_01/997013607" TargetMode="External" /><Relationship Id="rId17" Type="http://schemas.openxmlformats.org/officeDocument/2006/relationships/hyperlink" Target="https://podminky.urs.cz/item/CS_URS_2024_01/997013631" TargetMode="External" /><Relationship Id="rId18" Type="http://schemas.openxmlformats.org/officeDocument/2006/relationships/hyperlink" Target="https://podminky.urs.cz/item/CS_URS_2024_01/711131811" TargetMode="External" /><Relationship Id="rId19" Type="http://schemas.openxmlformats.org/officeDocument/2006/relationships/hyperlink" Target="https://podminky.urs.cz/item/CS_URS_2024_01/711191101" TargetMode="External" /><Relationship Id="rId20" Type="http://schemas.openxmlformats.org/officeDocument/2006/relationships/hyperlink" Target="https://podminky.urs.cz/item/CS_URS_2024_01/711192101" TargetMode="External" /><Relationship Id="rId21" Type="http://schemas.openxmlformats.org/officeDocument/2006/relationships/hyperlink" Target="https://podminky.urs.cz/item/CS_URS_2024_01/998711103" TargetMode="External" /><Relationship Id="rId22" Type="http://schemas.openxmlformats.org/officeDocument/2006/relationships/hyperlink" Target="https://podminky.urs.cz/item/CS_URS_2024_01/721174004" TargetMode="External" /><Relationship Id="rId23" Type="http://schemas.openxmlformats.org/officeDocument/2006/relationships/hyperlink" Target="https://podminky.urs.cz/item/CS_URS_2024_01/721174005" TargetMode="External" /><Relationship Id="rId24" Type="http://schemas.openxmlformats.org/officeDocument/2006/relationships/hyperlink" Target="https://podminky.urs.cz/item/CS_URS_2024_01/721174043" TargetMode="External" /><Relationship Id="rId25" Type="http://schemas.openxmlformats.org/officeDocument/2006/relationships/hyperlink" Target="https://podminky.urs.cz/item/CS_URS_2024_01/998721103" TargetMode="External" /><Relationship Id="rId26" Type="http://schemas.openxmlformats.org/officeDocument/2006/relationships/hyperlink" Target="https://podminky.urs.cz/item/CS_URS_2024_01/722174003" TargetMode="External" /><Relationship Id="rId27" Type="http://schemas.openxmlformats.org/officeDocument/2006/relationships/hyperlink" Target="https://podminky.urs.cz/item/CS_URS_2024_01/722174023" TargetMode="External" /><Relationship Id="rId28" Type="http://schemas.openxmlformats.org/officeDocument/2006/relationships/hyperlink" Target="https://podminky.urs.cz/item/CS_URS_2024_01/722181212" TargetMode="External" /><Relationship Id="rId29" Type="http://schemas.openxmlformats.org/officeDocument/2006/relationships/hyperlink" Target="https://podminky.urs.cz/item/CS_URS_2024_01/722220153" TargetMode="External" /><Relationship Id="rId30" Type="http://schemas.openxmlformats.org/officeDocument/2006/relationships/hyperlink" Target="https://podminky.urs.cz/item/CS_URS_2024_01/722290234" TargetMode="External" /><Relationship Id="rId31" Type="http://schemas.openxmlformats.org/officeDocument/2006/relationships/hyperlink" Target="https://podminky.urs.cz/item/CS_URS_2024_01/998722103" TargetMode="External" /><Relationship Id="rId32" Type="http://schemas.openxmlformats.org/officeDocument/2006/relationships/hyperlink" Target="https://podminky.urs.cz/item/CS_URS_2024_01/725810811" TargetMode="External" /><Relationship Id="rId33" Type="http://schemas.openxmlformats.org/officeDocument/2006/relationships/hyperlink" Target="https://podminky.urs.cz/item/CS_URS_2024_01/725820801" TargetMode="External" /><Relationship Id="rId34" Type="http://schemas.openxmlformats.org/officeDocument/2006/relationships/hyperlink" Target="https://podminky.urs.cz/item/CS_URS_2024_01/725840851" TargetMode="External" /><Relationship Id="rId35" Type="http://schemas.openxmlformats.org/officeDocument/2006/relationships/hyperlink" Target="https://podminky.urs.cz/item/CS_URS_2024_01/725110811" TargetMode="External" /><Relationship Id="rId36" Type="http://schemas.openxmlformats.org/officeDocument/2006/relationships/hyperlink" Target="https://podminky.urs.cz/item/CS_URS_2024_01/725210821" TargetMode="External" /><Relationship Id="rId37" Type="http://schemas.openxmlformats.org/officeDocument/2006/relationships/hyperlink" Target="https://podminky.urs.cz/item/CS_URS_2024_01/725813111" TargetMode="External" /><Relationship Id="rId38" Type="http://schemas.openxmlformats.org/officeDocument/2006/relationships/hyperlink" Target="https://podminky.urs.cz/item/CS_URS_2024_01/725112011" TargetMode="External" /><Relationship Id="rId39" Type="http://schemas.openxmlformats.org/officeDocument/2006/relationships/hyperlink" Target="https://podminky.urs.cz/item/CS_URS_2024_01/725291650" TargetMode="External" /><Relationship Id="rId40" Type="http://schemas.openxmlformats.org/officeDocument/2006/relationships/hyperlink" Target="https://podminky.urs.cz/item/CS_URS_2024_01/725241901" TargetMode="External" /><Relationship Id="rId41" Type="http://schemas.openxmlformats.org/officeDocument/2006/relationships/hyperlink" Target="https://podminky.urs.cz/item/CS_URS_2024_01/725865501" TargetMode="External" /><Relationship Id="rId42" Type="http://schemas.openxmlformats.org/officeDocument/2006/relationships/hyperlink" Target="https://podminky.urs.cz/item/CS_URS_2024_01/725822611" TargetMode="External" /><Relationship Id="rId43" Type="http://schemas.openxmlformats.org/officeDocument/2006/relationships/hyperlink" Target="https://podminky.urs.cz/item/CS_URS_2024_01/998725103" TargetMode="External" /><Relationship Id="rId44" Type="http://schemas.openxmlformats.org/officeDocument/2006/relationships/hyperlink" Target="https://podminky.urs.cz/item/CS_URS_2024_01/741371813" TargetMode="External" /><Relationship Id="rId45" Type="http://schemas.openxmlformats.org/officeDocument/2006/relationships/hyperlink" Target="https://podminky.urs.cz/item/CS_URS_2024_01/741372012" TargetMode="External" /><Relationship Id="rId46" Type="http://schemas.openxmlformats.org/officeDocument/2006/relationships/hyperlink" Target="https://podminky.urs.cz/item/CS_URS_2024_01/741313043" TargetMode="External" /><Relationship Id="rId47" Type="http://schemas.openxmlformats.org/officeDocument/2006/relationships/hyperlink" Target="https://podminky.urs.cz/item/CS_URS_2024_01/741310251" TargetMode="External" /><Relationship Id="rId48" Type="http://schemas.openxmlformats.org/officeDocument/2006/relationships/hyperlink" Target="https://podminky.urs.cz/item/CS_URS_2024_01/741310201" TargetMode="External" /><Relationship Id="rId49" Type="http://schemas.openxmlformats.org/officeDocument/2006/relationships/hyperlink" Target="https://podminky.urs.cz/item/CS_URS_2024_01/998741103" TargetMode="External" /><Relationship Id="rId50" Type="http://schemas.openxmlformats.org/officeDocument/2006/relationships/hyperlink" Target="https://podminky.urs.cz/item/CS_URS_2024_01/751398825" TargetMode="External" /><Relationship Id="rId51" Type="http://schemas.openxmlformats.org/officeDocument/2006/relationships/hyperlink" Target="https://podminky.urs.cz/item/CS_URS_2024_01/751398021" TargetMode="External" /><Relationship Id="rId52" Type="http://schemas.openxmlformats.org/officeDocument/2006/relationships/hyperlink" Target="https://podminky.urs.cz/item/CS_URS_2024_01/998751102" TargetMode="External" /><Relationship Id="rId53" Type="http://schemas.openxmlformats.org/officeDocument/2006/relationships/hyperlink" Target="https://podminky.urs.cz/item/CS_URS_2024_01/766491851" TargetMode="External" /><Relationship Id="rId54" Type="http://schemas.openxmlformats.org/officeDocument/2006/relationships/hyperlink" Target="https://podminky.urs.cz/item/CS_URS_2024_01/766691914" TargetMode="External" /><Relationship Id="rId55" Type="http://schemas.openxmlformats.org/officeDocument/2006/relationships/hyperlink" Target="https://podminky.urs.cz/item/CS_URS_2024_01/766660001" TargetMode="External" /><Relationship Id="rId56" Type="http://schemas.openxmlformats.org/officeDocument/2006/relationships/hyperlink" Target="https://podminky.urs.cz/item/CS_URS_2024_01/766693411" TargetMode="External" /><Relationship Id="rId57" Type="http://schemas.openxmlformats.org/officeDocument/2006/relationships/hyperlink" Target="https://podminky.urs.cz/item/CS_URS_2024_01/998766103" TargetMode="External" /><Relationship Id="rId58" Type="http://schemas.openxmlformats.org/officeDocument/2006/relationships/hyperlink" Target="https://podminky.urs.cz/item/CS_URS_2024_01/767646411" TargetMode="External" /><Relationship Id="rId59" Type="http://schemas.openxmlformats.org/officeDocument/2006/relationships/hyperlink" Target="https://podminky.urs.cz/item/CS_URS_2024_01/998767103" TargetMode="External" /><Relationship Id="rId60" Type="http://schemas.openxmlformats.org/officeDocument/2006/relationships/hyperlink" Target="https://podminky.urs.cz/item/CS_URS_2024_01/771111011" TargetMode="External" /><Relationship Id="rId61" Type="http://schemas.openxmlformats.org/officeDocument/2006/relationships/hyperlink" Target="https://podminky.urs.cz/item/CS_URS_2024_01/771121011" TargetMode="External" /><Relationship Id="rId62" Type="http://schemas.openxmlformats.org/officeDocument/2006/relationships/hyperlink" Target="https://podminky.urs.cz/item/CS_URS_2024_01/771574416" TargetMode="External" /><Relationship Id="rId63" Type="http://schemas.openxmlformats.org/officeDocument/2006/relationships/hyperlink" Target="https://podminky.urs.cz/item/CS_URS_2024_01/998771103" TargetMode="External" /><Relationship Id="rId64" Type="http://schemas.openxmlformats.org/officeDocument/2006/relationships/hyperlink" Target="https://podminky.urs.cz/item/CS_URS_2024_01/775429121" TargetMode="External" /><Relationship Id="rId65" Type="http://schemas.openxmlformats.org/officeDocument/2006/relationships/hyperlink" Target="https://podminky.urs.cz/item/CS_URS_2024_01/998775103" TargetMode="External" /><Relationship Id="rId66" Type="http://schemas.openxmlformats.org/officeDocument/2006/relationships/hyperlink" Target="https://podminky.urs.cz/item/CS_URS_2024_01/612135001" TargetMode="External" /><Relationship Id="rId67" Type="http://schemas.openxmlformats.org/officeDocument/2006/relationships/hyperlink" Target="https://podminky.urs.cz/item/CS_URS_2024_01/781121011" TargetMode="External" /><Relationship Id="rId68" Type="http://schemas.openxmlformats.org/officeDocument/2006/relationships/hyperlink" Target="https://podminky.urs.cz/item/CS_URS_2024_01/781161021" TargetMode="External" /><Relationship Id="rId69" Type="http://schemas.openxmlformats.org/officeDocument/2006/relationships/hyperlink" Target="https://podminky.urs.cz/item/CS_URS_2024_01/781472216" TargetMode="External" /><Relationship Id="rId70" Type="http://schemas.openxmlformats.org/officeDocument/2006/relationships/hyperlink" Target="https://podminky.urs.cz/item/CS_URS_2024_01/998781103" TargetMode="External" /><Relationship Id="rId71" Type="http://schemas.openxmlformats.org/officeDocument/2006/relationships/hyperlink" Target="https://podminky.urs.cz/item/CS_URS_2024_01/783306805" TargetMode="External" /><Relationship Id="rId72" Type="http://schemas.openxmlformats.org/officeDocument/2006/relationships/hyperlink" Target="https://podminky.urs.cz/item/CS_URS_2024_01/783301313" TargetMode="External" /><Relationship Id="rId73" Type="http://schemas.openxmlformats.org/officeDocument/2006/relationships/hyperlink" Target="https://podminky.urs.cz/item/CS_URS_2024_01/783314201" TargetMode="External" /><Relationship Id="rId74" Type="http://schemas.openxmlformats.org/officeDocument/2006/relationships/hyperlink" Target="https://podminky.urs.cz/item/CS_URS_2024_01/783317101" TargetMode="External" /><Relationship Id="rId75" Type="http://schemas.openxmlformats.org/officeDocument/2006/relationships/hyperlink" Target="https://podminky.urs.cz/item/CS_URS_2024_01/784181101" TargetMode="External" /><Relationship Id="rId76" Type="http://schemas.openxmlformats.org/officeDocument/2006/relationships/hyperlink" Target="https://podminky.urs.cz/item/CS_URS_2024_01/784211121" TargetMode="External" /><Relationship Id="rId77" Type="http://schemas.openxmlformats.org/officeDocument/2006/relationships/hyperlink" Target="https://podminky.urs.cz/item/CS_URS_2024_01/043203003" TargetMode="External" /><Relationship Id="rId78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612135101" TargetMode="External" /><Relationship Id="rId2" Type="http://schemas.openxmlformats.org/officeDocument/2006/relationships/hyperlink" Target="https://podminky.urs.cz/item/CS_URS_2024_01/611131121" TargetMode="External" /><Relationship Id="rId3" Type="http://schemas.openxmlformats.org/officeDocument/2006/relationships/hyperlink" Target="https://podminky.urs.cz/item/CS_URS_2024_01/611321141" TargetMode="External" /><Relationship Id="rId4" Type="http://schemas.openxmlformats.org/officeDocument/2006/relationships/hyperlink" Target="https://podminky.urs.cz/item/CS_URS_2024_01/612131121" TargetMode="External" /><Relationship Id="rId5" Type="http://schemas.openxmlformats.org/officeDocument/2006/relationships/hyperlink" Target="https://podminky.urs.cz/item/CS_URS_2024_01/612321141" TargetMode="External" /><Relationship Id="rId6" Type="http://schemas.openxmlformats.org/officeDocument/2006/relationships/hyperlink" Target="https://podminky.urs.cz/item/CS_URS_2024_01/949101111" TargetMode="External" /><Relationship Id="rId7" Type="http://schemas.openxmlformats.org/officeDocument/2006/relationships/hyperlink" Target="https://podminky.urs.cz/item/CS_URS_2024_01/965081223" TargetMode="External" /><Relationship Id="rId8" Type="http://schemas.openxmlformats.org/officeDocument/2006/relationships/hyperlink" Target="https://podminky.urs.cz/item/CS_URS_2024_01/971033331" TargetMode="External" /><Relationship Id="rId9" Type="http://schemas.openxmlformats.org/officeDocument/2006/relationships/hyperlink" Target="https://podminky.urs.cz/item/CS_URS_2024_01/978059541" TargetMode="External" /><Relationship Id="rId10" Type="http://schemas.openxmlformats.org/officeDocument/2006/relationships/hyperlink" Target="https://podminky.urs.cz/item/CS_URS_2024_01/978011191" TargetMode="External" /><Relationship Id="rId11" Type="http://schemas.openxmlformats.org/officeDocument/2006/relationships/hyperlink" Target="https://podminky.urs.cz/item/CS_URS_2024_01/978013191" TargetMode="External" /><Relationship Id="rId12" Type="http://schemas.openxmlformats.org/officeDocument/2006/relationships/hyperlink" Target="https://podminky.urs.cz/item/CS_URS_2024_01/962031133" TargetMode="External" /><Relationship Id="rId13" Type="http://schemas.openxmlformats.org/officeDocument/2006/relationships/hyperlink" Target="https://podminky.urs.cz/item/CS_URS_2024_01/997013116" TargetMode="External" /><Relationship Id="rId14" Type="http://schemas.openxmlformats.org/officeDocument/2006/relationships/hyperlink" Target="https://podminky.urs.cz/item/CS_URS_2024_01/997013501" TargetMode="External" /><Relationship Id="rId15" Type="http://schemas.openxmlformats.org/officeDocument/2006/relationships/hyperlink" Target="https://podminky.urs.cz/item/CS_URS_2024_01/997013509" TargetMode="External" /><Relationship Id="rId16" Type="http://schemas.openxmlformats.org/officeDocument/2006/relationships/hyperlink" Target="https://podminky.urs.cz/item/CS_URS_2024_01/997013607" TargetMode="External" /><Relationship Id="rId17" Type="http://schemas.openxmlformats.org/officeDocument/2006/relationships/hyperlink" Target="https://podminky.urs.cz/item/CS_URS_2024_01/997013631" TargetMode="External" /><Relationship Id="rId18" Type="http://schemas.openxmlformats.org/officeDocument/2006/relationships/hyperlink" Target="https://podminky.urs.cz/item/CS_URS_2024_01/711131811" TargetMode="External" /><Relationship Id="rId19" Type="http://schemas.openxmlformats.org/officeDocument/2006/relationships/hyperlink" Target="https://podminky.urs.cz/item/CS_URS_2024_01/711191101" TargetMode="External" /><Relationship Id="rId20" Type="http://schemas.openxmlformats.org/officeDocument/2006/relationships/hyperlink" Target="https://podminky.urs.cz/item/CS_URS_2024_01/711192101" TargetMode="External" /><Relationship Id="rId21" Type="http://schemas.openxmlformats.org/officeDocument/2006/relationships/hyperlink" Target="https://podminky.urs.cz/item/CS_URS_2024_01/998711103" TargetMode="External" /><Relationship Id="rId22" Type="http://schemas.openxmlformats.org/officeDocument/2006/relationships/hyperlink" Target="https://podminky.urs.cz/item/CS_URS_2024_01/721174004" TargetMode="External" /><Relationship Id="rId23" Type="http://schemas.openxmlformats.org/officeDocument/2006/relationships/hyperlink" Target="https://podminky.urs.cz/item/CS_URS_2024_01/721174005" TargetMode="External" /><Relationship Id="rId24" Type="http://schemas.openxmlformats.org/officeDocument/2006/relationships/hyperlink" Target="https://podminky.urs.cz/item/CS_URS_2024_01/721174043" TargetMode="External" /><Relationship Id="rId25" Type="http://schemas.openxmlformats.org/officeDocument/2006/relationships/hyperlink" Target="https://podminky.urs.cz/item/CS_URS_2024_01/998721103" TargetMode="External" /><Relationship Id="rId26" Type="http://schemas.openxmlformats.org/officeDocument/2006/relationships/hyperlink" Target="https://podminky.urs.cz/item/CS_URS_2024_01/722174003" TargetMode="External" /><Relationship Id="rId27" Type="http://schemas.openxmlformats.org/officeDocument/2006/relationships/hyperlink" Target="https://podminky.urs.cz/item/CS_URS_2024_01/722174023" TargetMode="External" /><Relationship Id="rId28" Type="http://schemas.openxmlformats.org/officeDocument/2006/relationships/hyperlink" Target="https://podminky.urs.cz/item/CS_URS_2024_01/722181212" TargetMode="External" /><Relationship Id="rId29" Type="http://schemas.openxmlformats.org/officeDocument/2006/relationships/hyperlink" Target="https://podminky.urs.cz/item/CS_URS_2024_01/722220153" TargetMode="External" /><Relationship Id="rId30" Type="http://schemas.openxmlformats.org/officeDocument/2006/relationships/hyperlink" Target="https://podminky.urs.cz/item/CS_URS_2024_01/722290234" TargetMode="External" /><Relationship Id="rId31" Type="http://schemas.openxmlformats.org/officeDocument/2006/relationships/hyperlink" Target="https://podminky.urs.cz/item/CS_URS_2024_01/998722103" TargetMode="External" /><Relationship Id="rId32" Type="http://schemas.openxmlformats.org/officeDocument/2006/relationships/hyperlink" Target="https://podminky.urs.cz/item/CS_URS_2024_01/725810811" TargetMode="External" /><Relationship Id="rId33" Type="http://schemas.openxmlformats.org/officeDocument/2006/relationships/hyperlink" Target="https://podminky.urs.cz/item/CS_URS_2024_01/725820801" TargetMode="External" /><Relationship Id="rId34" Type="http://schemas.openxmlformats.org/officeDocument/2006/relationships/hyperlink" Target="https://podminky.urs.cz/item/CS_URS_2024_01/725840851" TargetMode="External" /><Relationship Id="rId35" Type="http://schemas.openxmlformats.org/officeDocument/2006/relationships/hyperlink" Target="https://podminky.urs.cz/item/CS_URS_2024_01/725110811" TargetMode="External" /><Relationship Id="rId36" Type="http://schemas.openxmlformats.org/officeDocument/2006/relationships/hyperlink" Target="https://podminky.urs.cz/item/CS_URS_2024_01/725210821" TargetMode="External" /><Relationship Id="rId37" Type="http://schemas.openxmlformats.org/officeDocument/2006/relationships/hyperlink" Target="https://podminky.urs.cz/item/CS_URS_2024_01/725813111" TargetMode="External" /><Relationship Id="rId38" Type="http://schemas.openxmlformats.org/officeDocument/2006/relationships/hyperlink" Target="https://podminky.urs.cz/item/CS_URS_2024_01/725112011" TargetMode="External" /><Relationship Id="rId39" Type="http://schemas.openxmlformats.org/officeDocument/2006/relationships/hyperlink" Target="https://podminky.urs.cz/item/CS_URS_2024_01/725291650" TargetMode="External" /><Relationship Id="rId40" Type="http://schemas.openxmlformats.org/officeDocument/2006/relationships/hyperlink" Target="https://podminky.urs.cz/item/CS_URS_2024_01/725241901" TargetMode="External" /><Relationship Id="rId41" Type="http://schemas.openxmlformats.org/officeDocument/2006/relationships/hyperlink" Target="https://podminky.urs.cz/item/CS_URS_2024_01/725865501" TargetMode="External" /><Relationship Id="rId42" Type="http://schemas.openxmlformats.org/officeDocument/2006/relationships/hyperlink" Target="https://podminky.urs.cz/item/CS_URS_2024_01/725822611" TargetMode="External" /><Relationship Id="rId43" Type="http://schemas.openxmlformats.org/officeDocument/2006/relationships/hyperlink" Target="https://podminky.urs.cz/item/CS_URS_2024_01/998725103" TargetMode="External" /><Relationship Id="rId44" Type="http://schemas.openxmlformats.org/officeDocument/2006/relationships/hyperlink" Target="https://podminky.urs.cz/item/CS_URS_2024_01/741371813" TargetMode="External" /><Relationship Id="rId45" Type="http://schemas.openxmlformats.org/officeDocument/2006/relationships/hyperlink" Target="https://podminky.urs.cz/item/CS_URS_2024_01/741372012" TargetMode="External" /><Relationship Id="rId46" Type="http://schemas.openxmlformats.org/officeDocument/2006/relationships/hyperlink" Target="https://podminky.urs.cz/item/CS_URS_2024_01/741313043" TargetMode="External" /><Relationship Id="rId47" Type="http://schemas.openxmlformats.org/officeDocument/2006/relationships/hyperlink" Target="https://podminky.urs.cz/item/CS_URS_2024_01/741310251" TargetMode="External" /><Relationship Id="rId48" Type="http://schemas.openxmlformats.org/officeDocument/2006/relationships/hyperlink" Target="https://podminky.urs.cz/item/CS_URS_2024_01/741310201" TargetMode="External" /><Relationship Id="rId49" Type="http://schemas.openxmlformats.org/officeDocument/2006/relationships/hyperlink" Target="https://podminky.urs.cz/item/CS_URS_2024_01/998741103" TargetMode="External" /><Relationship Id="rId50" Type="http://schemas.openxmlformats.org/officeDocument/2006/relationships/hyperlink" Target="https://podminky.urs.cz/item/CS_URS_2024_01/751398825" TargetMode="External" /><Relationship Id="rId51" Type="http://schemas.openxmlformats.org/officeDocument/2006/relationships/hyperlink" Target="https://podminky.urs.cz/item/CS_URS_2024_01/751398021" TargetMode="External" /><Relationship Id="rId52" Type="http://schemas.openxmlformats.org/officeDocument/2006/relationships/hyperlink" Target="https://podminky.urs.cz/item/CS_URS_2024_01/998751102" TargetMode="External" /><Relationship Id="rId53" Type="http://schemas.openxmlformats.org/officeDocument/2006/relationships/hyperlink" Target="https://podminky.urs.cz/item/CS_URS_2024_01/766491851" TargetMode="External" /><Relationship Id="rId54" Type="http://schemas.openxmlformats.org/officeDocument/2006/relationships/hyperlink" Target="https://podminky.urs.cz/item/CS_URS_2024_01/766691914" TargetMode="External" /><Relationship Id="rId55" Type="http://schemas.openxmlformats.org/officeDocument/2006/relationships/hyperlink" Target="https://podminky.urs.cz/item/CS_URS_2024_01/766660001" TargetMode="External" /><Relationship Id="rId56" Type="http://schemas.openxmlformats.org/officeDocument/2006/relationships/hyperlink" Target="https://podminky.urs.cz/item/CS_URS_2024_01/766693411" TargetMode="External" /><Relationship Id="rId57" Type="http://schemas.openxmlformats.org/officeDocument/2006/relationships/hyperlink" Target="https://podminky.urs.cz/item/CS_URS_2024_01/998766103" TargetMode="External" /><Relationship Id="rId58" Type="http://schemas.openxmlformats.org/officeDocument/2006/relationships/hyperlink" Target="https://podminky.urs.cz/item/CS_URS_2024_01/767646411" TargetMode="External" /><Relationship Id="rId59" Type="http://schemas.openxmlformats.org/officeDocument/2006/relationships/hyperlink" Target="https://podminky.urs.cz/item/CS_URS_2024_01/998767103" TargetMode="External" /><Relationship Id="rId60" Type="http://schemas.openxmlformats.org/officeDocument/2006/relationships/hyperlink" Target="https://podminky.urs.cz/item/CS_URS_2024_01/771111011" TargetMode="External" /><Relationship Id="rId61" Type="http://schemas.openxmlformats.org/officeDocument/2006/relationships/hyperlink" Target="https://podminky.urs.cz/item/CS_URS_2024_01/771121011" TargetMode="External" /><Relationship Id="rId62" Type="http://schemas.openxmlformats.org/officeDocument/2006/relationships/hyperlink" Target="https://podminky.urs.cz/item/CS_URS_2024_01/771574416" TargetMode="External" /><Relationship Id="rId63" Type="http://schemas.openxmlformats.org/officeDocument/2006/relationships/hyperlink" Target="https://podminky.urs.cz/item/CS_URS_2024_01/998771103" TargetMode="External" /><Relationship Id="rId64" Type="http://schemas.openxmlformats.org/officeDocument/2006/relationships/hyperlink" Target="https://podminky.urs.cz/item/CS_URS_2024_01/775429121" TargetMode="External" /><Relationship Id="rId65" Type="http://schemas.openxmlformats.org/officeDocument/2006/relationships/hyperlink" Target="https://podminky.urs.cz/item/CS_URS_2024_01/998775103" TargetMode="External" /><Relationship Id="rId66" Type="http://schemas.openxmlformats.org/officeDocument/2006/relationships/hyperlink" Target="https://podminky.urs.cz/item/CS_URS_2024_01/612135001" TargetMode="External" /><Relationship Id="rId67" Type="http://schemas.openxmlformats.org/officeDocument/2006/relationships/hyperlink" Target="https://podminky.urs.cz/item/CS_URS_2024_01/781121011" TargetMode="External" /><Relationship Id="rId68" Type="http://schemas.openxmlformats.org/officeDocument/2006/relationships/hyperlink" Target="https://podminky.urs.cz/item/CS_URS_2024_01/781161021" TargetMode="External" /><Relationship Id="rId69" Type="http://schemas.openxmlformats.org/officeDocument/2006/relationships/hyperlink" Target="https://podminky.urs.cz/item/CS_URS_2024_01/781472216" TargetMode="External" /><Relationship Id="rId70" Type="http://schemas.openxmlformats.org/officeDocument/2006/relationships/hyperlink" Target="https://podminky.urs.cz/item/CS_URS_2024_01/998781103" TargetMode="External" /><Relationship Id="rId71" Type="http://schemas.openxmlformats.org/officeDocument/2006/relationships/hyperlink" Target="https://podminky.urs.cz/item/CS_URS_2024_01/783306805" TargetMode="External" /><Relationship Id="rId72" Type="http://schemas.openxmlformats.org/officeDocument/2006/relationships/hyperlink" Target="https://podminky.urs.cz/item/CS_URS_2024_01/783301313" TargetMode="External" /><Relationship Id="rId73" Type="http://schemas.openxmlformats.org/officeDocument/2006/relationships/hyperlink" Target="https://podminky.urs.cz/item/CS_URS_2024_01/783314201" TargetMode="External" /><Relationship Id="rId74" Type="http://schemas.openxmlformats.org/officeDocument/2006/relationships/hyperlink" Target="https://podminky.urs.cz/item/CS_URS_2024_01/783317101" TargetMode="External" /><Relationship Id="rId75" Type="http://schemas.openxmlformats.org/officeDocument/2006/relationships/hyperlink" Target="https://podminky.urs.cz/item/CS_URS_2024_01/784181101" TargetMode="External" /><Relationship Id="rId76" Type="http://schemas.openxmlformats.org/officeDocument/2006/relationships/hyperlink" Target="https://podminky.urs.cz/item/CS_URS_2024_01/784211121" TargetMode="External" /><Relationship Id="rId77" Type="http://schemas.openxmlformats.org/officeDocument/2006/relationships/hyperlink" Target="https://podminky.urs.cz/item/CS_URS_2024_01/043203003" TargetMode="External" /><Relationship Id="rId78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612135101" TargetMode="External" /><Relationship Id="rId2" Type="http://schemas.openxmlformats.org/officeDocument/2006/relationships/hyperlink" Target="https://podminky.urs.cz/item/CS_URS_2024_01/611131121" TargetMode="External" /><Relationship Id="rId3" Type="http://schemas.openxmlformats.org/officeDocument/2006/relationships/hyperlink" Target="https://podminky.urs.cz/item/CS_URS_2024_01/611321141" TargetMode="External" /><Relationship Id="rId4" Type="http://schemas.openxmlformats.org/officeDocument/2006/relationships/hyperlink" Target="https://podminky.urs.cz/item/CS_URS_2024_01/612131121" TargetMode="External" /><Relationship Id="rId5" Type="http://schemas.openxmlformats.org/officeDocument/2006/relationships/hyperlink" Target="https://podminky.urs.cz/item/CS_URS_2024_01/612321141" TargetMode="External" /><Relationship Id="rId6" Type="http://schemas.openxmlformats.org/officeDocument/2006/relationships/hyperlink" Target="https://podminky.urs.cz/item/CS_URS_2024_01/949101111" TargetMode="External" /><Relationship Id="rId7" Type="http://schemas.openxmlformats.org/officeDocument/2006/relationships/hyperlink" Target="https://podminky.urs.cz/item/CS_URS_2024_01/965081223" TargetMode="External" /><Relationship Id="rId8" Type="http://schemas.openxmlformats.org/officeDocument/2006/relationships/hyperlink" Target="https://podminky.urs.cz/item/CS_URS_2024_01/971033331" TargetMode="External" /><Relationship Id="rId9" Type="http://schemas.openxmlformats.org/officeDocument/2006/relationships/hyperlink" Target="https://podminky.urs.cz/item/CS_URS_2024_01/978059541" TargetMode="External" /><Relationship Id="rId10" Type="http://schemas.openxmlformats.org/officeDocument/2006/relationships/hyperlink" Target="https://podminky.urs.cz/item/CS_URS_2024_01/978011191" TargetMode="External" /><Relationship Id="rId11" Type="http://schemas.openxmlformats.org/officeDocument/2006/relationships/hyperlink" Target="https://podminky.urs.cz/item/CS_URS_2024_01/978013191" TargetMode="External" /><Relationship Id="rId12" Type="http://schemas.openxmlformats.org/officeDocument/2006/relationships/hyperlink" Target="https://podminky.urs.cz/item/CS_URS_2024_01/962031133" TargetMode="External" /><Relationship Id="rId13" Type="http://schemas.openxmlformats.org/officeDocument/2006/relationships/hyperlink" Target="https://podminky.urs.cz/item/CS_URS_2024_01/997013116" TargetMode="External" /><Relationship Id="rId14" Type="http://schemas.openxmlformats.org/officeDocument/2006/relationships/hyperlink" Target="https://podminky.urs.cz/item/CS_URS_2024_01/997013501" TargetMode="External" /><Relationship Id="rId15" Type="http://schemas.openxmlformats.org/officeDocument/2006/relationships/hyperlink" Target="https://podminky.urs.cz/item/CS_URS_2024_01/997013509" TargetMode="External" /><Relationship Id="rId16" Type="http://schemas.openxmlformats.org/officeDocument/2006/relationships/hyperlink" Target="https://podminky.urs.cz/item/CS_URS_2024_01/997013607" TargetMode="External" /><Relationship Id="rId17" Type="http://schemas.openxmlformats.org/officeDocument/2006/relationships/hyperlink" Target="https://podminky.urs.cz/item/CS_URS_2024_01/997013631" TargetMode="External" /><Relationship Id="rId18" Type="http://schemas.openxmlformats.org/officeDocument/2006/relationships/hyperlink" Target="https://podminky.urs.cz/item/CS_URS_2024_01/711131811" TargetMode="External" /><Relationship Id="rId19" Type="http://schemas.openxmlformats.org/officeDocument/2006/relationships/hyperlink" Target="https://podminky.urs.cz/item/CS_URS_2024_01/711191101" TargetMode="External" /><Relationship Id="rId20" Type="http://schemas.openxmlformats.org/officeDocument/2006/relationships/hyperlink" Target="https://podminky.urs.cz/item/CS_URS_2024_01/711192101" TargetMode="External" /><Relationship Id="rId21" Type="http://schemas.openxmlformats.org/officeDocument/2006/relationships/hyperlink" Target="https://podminky.urs.cz/item/CS_URS_2024_01/998711103" TargetMode="External" /><Relationship Id="rId22" Type="http://schemas.openxmlformats.org/officeDocument/2006/relationships/hyperlink" Target="https://podminky.urs.cz/item/CS_URS_2024_01/721174004" TargetMode="External" /><Relationship Id="rId23" Type="http://schemas.openxmlformats.org/officeDocument/2006/relationships/hyperlink" Target="https://podminky.urs.cz/item/CS_URS_2024_01/721174005" TargetMode="External" /><Relationship Id="rId24" Type="http://schemas.openxmlformats.org/officeDocument/2006/relationships/hyperlink" Target="https://podminky.urs.cz/item/CS_URS_2024_01/721174043" TargetMode="External" /><Relationship Id="rId25" Type="http://schemas.openxmlformats.org/officeDocument/2006/relationships/hyperlink" Target="https://podminky.urs.cz/item/CS_URS_2024_01/998721103" TargetMode="External" /><Relationship Id="rId26" Type="http://schemas.openxmlformats.org/officeDocument/2006/relationships/hyperlink" Target="https://podminky.urs.cz/item/CS_URS_2024_01/722174003" TargetMode="External" /><Relationship Id="rId27" Type="http://schemas.openxmlformats.org/officeDocument/2006/relationships/hyperlink" Target="https://podminky.urs.cz/item/CS_URS_2024_01/722174023" TargetMode="External" /><Relationship Id="rId28" Type="http://schemas.openxmlformats.org/officeDocument/2006/relationships/hyperlink" Target="https://podminky.urs.cz/item/CS_URS_2024_01/722181212" TargetMode="External" /><Relationship Id="rId29" Type="http://schemas.openxmlformats.org/officeDocument/2006/relationships/hyperlink" Target="https://podminky.urs.cz/item/CS_URS_2024_01/722220153" TargetMode="External" /><Relationship Id="rId30" Type="http://schemas.openxmlformats.org/officeDocument/2006/relationships/hyperlink" Target="https://podminky.urs.cz/item/CS_URS_2024_01/722290234" TargetMode="External" /><Relationship Id="rId31" Type="http://schemas.openxmlformats.org/officeDocument/2006/relationships/hyperlink" Target="https://podminky.urs.cz/item/CS_URS_2024_01/998722103" TargetMode="External" /><Relationship Id="rId32" Type="http://schemas.openxmlformats.org/officeDocument/2006/relationships/hyperlink" Target="https://podminky.urs.cz/item/CS_URS_2024_01/725810811" TargetMode="External" /><Relationship Id="rId33" Type="http://schemas.openxmlformats.org/officeDocument/2006/relationships/hyperlink" Target="https://podminky.urs.cz/item/CS_URS_2024_01/725820801" TargetMode="External" /><Relationship Id="rId34" Type="http://schemas.openxmlformats.org/officeDocument/2006/relationships/hyperlink" Target="https://podminky.urs.cz/item/CS_URS_2024_01/725840851" TargetMode="External" /><Relationship Id="rId35" Type="http://schemas.openxmlformats.org/officeDocument/2006/relationships/hyperlink" Target="https://podminky.urs.cz/item/CS_URS_2024_01/725110811" TargetMode="External" /><Relationship Id="rId36" Type="http://schemas.openxmlformats.org/officeDocument/2006/relationships/hyperlink" Target="https://podminky.urs.cz/item/CS_URS_2024_01/725210821" TargetMode="External" /><Relationship Id="rId37" Type="http://schemas.openxmlformats.org/officeDocument/2006/relationships/hyperlink" Target="https://podminky.urs.cz/item/CS_URS_2024_01/725813111" TargetMode="External" /><Relationship Id="rId38" Type="http://schemas.openxmlformats.org/officeDocument/2006/relationships/hyperlink" Target="https://podminky.urs.cz/item/CS_URS_2024_01/725112011" TargetMode="External" /><Relationship Id="rId39" Type="http://schemas.openxmlformats.org/officeDocument/2006/relationships/hyperlink" Target="https://podminky.urs.cz/item/CS_URS_2024_01/725291650" TargetMode="External" /><Relationship Id="rId40" Type="http://schemas.openxmlformats.org/officeDocument/2006/relationships/hyperlink" Target="https://podminky.urs.cz/item/CS_URS_2024_01/725241901" TargetMode="External" /><Relationship Id="rId41" Type="http://schemas.openxmlformats.org/officeDocument/2006/relationships/hyperlink" Target="https://podminky.urs.cz/item/CS_URS_2024_01/725865501" TargetMode="External" /><Relationship Id="rId42" Type="http://schemas.openxmlformats.org/officeDocument/2006/relationships/hyperlink" Target="https://podminky.urs.cz/item/CS_URS_2024_01/725822611" TargetMode="External" /><Relationship Id="rId43" Type="http://schemas.openxmlformats.org/officeDocument/2006/relationships/hyperlink" Target="https://podminky.urs.cz/item/CS_URS_2024_01/998725103" TargetMode="External" /><Relationship Id="rId44" Type="http://schemas.openxmlformats.org/officeDocument/2006/relationships/hyperlink" Target="https://podminky.urs.cz/item/CS_URS_2024_01/741371813" TargetMode="External" /><Relationship Id="rId45" Type="http://schemas.openxmlformats.org/officeDocument/2006/relationships/hyperlink" Target="https://podminky.urs.cz/item/CS_URS_2024_01/741372012" TargetMode="External" /><Relationship Id="rId46" Type="http://schemas.openxmlformats.org/officeDocument/2006/relationships/hyperlink" Target="https://podminky.urs.cz/item/CS_URS_2024_01/741313043" TargetMode="External" /><Relationship Id="rId47" Type="http://schemas.openxmlformats.org/officeDocument/2006/relationships/hyperlink" Target="https://podminky.urs.cz/item/CS_URS_2024_01/741310251" TargetMode="External" /><Relationship Id="rId48" Type="http://schemas.openxmlformats.org/officeDocument/2006/relationships/hyperlink" Target="https://podminky.urs.cz/item/CS_URS_2024_01/741310201" TargetMode="External" /><Relationship Id="rId49" Type="http://schemas.openxmlformats.org/officeDocument/2006/relationships/hyperlink" Target="https://podminky.urs.cz/item/CS_URS_2024_01/998741103" TargetMode="External" /><Relationship Id="rId50" Type="http://schemas.openxmlformats.org/officeDocument/2006/relationships/hyperlink" Target="https://podminky.urs.cz/item/CS_URS_2024_01/751398825" TargetMode="External" /><Relationship Id="rId51" Type="http://schemas.openxmlformats.org/officeDocument/2006/relationships/hyperlink" Target="https://podminky.urs.cz/item/CS_URS_2024_01/751398021" TargetMode="External" /><Relationship Id="rId52" Type="http://schemas.openxmlformats.org/officeDocument/2006/relationships/hyperlink" Target="https://podminky.urs.cz/item/CS_URS_2024_01/998751102" TargetMode="External" /><Relationship Id="rId53" Type="http://schemas.openxmlformats.org/officeDocument/2006/relationships/hyperlink" Target="https://podminky.urs.cz/item/CS_URS_2024_01/763164541" TargetMode="External" /><Relationship Id="rId54" Type="http://schemas.openxmlformats.org/officeDocument/2006/relationships/hyperlink" Target="https://podminky.urs.cz/item/CS_URS_2024_01/998763303" TargetMode="External" /><Relationship Id="rId55" Type="http://schemas.openxmlformats.org/officeDocument/2006/relationships/hyperlink" Target="https://podminky.urs.cz/item/CS_URS_2024_01/766491851" TargetMode="External" /><Relationship Id="rId56" Type="http://schemas.openxmlformats.org/officeDocument/2006/relationships/hyperlink" Target="https://podminky.urs.cz/item/CS_URS_2024_01/766691914" TargetMode="External" /><Relationship Id="rId57" Type="http://schemas.openxmlformats.org/officeDocument/2006/relationships/hyperlink" Target="https://podminky.urs.cz/item/CS_URS_2024_01/766660001" TargetMode="External" /><Relationship Id="rId58" Type="http://schemas.openxmlformats.org/officeDocument/2006/relationships/hyperlink" Target="https://podminky.urs.cz/item/CS_URS_2024_01/766693411" TargetMode="External" /><Relationship Id="rId59" Type="http://schemas.openxmlformats.org/officeDocument/2006/relationships/hyperlink" Target="https://podminky.urs.cz/item/CS_URS_2024_01/998766103" TargetMode="External" /><Relationship Id="rId60" Type="http://schemas.openxmlformats.org/officeDocument/2006/relationships/hyperlink" Target="https://podminky.urs.cz/item/CS_URS_2024_01/767646411" TargetMode="External" /><Relationship Id="rId61" Type="http://schemas.openxmlformats.org/officeDocument/2006/relationships/hyperlink" Target="https://podminky.urs.cz/item/CS_URS_2024_01/998767103" TargetMode="External" /><Relationship Id="rId62" Type="http://schemas.openxmlformats.org/officeDocument/2006/relationships/hyperlink" Target="https://podminky.urs.cz/item/CS_URS_2024_01/771111011" TargetMode="External" /><Relationship Id="rId63" Type="http://schemas.openxmlformats.org/officeDocument/2006/relationships/hyperlink" Target="https://podminky.urs.cz/item/CS_URS_2024_01/771121011" TargetMode="External" /><Relationship Id="rId64" Type="http://schemas.openxmlformats.org/officeDocument/2006/relationships/hyperlink" Target="https://podminky.urs.cz/item/CS_URS_2024_01/771574416" TargetMode="External" /><Relationship Id="rId65" Type="http://schemas.openxmlformats.org/officeDocument/2006/relationships/hyperlink" Target="https://podminky.urs.cz/item/CS_URS_2024_01/998771103" TargetMode="External" /><Relationship Id="rId66" Type="http://schemas.openxmlformats.org/officeDocument/2006/relationships/hyperlink" Target="https://podminky.urs.cz/item/CS_URS_2024_01/775429121" TargetMode="External" /><Relationship Id="rId67" Type="http://schemas.openxmlformats.org/officeDocument/2006/relationships/hyperlink" Target="https://podminky.urs.cz/item/CS_URS_2024_01/998775103" TargetMode="External" /><Relationship Id="rId68" Type="http://schemas.openxmlformats.org/officeDocument/2006/relationships/hyperlink" Target="https://podminky.urs.cz/item/CS_URS_2024_01/612135001" TargetMode="External" /><Relationship Id="rId69" Type="http://schemas.openxmlformats.org/officeDocument/2006/relationships/hyperlink" Target="https://podminky.urs.cz/item/CS_URS_2024_01/781121011" TargetMode="External" /><Relationship Id="rId70" Type="http://schemas.openxmlformats.org/officeDocument/2006/relationships/hyperlink" Target="https://podminky.urs.cz/item/CS_URS_2024_01/781161021" TargetMode="External" /><Relationship Id="rId71" Type="http://schemas.openxmlformats.org/officeDocument/2006/relationships/hyperlink" Target="https://podminky.urs.cz/item/CS_URS_2024_01/781472216" TargetMode="External" /><Relationship Id="rId72" Type="http://schemas.openxmlformats.org/officeDocument/2006/relationships/hyperlink" Target="https://podminky.urs.cz/item/CS_URS_2024_01/998781103" TargetMode="External" /><Relationship Id="rId73" Type="http://schemas.openxmlformats.org/officeDocument/2006/relationships/hyperlink" Target="https://podminky.urs.cz/item/CS_URS_2024_01/783306805" TargetMode="External" /><Relationship Id="rId74" Type="http://schemas.openxmlformats.org/officeDocument/2006/relationships/hyperlink" Target="https://podminky.urs.cz/item/CS_URS_2024_01/783301313" TargetMode="External" /><Relationship Id="rId75" Type="http://schemas.openxmlformats.org/officeDocument/2006/relationships/hyperlink" Target="https://podminky.urs.cz/item/CS_URS_2024_01/783314201" TargetMode="External" /><Relationship Id="rId76" Type="http://schemas.openxmlformats.org/officeDocument/2006/relationships/hyperlink" Target="https://podminky.urs.cz/item/CS_URS_2024_01/783317101" TargetMode="External" /><Relationship Id="rId77" Type="http://schemas.openxmlformats.org/officeDocument/2006/relationships/hyperlink" Target="https://podminky.urs.cz/item/CS_URS_2024_01/784181101" TargetMode="External" /><Relationship Id="rId78" Type="http://schemas.openxmlformats.org/officeDocument/2006/relationships/hyperlink" Target="https://podminky.urs.cz/item/CS_URS_2024_01/784211121" TargetMode="External" /><Relationship Id="rId79" Type="http://schemas.openxmlformats.org/officeDocument/2006/relationships/hyperlink" Target="https://podminky.urs.cz/item/CS_URS_2024_01/043203003" TargetMode="External" /><Relationship Id="rId80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612135101" TargetMode="External" /><Relationship Id="rId2" Type="http://schemas.openxmlformats.org/officeDocument/2006/relationships/hyperlink" Target="https://podminky.urs.cz/item/CS_URS_2024_01/611131121" TargetMode="External" /><Relationship Id="rId3" Type="http://schemas.openxmlformats.org/officeDocument/2006/relationships/hyperlink" Target="https://podminky.urs.cz/item/CS_URS_2024_01/611321141" TargetMode="External" /><Relationship Id="rId4" Type="http://schemas.openxmlformats.org/officeDocument/2006/relationships/hyperlink" Target="https://podminky.urs.cz/item/CS_URS_2024_01/612131121" TargetMode="External" /><Relationship Id="rId5" Type="http://schemas.openxmlformats.org/officeDocument/2006/relationships/hyperlink" Target="https://podminky.urs.cz/item/CS_URS_2024_01/612321141" TargetMode="External" /><Relationship Id="rId6" Type="http://schemas.openxmlformats.org/officeDocument/2006/relationships/hyperlink" Target="https://podminky.urs.cz/item/CS_URS_2024_01/949101111" TargetMode="External" /><Relationship Id="rId7" Type="http://schemas.openxmlformats.org/officeDocument/2006/relationships/hyperlink" Target="https://podminky.urs.cz/item/CS_URS_2024_01/965081223" TargetMode="External" /><Relationship Id="rId8" Type="http://schemas.openxmlformats.org/officeDocument/2006/relationships/hyperlink" Target="https://podminky.urs.cz/item/CS_URS_2024_01/971033331" TargetMode="External" /><Relationship Id="rId9" Type="http://schemas.openxmlformats.org/officeDocument/2006/relationships/hyperlink" Target="https://podminky.urs.cz/item/CS_URS_2024_01/978059541" TargetMode="External" /><Relationship Id="rId10" Type="http://schemas.openxmlformats.org/officeDocument/2006/relationships/hyperlink" Target="https://podminky.urs.cz/item/CS_URS_2024_01/978011191" TargetMode="External" /><Relationship Id="rId11" Type="http://schemas.openxmlformats.org/officeDocument/2006/relationships/hyperlink" Target="https://podminky.urs.cz/item/CS_URS_2024_01/978013191" TargetMode="External" /><Relationship Id="rId12" Type="http://schemas.openxmlformats.org/officeDocument/2006/relationships/hyperlink" Target="https://podminky.urs.cz/item/CS_URS_2024_01/962031133" TargetMode="External" /><Relationship Id="rId13" Type="http://schemas.openxmlformats.org/officeDocument/2006/relationships/hyperlink" Target="https://podminky.urs.cz/item/CS_URS_2024_01/997013116" TargetMode="External" /><Relationship Id="rId14" Type="http://schemas.openxmlformats.org/officeDocument/2006/relationships/hyperlink" Target="https://podminky.urs.cz/item/CS_URS_2024_01/997013501" TargetMode="External" /><Relationship Id="rId15" Type="http://schemas.openxmlformats.org/officeDocument/2006/relationships/hyperlink" Target="https://podminky.urs.cz/item/CS_URS_2024_01/997013509" TargetMode="External" /><Relationship Id="rId16" Type="http://schemas.openxmlformats.org/officeDocument/2006/relationships/hyperlink" Target="https://podminky.urs.cz/item/CS_URS_2024_01/997013607" TargetMode="External" /><Relationship Id="rId17" Type="http://schemas.openxmlformats.org/officeDocument/2006/relationships/hyperlink" Target="https://podminky.urs.cz/item/CS_URS_2024_01/997013631" TargetMode="External" /><Relationship Id="rId18" Type="http://schemas.openxmlformats.org/officeDocument/2006/relationships/hyperlink" Target="https://podminky.urs.cz/item/CS_URS_2024_01/711131811" TargetMode="External" /><Relationship Id="rId19" Type="http://schemas.openxmlformats.org/officeDocument/2006/relationships/hyperlink" Target="https://podminky.urs.cz/item/CS_URS_2024_01/711191101" TargetMode="External" /><Relationship Id="rId20" Type="http://schemas.openxmlformats.org/officeDocument/2006/relationships/hyperlink" Target="https://podminky.urs.cz/item/CS_URS_2024_01/711192101" TargetMode="External" /><Relationship Id="rId21" Type="http://schemas.openxmlformats.org/officeDocument/2006/relationships/hyperlink" Target="https://podminky.urs.cz/item/CS_URS_2024_01/998711103" TargetMode="External" /><Relationship Id="rId22" Type="http://schemas.openxmlformats.org/officeDocument/2006/relationships/hyperlink" Target="https://podminky.urs.cz/item/CS_URS_2024_01/721174004" TargetMode="External" /><Relationship Id="rId23" Type="http://schemas.openxmlformats.org/officeDocument/2006/relationships/hyperlink" Target="https://podminky.urs.cz/item/CS_URS_2024_01/721174005" TargetMode="External" /><Relationship Id="rId24" Type="http://schemas.openxmlformats.org/officeDocument/2006/relationships/hyperlink" Target="https://podminky.urs.cz/item/CS_URS_2024_01/721174043" TargetMode="External" /><Relationship Id="rId25" Type="http://schemas.openxmlformats.org/officeDocument/2006/relationships/hyperlink" Target="https://podminky.urs.cz/item/CS_URS_2024_01/998721103" TargetMode="External" /><Relationship Id="rId26" Type="http://schemas.openxmlformats.org/officeDocument/2006/relationships/hyperlink" Target="https://podminky.urs.cz/item/CS_URS_2024_01/722174003" TargetMode="External" /><Relationship Id="rId27" Type="http://schemas.openxmlformats.org/officeDocument/2006/relationships/hyperlink" Target="https://podminky.urs.cz/item/CS_URS_2024_01/722174023" TargetMode="External" /><Relationship Id="rId28" Type="http://schemas.openxmlformats.org/officeDocument/2006/relationships/hyperlink" Target="https://podminky.urs.cz/item/CS_URS_2024_01/722181212" TargetMode="External" /><Relationship Id="rId29" Type="http://schemas.openxmlformats.org/officeDocument/2006/relationships/hyperlink" Target="https://podminky.urs.cz/item/CS_URS_2024_01/722220153" TargetMode="External" /><Relationship Id="rId30" Type="http://schemas.openxmlformats.org/officeDocument/2006/relationships/hyperlink" Target="https://podminky.urs.cz/item/CS_URS_2024_01/722290234" TargetMode="External" /><Relationship Id="rId31" Type="http://schemas.openxmlformats.org/officeDocument/2006/relationships/hyperlink" Target="https://podminky.urs.cz/item/CS_URS_2024_01/998722103" TargetMode="External" /><Relationship Id="rId32" Type="http://schemas.openxmlformats.org/officeDocument/2006/relationships/hyperlink" Target="https://podminky.urs.cz/item/CS_URS_2024_01/725810811" TargetMode="External" /><Relationship Id="rId33" Type="http://schemas.openxmlformats.org/officeDocument/2006/relationships/hyperlink" Target="https://podminky.urs.cz/item/CS_URS_2024_01/725820801" TargetMode="External" /><Relationship Id="rId34" Type="http://schemas.openxmlformats.org/officeDocument/2006/relationships/hyperlink" Target="https://podminky.urs.cz/item/CS_URS_2024_01/725840851" TargetMode="External" /><Relationship Id="rId35" Type="http://schemas.openxmlformats.org/officeDocument/2006/relationships/hyperlink" Target="https://podminky.urs.cz/item/CS_URS_2024_01/725110811" TargetMode="External" /><Relationship Id="rId36" Type="http://schemas.openxmlformats.org/officeDocument/2006/relationships/hyperlink" Target="https://podminky.urs.cz/item/CS_URS_2024_01/725210821" TargetMode="External" /><Relationship Id="rId37" Type="http://schemas.openxmlformats.org/officeDocument/2006/relationships/hyperlink" Target="https://podminky.urs.cz/item/CS_URS_2024_01/725813111" TargetMode="External" /><Relationship Id="rId38" Type="http://schemas.openxmlformats.org/officeDocument/2006/relationships/hyperlink" Target="https://podminky.urs.cz/item/CS_URS_2024_01/725112011" TargetMode="External" /><Relationship Id="rId39" Type="http://schemas.openxmlformats.org/officeDocument/2006/relationships/hyperlink" Target="https://podminky.urs.cz/item/CS_URS_2024_01/725291650" TargetMode="External" /><Relationship Id="rId40" Type="http://schemas.openxmlformats.org/officeDocument/2006/relationships/hyperlink" Target="https://podminky.urs.cz/item/CS_URS_2024_01/725241901" TargetMode="External" /><Relationship Id="rId41" Type="http://schemas.openxmlformats.org/officeDocument/2006/relationships/hyperlink" Target="https://podminky.urs.cz/item/CS_URS_2024_01/725865501" TargetMode="External" /><Relationship Id="rId42" Type="http://schemas.openxmlformats.org/officeDocument/2006/relationships/hyperlink" Target="https://podminky.urs.cz/item/CS_URS_2024_01/725822611" TargetMode="External" /><Relationship Id="rId43" Type="http://schemas.openxmlformats.org/officeDocument/2006/relationships/hyperlink" Target="https://podminky.urs.cz/item/CS_URS_2024_01/998725103" TargetMode="External" /><Relationship Id="rId44" Type="http://schemas.openxmlformats.org/officeDocument/2006/relationships/hyperlink" Target="https://podminky.urs.cz/item/CS_URS_2024_01/741371813" TargetMode="External" /><Relationship Id="rId45" Type="http://schemas.openxmlformats.org/officeDocument/2006/relationships/hyperlink" Target="https://podminky.urs.cz/item/CS_URS_2024_01/741372012" TargetMode="External" /><Relationship Id="rId46" Type="http://schemas.openxmlformats.org/officeDocument/2006/relationships/hyperlink" Target="https://podminky.urs.cz/item/CS_URS_2024_01/741313043" TargetMode="External" /><Relationship Id="rId47" Type="http://schemas.openxmlformats.org/officeDocument/2006/relationships/hyperlink" Target="https://podminky.urs.cz/item/CS_URS_2024_01/741310251" TargetMode="External" /><Relationship Id="rId48" Type="http://schemas.openxmlformats.org/officeDocument/2006/relationships/hyperlink" Target="https://podminky.urs.cz/item/CS_URS_2024_01/741310201" TargetMode="External" /><Relationship Id="rId49" Type="http://schemas.openxmlformats.org/officeDocument/2006/relationships/hyperlink" Target="https://podminky.urs.cz/item/CS_URS_2024_01/998741103" TargetMode="External" /><Relationship Id="rId50" Type="http://schemas.openxmlformats.org/officeDocument/2006/relationships/hyperlink" Target="https://podminky.urs.cz/item/CS_URS_2024_01/751398825" TargetMode="External" /><Relationship Id="rId51" Type="http://schemas.openxmlformats.org/officeDocument/2006/relationships/hyperlink" Target="https://podminky.urs.cz/item/CS_URS_2024_01/751398021" TargetMode="External" /><Relationship Id="rId52" Type="http://schemas.openxmlformats.org/officeDocument/2006/relationships/hyperlink" Target="https://podminky.urs.cz/item/CS_URS_2024_01/998751102" TargetMode="External" /><Relationship Id="rId53" Type="http://schemas.openxmlformats.org/officeDocument/2006/relationships/hyperlink" Target="https://podminky.urs.cz/item/CS_URS_2024_01/763164541" TargetMode="External" /><Relationship Id="rId54" Type="http://schemas.openxmlformats.org/officeDocument/2006/relationships/hyperlink" Target="https://podminky.urs.cz/item/CS_URS_2024_01/998763303" TargetMode="External" /><Relationship Id="rId55" Type="http://schemas.openxmlformats.org/officeDocument/2006/relationships/hyperlink" Target="https://podminky.urs.cz/item/CS_URS_2024_01/766491851" TargetMode="External" /><Relationship Id="rId56" Type="http://schemas.openxmlformats.org/officeDocument/2006/relationships/hyperlink" Target="https://podminky.urs.cz/item/CS_URS_2024_01/766691914" TargetMode="External" /><Relationship Id="rId57" Type="http://schemas.openxmlformats.org/officeDocument/2006/relationships/hyperlink" Target="https://podminky.urs.cz/item/CS_URS_2024_01/766660001" TargetMode="External" /><Relationship Id="rId58" Type="http://schemas.openxmlformats.org/officeDocument/2006/relationships/hyperlink" Target="https://podminky.urs.cz/item/CS_URS_2024_01/766693411" TargetMode="External" /><Relationship Id="rId59" Type="http://schemas.openxmlformats.org/officeDocument/2006/relationships/hyperlink" Target="https://podminky.urs.cz/item/CS_URS_2024_01/998766103" TargetMode="External" /><Relationship Id="rId60" Type="http://schemas.openxmlformats.org/officeDocument/2006/relationships/hyperlink" Target="https://podminky.urs.cz/item/CS_URS_2024_01/767646411" TargetMode="External" /><Relationship Id="rId61" Type="http://schemas.openxmlformats.org/officeDocument/2006/relationships/hyperlink" Target="https://podminky.urs.cz/item/CS_URS_2024_01/998767103" TargetMode="External" /><Relationship Id="rId62" Type="http://schemas.openxmlformats.org/officeDocument/2006/relationships/hyperlink" Target="https://podminky.urs.cz/item/CS_URS_2024_01/771111011" TargetMode="External" /><Relationship Id="rId63" Type="http://schemas.openxmlformats.org/officeDocument/2006/relationships/hyperlink" Target="https://podminky.urs.cz/item/CS_URS_2024_01/771121011" TargetMode="External" /><Relationship Id="rId64" Type="http://schemas.openxmlformats.org/officeDocument/2006/relationships/hyperlink" Target="https://podminky.urs.cz/item/CS_URS_2024_01/771574416" TargetMode="External" /><Relationship Id="rId65" Type="http://schemas.openxmlformats.org/officeDocument/2006/relationships/hyperlink" Target="https://podminky.urs.cz/item/CS_URS_2024_01/998771103" TargetMode="External" /><Relationship Id="rId66" Type="http://schemas.openxmlformats.org/officeDocument/2006/relationships/hyperlink" Target="https://podminky.urs.cz/item/CS_URS_2024_01/775429121" TargetMode="External" /><Relationship Id="rId67" Type="http://schemas.openxmlformats.org/officeDocument/2006/relationships/hyperlink" Target="https://podminky.urs.cz/item/CS_URS_2024_01/998775103" TargetMode="External" /><Relationship Id="rId68" Type="http://schemas.openxmlformats.org/officeDocument/2006/relationships/hyperlink" Target="https://podminky.urs.cz/item/CS_URS_2024_01/612135001" TargetMode="External" /><Relationship Id="rId69" Type="http://schemas.openxmlformats.org/officeDocument/2006/relationships/hyperlink" Target="https://podminky.urs.cz/item/CS_URS_2024_01/781121011" TargetMode="External" /><Relationship Id="rId70" Type="http://schemas.openxmlformats.org/officeDocument/2006/relationships/hyperlink" Target="https://podminky.urs.cz/item/CS_URS_2024_01/781161021" TargetMode="External" /><Relationship Id="rId71" Type="http://schemas.openxmlformats.org/officeDocument/2006/relationships/hyperlink" Target="https://podminky.urs.cz/item/CS_URS_2024_01/781472216" TargetMode="External" /><Relationship Id="rId72" Type="http://schemas.openxmlformats.org/officeDocument/2006/relationships/hyperlink" Target="https://podminky.urs.cz/item/CS_URS_2024_01/998781103" TargetMode="External" /><Relationship Id="rId73" Type="http://schemas.openxmlformats.org/officeDocument/2006/relationships/hyperlink" Target="https://podminky.urs.cz/item/CS_URS_2024_01/783306805" TargetMode="External" /><Relationship Id="rId74" Type="http://schemas.openxmlformats.org/officeDocument/2006/relationships/hyperlink" Target="https://podminky.urs.cz/item/CS_URS_2024_01/783301313" TargetMode="External" /><Relationship Id="rId75" Type="http://schemas.openxmlformats.org/officeDocument/2006/relationships/hyperlink" Target="https://podminky.urs.cz/item/CS_URS_2024_01/783314201" TargetMode="External" /><Relationship Id="rId76" Type="http://schemas.openxmlformats.org/officeDocument/2006/relationships/hyperlink" Target="https://podminky.urs.cz/item/CS_URS_2024_01/783317101" TargetMode="External" /><Relationship Id="rId77" Type="http://schemas.openxmlformats.org/officeDocument/2006/relationships/hyperlink" Target="https://podminky.urs.cz/item/CS_URS_2024_01/784181101" TargetMode="External" /><Relationship Id="rId78" Type="http://schemas.openxmlformats.org/officeDocument/2006/relationships/hyperlink" Target="https://podminky.urs.cz/item/CS_URS_2024_01/784211121" TargetMode="External" /><Relationship Id="rId79" Type="http://schemas.openxmlformats.org/officeDocument/2006/relationships/hyperlink" Target="https://podminky.urs.cz/item/CS_URS_2024_01/043203003" TargetMode="External" /><Relationship Id="rId80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612135101" TargetMode="External" /><Relationship Id="rId2" Type="http://schemas.openxmlformats.org/officeDocument/2006/relationships/hyperlink" Target="https://podminky.urs.cz/item/CS_URS_2024_01/611131121" TargetMode="External" /><Relationship Id="rId3" Type="http://schemas.openxmlformats.org/officeDocument/2006/relationships/hyperlink" Target="https://podminky.urs.cz/item/CS_URS_2024_01/611321141" TargetMode="External" /><Relationship Id="rId4" Type="http://schemas.openxmlformats.org/officeDocument/2006/relationships/hyperlink" Target="https://podminky.urs.cz/item/CS_URS_2024_01/612131121" TargetMode="External" /><Relationship Id="rId5" Type="http://schemas.openxmlformats.org/officeDocument/2006/relationships/hyperlink" Target="https://podminky.urs.cz/item/CS_URS_2024_01/612321141" TargetMode="External" /><Relationship Id="rId6" Type="http://schemas.openxmlformats.org/officeDocument/2006/relationships/hyperlink" Target="https://podminky.urs.cz/item/CS_URS_2024_01/949101111" TargetMode="External" /><Relationship Id="rId7" Type="http://schemas.openxmlformats.org/officeDocument/2006/relationships/hyperlink" Target="https://podminky.urs.cz/item/CS_URS_2024_01/965081223" TargetMode="External" /><Relationship Id="rId8" Type="http://schemas.openxmlformats.org/officeDocument/2006/relationships/hyperlink" Target="https://podminky.urs.cz/item/CS_URS_2024_01/971033331" TargetMode="External" /><Relationship Id="rId9" Type="http://schemas.openxmlformats.org/officeDocument/2006/relationships/hyperlink" Target="https://podminky.urs.cz/item/CS_URS_2024_01/978059541" TargetMode="External" /><Relationship Id="rId10" Type="http://schemas.openxmlformats.org/officeDocument/2006/relationships/hyperlink" Target="https://podminky.urs.cz/item/CS_URS_2024_01/978011191" TargetMode="External" /><Relationship Id="rId11" Type="http://schemas.openxmlformats.org/officeDocument/2006/relationships/hyperlink" Target="https://podminky.urs.cz/item/CS_URS_2024_01/978013191" TargetMode="External" /><Relationship Id="rId12" Type="http://schemas.openxmlformats.org/officeDocument/2006/relationships/hyperlink" Target="https://podminky.urs.cz/item/CS_URS_2024_01/962031133" TargetMode="External" /><Relationship Id="rId13" Type="http://schemas.openxmlformats.org/officeDocument/2006/relationships/hyperlink" Target="https://podminky.urs.cz/item/CS_URS_2024_01/997013116" TargetMode="External" /><Relationship Id="rId14" Type="http://schemas.openxmlformats.org/officeDocument/2006/relationships/hyperlink" Target="https://podminky.urs.cz/item/CS_URS_2024_01/997013501" TargetMode="External" /><Relationship Id="rId15" Type="http://schemas.openxmlformats.org/officeDocument/2006/relationships/hyperlink" Target="https://podminky.urs.cz/item/CS_URS_2024_01/997013509" TargetMode="External" /><Relationship Id="rId16" Type="http://schemas.openxmlformats.org/officeDocument/2006/relationships/hyperlink" Target="https://podminky.urs.cz/item/CS_URS_2024_01/997013607" TargetMode="External" /><Relationship Id="rId17" Type="http://schemas.openxmlformats.org/officeDocument/2006/relationships/hyperlink" Target="https://podminky.urs.cz/item/CS_URS_2024_01/997013631" TargetMode="External" /><Relationship Id="rId18" Type="http://schemas.openxmlformats.org/officeDocument/2006/relationships/hyperlink" Target="https://podminky.urs.cz/item/CS_URS_2024_01/711131811" TargetMode="External" /><Relationship Id="rId19" Type="http://schemas.openxmlformats.org/officeDocument/2006/relationships/hyperlink" Target="https://podminky.urs.cz/item/CS_URS_2024_01/711191101" TargetMode="External" /><Relationship Id="rId20" Type="http://schemas.openxmlformats.org/officeDocument/2006/relationships/hyperlink" Target="https://podminky.urs.cz/item/CS_URS_2024_01/711192101" TargetMode="External" /><Relationship Id="rId21" Type="http://schemas.openxmlformats.org/officeDocument/2006/relationships/hyperlink" Target="https://podminky.urs.cz/item/CS_URS_2024_01/998711103" TargetMode="External" /><Relationship Id="rId22" Type="http://schemas.openxmlformats.org/officeDocument/2006/relationships/hyperlink" Target="https://podminky.urs.cz/item/CS_URS_2024_01/721174004" TargetMode="External" /><Relationship Id="rId23" Type="http://schemas.openxmlformats.org/officeDocument/2006/relationships/hyperlink" Target="https://podminky.urs.cz/item/CS_URS_2024_01/721174005" TargetMode="External" /><Relationship Id="rId24" Type="http://schemas.openxmlformats.org/officeDocument/2006/relationships/hyperlink" Target="https://podminky.urs.cz/item/CS_URS_2024_01/721174043" TargetMode="External" /><Relationship Id="rId25" Type="http://schemas.openxmlformats.org/officeDocument/2006/relationships/hyperlink" Target="https://podminky.urs.cz/item/CS_URS_2024_01/998721103" TargetMode="External" /><Relationship Id="rId26" Type="http://schemas.openxmlformats.org/officeDocument/2006/relationships/hyperlink" Target="https://podminky.urs.cz/item/CS_URS_2024_01/722174003" TargetMode="External" /><Relationship Id="rId27" Type="http://schemas.openxmlformats.org/officeDocument/2006/relationships/hyperlink" Target="https://podminky.urs.cz/item/CS_URS_2024_01/722174023" TargetMode="External" /><Relationship Id="rId28" Type="http://schemas.openxmlformats.org/officeDocument/2006/relationships/hyperlink" Target="https://podminky.urs.cz/item/CS_URS_2024_01/722181212" TargetMode="External" /><Relationship Id="rId29" Type="http://schemas.openxmlformats.org/officeDocument/2006/relationships/hyperlink" Target="https://podminky.urs.cz/item/CS_URS_2024_01/722220153" TargetMode="External" /><Relationship Id="rId30" Type="http://schemas.openxmlformats.org/officeDocument/2006/relationships/hyperlink" Target="https://podminky.urs.cz/item/CS_URS_2024_01/722290234" TargetMode="External" /><Relationship Id="rId31" Type="http://schemas.openxmlformats.org/officeDocument/2006/relationships/hyperlink" Target="https://podminky.urs.cz/item/CS_URS_2024_01/998722103" TargetMode="External" /><Relationship Id="rId32" Type="http://schemas.openxmlformats.org/officeDocument/2006/relationships/hyperlink" Target="https://podminky.urs.cz/item/CS_URS_2024_01/725810811" TargetMode="External" /><Relationship Id="rId33" Type="http://schemas.openxmlformats.org/officeDocument/2006/relationships/hyperlink" Target="https://podminky.urs.cz/item/CS_URS_2024_01/725820801" TargetMode="External" /><Relationship Id="rId34" Type="http://schemas.openxmlformats.org/officeDocument/2006/relationships/hyperlink" Target="https://podminky.urs.cz/item/CS_URS_2024_01/725840851" TargetMode="External" /><Relationship Id="rId35" Type="http://schemas.openxmlformats.org/officeDocument/2006/relationships/hyperlink" Target="https://podminky.urs.cz/item/CS_URS_2024_01/725110811" TargetMode="External" /><Relationship Id="rId36" Type="http://schemas.openxmlformats.org/officeDocument/2006/relationships/hyperlink" Target="https://podminky.urs.cz/item/CS_URS_2024_01/725210821" TargetMode="External" /><Relationship Id="rId37" Type="http://schemas.openxmlformats.org/officeDocument/2006/relationships/hyperlink" Target="https://podminky.urs.cz/item/CS_URS_2024_01/725813111" TargetMode="External" /><Relationship Id="rId38" Type="http://schemas.openxmlformats.org/officeDocument/2006/relationships/hyperlink" Target="https://podminky.urs.cz/item/CS_URS_2024_01/725112011" TargetMode="External" /><Relationship Id="rId39" Type="http://schemas.openxmlformats.org/officeDocument/2006/relationships/hyperlink" Target="https://podminky.urs.cz/item/CS_URS_2024_01/725291650" TargetMode="External" /><Relationship Id="rId40" Type="http://schemas.openxmlformats.org/officeDocument/2006/relationships/hyperlink" Target="https://podminky.urs.cz/item/CS_URS_2024_01/725241901" TargetMode="External" /><Relationship Id="rId41" Type="http://schemas.openxmlformats.org/officeDocument/2006/relationships/hyperlink" Target="https://podminky.urs.cz/item/CS_URS_2024_01/725865501" TargetMode="External" /><Relationship Id="rId42" Type="http://schemas.openxmlformats.org/officeDocument/2006/relationships/hyperlink" Target="https://podminky.urs.cz/item/CS_URS_2024_01/725822611" TargetMode="External" /><Relationship Id="rId43" Type="http://schemas.openxmlformats.org/officeDocument/2006/relationships/hyperlink" Target="https://podminky.urs.cz/item/CS_URS_2024_01/998725103" TargetMode="External" /><Relationship Id="rId44" Type="http://schemas.openxmlformats.org/officeDocument/2006/relationships/hyperlink" Target="https://podminky.urs.cz/item/CS_URS_2024_01/741371813" TargetMode="External" /><Relationship Id="rId45" Type="http://schemas.openxmlformats.org/officeDocument/2006/relationships/hyperlink" Target="https://podminky.urs.cz/item/CS_URS_2024_01/741372012" TargetMode="External" /><Relationship Id="rId46" Type="http://schemas.openxmlformats.org/officeDocument/2006/relationships/hyperlink" Target="https://podminky.urs.cz/item/CS_URS_2024_01/741313043" TargetMode="External" /><Relationship Id="rId47" Type="http://schemas.openxmlformats.org/officeDocument/2006/relationships/hyperlink" Target="https://podminky.urs.cz/item/CS_URS_2024_01/741310251" TargetMode="External" /><Relationship Id="rId48" Type="http://schemas.openxmlformats.org/officeDocument/2006/relationships/hyperlink" Target="https://podminky.urs.cz/item/CS_URS_2024_01/741310201" TargetMode="External" /><Relationship Id="rId49" Type="http://schemas.openxmlformats.org/officeDocument/2006/relationships/hyperlink" Target="https://podminky.urs.cz/item/CS_URS_2024_01/998741103" TargetMode="External" /><Relationship Id="rId50" Type="http://schemas.openxmlformats.org/officeDocument/2006/relationships/hyperlink" Target="https://podminky.urs.cz/item/CS_URS_2024_01/751398825" TargetMode="External" /><Relationship Id="rId51" Type="http://schemas.openxmlformats.org/officeDocument/2006/relationships/hyperlink" Target="https://podminky.urs.cz/item/CS_URS_2024_01/751398021" TargetMode="External" /><Relationship Id="rId52" Type="http://schemas.openxmlformats.org/officeDocument/2006/relationships/hyperlink" Target="https://podminky.urs.cz/item/CS_URS_2024_01/998751102" TargetMode="External" /><Relationship Id="rId53" Type="http://schemas.openxmlformats.org/officeDocument/2006/relationships/hyperlink" Target="https://podminky.urs.cz/item/CS_URS_2024_01/763164541" TargetMode="External" /><Relationship Id="rId54" Type="http://schemas.openxmlformats.org/officeDocument/2006/relationships/hyperlink" Target="https://podminky.urs.cz/item/CS_URS_2024_01/998763303" TargetMode="External" /><Relationship Id="rId55" Type="http://schemas.openxmlformats.org/officeDocument/2006/relationships/hyperlink" Target="https://podminky.urs.cz/item/CS_URS_2024_01/766491851" TargetMode="External" /><Relationship Id="rId56" Type="http://schemas.openxmlformats.org/officeDocument/2006/relationships/hyperlink" Target="https://podminky.urs.cz/item/CS_URS_2024_01/766691914" TargetMode="External" /><Relationship Id="rId57" Type="http://schemas.openxmlformats.org/officeDocument/2006/relationships/hyperlink" Target="https://podminky.urs.cz/item/CS_URS_2024_01/766660001" TargetMode="External" /><Relationship Id="rId58" Type="http://schemas.openxmlformats.org/officeDocument/2006/relationships/hyperlink" Target="https://podminky.urs.cz/item/CS_URS_2024_01/766693411" TargetMode="External" /><Relationship Id="rId59" Type="http://schemas.openxmlformats.org/officeDocument/2006/relationships/hyperlink" Target="https://podminky.urs.cz/item/CS_URS_2024_01/998766103" TargetMode="External" /><Relationship Id="rId60" Type="http://schemas.openxmlformats.org/officeDocument/2006/relationships/hyperlink" Target="https://podminky.urs.cz/item/CS_URS_2024_01/767646411" TargetMode="External" /><Relationship Id="rId61" Type="http://schemas.openxmlformats.org/officeDocument/2006/relationships/hyperlink" Target="https://podminky.urs.cz/item/CS_URS_2024_01/998767103" TargetMode="External" /><Relationship Id="rId62" Type="http://schemas.openxmlformats.org/officeDocument/2006/relationships/hyperlink" Target="https://podminky.urs.cz/item/CS_URS_2024_01/771111011" TargetMode="External" /><Relationship Id="rId63" Type="http://schemas.openxmlformats.org/officeDocument/2006/relationships/hyperlink" Target="https://podminky.urs.cz/item/CS_URS_2024_01/771121011" TargetMode="External" /><Relationship Id="rId64" Type="http://schemas.openxmlformats.org/officeDocument/2006/relationships/hyperlink" Target="https://podminky.urs.cz/item/CS_URS_2024_01/771574416" TargetMode="External" /><Relationship Id="rId65" Type="http://schemas.openxmlformats.org/officeDocument/2006/relationships/hyperlink" Target="https://podminky.urs.cz/item/CS_URS_2024_01/998771103" TargetMode="External" /><Relationship Id="rId66" Type="http://schemas.openxmlformats.org/officeDocument/2006/relationships/hyperlink" Target="https://podminky.urs.cz/item/CS_URS_2024_01/775429121" TargetMode="External" /><Relationship Id="rId67" Type="http://schemas.openxmlformats.org/officeDocument/2006/relationships/hyperlink" Target="https://podminky.urs.cz/item/CS_URS_2024_01/998775103" TargetMode="External" /><Relationship Id="rId68" Type="http://schemas.openxmlformats.org/officeDocument/2006/relationships/hyperlink" Target="https://podminky.urs.cz/item/CS_URS_2024_01/612135001" TargetMode="External" /><Relationship Id="rId69" Type="http://schemas.openxmlformats.org/officeDocument/2006/relationships/hyperlink" Target="https://podminky.urs.cz/item/CS_URS_2024_01/781121011" TargetMode="External" /><Relationship Id="rId70" Type="http://schemas.openxmlformats.org/officeDocument/2006/relationships/hyperlink" Target="https://podminky.urs.cz/item/CS_URS_2024_01/781161021" TargetMode="External" /><Relationship Id="rId71" Type="http://schemas.openxmlformats.org/officeDocument/2006/relationships/hyperlink" Target="https://podminky.urs.cz/item/CS_URS_2024_01/781472216" TargetMode="External" /><Relationship Id="rId72" Type="http://schemas.openxmlformats.org/officeDocument/2006/relationships/hyperlink" Target="https://podminky.urs.cz/item/CS_URS_2024_01/998781103" TargetMode="External" /><Relationship Id="rId73" Type="http://schemas.openxmlformats.org/officeDocument/2006/relationships/hyperlink" Target="https://podminky.urs.cz/item/CS_URS_2024_01/783306805" TargetMode="External" /><Relationship Id="rId74" Type="http://schemas.openxmlformats.org/officeDocument/2006/relationships/hyperlink" Target="https://podminky.urs.cz/item/CS_URS_2024_01/783301313" TargetMode="External" /><Relationship Id="rId75" Type="http://schemas.openxmlformats.org/officeDocument/2006/relationships/hyperlink" Target="https://podminky.urs.cz/item/CS_URS_2024_01/783314201" TargetMode="External" /><Relationship Id="rId76" Type="http://schemas.openxmlformats.org/officeDocument/2006/relationships/hyperlink" Target="https://podminky.urs.cz/item/CS_URS_2024_01/783317101" TargetMode="External" /><Relationship Id="rId77" Type="http://schemas.openxmlformats.org/officeDocument/2006/relationships/hyperlink" Target="https://podminky.urs.cz/item/CS_URS_2024_01/784181101" TargetMode="External" /><Relationship Id="rId78" Type="http://schemas.openxmlformats.org/officeDocument/2006/relationships/hyperlink" Target="https://podminky.urs.cz/item/CS_URS_2024_01/784211121" TargetMode="External" /><Relationship Id="rId79" Type="http://schemas.openxmlformats.org/officeDocument/2006/relationships/hyperlink" Target="https://podminky.urs.cz/item/CS_URS_2024_01/043203003" TargetMode="External" /><Relationship Id="rId80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612135101" TargetMode="External" /><Relationship Id="rId2" Type="http://schemas.openxmlformats.org/officeDocument/2006/relationships/hyperlink" Target="https://podminky.urs.cz/item/CS_URS_2024_01/611131121" TargetMode="External" /><Relationship Id="rId3" Type="http://schemas.openxmlformats.org/officeDocument/2006/relationships/hyperlink" Target="https://podminky.urs.cz/item/CS_URS_2024_01/611321141" TargetMode="External" /><Relationship Id="rId4" Type="http://schemas.openxmlformats.org/officeDocument/2006/relationships/hyperlink" Target="https://podminky.urs.cz/item/CS_URS_2024_01/612131121" TargetMode="External" /><Relationship Id="rId5" Type="http://schemas.openxmlformats.org/officeDocument/2006/relationships/hyperlink" Target="https://podminky.urs.cz/item/CS_URS_2024_01/612321141" TargetMode="External" /><Relationship Id="rId6" Type="http://schemas.openxmlformats.org/officeDocument/2006/relationships/hyperlink" Target="https://podminky.urs.cz/item/CS_URS_2024_01/949101111" TargetMode="External" /><Relationship Id="rId7" Type="http://schemas.openxmlformats.org/officeDocument/2006/relationships/hyperlink" Target="https://podminky.urs.cz/item/CS_URS_2024_01/965081223" TargetMode="External" /><Relationship Id="rId8" Type="http://schemas.openxmlformats.org/officeDocument/2006/relationships/hyperlink" Target="https://podminky.urs.cz/item/CS_URS_2024_01/971033331" TargetMode="External" /><Relationship Id="rId9" Type="http://schemas.openxmlformats.org/officeDocument/2006/relationships/hyperlink" Target="https://podminky.urs.cz/item/CS_URS_2024_01/978059541" TargetMode="External" /><Relationship Id="rId10" Type="http://schemas.openxmlformats.org/officeDocument/2006/relationships/hyperlink" Target="https://podminky.urs.cz/item/CS_URS_2024_01/978011191" TargetMode="External" /><Relationship Id="rId11" Type="http://schemas.openxmlformats.org/officeDocument/2006/relationships/hyperlink" Target="https://podminky.urs.cz/item/CS_URS_2024_01/978013191" TargetMode="External" /><Relationship Id="rId12" Type="http://schemas.openxmlformats.org/officeDocument/2006/relationships/hyperlink" Target="https://podminky.urs.cz/item/CS_URS_2024_01/962031133" TargetMode="External" /><Relationship Id="rId13" Type="http://schemas.openxmlformats.org/officeDocument/2006/relationships/hyperlink" Target="https://podminky.urs.cz/item/CS_URS_2024_01/997013116" TargetMode="External" /><Relationship Id="rId14" Type="http://schemas.openxmlformats.org/officeDocument/2006/relationships/hyperlink" Target="https://podminky.urs.cz/item/CS_URS_2024_01/997013501" TargetMode="External" /><Relationship Id="rId15" Type="http://schemas.openxmlformats.org/officeDocument/2006/relationships/hyperlink" Target="https://podminky.urs.cz/item/CS_URS_2024_01/997013509" TargetMode="External" /><Relationship Id="rId16" Type="http://schemas.openxmlformats.org/officeDocument/2006/relationships/hyperlink" Target="https://podminky.urs.cz/item/CS_URS_2024_01/997013607" TargetMode="External" /><Relationship Id="rId17" Type="http://schemas.openxmlformats.org/officeDocument/2006/relationships/hyperlink" Target="https://podminky.urs.cz/item/CS_URS_2024_01/997013631" TargetMode="External" /><Relationship Id="rId18" Type="http://schemas.openxmlformats.org/officeDocument/2006/relationships/hyperlink" Target="https://podminky.urs.cz/item/CS_URS_2024_01/711131811" TargetMode="External" /><Relationship Id="rId19" Type="http://schemas.openxmlformats.org/officeDocument/2006/relationships/hyperlink" Target="https://podminky.urs.cz/item/CS_URS_2024_01/711191101" TargetMode="External" /><Relationship Id="rId20" Type="http://schemas.openxmlformats.org/officeDocument/2006/relationships/hyperlink" Target="https://podminky.urs.cz/item/CS_URS_2024_01/711192101" TargetMode="External" /><Relationship Id="rId21" Type="http://schemas.openxmlformats.org/officeDocument/2006/relationships/hyperlink" Target="https://podminky.urs.cz/item/CS_URS_2024_01/998711103" TargetMode="External" /><Relationship Id="rId22" Type="http://schemas.openxmlformats.org/officeDocument/2006/relationships/hyperlink" Target="https://podminky.urs.cz/item/CS_URS_2024_01/721174004" TargetMode="External" /><Relationship Id="rId23" Type="http://schemas.openxmlformats.org/officeDocument/2006/relationships/hyperlink" Target="https://podminky.urs.cz/item/CS_URS_2024_01/721174005" TargetMode="External" /><Relationship Id="rId24" Type="http://schemas.openxmlformats.org/officeDocument/2006/relationships/hyperlink" Target="https://podminky.urs.cz/item/CS_URS_2024_01/721174043" TargetMode="External" /><Relationship Id="rId25" Type="http://schemas.openxmlformats.org/officeDocument/2006/relationships/hyperlink" Target="https://podminky.urs.cz/item/CS_URS_2024_01/998721103" TargetMode="External" /><Relationship Id="rId26" Type="http://schemas.openxmlformats.org/officeDocument/2006/relationships/hyperlink" Target="https://podminky.urs.cz/item/CS_URS_2024_01/722174003" TargetMode="External" /><Relationship Id="rId27" Type="http://schemas.openxmlformats.org/officeDocument/2006/relationships/hyperlink" Target="https://podminky.urs.cz/item/CS_URS_2024_01/722174023" TargetMode="External" /><Relationship Id="rId28" Type="http://schemas.openxmlformats.org/officeDocument/2006/relationships/hyperlink" Target="https://podminky.urs.cz/item/CS_URS_2024_01/722181212" TargetMode="External" /><Relationship Id="rId29" Type="http://schemas.openxmlformats.org/officeDocument/2006/relationships/hyperlink" Target="https://podminky.urs.cz/item/CS_URS_2024_01/722220153" TargetMode="External" /><Relationship Id="rId30" Type="http://schemas.openxmlformats.org/officeDocument/2006/relationships/hyperlink" Target="https://podminky.urs.cz/item/CS_URS_2024_01/722290234" TargetMode="External" /><Relationship Id="rId31" Type="http://schemas.openxmlformats.org/officeDocument/2006/relationships/hyperlink" Target="https://podminky.urs.cz/item/CS_URS_2024_01/998722103" TargetMode="External" /><Relationship Id="rId32" Type="http://schemas.openxmlformats.org/officeDocument/2006/relationships/hyperlink" Target="https://podminky.urs.cz/item/CS_URS_2024_01/725810811" TargetMode="External" /><Relationship Id="rId33" Type="http://schemas.openxmlformats.org/officeDocument/2006/relationships/hyperlink" Target="https://podminky.urs.cz/item/CS_URS_2024_01/725820801" TargetMode="External" /><Relationship Id="rId34" Type="http://schemas.openxmlformats.org/officeDocument/2006/relationships/hyperlink" Target="https://podminky.urs.cz/item/CS_URS_2024_01/725840851" TargetMode="External" /><Relationship Id="rId35" Type="http://schemas.openxmlformats.org/officeDocument/2006/relationships/hyperlink" Target="https://podminky.urs.cz/item/CS_URS_2024_01/725110811" TargetMode="External" /><Relationship Id="rId36" Type="http://schemas.openxmlformats.org/officeDocument/2006/relationships/hyperlink" Target="https://podminky.urs.cz/item/CS_URS_2024_01/725210821" TargetMode="External" /><Relationship Id="rId37" Type="http://schemas.openxmlformats.org/officeDocument/2006/relationships/hyperlink" Target="https://podminky.urs.cz/item/CS_URS_2024_01/725813111" TargetMode="External" /><Relationship Id="rId38" Type="http://schemas.openxmlformats.org/officeDocument/2006/relationships/hyperlink" Target="https://podminky.urs.cz/item/CS_URS_2024_01/725112011" TargetMode="External" /><Relationship Id="rId39" Type="http://schemas.openxmlformats.org/officeDocument/2006/relationships/hyperlink" Target="https://podminky.urs.cz/item/CS_URS_2024_01/725291650" TargetMode="External" /><Relationship Id="rId40" Type="http://schemas.openxmlformats.org/officeDocument/2006/relationships/hyperlink" Target="https://podminky.urs.cz/item/CS_URS_2024_01/725241901" TargetMode="External" /><Relationship Id="rId41" Type="http://schemas.openxmlformats.org/officeDocument/2006/relationships/hyperlink" Target="https://podminky.urs.cz/item/CS_URS_2024_01/725865501" TargetMode="External" /><Relationship Id="rId42" Type="http://schemas.openxmlformats.org/officeDocument/2006/relationships/hyperlink" Target="https://podminky.urs.cz/item/CS_URS_2024_01/725822611" TargetMode="External" /><Relationship Id="rId43" Type="http://schemas.openxmlformats.org/officeDocument/2006/relationships/hyperlink" Target="https://podminky.urs.cz/item/CS_URS_2024_01/998725103" TargetMode="External" /><Relationship Id="rId44" Type="http://schemas.openxmlformats.org/officeDocument/2006/relationships/hyperlink" Target="https://podminky.urs.cz/item/CS_URS_2024_01/741371813" TargetMode="External" /><Relationship Id="rId45" Type="http://schemas.openxmlformats.org/officeDocument/2006/relationships/hyperlink" Target="https://podminky.urs.cz/item/CS_URS_2024_01/741372012" TargetMode="External" /><Relationship Id="rId46" Type="http://schemas.openxmlformats.org/officeDocument/2006/relationships/hyperlink" Target="https://podminky.urs.cz/item/CS_URS_2024_01/741313043" TargetMode="External" /><Relationship Id="rId47" Type="http://schemas.openxmlformats.org/officeDocument/2006/relationships/hyperlink" Target="https://podminky.urs.cz/item/CS_URS_2024_01/741310251" TargetMode="External" /><Relationship Id="rId48" Type="http://schemas.openxmlformats.org/officeDocument/2006/relationships/hyperlink" Target="https://podminky.urs.cz/item/CS_URS_2024_01/741310201" TargetMode="External" /><Relationship Id="rId49" Type="http://schemas.openxmlformats.org/officeDocument/2006/relationships/hyperlink" Target="https://podminky.urs.cz/item/CS_URS_2024_01/998741103" TargetMode="External" /><Relationship Id="rId50" Type="http://schemas.openxmlformats.org/officeDocument/2006/relationships/hyperlink" Target="https://podminky.urs.cz/item/CS_URS_2024_01/751398825" TargetMode="External" /><Relationship Id="rId51" Type="http://schemas.openxmlformats.org/officeDocument/2006/relationships/hyperlink" Target="https://podminky.urs.cz/item/CS_URS_2024_01/751398021" TargetMode="External" /><Relationship Id="rId52" Type="http://schemas.openxmlformats.org/officeDocument/2006/relationships/hyperlink" Target="https://podminky.urs.cz/item/CS_URS_2024_01/998751102" TargetMode="External" /><Relationship Id="rId53" Type="http://schemas.openxmlformats.org/officeDocument/2006/relationships/hyperlink" Target="https://podminky.urs.cz/item/CS_URS_2024_01/763164541" TargetMode="External" /><Relationship Id="rId54" Type="http://schemas.openxmlformats.org/officeDocument/2006/relationships/hyperlink" Target="https://podminky.urs.cz/item/CS_URS_2024_01/998763303" TargetMode="External" /><Relationship Id="rId55" Type="http://schemas.openxmlformats.org/officeDocument/2006/relationships/hyperlink" Target="https://podminky.urs.cz/item/CS_URS_2024_01/766491851" TargetMode="External" /><Relationship Id="rId56" Type="http://schemas.openxmlformats.org/officeDocument/2006/relationships/hyperlink" Target="https://podminky.urs.cz/item/CS_URS_2024_01/766691914" TargetMode="External" /><Relationship Id="rId57" Type="http://schemas.openxmlformats.org/officeDocument/2006/relationships/hyperlink" Target="https://podminky.urs.cz/item/CS_URS_2024_01/766660001" TargetMode="External" /><Relationship Id="rId58" Type="http://schemas.openxmlformats.org/officeDocument/2006/relationships/hyperlink" Target="https://podminky.urs.cz/item/CS_URS_2024_01/766693411" TargetMode="External" /><Relationship Id="rId59" Type="http://schemas.openxmlformats.org/officeDocument/2006/relationships/hyperlink" Target="https://podminky.urs.cz/item/CS_URS_2024_01/998766103" TargetMode="External" /><Relationship Id="rId60" Type="http://schemas.openxmlformats.org/officeDocument/2006/relationships/hyperlink" Target="https://podminky.urs.cz/item/CS_URS_2024_01/767646411" TargetMode="External" /><Relationship Id="rId61" Type="http://schemas.openxmlformats.org/officeDocument/2006/relationships/hyperlink" Target="https://podminky.urs.cz/item/CS_URS_2024_01/998767103" TargetMode="External" /><Relationship Id="rId62" Type="http://schemas.openxmlformats.org/officeDocument/2006/relationships/hyperlink" Target="https://podminky.urs.cz/item/CS_URS_2024_01/771111011" TargetMode="External" /><Relationship Id="rId63" Type="http://schemas.openxmlformats.org/officeDocument/2006/relationships/hyperlink" Target="https://podminky.urs.cz/item/CS_URS_2024_01/771121011" TargetMode="External" /><Relationship Id="rId64" Type="http://schemas.openxmlformats.org/officeDocument/2006/relationships/hyperlink" Target="https://podminky.urs.cz/item/CS_URS_2024_01/771574416" TargetMode="External" /><Relationship Id="rId65" Type="http://schemas.openxmlformats.org/officeDocument/2006/relationships/hyperlink" Target="https://podminky.urs.cz/item/CS_URS_2024_01/998771103" TargetMode="External" /><Relationship Id="rId66" Type="http://schemas.openxmlformats.org/officeDocument/2006/relationships/hyperlink" Target="https://podminky.urs.cz/item/CS_URS_2024_01/775429121" TargetMode="External" /><Relationship Id="rId67" Type="http://schemas.openxmlformats.org/officeDocument/2006/relationships/hyperlink" Target="https://podminky.urs.cz/item/CS_URS_2024_01/998775103" TargetMode="External" /><Relationship Id="rId68" Type="http://schemas.openxmlformats.org/officeDocument/2006/relationships/hyperlink" Target="https://podminky.urs.cz/item/CS_URS_2024_01/612135001" TargetMode="External" /><Relationship Id="rId69" Type="http://schemas.openxmlformats.org/officeDocument/2006/relationships/hyperlink" Target="https://podminky.urs.cz/item/CS_URS_2024_01/781121011" TargetMode="External" /><Relationship Id="rId70" Type="http://schemas.openxmlformats.org/officeDocument/2006/relationships/hyperlink" Target="https://podminky.urs.cz/item/CS_URS_2024_01/781161021" TargetMode="External" /><Relationship Id="rId71" Type="http://schemas.openxmlformats.org/officeDocument/2006/relationships/hyperlink" Target="https://podminky.urs.cz/item/CS_URS_2024_01/781472216" TargetMode="External" /><Relationship Id="rId72" Type="http://schemas.openxmlformats.org/officeDocument/2006/relationships/hyperlink" Target="https://podminky.urs.cz/item/CS_URS_2024_01/998781103" TargetMode="External" /><Relationship Id="rId73" Type="http://schemas.openxmlformats.org/officeDocument/2006/relationships/hyperlink" Target="https://podminky.urs.cz/item/CS_URS_2024_01/783306805" TargetMode="External" /><Relationship Id="rId74" Type="http://schemas.openxmlformats.org/officeDocument/2006/relationships/hyperlink" Target="https://podminky.urs.cz/item/CS_URS_2024_01/783301313" TargetMode="External" /><Relationship Id="rId75" Type="http://schemas.openxmlformats.org/officeDocument/2006/relationships/hyperlink" Target="https://podminky.urs.cz/item/CS_URS_2024_01/783314201" TargetMode="External" /><Relationship Id="rId76" Type="http://schemas.openxmlformats.org/officeDocument/2006/relationships/hyperlink" Target="https://podminky.urs.cz/item/CS_URS_2024_01/783317101" TargetMode="External" /><Relationship Id="rId77" Type="http://schemas.openxmlformats.org/officeDocument/2006/relationships/hyperlink" Target="https://podminky.urs.cz/item/CS_URS_2024_01/784181101" TargetMode="External" /><Relationship Id="rId78" Type="http://schemas.openxmlformats.org/officeDocument/2006/relationships/hyperlink" Target="https://podminky.urs.cz/item/CS_URS_2024_01/784211121" TargetMode="External" /><Relationship Id="rId79" Type="http://schemas.openxmlformats.org/officeDocument/2006/relationships/hyperlink" Target="https://podminky.urs.cz/item/CS_URS_2024_01/043203003" TargetMode="External" /><Relationship Id="rId80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612135101" TargetMode="External" /><Relationship Id="rId2" Type="http://schemas.openxmlformats.org/officeDocument/2006/relationships/hyperlink" Target="https://podminky.urs.cz/item/CS_URS_2024_01/611131121" TargetMode="External" /><Relationship Id="rId3" Type="http://schemas.openxmlformats.org/officeDocument/2006/relationships/hyperlink" Target="https://podminky.urs.cz/item/CS_URS_2024_01/611321141" TargetMode="External" /><Relationship Id="rId4" Type="http://schemas.openxmlformats.org/officeDocument/2006/relationships/hyperlink" Target="https://podminky.urs.cz/item/CS_URS_2024_01/612131121" TargetMode="External" /><Relationship Id="rId5" Type="http://schemas.openxmlformats.org/officeDocument/2006/relationships/hyperlink" Target="https://podminky.urs.cz/item/CS_URS_2024_01/612321141" TargetMode="External" /><Relationship Id="rId6" Type="http://schemas.openxmlformats.org/officeDocument/2006/relationships/hyperlink" Target="https://podminky.urs.cz/item/CS_URS_2024_01/949101111" TargetMode="External" /><Relationship Id="rId7" Type="http://schemas.openxmlformats.org/officeDocument/2006/relationships/hyperlink" Target="https://podminky.urs.cz/item/CS_URS_2024_01/965081223" TargetMode="External" /><Relationship Id="rId8" Type="http://schemas.openxmlformats.org/officeDocument/2006/relationships/hyperlink" Target="https://podminky.urs.cz/item/CS_URS_2024_01/971033331" TargetMode="External" /><Relationship Id="rId9" Type="http://schemas.openxmlformats.org/officeDocument/2006/relationships/hyperlink" Target="https://podminky.urs.cz/item/CS_URS_2024_01/978059541" TargetMode="External" /><Relationship Id="rId10" Type="http://schemas.openxmlformats.org/officeDocument/2006/relationships/hyperlink" Target="https://podminky.urs.cz/item/CS_URS_2024_01/978011191" TargetMode="External" /><Relationship Id="rId11" Type="http://schemas.openxmlformats.org/officeDocument/2006/relationships/hyperlink" Target="https://podminky.urs.cz/item/CS_URS_2024_01/978013191" TargetMode="External" /><Relationship Id="rId12" Type="http://schemas.openxmlformats.org/officeDocument/2006/relationships/hyperlink" Target="https://podminky.urs.cz/item/CS_URS_2024_01/962031133" TargetMode="External" /><Relationship Id="rId13" Type="http://schemas.openxmlformats.org/officeDocument/2006/relationships/hyperlink" Target="https://podminky.urs.cz/item/CS_URS_2024_01/997013116" TargetMode="External" /><Relationship Id="rId14" Type="http://schemas.openxmlformats.org/officeDocument/2006/relationships/hyperlink" Target="https://podminky.urs.cz/item/CS_URS_2024_01/997013501" TargetMode="External" /><Relationship Id="rId15" Type="http://schemas.openxmlformats.org/officeDocument/2006/relationships/hyperlink" Target="https://podminky.urs.cz/item/CS_URS_2024_01/997013509" TargetMode="External" /><Relationship Id="rId16" Type="http://schemas.openxmlformats.org/officeDocument/2006/relationships/hyperlink" Target="https://podminky.urs.cz/item/CS_URS_2024_01/997013607" TargetMode="External" /><Relationship Id="rId17" Type="http://schemas.openxmlformats.org/officeDocument/2006/relationships/hyperlink" Target="https://podminky.urs.cz/item/CS_URS_2024_01/997013631" TargetMode="External" /><Relationship Id="rId18" Type="http://schemas.openxmlformats.org/officeDocument/2006/relationships/hyperlink" Target="https://podminky.urs.cz/item/CS_URS_2024_01/711131811" TargetMode="External" /><Relationship Id="rId19" Type="http://schemas.openxmlformats.org/officeDocument/2006/relationships/hyperlink" Target="https://podminky.urs.cz/item/CS_URS_2024_01/711191101" TargetMode="External" /><Relationship Id="rId20" Type="http://schemas.openxmlformats.org/officeDocument/2006/relationships/hyperlink" Target="https://podminky.urs.cz/item/CS_URS_2024_01/711192101" TargetMode="External" /><Relationship Id="rId21" Type="http://schemas.openxmlformats.org/officeDocument/2006/relationships/hyperlink" Target="https://podminky.urs.cz/item/CS_URS_2024_01/998711103" TargetMode="External" /><Relationship Id="rId22" Type="http://schemas.openxmlformats.org/officeDocument/2006/relationships/hyperlink" Target="https://podminky.urs.cz/item/CS_URS_2024_01/721174004" TargetMode="External" /><Relationship Id="rId23" Type="http://schemas.openxmlformats.org/officeDocument/2006/relationships/hyperlink" Target="https://podminky.urs.cz/item/CS_URS_2024_01/721174005" TargetMode="External" /><Relationship Id="rId24" Type="http://schemas.openxmlformats.org/officeDocument/2006/relationships/hyperlink" Target="https://podminky.urs.cz/item/CS_URS_2024_01/721174043" TargetMode="External" /><Relationship Id="rId25" Type="http://schemas.openxmlformats.org/officeDocument/2006/relationships/hyperlink" Target="https://podminky.urs.cz/item/CS_URS_2024_01/998721103" TargetMode="External" /><Relationship Id="rId26" Type="http://schemas.openxmlformats.org/officeDocument/2006/relationships/hyperlink" Target="https://podminky.urs.cz/item/CS_URS_2024_01/722174003" TargetMode="External" /><Relationship Id="rId27" Type="http://schemas.openxmlformats.org/officeDocument/2006/relationships/hyperlink" Target="https://podminky.urs.cz/item/CS_URS_2024_01/722174023" TargetMode="External" /><Relationship Id="rId28" Type="http://schemas.openxmlformats.org/officeDocument/2006/relationships/hyperlink" Target="https://podminky.urs.cz/item/CS_URS_2024_01/722181212" TargetMode="External" /><Relationship Id="rId29" Type="http://schemas.openxmlformats.org/officeDocument/2006/relationships/hyperlink" Target="https://podminky.urs.cz/item/CS_URS_2024_01/722220153" TargetMode="External" /><Relationship Id="rId30" Type="http://schemas.openxmlformats.org/officeDocument/2006/relationships/hyperlink" Target="https://podminky.urs.cz/item/CS_URS_2024_01/722290234" TargetMode="External" /><Relationship Id="rId31" Type="http://schemas.openxmlformats.org/officeDocument/2006/relationships/hyperlink" Target="https://podminky.urs.cz/item/CS_URS_2024_01/998722103" TargetMode="External" /><Relationship Id="rId32" Type="http://schemas.openxmlformats.org/officeDocument/2006/relationships/hyperlink" Target="https://podminky.urs.cz/item/CS_URS_2024_01/725810811" TargetMode="External" /><Relationship Id="rId33" Type="http://schemas.openxmlformats.org/officeDocument/2006/relationships/hyperlink" Target="https://podminky.urs.cz/item/CS_URS_2024_01/725820801" TargetMode="External" /><Relationship Id="rId34" Type="http://schemas.openxmlformats.org/officeDocument/2006/relationships/hyperlink" Target="https://podminky.urs.cz/item/CS_URS_2024_01/725840851" TargetMode="External" /><Relationship Id="rId35" Type="http://schemas.openxmlformats.org/officeDocument/2006/relationships/hyperlink" Target="https://podminky.urs.cz/item/CS_URS_2024_01/725110811" TargetMode="External" /><Relationship Id="rId36" Type="http://schemas.openxmlformats.org/officeDocument/2006/relationships/hyperlink" Target="https://podminky.urs.cz/item/CS_URS_2024_01/725210821" TargetMode="External" /><Relationship Id="rId37" Type="http://schemas.openxmlformats.org/officeDocument/2006/relationships/hyperlink" Target="https://podminky.urs.cz/item/CS_URS_2024_01/725813111" TargetMode="External" /><Relationship Id="rId38" Type="http://schemas.openxmlformats.org/officeDocument/2006/relationships/hyperlink" Target="https://podminky.urs.cz/item/CS_URS_2024_01/725112011" TargetMode="External" /><Relationship Id="rId39" Type="http://schemas.openxmlformats.org/officeDocument/2006/relationships/hyperlink" Target="https://podminky.urs.cz/item/CS_URS_2024_01/725291650" TargetMode="External" /><Relationship Id="rId40" Type="http://schemas.openxmlformats.org/officeDocument/2006/relationships/hyperlink" Target="https://podminky.urs.cz/item/CS_URS_2024_01/725241901" TargetMode="External" /><Relationship Id="rId41" Type="http://schemas.openxmlformats.org/officeDocument/2006/relationships/hyperlink" Target="https://podminky.urs.cz/item/CS_URS_2024_01/725865501" TargetMode="External" /><Relationship Id="rId42" Type="http://schemas.openxmlformats.org/officeDocument/2006/relationships/hyperlink" Target="https://podminky.urs.cz/item/CS_URS_2024_01/725822611" TargetMode="External" /><Relationship Id="rId43" Type="http://schemas.openxmlformats.org/officeDocument/2006/relationships/hyperlink" Target="https://podminky.urs.cz/item/CS_URS_2024_01/998725103" TargetMode="External" /><Relationship Id="rId44" Type="http://schemas.openxmlformats.org/officeDocument/2006/relationships/hyperlink" Target="https://podminky.urs.cz/item/CS_URS_2024_01/741371813" TargetMode="External" /><Relationship Id="rId45" Type="http://schemas.openxmlformats.org/officeDocument/2006/relationships/hyperlink" Target="https://podminky.urs.cz/item/CS_URS_2024_01/741372012" TargetMode="External" /><Relationship Id="rId46" Type="http://schemas.openxmlformats.org/officeDocument/2006/relationships/hyperlink" Target="https://podminky.urs.cz/item/CS_URS_2024_01/741313043" TargetMode="External" /><Relationship Id="rId47" Type="http://schemas.openxmlformats.org/officeDocument/2006/relationships/hyperlink" Target="https://podminky.urs.cz/item/CS_URS_2024_01/741310251" TargetMode="External" /><Relationship Id="rId48" Type="http://schemas.openxmlformats.org/officeDocument/2006/relationships/hyperlink" Target="https://podminky.urs.cz/item/CS_URS_2024_01/741310201" TargetMode="External" /><Relationship Id="rId49" Type="http://schemas.openxmlformats.org/officeDocument/2006/relationships/hyperlink" Target="https://podminky.urs.cz/item/CS_URS_2024_01/998741103" TargetMode="External" /><Relationship Id="rId50" Type="http://schemas.openxmlformats.org/officeDocument/2006/relationships/hyperlink" Target="https://podminky.urs.cz/item/CS_URS_2024_01/751398825" TargetMode="External" /><Relationship Id="rId51" Type="http://schemas.openxmlformats.org/officeDocument/2006/relationships/hyperlink" Target="https://podminky.urs.cz/item/CS_URS_2024_01/751398021" TargetMode="External" /><Relationship Id="rId52" Type="http://schemas.openxmlformats.org/officeDocument/2006/relationships/hyperlink" Target="https://podminky.urs.cz/item/CS_URS_2024_01/998751102" TargetMode="External" /><Relationship Id="rId53" Type="http://schemas.openxmlformats.org/officeDocument/2006/relationships/hyperlink" Target="https://podminky.urs.cz/item/CS_URS_2024_01/763164541" TargetMode="External" /><Relationship Id="rId54" Type="http://schemas.openxmlformats.org/officeDocument/2006/relationships/hyperlink" Target="https://podminky.urs.cz/item/CS_URS_2024_01/998763303" TargetMode="External" /><Relationship Id="rId55" Type="http://schemas.openxmlformats.org/officeDocument/2006/relationships/hyperlink" Target="https://podminky.urs.cz/item/CS_URS_2024_01/766491851" TargetMode="External" /><Relationship Id="rId56" Type="http://schemas.openxmlformats.org/officeDocument/2006/relationships/hyperlink" Target="https://podminky.urs.cz/item/CS_URS_2024_01/766691914" TargetMode="External" /><Relationship Id="rId57" Type="http://schemas.openxmlformats.org/officeDocument/2006/relationships/hyperlink" Target="https://podminky.urs.cz/item/CS_URS_2024_01/766660001" TargetMode="External" /><Relationship Id="rId58" Type="http://schemas.openxmlformats.org/officeDocument/2006/relationships/hyperlink" Target="https://podminky.urs.cz/item/CS_URS_2024_01/766693411" TargetMode="External" /><Relationship Id="rId59" Type="http://schemas.openxmlformats.org/officeDocument/2006/relationships/hyperlink" Target="https://podminky.urs.cz/item/CS_URS_2024_01/998766103" TargetMode="External" /><Relationship Id="rId60" Type="http://schemas.openxmlformats.org/officeDocument/2006/relationships/hyperlink" Target="https://podminky.urs.cz/item/CS_URS_2024_01/767646411" TargetMode="External" /><Relationship Id="rId61" Type="http://schemas.openxmlformats.org/officeDocument/2006/relationships/hyperlink" Target="https://podminky.urs.cz/item/CS_URS_2024_01/998767103" TargetMode="External" /><Relationship Id="rId62" Type="http://schemas.openxmlformats.org/officeDocument/2006/relationships/hyperlink" Target="https://podminky.urs.cz/item/CS_URS_2024_01/771111011" TargetMode="External" /><Relationship Id="rId63" Type="http://schemas.openxmlformats.org/officeDocument/2006/relationships/hyperlink" Target="https://podminky.urs.cz/item/CS_URS_2024_01/771121011" TargetMode="External" /><Relationship Id="rId64" Type="http://schemas.openxmlformats.org/officeDocument/2006/relationships/hyperlink" Target="https://podminky.urs.cz/item/CS_URS_2024_01/771574416" TargetMode="External" /><Relationship Id="rId65" Type="http://schemas.openxmlformats.org/officeDocument/2006/relationships/hyperlink" Target="https://podminky.urs.cz/item/CS_URS_2024_01/998771103" TargetMode="External" /><Relationship Id="rId66" Type="http://schemas.openxmlformats.org/officeDocument/2006/relationships/hyperlink" Target="https://podminky.urs.cz/item/CS_URS_2024_01/775429121" TargetMode="External" /><Relationship Id="rId67" Type="http://schemas.openxmlformats.org/officeDocument/2006/relationships/hyperlink" Target="https://podminky.urs.cz/item/CS_URS_2024_01/998775103" TargetMode="External" /><Relationship Id="rId68" Type="http://schemas.openxmlformats.org/officeDocument/2006/relationships/hyperlink" Target="https://podminky.urs.cz/item/CS_URS_2024_01/612135001" TargetMode="External" /><Relationship Id="rId69" Type="http://schemas.openxmlformats.org/officeDocument/2006/relationships/hyperlink" Target="https://podminky.urs.cz/item/CS_URS_2024_01/781121011" TargetMode="External" /><Relationship Id="rId70" Type="http://schemas.openxmlformats.org/officeDocument/2006/relationships/hyperlink" Target="https://podminky.urs.cz/item/CS_URS_2024_01/781161021" TargetMode="External" /><Relationship Id="rId71" Type="http://schemas.openxmlformats.org/officeDocument/2006/relationships/hyperlink" Target="https://podminky.urs.cz/item/CS_URS_2024_01/781472216" TargetMode="External" /><Relationship Id="rId72" Type="http://schemas.openxmlformats.org/officeDocument/2006/relationships/hyperlink" Target="https://podminky.urs.cz/item/CS_URS_2024_01/998781103" TargetMode="External" /><Relationship Id="rId73" Type="http://schemas.openxmlformats.org/officeDocument/2006/relationships/hyperlink" Target="https://podminky.urs.cz/item/CS_URS_2024_01/783306805" TargetMode="External" /><Relationship Id="rId74" Type="http://schemas.openxmlformats.org/officeDocument/2006/relationships/hyperlink" Target="https://podminky.urs.cz/item/CS_URS_2024_01/783301313" TargetMode="External" /><Relationship Id="rId75" Type="http://schemas.openxmlformats.org/officeDocument/2006/relationships/hyperlink" Target="https://podminky.urs.cz/item/CS_URS_2024_01/783314201" TargetMode="External" /><Relationship Id="rId76" Type="http://schemas.openxmlformats.org/officeDocument/2006/relationships/hyperlink" Target="https://podminky.urs.cz/item/CS_URS_2024_01/783317101" TargetMode="External" /><Relationship Id="rId77" Type="http://schemas.openxmlformats.org/officeDocument/2006/relationships/hyperlink" Target="https://podminky.urs.cz/item/CS_URS_2024_01/784181101" TargetMode="External" /><Relationship Id="rId78" Type="http://schemas.openxmlformats.org/officeDocument/2006/relationships/hyperlink" Target="https://podminky.urs.cz/item/CS_URS_2024_01/784211121" TargetMode="External" /><Relationship Id="rId79" Type="http://schemas.openxmlformats.org/officeDocument/2006/relationships/hyperlink" Target="https://podminky.urs.cz/item/CS_URS_2024_01/043203003" TargetMode="External" /><Relationship Id="rId80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6"/>
  <sheetViews>
    <sheetView showGridLines="0" tabSelected="1" workbookViewId="0" topLeftCell="A27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42"/>
      <c r="AS2" s="342"/>
      <c r="AT2" s="342"/>
      <c r="AU2" s="342"/>
      <c r="AV2" s="342"/>
      <c r="AW2" s="342"/>
      <c r="AX2" s="342"/>
      <c r="AY2" s="342"/>
      <c r="AZ2" s="342"/>
      <c r="BA2" s="342"/>
      <c r="BB2" s="342"/>
      <c r="BC2" s="342"/>
      <c r="BD2" s="342"/>
      <c r="BE2" s="342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26" t="s">
        <v>14</v>
      </c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7"/>
      <c r="AF5" s="327"/>
      <c r="AG5" s="327"/>
      <c r="AH5" s="327"/>
      <c r="AI5" s="327"/>
      <c r="AJ5" s="327"/>
      <c r="AK5" s="327"/>
      <c r="AL5" s="327"/>
      <c r="AM5" s="327"/>
      <c r="AN5" s="327"/>
      <c r="AO5" s="327"/>
      <c r="AP5" s="23"/>
      <c r="AQ5" s="23"/>
      <c r="AR5" s="21"/>
      <c r="BE5" s="323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28" t="s">
        <v>17</v>
      </c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23"/>
      <c r="AQ6" s="23"/>
      <c r="AR6" s="21"/>
      <c r="BE6" s="324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19</v>
      </c>
      <c r="AO7" s="23"/>
      <c r="AP7" s="23"/>
      <c r="AQ7" s="23"/>
      <c r="AR7" s="21"/>
      <c r="BE7" s="324"/>
      <c r="BS7" s="18" t="s">
        <v>6</v>
      </c>
    </row>
    <row r="8" spans="2:71" s="1" customFormat="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24</v>
      </c>
      <c r="AO8" s="23"/>
      <c r="AP8" s="23"/>
      <c r="AQ8" s="23"/>
      <c r="AR8" s="21"/>
      <c r="BE8" s="324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4"/>
      <c r="BS9" s="18" t="s">
        <v>6</v>
      </c>
    </row>
    <row r="10" spans="2:71" s="1" customFormat="1" ht="12" customHeight="1">
      <c r="B10" s="22"/>
      <c r="C10" s="23"/>
      <c r="D10" s="30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26</v>
      </c>
      <c r="AL10" s="23"/>
      <c r="AM10" s="23"/>
      <c r="AN10" s="28" t="s">
        <v>27</v>
      </c>
      <c r="AO10" s="23"/>
      <c r="AP10" s="23"/>
      <c r="AQ10" s="23"/>
      <c r="AR10" s="21"/>
      <c r="BE10" s="324"/>
      <c r="BS10" s="18" t="s">
        <v>6</v>
      </c>
    </row>
    <row r="11" spans="2:71" s="1" customFormat="1" ht="18.4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29</v>
      </c>
      <c r="AL11" s="23"/>
      <c r="AM11" s="23"/>
      <c r="AN11" s="28" t="s">
        <v>19</v>
      </c>
      <c r="AO11" s="23"/>
      <c r="AP11" s="23"/>
      <c r="AQ11" s="23"/>
      <c r="AR11" s="21"/>
      <c r="BE11" s="324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4"/>
      <c r="BS12" s="18" t="s">
        <v>6</v>
      </c>
    </row>
    <row r="13" spans="2:71" s="1" customFormat="1" ht="12" customHeight="1">
      <c r="B13" s="22"/>
      <c r="C13" s="23"/>
      <c r="D13" s="30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26</v>
      </c>
      <c r="AL13" s="23"/>
      <c r="AM13" s="23"/>
      <c r="AN13" s="32" t="s">
        <v>31</v>
      </c>
      <c r="AO13" s="23"/>
      <c r="AP13" s="23"/>
      <c r="AQ13" s="23"/>
      <c r="AR13" s="21"/>
      <c r="BE13" s="324"/>
      <c r="BS13" s="18" t="s">
        <v>6</v>
      </c>
    </row>
    <row r="14" spans="2:71" ht="12.75">
      <c r="B14" s="22"/>
      <c r="C14" s="23"/>
      <c r="D14" s="23"/>
      <c r="E14" s="329" t="s">
        <v>31</v>
      </c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30" t="s">
        <v>29</v>
      </c>
      <c r="AL14" s="23"/>
      <c r="AM14" s="23"/>
      <c r="AN14" s="32" t="s">
        <v>31</v>
      </c>
      <c r="AO14" s="23"/>
      <c r="AP14" s="23"/>
      <c r="AQ14" s="23"/>
      <c r="AR14" s="21"/>
      <c r="BE14" s="324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4"/>
      <c r="BS15" s="18" t="s">
        <v>4</v>
      </c>
    </row>
    <row r="16" spans="2:71" s="1" customFormat="1" ht="12" customHeight="1">
      <c r="B16" s="22"/>
      <c r="C16" s="23"/>
      <c r="D16" s="30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4"/>
      <c r="BS16" s="18" t="s">
        <v>4</v>
      </c>
    </row>
    <row r="17" spans="2:71" s="1" customFormat="1" ht="18.4" customHeight="1">
      <c r="B17" s="22"/>
      <c r="C17" s="23"/>
      <c r="D17" s="23"/>
      <c r="E17" s="28" t="s">
        <v>33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29</v>
      </c>
      <c r="AL17" s="23"/>
      <c r="AM17" s="23"/>
      <c r="AN17" s="28" t="s">
        <v>19</v>
      </c>
      <c r="AO17" s="23"/>
      <c r="AP17" s="23"/>
      <c r="AQ17" s="23"/>
      <c r="AR17" s="21"/>
      <c r="BE17" s="324"/>
      <c r="BS17" s="18" t="s">
        <v>34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4"/>
      <c r="BS18" s="18" t="s">
        <v>6</v>
      </c>
    </row>
    <row r="19" spans="2:71" s="1" customFormat="1" ht="12" customHeight="1">
      <c r="B19" s="22"/>
      <c r="C19" s="23"/>
      <c r="D19" s="30" t="s">
        <v>35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4"/>
      <c r="BS19" s="18" t="s">
        <v>6</v>
      </c>
    </row>
    <row r="20" spans="2:71" s="1" customFormat="1" ht="18.4" customHeight="1">
      <c r="B20" s="22"/>
      <c r="C20" s="23"/>
      <c r="D20" s="23"/>
      <c r="E20" s="28" t="s">
        <v>36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29</v>
      </c>
      <c r="AL20" s="23"/>
      <c r="AM20" s="23"/>
      <c r="AN20" s="28" t="s">
        <v>19</v>
      </c>
      <c r="AO20" s="23"/>
      <c r="AP20" s="23"/>
      <c r="AQ20" s="23"/>
      <c r="AR20" s="21"/>
      <c r="BE20" s="324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4"/>
    </row>
    <row r="22" spans="2:57" s="1" customFormat="1" ht="12" customHeight="1">
      <c r="B22" s="22"/>
      <c r="C22" s="23"/>
      <c r="D22" s="30" t="s">
        <v>37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4"/>
    </row>
    <row r="23" spans="2:57" s="1" customFormat="1" ht="47.25" customHeight="1">
      <c r="B23" s="22"/>
      <c r="C23" s="23"/>
      <c r="D23" s="23"/>
      <c r="E23" s="331" t="s">
        <v>38</v>
      </c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331"/>
      <c r="AC23" s="331"/>
      <c r="AD23" s="331"/>
      <c r="AE23" s="331"/>
      <c r="AF23" s="331"/>
      <c r="AG23" s="331"/>
      <c r="AH23" s="331"/>
      <c r="AI23" s="331"/>
      <c r="AJ23" s="331"/>
      <c r="AK23" s="331"/>
      <c r="AL23" s="331"/>
      <c r="AM23" s="331"/>
      <c r="AN23" s="331"/>
      <c r="AO23" s="23"/>
      <c r="AP23" s="23"/>
      <c r="AQ23" s="23"/>
      <c r="AR23" s="21"/>
      <c r="BE23" s="324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4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24"/>
    </row>
    <row r="26" spans="1:57" s="2" customFormat="1" ht="25.9" customHeight="1">
      <c r="A26" s="35"/>
      <c r="B26" s="36"/>
      <c r="C26" s="37"/>
      <c r="D26" s="38" t="s">
        <v>39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32">
        <f>ROUND(AG54,2)</f>
        <v>0</v>
      </c>
      <c r="AL26" s="333"/>
      <c r="AM26" s="333"/>
      <c r="AN26" s="333"/>
      <c r="AO26" s="333"/>
      <c r="AP26" s="37"/>
      <c r="AQ26" s="37"/>
      <c r="AR26" s="40"/>
      <c r="BE26" s="324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24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34" t="s">
        <v>40</v>
      </c>
      <c r="M28" s="334"/>
      <c r="N28" s="334"/>
      <c r="O28" s="334"/>
      <c r="P28" s="334"/>
      <c r="Q28" s="37"/>
      <c r="R28" s="37"/>
      <c r="S28" s="37"/>
      <c r="T28" s="37"/>
      <c r="U28" s="37"/>
      <c r="V28" s="37"/>
      <c r="W28" s="334" t="s">
        <v>41</v>
      </c>
      <c r="X28" s="334"/>
      <c r="Y28" s="334"/>
      <c r="Z28" s="334"/>
      <c r="AA28" s="334"/>
      <c r="AB28" s="334"/>
      <c r="AC28" s="334"/>
      <c r="AD28" s="334"/>
      <c r="AE28" s="334"/>
      <c r="AF28" s="37"/>
      <c r="AG28" s="37"/>
      <c r="AH28" s="37"/>
      <c r="AI28" s="37"/>
      <c r="AJ28" s="37"/>
      <c r="AK28" s="334" t="s">
        <v>42</v>
      </c>
      <c r="AL28" s="334"/>
      <c r="AM28" s="334"/>
      <c r="AN28" s="334"/>
      <c r="AO28" s="334"/>
      <c r="AP28" s="37"/>
      <c r="AQ28" s="37"/>
      <c r="AR28" s="40"/>
      <c r="BE28" s="324"/>
    </row>
    <row r="29" spans="2:57" s="3" customFormat="1" ht="14.45" customHeight="1">
      <c r="B29" s="41"/>
      <c r="C29" s="42"/>
      <c r="D29" s="30" t="s">
        <v>43</v>
      </c>
      <c r="E29" s="42"/>
      <c r="F29" s="30" t="s">
        <v>44</v>
      </c>
      <c r="G29" s="42"/>
      <c r="H29" s="42"/>
      <c r="I29" s="42"/>
      <c r="J29" s="42"/>
      <c r="K29" s="42"/>
      <c r="L29" s="337">
        <v>0.21</v>
      </c>
      <c r="M29" s="336"/>
      <c r="N29" s="336"/>
      <c r="O29" s="336"/>
      <c r="P29" s="336"/>
      <c r="Q29" s="42"/>
      <c r="R29" s="42"/>
      <c r="S29" s="42"/>
      <c r="T29" s="42"/>
      <c r="U29" s="42"/>
      <c r="V29" s="42"/>
      <c r="W29" s="335">
        <f>ROUND(AZ54,2)</f>
        <v>0</v>
      </c>
      <c r="X29" s="336"/>
      <c r="Y29" s="336"/>
      <c r="Z29" s="336"/>
      <c r="AA29" s="336"/>
      <c r="AB29" s="336"/>
      <c r="AC29" s="336"/>
      <c r="AD29" s="336"/>
      <c r="AE29" s="336"/>
      <c r="AF29" s="42"/>
      <c r="AG29" s="42"/>
      <c r="AH29" s="42"/>
      <c r="AI29" s="42"/>
      <c r="AJ29" s="42"/>
      <c r="AK29" s="335">
        <f>ROUND(AV54,2)</f>
        <v>0</v>
      </c>
      <c r="AL29" s="336"/>
      <c r="AM29" s="336"/>
      <c r="AN29" s="336"/>
      <c r="AO29" s="336"/>
      <c r="AP29" s="42"/>
      <c r="AQ29" s="42"/>
      <c r="AR29" s="43"/>
      <c r="BE29" s="325"/>
    </row>
    <row r="30" spans="2:57" s="3" customFormat="1" ht="14.45" customHeight="1">
      <c r="B30" s="41"/>
      <c r="C30" s="42"/>
      <c r="D30" s="42"/>
      <c r="E30" s="42"/>
      <c r="F30" s="30" t="s">
        <v>45</v>
      </c>
      <c r="G30" s="42"/>
      <c r="H30" s="42"/>
      <c r="I30" s="42"/>
      <c r="J30" s="42"/>
      <c r="K30" s="42"/>
      <c r="L30" s="337">
        <v>0.12</v>
      </c>
      <c r="M30" s="336"/>
      <c r="N30" s="336"/>
      <c r="O30" s="336"/>
      <c r="P30" s="336"/>
      <c r="Q30" s="42"/>
      <c r="R30" s="42"/>
      <c r="S30" s="42"/>
      <c r="T30" s="42"/>
      <c r="U30" s="42"/>
      <c r="V30" s="42"/>
      <c r="W30" s="335">
        <f>ROUND(BA54,2)</f>
        <v>0</v>
      </c>
      <c r="X30" s="336"/>
      <c r="Y30" s="336"/>
      <c r="Z30" s="336"/>
      <c r="AA30" s="336"/>
      <c r="AB30" s="336"/>
      <c r="AC30" s="336"/>
      <c r="AD30" s="336"/>
      <c r="AE30" s="336"/>
      <c r="AF30" s="42"/>
      <c r="AG30" s="42"/>
      <c r="AH30" s="42"/>
      <c r="AI30" s="42"/>
      <c r="AJ30" s="42"/>
      <c r="AK30" s="335">
        <f>ROUND(AW54,2)</f>
        <v>0</v>
      </c>
      <c r="AL30" s="336"/>
      <c r="AM30" s="336"/>
      <c r="AN30" s="336"/>
      <c r="AO30" s="336"/>
      <c r="AP30" s="42"/>
      <c r="AQ30" s="42"/>
      <c r="AR30" s="43"/>
      <c r="BE30" s="325"/>
    </row>
    <row r="31" spans="2:57" s="3" customFormat="1" ht="14.45" customHeight="1" hidden="1">
      <c r="B31" s="41"/>
      <c r="C31" s="42"/>
      <c r="D31" s="42"/>
      <c r="E31" s="42"/>
      <c r="F31" s="30" t="s">
        <v>46</v>
      </c>
      <c r="G31" s="42"/>
      <c r="H31" s="42"/>
      <c r="I31" s="42"/>
      <c r="J31" s="42"/>
      <c r="K31" s="42"/>
      <c r="L31" s="337">
        <v>0.21</v>
      </c>
      <c r="M31" s="336"/>
      <c r="N31" s="336"/>
      <c r="O31" s="336"/>
      <c r="P31" s="336"/>
      <c r="Q31" s="42"/>
      <c r="R31" s="42"/>
      <c r="S31" s="42"/>
      <c r="T31" s="42"/>
      <c r="U31" s="42"/>
      <c r="V31" s="42"/>
      <c r="W31" s="335">
        <f>ROUND(BB54,2)</f>
        <v>0</v>
      </c>
      <c r="X31" s="336"/>
      <c r="Y31" s="336"/>
      <c r="Z31" s="336"/>
      <c r="AA31" s="336"/>
      <c r="AB31" s="336"/>
      <c r="AC31" s="336"/>
      <c r="AD31" s="336"/>
      <c r="AE31" s="336"/>
      <c r="AF31" s="42"/>
      <c r="AG31" s="42"/>
      <c r="AH31" s="42"/>
      <c r="AI31" s="42"/>
      <c r="AJ31" s="42"/>
      <c r="AK31" s="335">
        <v>0</v>
      </c>
      <c r="AL31" s="336"/>
      <c r="AM31" s="336"/>
      <c r="AN31" s="336"/>
      <c r="AO31" s="336"/>
      <c r="AP31" s="42"/>
      <c r="AQ31" s="42"/>
      <c r="AR31" s="43"/>
      <c r="BE31" s="325"/>
    </row>
    <row r="32" spans="2:57" s="3" customFormat="1" ht="14.45" customHeight="1" hidden="1">
      <c r="B32" s="41"/>
      <c r="C32" s="42"/>
      <c r="D32" s="42"/>
      <c r="E32" s="42"/>
      <c r="F32" s="30" t="s">
        <v>47</v>
      </c>
      <c r="G32" s="42"/>
      <c r="H32" s="42"/>
      <c r="I32" s="42"/>
      <c r="J32" s="42"/>
      <c r="K32" s="42"/>
      <c r="L32" s="337">
        <v>0.12</v>
      </c>
      <c r="M32" s="336"/>
      <c r="N32" s="336"/>
      <c r="O32" s="336"/>
      <c r="P32" s="336"/>
      <c r="Q32" s="42"/>
      <c r="R32" s="42"/>
      <c r="S32" s="42"/>
      <c r="T32" s="42"/>
      <c r="U32" s="42"/>
      <c r="V32" s="42"/>
      <c r="W32" s="335">
        <f>ROUND(BC54,2)</f>
        <v>0</v>
      </c>
      <c r="X32" s="336"/>
      <c r="Y32" s="336"/>
      <c r="Z32" s="336"/>
      <c r="AA32" s="336"/>
      <c r="AB32" s="336"/>
      <c r="AC32" s="336"/>
      <c r="AD32" s="336"/>
      <c r="AE32" s="336"/>
      <c r="AF32" s="42"/>
      <c r="AG32" s="42"/>
      <c r="AH32" s="42"/>
      <c r="AI32" s="42"/>
      <c r="AJ32" s="42"/>
      <c r="AK32" s="335">
        <v>0</v>
      </c>
      <c r="AL32" s="336"/>
      <c r="AM32" s="336"/>
      <c r="AN32" s="336"/>
      <c r="AO32" s="336"/>
      <c r="AP32" s="42"/>
      <c r="AQ32" s="42"/>
      <c r="AR32" s="43"/>
      <c r="BE32" s="325"/>
    </row>
    <row r="33" spans="2:44" s="3" customFormat="1" ht="14.45" customHeight="1" hidden="1">
      <c r="B33" s="41"/>
      <c r="C33" s="42"/>
      <c r="D33" s="42"/>
      <c r="E33" s="42"/>
      <c r="F33" s="30" t="s">
        <v>48</v>
      </c>
      <c r="G33" s="42"/>
      <c r="H33" s="42"/>
      <c r="I33" s="42"/>
      <c r="J33" s="42"/>
      <c r="K33" s="42"/>
      <c r="L33" s="337">
        <v>0</v>
      </c>
      <c r="M33" s="336"/>
      <c r="N33" s="336"/>
      <c r="O33" s="336"/>
      <c r="P33" s="336"/>
      <c r="Q33" s="42"/>
      <c r="R33" s="42"/>
      <c r="S33" s="42"/>
      <c r="T33" s="42"/>
      <c r="U33" s="42"/>
      <c r="V33" s="42"/>
      <c r="W33" s="335">
        <f>ROUND(BD54,2)</f>
        <v>0</v>
      </c>
      <c r="X33" s="336"/>
      <c r="Y33" s="336"/>
      <c r="Z33" s="336"/>
      <c r="AA33" s="336"/>
      <c r="AB33" s="336"/>
      <c r="AC33" s="336"/>
      <c r="AD33" s="336"/>
      <c r="AE33" s="336"/>
      <c r="AF33" s="42"/>
      <c r="AG33" s="42"/>
      <c r="AH33" s="42"/>
      <c r="AI33" s="42"/>
      <c r="AJ33" s="42"/>
      <c r="AK33" s="335">
        <v>0</v>
      </c>
      <c r="AL33" s="336"/>
      <c r="AM33" s="336"/>
      <c r="AN33" s="336"/>
      <c r="AO33" s="336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49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50</v>
      </c>
      <c r="U35" s="46"/>
      <c r="V35" s="46"/>
      <c r="W35" s="46"/>
      <c r="X35" s="341" t="s">
        <v>51</v>
      </c>
      <c r="Y35" s="339"/>
      <c r="Z35" s="339"/>
      <c r="AA35" s="339"/>
      <c r="AB35" s="339"/>
      <c r="AC35" s="46"/>
      <c r="AD35" s="46"/>
      <c r="AE35" s="46"/>
      <c r="AF35" s="46"/>
      <c r="AG35" s="46"/>
      <c r="AH35" s="46"/>
      <c r="AI35" s="46"/>
      <c r="AJ35" s="46"/>
      <c r="AK35" s="338">
        <f>SUM(AK26:AK33)</f>
        <v>0</v>
      </c>
      <c r="AL35" s="339"/>
      <c r="AM35" s="339"/>
      <c r="AN35" s="339"/>
      <c r="AO35" s="340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5" customHeight="1">
      <c r="A42" s="35"/>
      <c r="B42" s="36"/>
      <c r="C42" s="24" t="s">
        <v>52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2"/>
      <c r="C44" s="30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066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5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320" t="str">
        <f>K6</f>
        <v>Rekonstrukce hygienických prostor ISŠT, Benešov, Černoleská 1997</v>
      </c>
      <c r="M45" s="321"/>
      <c r="N45" s="321"/>
      <c r="O45" s="321"/>
      <c r="P45" s="321"/>
      <c r="Q45" s="321"/>
      <c r="R45" s="321"/>
      <c r="S45" s="321"/>
      <c r="T45" s="321"/>
      <c r="U45" s="321"/>
      <c r="V45" s="321"/>
      <c r="W45" s="321"/>
      <c r="X45" s="321"/>
      <c r="Y45" s="321"/>
      <c r="Z45" s="321"/>
      <c r="AA45" s="321"/>
      <c r="AB45" s="321"/>
      <c r="AC45" s="321"/>
      <c r="AD45" s="321"/>
      <c r="AE45" s="321"/>
      <c r="AF45" s="321"/>
      <c r="AG45" s="321"/>
      <c r="AH45" s="321"/>
      <c r="AI45" s="321"/>
      <c r="AJ45" s="321"/>
      <c r="AK45" s="321"/>
      <c r="AL45" s="321"/>
      <c r="AM45" s="321"/>
      <c r="AN45" s="321"/>
      <c r="AO45" s="321"/>
      <c r="AP45" s="57"/>
      <c r="AQ45" s="57"/>
      <c r="AR45" s="58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>Benešov, Černoleská 1997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346" t="str">
        <f>IF(AN8="","",AN8)</f>
        <v>28. 6. 2024</v>
      </c>
      <c r="AN47" s="346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15.2" customHeight="1">
      <c r="A49" s="35"/>
      <c r="B49" s="36"/>
      <c r="C49" s="30" t="s">
        <v>25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>Integrovaná střední škola technická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32</v>
      </c>
      <c r="AJ49" s="37"/>
      <c r="AK49" s="37"/>
      <c r="AL49" s="37"/>
      <c r="AM49" s="347" t="str">
        <f>IF(E17="","",E17)</f>
        <v>Ing. arch. Ondřej Lovíšek</v>
      </c>
      <c r="AN49" s="348"/>
      <c r="AO49" s="348"/>
      <c r="AP49" s="348"/>
      <c r="AQ49" s="37"/>
      <c r="AR49" s="40"/>
      <c r="AS49" s="349" t="s">
        <v>53</v>
      </c>
      <c r="AT49" s="350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57" s="2" customFormat="1" ht="15.2" customHeight="1">
      <c r="A50" s="35"/>
      <c r="B50" s="36"/>
      <c r="C50" s="30" t="s">
        <v>30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35</v>
      </c>
      <c r="AJ50" s="37"/>
      <c r="AK50" s="37"/>
      <c r="AL50" s="37"/>
      <c r="AM50" s="347" t="str">
        <f>IF(E20="","",E20)</f>
        <v xml:space="preserve"> </v>
      </c>
      <c r="AN50" s="348"/>
      <c r="AO50" s="348"/>
      <c r="AP50" s="348"/>
      <c r="AQ50" s="37"/>
      <c r="AR50" s="40"/>
      <c r="AS50" s="351"/>
      <c r="AT50" s="352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57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53"/>
      <c r="AT51" s="354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57" s="2" customFormat="1" ht="29.25" customHeight="1">
      <c r="A52" s="35"/>
      <c r="B52" s="36"/>
      <c r="C52" s="316" t="s">
        <v>54</v>
      </c>
      <c r="D52" s="317"/>
      <c r="E52" s="317"/>
      <c r="F52" s="317"/>
      <c r="G52" s="317"/>
      <c r="H52" s="67"/>
      <c r="I52" s="319" t="s">
        <v>55</v>
      </c>
      <c r="J52" s="317"/>
      <c r="K52" s="317"/>
      <c r="L52" s="317"/>
      <c r="M52" s="317"/>
      <c r="N52" s="317"/>
      <c r="O52" s="317"/>
      <c r="P52" s="317"/>
      <c r="Q52" s="317"/>
      <c r="R52" s="317"/>
      <c r="S52" s="317"/>
      <c r="T52" s="317"/>
      <c r="U52" s="317"/>
      <c r="V52" s="317"/>
      <c r="W52" s="317"/>
      <c r="X52" s="317"/>
      <c r="Y52" s="317"/>
      <c r="Z52" s="317"/>
      <c r="AA52" s="317"/>
      <c r="AB52" s="317"/>
      <c r="AC52" s="317"/>
      <c r="AD52" s="317"/>
      <c r="AE52" s="317"/>
      <c r="AF52" s="317"/>
      <c r="AG52" s="345" t="s">
        <v>56</v>
      </c>
      <c r="AH52" s="317"/>
      <c r="AI52" s="317"/>
      <c r="AJ52" s="317"/>
      <c r="AK52" s="317"/>
      <c r="AL52" s="317"/>
      <c r="AM52" s="317"/>
      <c r="AN52" s="319" t="s">
        <v>57</v>
      </c>
      <c r="AO52" s="317"/>
      <c r="AP52" s="317"/>
      <c r="AQ52" s="68" t="s">
        <v>58</v>
      </c>
      <c r="AR52" s="40"/>
      <c r="AS52" s="69" t="s">
        <v>59</v>
      </c>
      <c r="AT52" s="70" t="s">
        <v>60</v>
      </c>
      <c r="AU52" s="70" t="s">
        <v>61</v>
      </c>
      <c r="AV52" s="70" t="s">
        <v>62</v>
      </c>
      <c r="AW52" s="70" t="s">
        <v>63</v>
      </c>
      <c r="AX52" s="70" t="s">
        <v>64</v>
      </c>
      <c r="AY52" s="70" t="s">
        <v>65</v>
      </c>
      <c r="AZ52" s="70" t="s">
        <v>66</v>
      </c>
      <c r="BA52" s="70" t="s">
        <v>67</v>
      </c>
      <c r="BB52" s="70" t="s">
        <v>68</v>
      </c>
      <c r="BC52" s="70" t="s">
        <v>69</v>
      </c>
      <c r="BD52" s="71" t="s">
        <v>70</v>
      </c>
      <c r="BE52" s="35"/>
    </row>
    <row r="53" spans="1:57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2:90" s="6" customFormat="1" ht="32.45" customHeight="1">
      <c r="B54" s="75"/>
      <c r="C54" s="76" t="s">
        <v>71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22">
        <f>ROUND(SUM(AG55:AG64),2)</f>
        <v>0</v>
      </c>
      <c r="AH54" s="322"/>
      <c r="AI54" s="322"/>
      <c r="AJ54" s="322"/>
      <c r="AK54" s="322"/>
      <c r="AL54" s="322"/>
      <c r="AM54" s="322"/>
      <c r="AN54" s="355">
        <f aca="true" t="shared" si="0" ref="AN54:AN64">SUM(AG54,AT54)</f>
        <v>0</v>
      </c>
      <c r="AO54" s="355"/>
      <c r="AP54" s="355"/>
      <c r="AQ54" s="79" t="s">
        <v>19</v>
      </c>
      <c r="AR54" s="80"/>
      <c r="AS54" s="81">
        <f>ROUND(SUM(AS55:AS64),2)</f>
        <v>0</v>
      </c>
      <c r="AT54" s="82">
        <f aca="true" t="shared" si="1" ref="AT54:AT64">ROUND(SUM(AV54:AW54),2)</f>
        <v>0</v>
      </c>
      <c r="AU54" s="83">
        <f>ROUND(SUM(AU55:AU64),5)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ROUND(SUM(AZ55:AZ64),2)</f>
        <v>0</v>
      </c>
      <c r="BA54" s="82">
        <f>ROUND(SUM(BA55:BA64),2)</f>
        <v>0</v>
      </c>
      <c r="BB54" s="82">
        <f>ROUND(SUM(BB55:BB64),2)</f>
        <v>0</v>
      </c>
      <c r="BC54" s="82">
        <f>ROUND(SUM(BC55:BC64),2)</f>
        <v>0</v>
      </c>
      <c r="BD54" s="84">
        <f>ROUND(SUM(BD55:BD64),2)</f>
        <v>0</v>
      </c>
      <c r="BS54" s="85" t="s">
        <v>72</v>
      </c>
      <c r="BT54" s="85" t="s">
        <v>73</v>
      </c>
      <c r="BU54" s="86" t="s">
        <v>74</v>
      </c>
      <c r="BV54" s="85" t="s">
        <v>75</v>
      </c>
      <c r="BW54" s="85" t="s">
        <v>5</v>
      </c>
      <c r="BX54" s="85" t="s">
        <v>76</v>
      </c>
      <c r="CL54" s="85" t="s">
        <v>19</v>
      </c>
    </row>
    <row r="55" spans="1:91" s="7" customFormat="1" ht="16.5" customHeight="1">
      <c r="A55" s="87" t="s">
        <v>77</v>
      </c>
      <c r="B55" s="88"/>
      <c r="C55" s="89"/>
      <c r="D55" s="318" t="s">
        <v>78</v>
      </c>
      <c r="E55" s="318"/>
      <c r="F55" s="318"/>
      <c r="G55" s="318"/>
      <c r="H55" s="318"/>
      <c r="I55" s="90"/>
      <c r="J55" s="318" t="s">
        <v>79</v>
      </c>
      <c r="K55" s="318"/>
      <c r="L55" s="318"/>
      <c r="M55" s="318"/>
      <c r="N55" s="318"/>
      <c r="O55" s="318"/>
      <c r="P55" s="318"/>
      <c r="Q55" s="318"/>
      <c r="R55" s="318"/>
      <c r="S55" s="318"/>
      <c r="T55" s="318"/>
      <c r="U55" s="318"/>
      <c r="V55" s="318"/>
      <c r="W55" s="318"/>
      <c r="X55" s="318"/>
      <c r="Y55" s="318"/>
      <c r="Z55" s="318"/>
      <c r="AA55" s="318"/>
      <c r="AB55" s="318"/>
      <c r="AC55" s="318"/>
      <c r="AD55" s="318"/>
      <c r="AE55" s="318"/>
      <c r="AF55" s="318"/>
      <c r="AG55" s="343">
        <f>'01 - 2.NP - č. 201 - Koup...'!J30</f>
        <v>0</v>
      </c>
      <c r="AH55" s="344"/>
      <c r="AI55" s="344"/>
      <c r="AJ55" s="344"/>
      <c r="AK55" s="344"/>
      <c r="AL55" s="344"/>
      <c r="AM55" s="344"/>
      <c r="AN55" s="343">
        <f t="shared" si="0"/>
        <v>0</v>
      </c>
      <c r="AO55" s="344"/>
      <c r="AP55" s="344"/>
      <c r="AQ55" s="91" t="s">
        <v>80</v>
      </c>
      <c r="AR55" s="92"/>
      <c r="AS55" s="93">
        <v>0</v>
      </c>
      <c r="AT55" s="94">
        <f t="shared" si="1"/>
        <v>0</v>
      </c>
      <c r="AU55" s="95">
        <f>'01 - 2.NP - č. 201 - Koup...'!P99</f>
        <v>0</v>
      </c>
      <c r="AV55" s="94">
        <f>'01 - 2.NP - č. 201 - Koup...'!J33</f>
        <v>0</v>
      </c>
      <c r="AW55" s="94">
        <f>'01 - 2.NP - č. 201 - Koup...'!J34</f>
        <v>0</v>
      </c>
      <c r="AX55" s="94">
        <f>'01 - 2.NP - č. 201 - Koup...'!J35</f>
        <v>0</v>
      </c>
      <c r="AY55" s="94">
        <f>'01 - 2.NP - č. 201 - Koup...'!J36</f>
        <v>0</v>
      </c>
      <c r="AZ55" s="94">
        <f>'01 - 2.NP - č. 201 - Koup...'!F33</f>
        <v>0</v>
      </c>
      <c r="BA55" s="94">
        <f>'01 - 2.NP - č. 201 - Koup...'!F34</f>
        <v>0</v>
      </c>
      <c r="BB55" s="94">
        <f>'01 - 2.NP - č. 201 - Koup...'!F35</f>
        <v>0</v>
      </c>
      <c r="BC55" s="94">
        <f>'01 - 2.NP - č. 201 - Koup...'!F36</f>
        <v>0</v>
      </c>
      <c r="BD55" s="96">
        <f>'01 - 2.NP - č. 201 - Koup...'!F37</f>
        <v>0</v>
      </c>
      <c r="BT55" s="97" t="s">
        <v>81</v>
      </c>
      <c r="BV55" s="97" t="s">
        <v>75</v>
      </c>
      <c r="BW55" s="97" t="s">
        <v>82</v>
      </c>
      <c r="BX55" s="97" t="s">
        <v>5</v>
      </c>
      <c r="CL55" s="97" t="s">
        <v>19</v>
      </c>
      <c r="CM55" s="97" t="s">
        <v>83</v>
      </c>
    </row>
    <row r="56" spans="1:91" s="7" customFormat="1" ht="16.5" customHeight="1">
      <c r="A56" s="87" t="s">
        <v>77</v>
      </c>
      <c r="B56" s="88"/>
      <c r="C56" s="89"/>
      <c r="D56" s="318" t="s">
        <v>84</v>
      </c>
      <c r="E56" s="318"/>
      <c r="F56" s="318"/>
      <c r="G56" s="318"/>
      <c r="H56" s="318"/>
      <c r="I56" s="90"/>
      <c r="J56" s="318" t="s">
        <v>85</v>
      </c>
      <c r="K56" s="318"/>
      <c r="L56" s="318"/>
      <c r="M56" s="318"/>
      <c r="N56" s="318"/>
      <c r="O56" s="318"/>
      <c r="P56" s="318"/>
      <c r="Q56" s="318"/>
      <c r="R56" s="318"/>
      <c r="S56" s="318"/>
      <c r="T56" s="318"/>
      <c r="U56" s="318"/>
      <c r="V56" s="318"/>
      <c r="W56" s="318"/>
      <c r="X56" s="318"/>
      <c r="Y56" s="318"/>
      <c r="Z56" s="318"/>
      <c r="AA56" s="318"/>
      <c r="AB56" s="318"/>
      <c r="AC56" s="318"/>
      <c r="AD56" s="318"/>
      <c r="AE56" s="318"/>
      <c r="AF56" s="318"/>
      <c r="AG56" s="343">
        <f>'02 - 4.NP - č. 401 - Koup...'!J30</f>
        <v>0</v>
      </c>
      <c r="AH56" s="344"/>
      <c r="AI56" s="344"/>
      <c r="AJ56" s="344"/>
      <c r="AK56" s="344"/>
      <c r="AL56" s="344"/>
      <c r="AM56" s="344"/>
      <c r="AN56" s="343">
        <f t="shared" si="0"/>
        <v>0</v>
      </c>
      <c r="AO56" s="344"/>
      <c r="AP56" s="344"/>
      <c r="AQ56" s="91" t="s">
        <v>80</v>
      </c>
      <c r="AR56" s="92"/>
      <c r="AS56" s="93">
        <v>0</v>
      </c>
      <c r="AT56" s="94">
        <f t="shared" si="1"/>
        <v>0</v>
      </c>
      <c r="AU56" s="95">
        <f>'02 - 4.NP - č. 401 - Koup...'!P99</f>
        <v>0</v>
      </c>
      <c r="AV56" s="94">
        <f>'02 - 4.NP - č. 401 - Koup...'!J33</f>
        <v>0</v>
      </c>
      <c r="AW56" s="94">
        <f>'02 - 4.NP - č. 401 - Koup...'!J34</f>
        <v>0</v>
      </c>
      <c r="AX56" s="94">
        <f>'02 - 4.NP - č. 401 - Koup...'!J35</f>
        <v>0</v>
      </c>
      <c r="AY56" s="94">
        <f>'02 - 4.NP - č. 401 - Koup...'!J36</f>
        <v>0</v>
      </c>
      <c r="AZ56" s="94">
        <f>'02 - 4.NP - č. 401 - Koup...'!F33</f>
        <v>0</v>
      </c>
      <c r="BA56" s="94">
        <f>'02 - 4.NP - č. 401 - Koup...'!F34</f>
        <v>0</v>
      </c>
      <c r="BB56" s="94">
        <f>'02 - 4.NP - č. 401 - Koup...'!F35</f>
        <v>0</v>
      </c>
      <c r="BC56" s="94">
        <f>'02 - 4.NP - č. 401 - Koup...'!F36</f>
        <v>0</v>
      </c>
      <c r="BD56" s="96">
        <f>'02 - 4.NP - č. 401 - Koup...'!F37</f>
        <v>0</v>
      </c>
      <c r="BT56" s="97" t="s">
        <v>81</v>
      </c>
      <c r="BV56" s="97" t="s">
        <v>75</v>
      </c>
      <c r="BW56" s="97" t="s">
        <v>86</v>
      </c>
      <c r="BX56" s="97" t="s">
        <v>5</v>
      </c>
      <c r="CL56" s="97" t="s">
        <v>19</v>
      </c>
      <c r="CM56" s="97" t="s">
        <v>83</v>
      </c>
    </row>
    <row r="57" spans="1:91" s="7" customFormat="1" ht="16.5" customHeight="1">
      <c r="A57" s="87" t="s">
        <v>77</v>
      </c>
      <c r="B57" s="88"/>
      <c r="C57" s="89"/>
      <c r="D57" s="318" t="s">
        <v>87</v>
      </c>
      <c r="E57" s="318"/>
      <c r="F57" s="318"/>
      <c r="G57" s="318"/>
      <c r="H57" s="318"/>
      <c r="I57" s="90"/>
      <c r="J57" s="318" t="s">
        <v>88</v>
      </c>
      <c r="K57" s="318"/>
      <c r="L57" s="318"/>
      <c r="M57" s="318"/>
      <c r="N57" s="318"/>
      <c r="O57" s="318"/>
      <c r="P57" s="318"/>
      <c r="Q57" s="318"/>
      <c r="R57" s="318"/>
      <c r="S57" s="318"/>
      <c r="T57" s="318"/>
      <c r="U57" s="318"/>
      <c r="V57" s="318"/>
      <c r="W57" s="318"/>
      <c r="X57" s="318"/>
      <c r="Y57" s="318"/>
      <c r="Z57" s="318"/>
      <c r="AA57" s="318"/>
      <c r="AB57" s="318"/>
      <c r="AC57" s="318"/>
      <c r="AD57" s="318"/>
      <c r="AE57" s="318"/>
      <c r="AF57" s="318"/>
      <c r="AG57" s="343">
        <f>'03 - 5.NP - č. 501 - Koup...'!J30</f>
        <v>0</v>
      </c>
      <c r="AH57" s="344"/>
      <c r="AI57" s="344"/>
      <c r="AJ57" s="344"/>
      <c r="AK57" s="344"/>
      <c r="AL57" s="344"/>
      <c r="AM57" s="344"/>
      <c r="AN57" s="343">
        <f t="shared" si="0"/>
        <v>0</v>
      </c>
      <c r="AO57" s="344"/>
      <c r="AP57" s="344"/>
      <c r="AQ57" s="91" t="s">
        <v>80</v>
      </c>
      <c r="AR57" s="92"/>
      <c r="AS57" s="93">
        <v>0</v>
      </c>
      <c r="AT57" s="94">
        <f t="shared" si="1"/>
        <v>0</v>
      </c>
      <c r="AU57" s="95">
        <f>'03 - 5.NP - č. 501 - Koup...'!P99</f>
        <v>0</v>
      </c>
      <c r="AV57" s="94">
        <f>'03 - 5.NP - č. 501 - Koup...'!J33</f>
        <v>0</v>
      </c>
      <c r="AW57" s="94">
        <f>'03 - 5.NP - č. 501 - Koup...'!J34</f>
        <v>0</v>
      </c>
      <c r="AX57" s="94">
        <f>'03 - 5.NP - č. 501 - Koup...'!J35</f>
        <v>0</v>
      </c>
      <c r="AY57" s="94">
        <f>'03 - 5.NP - č. 501 - Koup...'!J36</f>
        <v>0</v>
      </c>
      <c r="AZ57" s="94">
        <f>'03 - 5.NP - č. 501 - Koup...'!F33</f>
        <v>0</v>
      </c>
      <c r="BA57" s="94">
        <f>'03 - 5.NP - č. 501 - Koup...'!F34</f>
        <v>0</v>
      </c>
      <c r="BB57" s="94">
        <f>'03 - 5.NP - č. 501 - Koup...'!F35</f>
        <v>0</v>
      </c>
      <c r="BC57" s="94">
        <f>'03 - 5.NP - č. 501 - Koup...'!F36</f>
        <v>0</v>
      </c>
      <c r="BD57" s="96">
        <f>'03 - 5.NP - č. 501 - Koup...'!F37</f>
        <v>0</v>
      </c>
      <c r="BT57" s="97" t="s">
        <v>81</v>
      </c>
      <c r="BV57" s="97" t="s">
        <v>75</v>
      </c>
      <c r="BW57" s="97" t="s">
        <v>89</v>
      </c>
      <c r="BX57" s="97" t="s">
        <v>5</v>
      </c>
      <c r="CL57" s="97" t="s">
        <v>19</v>
      </c>
      <c r="CM57" s="97" t="s">
        <v>83</v>
      </c>
    </row>
    <row r="58" spans="1:91" s="7" customFormat="1" ht="16.5" customHeight="1">
      <c r="A58" s="87" t="s">
        <v>77</v>
      </c>
      <c r="B58" s="88"/>
      <c r="C58" s="89"/>
      <c r="D58" s="318" t="s">
        <v>90</v>
      </c>
      <c r="E58" s="318"/>
      <c r="F58" s="318"/>
      <c r="G58" s="318"/>
      <c r="H58" s="318"/>
      <c r="I58" s="90"/>
      <c r="J58" s="318" t="s">
        <v>91</v>
      </c>
      <c r="K58" s="318"/>
      <c r="L58" s="318"/>
      <c r="M58" s="318"/>
      <c r="N58" s="318"/>
      <c r="O58" s="318"/>
      <c r="P58" s="318"/>
      <c r="Q58" s="318"/>
      <c r="R58" s="318"/>
      <c r="S58" s="318"/>
      <c r="T58" s="318"/>
      <c r="U58" s="318"/>
      <c r="V58" s="318"/>
      <c r="W58" s="318"/>
      <c r="X58" s="318"/>
      <c r="Y58" s="318"/>
      <c r="Z58" s="318"/>
      <c r="AA58" s="318"/>
      <c r="AB58" s="318"/>
      <c r="AC58" s="318"/>
      <c r="AD58" s="318"/>
      <c r="AE58" s="318"/>
      <c r="AF58" s="318"/>
      <c r="AG58" s="343">
        <f>'04 - 5.NP - č. 525 - Koup...'!J30</f>
        <v>0</v>
      </c>
      <c r="AH58" s="344"/>
      <c r="AI58" s="344"/>
      <c r="AJ58" s="344"/>
      <c r="AK58" s="344"/>
      <c r="AL58" s="344"/>
      <c r="AM58" s="344"/>
      <c r="AN58" s="343">
        <f t="shared" si="0"/>
        <v>0</v>
      </c>
      <c r="AO58" s="344"/>
      <c r="AP58" s="344"/>
      <c r="AQ58" s="91" t="s">
        <v>80</v>
      </c>
      <c r="AR58" s="92"/>
      <c r="AS58" s="93">
        <v>0</v>
      </c>
      <c r="AT58" s="94">
        <f t="shared" si="1"/>
        <v>0</v>
      </c>
      <c r="AU58" s="95">
        <f>'04 - 5.NP - č. 525 - Koup...'!P100</f>
        <v>0</v>
      </c>
      <c r="AV58" s="94">
        <f>'04 - 5.NP - č. 525 - Koup...'!J33</f>
        <v>0</v>
      </c>
      <c r="AW58" s="94">
        <f>'04 - 5.NP - č. 525 - Koup...'!J34</f>
        <v>0</v>
      </c>
      <c r="AX58" s="94">
        <f>'04 - 5.NP - č. 525 - Koup...'!J35</f>
        <v>0</v>
      </c>
      <c r="AY58" s="94">
        <f>'04 - 5.NP - č. 525 - Koup...'!J36</f>
        <v>0</v>
      </c>
      <c r="AZ58" s="94">
        <f>'04 - 5.NP - č. 525 - Koup...'!F33</f>
        <v>0</v>
      </c>
      <c r="BA58" s="94">
        <f>'04 - 5.NP - č. 525 - Koup...'!F34</f>
        <v>0</v>
      </c>
      <c r="BB58" s="94">
        <f>'04 - 5.NP - č. 525 - Koup...'!F35</f>
        <v>0</v>
      </c>
      <c r="BC58" s="94">
        <f>'04 - 5.NP - č. 525 - Koup...'!F36</f>
        <v>0</v>
      </c>
      <c r="BD58" s="96">
        <f>'04 - 5.NP - č. 525 - Koup...'!F37</f>
        <v>0</v>
      </c>
      <c r="BT58" s="97" t="s">
        <v>81</v>
      </c>
      <c r="BV58" s="97" t="s">
        <v>75</v>
      </c>
      <c r="BW58" s="97" t="s">
        <v>92</v>
      </c>
      <c r="BX58" s="97" t="s">
        <v>5</v>
      </c>
      <c r="CL58" s="97" t="s">
        <v>19</v>
      </c>
      <c r="CM58" s="97" t="s">
        <v>83</v>
      </c>
    </row>
    <row r="59" spans="1:91" s="7" customFormat="1" ht="16.5" customHeight="1">
      <c r="A59" s="87" t="s">
        <v>77</v>
      </c>
      <c r="B59" s="88"/>
      <c r="C59" s="89"/>
      <c r="D59" s="318" t="s">
        <v>93</v>
      </c>
      <c r="E59" s="318"/>
      <c r="F59" s="318"/>
      <c r="G59" s="318"/>
      <c r="H59" s="318"/>
      <c r="I59" s="90"/>
      <c r="J59" s="318" t="s">
        <v>94</v>
      </c>
      <c r="K59" s="318"/>
      <c r="L59" s="318"/>
      <c r="M59" s="318"/>
      <c r="N59" s="318"/>
      <c r="O59" s="318"/>
      <c r="P59" s="318"/>
      <c r="Q59" s="318"/>
      <c r="R59" s="318"/>
      <c r="S59" s="318"/>
      <c r="T59" s="318"/>
      <c r="U59" s="318"/>
      <c r="V59" s="318"/>
      <c r="W59" s="318"/>
      <c r="X59" s="318"/>
      <c r="Y59" s="318"/>
      <c r="Z59" s="318"/>
      <c r="AA59" s="318"/>
      <c r="AB59" s="318"/>
      <c r="AC59" s="318"/>
      <c r="AD59" s="318"/>
      <c r="AE59" s="318"/>
      <c r="AF59" s="318"/>
      <c r="AG59" s="343">
        <f>'05 - 5.NP - č. 526 - Koup...'!J30</f>
        <v>0</v>
      </c>
      <c r="AH59" s="344"/>
      <c r="AI59" s="344"/>
      <c r="AJ59" s="344"/>
      <c r="AK59" s="344"/>
      <c r="AL59" s="344"/>
      <c r="AM59" s="344"/>
      <c r="AN59" s="343">
        <f t="shared" si="0"/>
        <v>0</v>
      </c>
      <c r="AO59" s="344"/>
      <c r="AP59" s="344"/>
      <c r="AQ59" s="91" t="s">
        <v>80</v>
      </c>
      <c r="AR59" s="92"/>
      <c r="AS59" s="93">
        <v>0</v>
      </c>
      <c r="AT59" s="94">
        <f t="shared" si="1"/>
        <v>0</v>
      </c>
      <c r="AU59" s="95">
        <f>'05 - 5.NP - č. 526 - Koup...'!P100</f>
        <v>0</v>
      </c>
      <c r="AV59" s="94">
        <f>'05 - 5.NP - č. 526 - Koup...'!J33</f>
        <v>0</v>
      </c>
      <c r="AW59" s="94">
        <f>'05 - 5.NP - č. 526 - Koup...'!J34</f>
        <v>0</v>
      </c>
      <c r="AX59" s="94">
        <f>'05 - 5.NP - č. 526 - Koup...'!J35</f>
        <v>0</v>
      </c>
      <c r="AY59" s="94">
        <f>'05 - 5.NP - č. 526 - Koup...'!J36</f>
        <v>0</v>
      </c>
      <c r="AZ59" s="94">
        <f>'05 - 5.NP - č. 526 - Koup...'!F33</f>
        <v>0</v>
      </c>
      <c r="BA59" s="94">
        <f>'05 - 5.NP - č. 526 - Koup...'!F34</f>
        <v>0</v>
      </c>
      <c r="BB59" s="94">
        <f>'05 - 5.NP - č. 526 - Koup...'!F35</f>
        <v>0</v>
      </c>
      <c r="BC59" s="94">
        <f>'05 - 5.NP - č. 526 - Koup...'!F36</f>
        <v>0</v>
      </c>
      <c r="BD59" s="96">
        <f>'05 - 5.NP - č. 526 - Koup...'!F37</f>
        <v>0</v>
      </c>
      <c r="BT59" s="97" t="s">
        <v>81</v>
      </c>
      <c r="BV59" s="97" t="s">
        <v>75</v>
      </c>
      <c r="BW59" s="97" t="s">
        <v>95</v>
      </c>
      <c r="BX59" s="97" t="s">
        <v>5</v>
      </c>
      <c r="CL59" s="97" t="s">
        <v>19</v>
      </c>
      <c r="CM59" s="97" t="s">
        <v>83</v>
      </c>
    </row>
    <row r="60" spans="1:91" s="7" customFormat="1" ht="16.5" customHeight="1">
      <c r="A60" s="87" t="s">
        <v>77</v>
      </c>
      <c r="B60" s="88"/>
      <c r="C60" s="89"/>
      <c r="D60" s="318" t="s">
        <v>96</v>
      </c>
      <c r="E60" s="318"/>
      <c r="F60" s="318"/>
      <c r="G60" s="318"/>
      <c r="H60" s="318"/>
      <c r="I60" s="90"/>
      <c r="J60" s="318" t="s">
        <v>97</v>
      </c>
      <c r="K60" s="318"/>
      <c r="L60" s="318"/>
      <c r="M60" s="318"/>
      <c r="N60" s="318"/>
      <c r="O60" s="318"/>
      <c r="P60" s="318"/>
      <c r="Q60" s="318"/>
      <c r="R60" s="318"/>
      <c r="S60" s="318"/>
      <c r="T60" s="318"/>
      <c r="U60" s="318"/>
      <c r="V60" s="318"/>
      <c r="W60" s="318"/>
      <c r="X60" s="318"/>
      <c r="Y60" s="318"/>
      <c r="Z60" s="318"/>
      <c r="AA60" s="318"/>
      <c r="AB60" s="318"/>
      <c r="AC60" s="318"/>
      <c r="AD60" s="318"/>
      <c r="AE60" s="318"/>
      <c r="AF60" s="318"/>
      <c r="AG60" s="343">
        <f>'06 - 5.NP - č. 527 - Koup...'!J30</f>
        <v>0</v>
      </c>
      <c r="AH60" s="344"/>
      <c r="AI60" s="344"/>
      <c r="AJ60" s="344"/>
      <c r="AK60" s="344"/>
      <c r="AL60" s="344"/>
      <c r="AM60" s="344"/>
      <c r="AN60" s="343">
        <f t="shared" si="0"/>
        <v>0</v>
      </c>
      <c r="AO60" s="344"/>
      <c r="AP60" s="344"/>
      <c r="AQ60" s="91" t="s">
        <v>80</v>
      </c>
      <c r="AR60" s="92"/>
      <c r="AS60" s="93">
        <v>0</v>
      </c>
      <c r="AT60" s="94">
        <f t="shared" si="1"/>
        <v>0</v>
      </c>
      <c r="AU60" s="95">
        <f>'06 - 5.NP - č. 527 - Koup...'!P100</f>
        <v>0</v>
      </c>
      <c r="AV60" s="94">
        <f>'06 - 5.NP - č. 527 - Koup...'!J33</f>
        <v>0</v>
      </c>
      <c r="AW60" s="94">
        <f>'06 - 5.NP - č. 527 - Koup...'!J34</f>
        <v>0</v>
      </c>
      <c r="AX60" s="94">
        <f>'06 - 5.NP - č. 527 - Koup...'!J35</f>
        <v>0</v>
      </c>
      <c r="AY60" s="94">
        <f>'06 - 5.NP - č. 527 - Koup...'!J36</f>
        <v>0</v>
      </c>
      <c r="AZ60" s="94">
        <f>'06 - 5.NP - č. 527 - Koup...'!F33</f>
        <v>0</v>
      </c>
      <c r="BA60" s="94">
        <f>'06 - 5.NP - č. 527 - Koup...'!F34</f>
        <v>0</v>
      </c>
      <c r="BB60" s="94">
        <f>'06 - 5.NP - č. 527 - Koup...'!F35</f>
        <v>0</v>
      </c>
      <c r="BC60" s="94">
        <f>'06 - 5.NP - č. 527 - Koup...'!F36</f>
        <v>0</v>
      </c>
      <c r="BD60" s="96">
        <f>'06 - 5.NP - č. 527 - Koup...'!F37</f>
        <v>0</v>
      </c>
      <c r="BT60" s="97" t="s">
        <v>81</v>
      </c>
      <c r="BV60" s="97" t="s">
        <v>75</v>
      </c>
      <c r="BW60" s="97" t="s">
        <v>98</v>
      </c>
      <c r="BX60" s="97" t="s">
        <v>5</v>
      </c>
      <c r="CL60" s="97" t="s">
        <v>19</v>
      </c>
      <c r="CM60" s="97" t="s">
        <v>83</v>
      </c>
    </row>
    <row r="61" spans="1:91" s="7" customFormat="1" ht="16.5" customHeight="1">
      <c r="A61" s="87" t="s">
        <v>77</v>
      </c>
      <c r="B61" s="88"/>
      <c r="C61" s="89"/>
      <c r="D61" s="318" t="s">
        <v>99</v>
      </c>
      <c r="E61" s="318"/>
      <c r="F61" s="318"/>
      <c r="G61" s="318"/>
      <c r="H61" s="318"/>
      <c r="I61" s="90"/>
      <c r="J61" s="318" t="s">
        <v>100</v>
      </c>
      <c r="K61" s="318"/>
      <c r="L61" s="318"/>
      <c r="M61" s="318"/>
      <c r="N61" s="318"/>
      <c r="O61" s="318"/>
      <c r="P61" s="318"/>
      <c r="Q61" s="318"/>
      <c r="R61" s="318"/>
      <c r="S61" s="318"/>
      <c r="T61" s="318"/>
      <c r="U61" s="318"/>
      <c r="V61" s="318"/>
      <c r="W61" s="318"/>
      <c r="X61" s="318"/>
      <c r="Y61" s="318"/>
      <c r="Z61" s="318"/>
      <c r="AA61" s="318"/>
      <c r="AB61" s="318"/>
      <c r="AC61" s="318"/>
      <c r="AD61" s="318"/>
      <c r="AE61" s="318"/>
      <c r="AF61" s="318"/>
      <c r="AG61" s="343">
        <f>'07 - 5.NP - č. 528 - Koup...'!J30</f>
        <v>0</v>
      </c>
      <c r="AH61" s="344"/>
      <c r="AI61" s="344"/>
      <c r="AJ61" s="344"/>
      <c r="AK61" s="344"/>
      <c r="AL61" s="344"/>
      <c r="AM61" s="344"/>
      <c r="AN61" s="343">
        <f t="shared" si="0"/>
        <v>0</v>
      </c>
      <c r="AO61" s="344"/>
      <c r="AP61" s="344"/>
      <c r="AQ61" s="91" t="s">
        <v>80</v>
      </c>
      <c r="AR61" s="92"/>
      <c r="AS61" s="93">
        <v>0</v>
      </c>
      <c r="AT61" s="94">
        <f t="shared" si="1"/>
        <v>0</v>
      </c>
      <c r="AU61" s="95">
        <f>'07 - 5.NP - č. 528 - Koup...'!P100</f>
        <v>0</v>
      </c>
      <c r="AV61" s="94">
        <f>'07 - 5.NP - č. 528 - Koup...'!J33</f>
        <v>0</v>
      </c>
      <c r="AW61" s="94">
        <f>'07 - 5.NP - č. 528 - Koup...'!J34</f>
        <v>0</v>
      </c>
      <c r="AX61" s="94">
        <f>'07 - 5.NP - č. 528 - Koup...'!J35</f>
        <v>0</v>
      </c>
      <c r="AY61" s="94">
        <f>'07 - 5.NP - č. 528 - Koup...'!J36</f>
        <v>0</v>
      </c>
      <c r="AZ61" s="94">
        <f>'07 - 5.NP - č. 528 - Koup...'!F33</f>
        <v>0</v>
      </c>
      <c r="BA61" s="94">
        <f>'07 - 5.NP - č. 528 - Koup...'!F34</f>
        <v>0</v>
      </c>
      <c r="BB61" s="94">
        <f>'07 - 5.NP - č. 528 - Koup...'!F35</f>
        <v>0</v>
      </c>
      <c r="BC61" s="94">
        <f>'07 - 5.NP - č. 528 - Koup...'!F36</f>
        <v>0</v>
      </c>
      <c r="BD61" s="96">
        <f>'07 - 5.NP - č. 528 - Koup...'!F37</f>
        <v>0</v>
      </c>
      <c r="BT61" s="97" t="s">
        <v>81</v>
      </c>
      <c r="BV61" s="97" t="s">
        <v>75</v>
      </c>
      <c r="BW61" s="97" t="s">
        <v>101</v>
      </c>
      <c r="BX61" s="97" t="s">
        <v>5</v>
      </c>
      <c r="CL61" s="97" t="s">
        <v>19</v>
      </c>
      <c r="CM61" s="97" t="s">
        <v>83</v>
      </c>
    </row>
    <row r="62" spans="1:91" s="7" customFormat="1" ht="16.5" customHeight="1">
      <c r="A62" s="87" t="s">
        <v>77</v>
      </c>
      <c r="B62" s="88"/>
      <c r="C62" s="89"/>
      <c r="D62" s="318" t="s">
        <v>102</v>
      </c>
      <c r="E62" s="318"/>
      <c r="F62" s="318"/>
      <c r="G62" s="318"/>
      <c r="H62" s="318"/>
      <c r="I62" s="90"/>
      <c r="J62" s="318" t="s">
        <v>103</v>
      </c>
      <c r="K62" s="318"/>
      <c r="L62" s="318"/>
      <c r="M62" s="318"/>
      <c r="N62" s="318"/>
      <c r="O62" s="318"/>
      <c r="P62" s="318"/>
      <c r="Q62" s="318"/>
      <c r="R62" s="318"/>
      <c r="S62" s="318"/>
      <c r="T62" s="318"/>
      <c r="U62" s="318"/>
      <c r="V62" s="318"/>
      <c r="W62" s="318"/>
      <c r="X62" s="318"/>
      <c r="Y62" s="318"/>
      <c r="Z62" s="318"/>
      <c r="AA62" s="318"/>
      <c r="AB62" s="318"/>
      <c r="AC62" s="318"/>
      <c r="AD62" s="318"/>
      <c r="AE62" s="318"/>
      <c r="AF62" s="318"/>
      <c r="AG62" s="343">
        <f>'08 - 5.NP - č. 529 - Koup...'!J30</f>
        <v>0</v>
      </c>
      <c r="AH62" s="344"/>
      <c r="AI62" s="344"/>
      <c r="AJ62" s="344"/>
      <c r="AK62" s="344"/>
      <c r="AL62" s="344"/>
      <c r="AM62" s="344"/>
      <c r="AN62" s="343">
        <f t="shared" si="0"/>
        <v>0</v>
      </c>
      <c r="AO62" s="344"/>
      <c r="AP62" s="344"/>
      <c r="AQ62" s="91" t="s">
        <v>80</v>
      </c>
      <c r="AR62" s="92"/>
      <c r="AS62" s="93">
        <v>0</v>
      </c>
      <c r="AT62" s="94">
        <f t="shared" si="1"/>
        <v>0</v>
      </c>
      <c r="AU62" s="95">
        <f>'08 - 5.NP - č. 529 - Koup...'!P100</f>
        <v>0</v>
      </c>
      <c r="AV62" s="94">
        <f>'08 - 5.NP - č. 529 - Koup...'!J33</f>
        <v>0</v>
      </c>
      <c r="AW62" s="94">
        <f>'08 - 5.NP - č. 529 - Koup...'!J34</f>
        <v>0</v>
      </c>
      <c r="AX62" s="94">
        <f>'08 - 5.NP - č. 529 - Koup...'!J35</f>
        <v>0</v>
      </c>
      <c r="AY62" s="94">
        <f>'08 - 5.NP - č. 529 - Koup...'!J36</f>
        <v>0</v>
      </c>
      <c r="AZ62" s="94">
        <f>'08 - 5.NP - č. 529 - Koup...'!F33</f>
        <v>0</v>
      </c>
      <c r="BA62" s="94">
        <f>'08 - 5.NP - č. 529 - Koup...'!F34</f>
        <v>0</v>
      </c>
      <c r="BB62" s="94">
        <f>'08 - 5.NP - č. 529 - Koup...'!F35</f>
        <v>0</v>
      </c>
      <c r="BC62" s="94">
        <f>'08 - 5.NP - č. 529 - Koup...'!F36</f>
        <v>0</v>
      </c>
      <c r="BD62" s="96">
        <f>'08 - 5.NP - č. 529 - Koup...'!F37</f>
        <v>0</v>
      </c>
      <c r="BT62" s="97" t="s">
        <v>81</v>
      </c>
      <c r="BV62" s="97" t="s">
        <v>75</v>
      </c>
      <c r="BW62" s="97" t="s">
        <v>104</v>
      </c>
      <c r="BX62" s="97" t="s">
        <v>5</v>
      </c>
      <c r="CL62" s="97" t="s">
        <v>19</v>
      </c>
      <c r="CM62" s="97" t="s">
        <v>83</v>
      </c>
    </row>
    <row r="63" spans="1:91" s="7" customFormat="1" ht="16.5" customHeight="1">
      <c r="A63" s="87" t="s">
        <v>77</v>
      </c>
      <c r="B63" s="88"/>
      <c r="C63" s="89"/>
      <c r="D63" s="318" t="s">
        <v>105</v>
      </c>
      <c r="E63" s="318"/>
      <c r="F63" s="318"/>
      <c r="G63" s="318"/>
      <c r="H63" s="318"/>
      <c r="I63" s="90"/>
      <c r="J63" s="318" t="s">
        <v>106</v>
      </c>
      <c r="K63" s="318"/>
      <c r="L63" s="318"/>
      <c r="M63" s="318"/>
      <c r="N63" s="318"/>
      <c r="O63" s="318"/>
      <c r="P63" s="318"/>
      <c r="Q63" s="318"/>
      <c r="R63" s="318"/>
      <c r="S63" s="318"/>
      <c r="T63" s="318"/>
      <c r="U63" s="318"/>
      <c r="V63" s="318"/>
      <c r="W63" s="318"/>
      <c r="X63" s="318"/>
      <c r="Y63" s="318"/>
      <c r="Z63" s="318"/>
      <c r="AA63" s="318"/>
      <c r="AB63" s="318"/>
      <c r="AC63" s="318"/>
      <c r="AD63" s="318"/>
      <c r="AE63" s="318"/>
      <c r="AF63" s="318"/>
      <c r="AG63" s="343">
        <f>'09 - 5.NP - č. 530 - Koup...'!J30</f>
        <v>0</v>
      </c>
      <c r="AH63" s="344"/>
      <c r="AI63" s="344"/>
      <c r="AJ63" s="344"/>
      <c r="AK63" s="344"/>
      <c r="AL63" s="344"/>
      <c r="AM63" s="344"/>
      <c r="AN63" s="343">
        <f t="shared" si="0"/>
        <v>0</v>
      </c>
      <c r="AO63" s="344"/>
      <c r="AP63" s="344"/>
      <c r="AQ63" s="91" t="s">
        <v>80</v>
      </c>
      <c r="AR63" s="92"/>
      <c r="AS63" s="93">
        <v>0</v>
      </c>
      <c r="AT63" s="94">
        <f t="shared" si="1"/>
        <v>0</v>
      </c>
      <c r="AU63" s="95">
        <f>'09 - 5.NP - č. 530 - Koup...'!P100</f>
        <v>0</v>
      </c>
      <c r="AV63" s="94">
        <f>'09 - 5.NP - č. 530 - Koup...'!J33</f>
        <v>0</v>
      </c>
      <c r="AW63" s="94">
        <f>'09 - 5.NP - č. 530 - Koup...'!J34</f>
        <v>0</v>
      </c>
      <c r="AX63" s="94">
        <f>'09 - 5.NP - č. 530 - Koup...'!J35</f>
        <v>0</v>
      </c>
      <c r="AY63" s="94">
        <f>'09 - 5.NP - č. 530 - Koup...'!J36</f>
        <v>0</v>
      </c>
      <c r="AZ63" s="94">
        <f>'09 - 5.NP - č. 530 - Koup...'!F33</f>
        <v>0</v>
      </c>
      <c r="BA63" s="94">
        <f>'09 - 5.NP - č. 530 - Koup...'!F34</f>
        <v>0</v>
      </c>
      <c r="BB63" s="94">
        <f>'09 - 5.NP - č. 530 - Koup...'!F35</f>
        <v>0</v>
      </c>
      <c r="BC63" s="94">
        <f>'09 - 5.NP - č. 530 - Koup...'!F36</f>
        <v>0</v>
      </c>
      <c r="BD63" s="96">
        <f>'09 - 5.NP - č. 530 - Koup...'!F37</f>
        <v>0</v>
      </c>
      <c r="BT63" s="97" t="s">
        <v>81</v>
      </c>
      <c r="BV63" s="97" t="s">
        <v>75</v>
      </c>
      <c r="BW63" s="97" t="s">
        <v>107</v>
      </c>
      <c r="BX63" s="97" t="s">
        <v>5</v>
      </c>
      <c r="CL63" s="97" t="s">
        <v>19</v>
      </c>
      <c r="CM63" s="97" t="s">
        <v>83</v>
      </c>
    </row>
    <row r="64" spans="1:91" s="7" customFormat="1" ht="16.5" customHeight="1">
      <c r="A64" s="87" t="s">
        <v>77</v>
      </c>
      <c r="B64" s="88"/>
      <c r="C64" s="89"/>
      <c r="D64" s="318" t="s">
        <v>108</v>
      </c>
      <c r="E64" s="318"/>
      <c r="F64" s="318"/>
      <c r="G64" s="318"/>
      <c r="H64" s="318"/>
      <c r="I64" s="90"/>
      <c r="J64" s="318" t="s">
        <v>109</v>
      </c>
      <c r="K64" s="318"/>
      <c r="L64" s="318"/>
      <c r="M64" s="318"/>
      <c r="N64" s="318"/>
      <c r="O64" s="318"/>
      <c r="P64" s="318"/>
      <c r="Q64" s="318"/>
      <c r="R64" s="318"/>
      <c r="S64" s="318"/>
      <c r="T64" s="318"/>
      <c r="U64" s="318"/>
      <c r="V64" s="318"/>
      <c r="W64" s="318"/>
      <c r="X64" s="318"/>
      <c r="Y64" s="318"/>
      <c r="Z64" s="318"/>
      <c r="AA64" s="318"/>
      <c r="AB64" s="318"/>
      <c r="AC64" s="318"/>
      <c r="AD64" s="318"/>
      <c r="AE64" s="318"/>
      <c r="AF64" s="318"/>
      <c r="AG64" s="343">
        <f>'VRN - Vedlejší rozpočtové...'!J30</f>
        <v>0</v>
      </c>
      <c r="AH64" s="344"/>
      <c r="AI64" s="344"/>
      <c r="AJ64" s="344"/>
      <c r="AK64" s="344"/>
      <c r="AL64" s="344"/>
      <c r="AM64" s="344"/>
      <c r="AN64" s="343">
        <f t="shared" si="0"/>
        <v>0</v>
      </c>
      <c r="AO64" s="344"/>
      <c r="AP64" s="344"/>
      <c r="AQ64" s="91" t="s">
        <v>80</v>
      </c>
      <c r="AR64" s="92"/>
      <c r="AS64" s="98">
        <v>0</v>
      </c>
      <c r="AT64" s="99">
        <f t="shared" si="1"/>
        <v>0</v>
      </c>
      <c r="AU64" s="100">
        <f>'VRN - Vedlejší rozpočtové...'!P82</f>
        <v>0</v>
      </c>
      <c r="AV64" s="99">
        <f>'VRN - Vedlejší rozpočtové...'!J33</f>
        <v>0</v>
      </c>
      <c r="AW64" s="99">
        <f>'VRN - Vedlejší rozpočtové...'!J34</f>
        <v>0</v>
      </c>
      <c r="AX64" s="99">
        <f>'VRN - Vedlejší rozpočtové...'!J35</f>
        <v>0</v>
      </c>
      <c r="AY64" s="99">
        <f>'VRN - Vedlejší rozpočtové...'!J36</f>
        <v>0</v>
      </c>
      <c r="AZ64" s="99">
        <f>'VRN - Vedlejší rozpočtové...'!F33</f>
        <v>0</v>
      </c>
      <c r="BA64" s="99">
        <f>'VRN - Vedlejší rozpočtové...'!F34</f>
        <v>0</v>
      </c>
      <c r="BB64" s="99">
        <f>'VRN - Vedlejší rozpočtové...'!F35</f>
        <v>0</v>
      </c>
      <c r="BC64" s="99">
        <f>'VRN - Vedlejší rozpočtové...'!F36</f>
        <v>0</v>
      </c>
      <c r="BD64" s="101">
        <f>'VRN - Vedlejší rozpočtové...'!F37</f>
        <v>0</v>
      </c>
      <c r="BT64" s="97" t="s">
        <v>81</v>
      </c>
      <c r="BV64" s="97" t="s">
        <v>75</v>
      </c>
      <c r="BW64" s="97" t="s">
        <v>110</v>
      </c>
      <c r="BX64" s="97" t="s">
        <v>5</v>
      </c>
      <c r="CL64" s="97" t="s">
        <v>19</v>
      </c>
      <c r="CM64" s="97" t="s">
        <v>83</v>
      </c>
    </row>
    <row r="65" spans="1:57" s="2" customFormat="1" ht="30" customHeight="1">
      <c r="A65" s="35"/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40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</row>
    <row r="66" spans="1:57" s="2" customFormat="1" ht="6.95" customHeight="1">
      <c r="A66" s="35"/>
      <c r="B66" s="48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0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</row>
  </sheetData>
  <sheetProtection algorithmName="SHA-512" hashValue="KyU5HbZrlnEN0Kel4bgIeYVKulgUZiPUX9aphINpe9s+ZUnQQhScE8l5mOzlefmtG1FLCwY2Py1TXnRgiEKQiw==" saltValue="5AJ/Ir8jXuJ5BcSvezJY7Q1+DBdRESryUti/vymoRba0tQmr+2JjJMXKlAE2OUr0ASMIboIpzkEtIgGqV0pdhw==" spinCount="100000" sheet="1" objects="1" scenarios="1" formatColumns="0" formatRows="0"/>
  <mergeCells count="78">
    <mergeCell ref="AG64:AM64"/>
    <mergeCell ref="AG56:AM56"/>
    <mergeCell ref="AG58:AM58"/>
    <mergeCell ref="AM47:AN47"/>
    <mergeCell ref="AM49:AP49"/>
    <mergeCell ref="AM50:AP50"/>
    <mergeCell ref="AN64:AP64"/>
    <mergeCell ref="AN63:AP63"/>
    <mergeCell ref="AN57:AP57"/>
    <mergeCell ref="AN52:AP52"/>
    <mergeCell ref="AN62:AP62"/>
    <mergeCell ref="AN61:AP61"/>
    <mergeCell ref="AN56:AP56"/>
    <mergeCell ref="AN60:AP60"/>
    <mergeCell ref="AN58:AP58"/>
    <mergeCell ref="AN59:AP59"/>
    <mergeCell ref="AR2:BE2"/>
    <mergeCell ref="AG63:AM63"/>
    <mergeCell ref="AG62:AM62"/>
    <mergeCell ref="AG52:AM52"/>
    <mergeCell ref="AG60:AM60"/>
    <mergeCell ref="AG55:AM55"/>
    <mergeCell ref="AG59:AM59"/>
    <mergeCell ref="AG61:AM61"/>
    <mergeCell ref="AG57:AM57"/>
    <mergeCell ref="AN55:AP55"/>
    <mergeCell ref="AS49:AT51"/>
    <mergeCell ref="AN54:AP54"/>
    <mergeCell ref="AK33:AO33"/>
    <mergeCell ref="L33:P33"/>
    <mergeCell ref="W33:AE33"/>
    <mergeCell ref="AK35:AO35"/>
    <mergeCell ref="X35:AB35"/>
    <mergeCell ref="W30:AE30"/>
    <mergeCell ref="L31:P31"/>
    <mergeCell ref="W31:AE31"/>
    <mergeCell ref="AK31:AO31"/>
    <mergeCell ref="AK32:AO32"/>
    <mergeCell ref="L32:P32"/>
    <mergeCell ref="W32:AE32"/>
    <mergeCell ref="L45:AO45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D62:H62"/>
    <mergeCell ref="D63:H63"/>
    <mergeCell ref="D64:H64"/>
    <mergeCell ref="I52:AF52"/>
    <mergeCell ref="J61:AF61"/>
    <mergeCell ref="J60:AF60"/>
    <mergeCell ref="J62:AF62"/>
    <mergeCell ref="J63:AF63"/>
    <mergeCell ref="J59:AF59"/>
    <mergeCell ref="J57:AF57"/>
    <mergeCell ref="J58:AF58"/>
    <mergeCell ref="J64:AF64"/>
    <mergeCell ref="J56:AF56"/>
    <mergeCell ref="J55:AF55"/>
    <mergeCell ref="C52:G52"/>
    <mergeCell ref="D61:H61"/>
    <mergeCell ref="D58:H58"/>
    <mergeCell ref="D55:H55"/>
    <mergeCell ref="D59:H59"/>
    <mergeCell ref="D60:H60"/>
    <mergeCell ref="D56:H56"/>
    <mergeCell ref="D57:H57"/>
  </mergeCells>
  <hyperlinks>
    <hyperlink ref="A55" location="'01 - 2.NP - č. 201 - Koup...'!C2" display="/"/>
    <hyperlink ref="A56" location="'02 - 4.NP - č. 401 - Koup...'!C2" display="/"/>
    <hyperlink ref="A57" location="'03 - 5.NP - č. 501 - Koup...'!C2" display="/"/>
    <hyperlink ref="A58" location="'04 - 5.NP - č. 525 - Koup...'!C2" display="/"/>
    <hyperlink ref="A59" location="'05 - 5.NP - č. 526 - Koup...'!C2" display="/"/>
    <hyperlink ref="A60" location="'06 - 5.NP - č. 527 - Koup...'!C2" display="/"/>
    <hyperlink ref="A61" location="'07 - 5.NP - č. 528 - Koup...'!C2" display="/"/>
    <hyperlink ref="A62" location="'08 - 5.NP - č. 529 - Koup...'!C2" display="/"/>
    <hyperlink ref="A63" location="'09 - 5.NP - č. 530 - Koup...'!C2" display="/"/>
    <hyperlink ref="A64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3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8" t="s">
        <v>107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83</v>
      </c>
    </row>
    <row r="4" spans="2:46" s="1" customFormat="1" ht="24.95" customHeight="1">
      <c r="B4" s="21"/>
      <c r="D4" s="104" t="s">
        <v>111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56" t="str">
        <f>'Rekapitulace stavby'!K6</f>
        <v>Rekonstrukce hygienických prostor ISŠT, Benešov, Černoleská 1997</v>
      </c>
      <c r="F7" s="357"/>
      <c r="G7" s="357"/>
      <c r="H7" s="357"/>
      <c r="L7" s="21"/>
    </row>
    <row r="8" spans="1:31" s="2" customFormat="1" ht="12" customHeight="1">
      <c r="A8" s="35"/>
      <c r="B8" s="40"/>
      <c r="C8" s="35"/>
      <c r="D8" s="106" t="s">
        <v>112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58" t="s">
        <v>1021</v>
      </c>
      <c r="F9" s="359"/>
      <c r="G9" s="359"/>
      <c r="H9" s="359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28. 6. 2024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27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28</v>
      </c>
      <c r="F15" s="35"/>
      <c r="G15" s="35"/>
      <c r="H15" s="35"/>
      <c r="I15" s="106" t="s">
        <v>29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30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0" t="str">
        <f>'Rekapitulace stavby'!E14</f>
        <v>Vyplň údaj</v>
      </c>
      <c r="F18" s="361"/>
      <c r="G18" s="361"/>
      <c r="H18" s="361"/>
      <c r="I18" s="106" t="s">
        <v>29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32</v>
      </c>
      <c r="E20" s="35"/>
      <c r="F20" s="35"/>
      <c r="G20" s="35"/>
      <c r="H20" s="35"/>
      <c r="I20" s="106" t="s">
        <v>26</v>
      </c>
      <c r="J20" s="108" t="s">
        <v>19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33</v>
      </c>
      <c r="F21" s="35"/>
      <c r="G21" s="35"/>
      <c r="H21" s="35"/>
      <c r="I21" s="106" t="s">
        <v>29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35</v>
      </c>
      <c r="E23" s="35"/>
      <c r="F23" s="35"/>
      <c r="G23" s="35"/>
      <c r="H23" s="35"/>
      <c r="I23" s="106" t="s">
        <v>26</v>
      </c>
      <c r="J23" s="108" t="str">
        <f>IF('Rekapitulace stavby'!AN19="","",'Rekapitulace stavby'!AN19)</f>
        <v/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tr">
        <f>IF('Rekapitulace stavby'!E20="","",'Rekapitulace stavby'!E20)</f>
        <v xml:space="preserve"> </v>
      </c>
      <c r="F24" s="35"/>
      <c r="G24" s="35"/>
      <c r="H24" s="35"/>
      <c r="I24" s="106" t="s">
        <v>29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37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62" t="s">
        <v>19</v>
      </c>
      <c r="F27" s="362"/>
      <c r="G27" s="362"/>
      <c r="H27" s="362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39</v>
      </c>
      <c r="E30" s="35"/>
      <c r="F30" s="35"/>
      <c r="G30" s="35"/>
      <c r="H30" s="35"/>
      <c r="I30" s="35"/>
      <c r="J30" s="115">
        <f>ROUND(J100,2)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41</v>
      </c>
      <c r="G32" s="35"/>
      <c r="H32" s="35"/>
      <c r="I32" s="116" t="s">
        <v>40</v>
      </c>
      <c r="J32" s="116" t="s">
        <v>42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43</v>
      </c>
      <c r="E33" s="106" t="s">
        <v>44</v>
      </c>
      <c r="F33" s="118">
        <f>ROUND((SUM(BE100:BE387)),2)</f>
        <v>0</v>
      </c>
      <c r="G33" s="35"/>
      <c r="H33" s="35"/>
      <c r="I33" s="119">
        <v>0.21</v>
      </c>
      <c r="J33" s="118">
        <f>ROUND(((SUM(BE100:BE387))*I33),2)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45</v>
      </c>
      <c r="F34" s="118">
        <f>ROUND((SUM(BF100:BF387)),2)</f>
        <v>0</v>
      </c>
      <c r="G34" s="35"/>
      <c r="H34" s="35"/>
      <c r="I34" s="119">
        <v>0.12</v>
      </c>
      <c r="J34" s="118">
        <f>ROUND(((SUM(BF100:BF387))*I34),2)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46</v>
      </c>
      <c r="F35" s="118">
        <f>ROUND((SUM(BG100:BG387)),2)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47</v>
      </c>
      <c r="F36" s="118">
        <f>ROUND((SUM(BH100:BH387)),2)</f>
        <v>0</v>
      </c>
      <c r="G36" s="35"/>
      <c r="H36" s="35"/>
      <c r="I36" s="119">
        <v>0.12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48</v>
      </c>
      <c r="F37" s="118">
        <f>ROUND((SUM(BI100:BI387)),2)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49</v>
      </c>
      <c r="E39" s="122"/>
      <c r="F39" s="122"/>
      <c r="G39" s="123" t="s">
        <v>50</v>
      </c>
      <c r="H39" s="124" t="s">
        <v>51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114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63" t="str">
        <f>E7</f>
        <v>Rekonstrukce hygienických prostor ISŠT, Benešov, Černoleská 1997</v>
      </c>
      <c r="F48" s="364"/>
      <c r="G48" s="364"/>
      <c r="H48" s="364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112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0" t="str">
        <f>E9</f>
        <v>09 - 5.NP - č. 530 - Koupelna typ B</v>
      </c>
      <c r="F50" s="365"/>
      <c r="G50" s="365"/>
      <c r="H50" s="365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Benešov, Černoleská 1997</v>
      </c>
      <c r="G52" s="37"/>
      <c r="H52" s="37"/>
      <c r="I52" s="30" t="s">
        <v>23</v>
      </c>
      <c r="J52" s="60" t="str">
        <f>IF(J12="","",J12)</f>
        <v>28. 6. 2024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5.7" customHeight="1">
      <c r="A54" s="35"/>
      <c r="B54" s="36"/>
      <c r="C54" s="30" t="s">
        <v>25</v>
      </c>
      <c r="D54" s="37"/>
      <c r="E54" s="37"/>
      <c r="F54" s="28" t="str">
        <f>E15</f>
        <v>Integrovaná střední škola technická</v>
      </c>
      <c r="G54" s="37"/>
      <c r="H54" s="37"/>
      <c r="I54" s="30" t="s">
        <v>32</v>
      </c>
      <c r="J54" s="33" t="str">
        <f>E21</f>
        <v>Ing. arch. Ondřej Lovíšek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30" t="s">
        <v>35</v>
      </c>
      <c r="J55" s="33" t="str">
        <f>E24</f>
        <v xml:space="preserve"> 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115</v>
      </c>
      <c r="D57" s="132"/>
      <c r="E57" s="132"/>
      <c r="F57" s="132"/>
      <c r="G57" s="132"/>
      <c r="H57" s="132"/>
      <c r="I57" s="132"/>
      <c r="J57" s="133" t="s">
        <v>116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71</v>
      </c>
      <c r="D59" s="37"/>
      <c r="E59" s="37"/>
      <c r="F59" s="37"/>
      <c r="G59" s="37"/>
      <c r="H59" s="37"/>
      <c r="I59" s="37"/>
      <c r="J59" s="78">
        <f>J100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117</v>
      </c>
    </row>
    <row r="60" spans="2:12" s="9" customFormat="1" ht="24.95" customHeight="1">
      <c r="B60" s="135"/>
      <c r="C60" s="136"/>
      <c r="D60" s="137" t="s">
        <v>118</v>
      </c>
      <c r="E60" s="138"/>
      <c r="F60" s="138"/>
      <c r="G60" s="138"/>
      <c r="H60" s="138"/>
      <c r="I60" s="138"/>
      <c r="J60" s="139">
        <f>J101</f>
        <v>0</v>
      </c>
      <c r="K60" s="136"/>
      <c r="L60" s="140"/>
    </row>
    <row r="61" spans="2:12" s="10" customFormat="1" ht="19.9" customHeight="1">
      <c r="B61" s="141"/>
      <c r="C61" s="142"/>
      <c r="D61" s="143" t="s">
        <v>119</v>
      </c>
      <c r="E61" s="144"/>
      <c r="F61" s="144"/>
      <c r="G61" s="144"/>
      <c r="H61" s="144"/>
      <c r="I61" s="144"/>
      <c r="J61" s="145">
        <f>J102</f>
        <v>0</v>
      </c>
      <c r="K61" s="142"/>
      <c r="L61" s="146"/>
    </row>
    <row r="62" spans="2:12" s="10" customFormat="1" ht="19.9" customHeight="1">
      <c r="B62" s="141"/>
      <c r="C62" s="142"/>
      <c r="D62" s="143" t="s">
        <v>120</v>
      </c>
      <c r="E62" s="144"/>
      <c r="F62" s="144"/>
      <c r="G62" s="144"/>
      <c r="H62" s="144"/>
      <c r="I62" s="144"/>
      <c r="J62" s="145">
        <f>J122</f>
        <v>0</v>
      </c>
      <c r="K62" s="142"/>
      <c r="L62" s="146"/>
    </row>
    <row r="63" spans="2:12" s="10" customFormat="1" ht="19.9" customHeight="1">
      <c r="B63" s="141"/>
      <c r="C63" s="142"/>
      <c r="D63" s="143" t="s">
        <v>121</v>
      </c>
      <c r="E63" s="144"/>
      <c r="F63" s="144"/>
      <c r="G63" s="144"/>
      <c r="H63" s="144"/>
      <c r="I63" s="144"/>
      <c r="J63" s="145">
        <f>J158</f>
        <v>0</v>
      </c>
      <c r="K63" s="142"/>
      <c r="L63" s="146"/>
    </row>
    <row r="64" spans="2:12" s="9" customFormat="1" ht="24.95" customHeight="1">
      <c r="B64" s="135"/>
      <c r="C64" s="136"/>
      <c r="D64" s="137" t="s">
        <v>122</v>
      </c>
      <c r="E64" s="138"/>
      <c r="F64" s="138"/>
      <c r="G64" s="138"/>
      <c r="H64" s="138"/>
      <c r="I64" s="138"/>
      <c r="J64" s="139">
        <f>J171</f>
        <v>0</v>
      </c>
      <c r="K64" s="136"/>
      <c r="L64" s="140"/>
    </row>
    <row r="65" spans="2:12" s="10" customFormat="1" ht="19.9" customHeight="1">
      <c r="B65" s="141"/>
      <c r="C65" s="142"/>
      <c r="D65" s="143" t="s">
        <v>123</v>
      </c>
      <c r="E65" s="144"/>
      <c r="F65" s="144"/>
      <c r="G65" s="144"/>
      <c r="H65" s="144"/>
      <c r="I65" s="144"/>
      <c r="J65" s="145">
        <f>J172</f>
        <v>0</v>
      </c>
      <c r="K65" s="142"/>
      <c r="L65" s="146"/>
    </row>
    <row r="66" spans="2:12" s="10" customFormat="1" ht="19.9" customHeight="1">
      <c r="B66" s="141"/>
      <c r="C66" s="142"/>
      <c r="D66" s="143" t="s">
        <v>124</v>
      </c>
      <c r="E66" s="144"/>
      <c r="F66" s="144"/>
      <c r="G66" s="144"/>
      <c r="H66" s="144"/>
      <c r="I66" s="144"/>
      <c r="J66" s="145">
        <f>J195</f>
        <v>0</v>
      </c>
      <c r="K66" s="142"/>
      <c r="L66" s="146"/>
    </row>
    <row r="67" spans="2:12" s="10" customFormat="1" ht="19.9" customHeight="1">
      <c r="B67" s="141"/>
      <c r="C67" s="142"/>
      <c r="D67" s="143" t="s">
        <v>125</v>
      </c>
      <c r="E67" s="144"/>
      <c r="F67" s="144"/>
      <c r="G67" s="144"/>
      <c r="H67" s="144"/>
      <c r="I67" s="144"/>
      <c r="J67" s="145">
        <f>J205</f>
        <v>0</v>
      </c>
      <c r="K67" s="142"/>
      <c r="L67" s="146"/>
    </row>
    <row r="68" spans="2:12" s="10" customFormat="1" ht="19.9" customHeight="1">
      <c r="B68" s="141"/>
      <c r="C68" s="142"/>
      <c r="D68" s="143" t="s">
        <v>126</v>
      </c>
      <c r="E68" s="144"/>
      <c r="F68" s="144"/>
      <c r="G68" s="144"/>
      <c r="H68" s="144"/>
      <c r="I68" s="144"/>
      <c r="J68" s="145">
        <f>J219</f>
        <v>0</v>
      </c>
      <c r="K68" s="142"/>
      <c r="L68" s="146"/>
    </row>
    <row r="69" spans="2:12" s="10" customFormat="1" ht="19.9" customHeight="1">
      <c r="B69" s="141"/>
      <c r="C69" s="142"/>
      <c r="D69" s="143" t="s">
        <v>127</v>
      </c>
      <c r="E69" s="144"/>
      <c r="F69" s="144"/>
      <c r="G69" s="144"/>
      <c r="H69" s="144"/>
      <c r="I69" s="144"/>
      <c r="J69" s="145">
        <f>J254</f>
        <v>0</v>
      </c>
      <c r="K69" s="142"/>
      <c r="L69" s="146"/>
    </row>
    <row r="70" spans="2:12" s="10" customFormat="1" ht="19.9" customHeight="1">
      <c r="B70" s="141"/>
      <c r="C70" s="142"/>
      <c r="D70" s="143" t="s">
        <v>128</v>
      </c>
      <c r="E70" s="144"/>
      <c r="F70" s="144"/>
      <c r="G70" s="144"/>
      <c r="H70" s="144"/>
      <c r="I70" s="144"/>
      <c r="J70" s="145">
        <f>J284</f>
        <v>0</v>
      </c>
      <c r="K70" s="142"/>
      <c r="L70" s="146"/>
    </row>
    <row r="71" spans="2:12" s="10" customFormat="1" ht="19.9" customHeight="1">
      <c r="B71" s="141"/>
      <c r="C71" s="142"/>
      <c r="D71" s="143" t="s">
        <v>807</v>
      </c>
      <c r="E71" s="144"/>
      <c r="F71" s="144"/>
      <c r="G71" s="144"/>
      <c r="H71" s="144"/>
      <c r="I71" s="144"/>
      <c r="J71" s="145">
        <f>J294</f>
        <v>0</v>
      </c>
      <c r="K71" s="142"/>
      <c r="L71" s="146"/>
    </row>
    <row r="72" spans="2:12" s="10" customFormat="1" ht="19.9" customHeight="1">
      <c r="B72" s="141"/>
      <c r="C72" s="142"/>
      <c r="D72" s="143" t="s">
        <v>129</v>
      </c>
      <c r="E72" s="144"/>
      <c r="F72" s="144"/>
      <c r="G72" s="144"/>
      <c r="H72" s="144"/>
      <c r="I72" s="144"/>
      <c r="J72" s="145">
        <f>J300</f>
        <v>0</v>
      </c>
      <c r="K72" s="142"/>
      <c r="L72" s="146"/>
    </row>
    <row r="73" spans="2:12" s="10" customFormat="1" ht="19.9" customHeight="1">
      <c r="B73" s="141"/>
      <c r="C73" s="142"/>
      <c r="D73" s="143" t="s">
        <v>130</v>
      </c>
      <c r="E73" s="144"/>
      <c r="F73" s="144"/>
      <c r="G73" s="144"/>
      <c r="H73" s="144"/>
      <c r="I73" s="144"/>
      <c r="J73" s="145">
        <f>J318</f>
        <v>0</v>
      </c>
      <c r="K73" s="142"/>
      <c r="L73" s="146"/>
    </row>
    <row r="74" spans="2:12" s="10" customFormat="1" ht="19.9" customHeight="1">
      <c r="B74" s="141"/>
      <c r="C74" s="142"/>
      <c r="D74" s="143" t="s">
        <v>131</v>
      </c>
      <c r="E74" s="144"/>
      <c r="F74" s="144"/>
      <c r="G74" s="144"/>
      <c r="H74" s="144"/>
      <c r="I74" s="144"/>
      <c r="J74" s="145">
        <f>J326</f>
        <v>0</v>
      </c>
      <c r="K74" s="142"/>
      <c r="L74" s="146"/>
    </row>
    <row r="75" spans="2:12" s="10" customFormat="1" ht="19.9" customHeight="1">
      <c r="B75" s="141"/>
      <c r="C75" s="142"/>
      <c r="D75" s="143" t="s">
        <v>132</v>
      </c>
      <c r="E75" s="144"/>
      <c r="F75" s="144"/>
      <c r="G75" s="144"/>
      <c r="H75" s="144"/>
      <c r="I75" s="144"/>
      <c r="J75" s="145">
        <f>J340</f>
        <v>0</v>
      </c>
      <c r="K75" s="142"/>
      <c r="L75" s="146"/>
    </row>
    <row r="76" spans="2:12" s="10" customFormat="1" ht="19.9" customHeight="1">
      <c r="B76" s="141"/>
      <c r="C76" s="142"/>
      <c r="D76" s="143" t="s">
        <v>133</v>
      </c>
      <c r="E76" s="144"/>
      <c r="F76" s="144"/>
      <c r="G76" s="144"/>
      <c r="H76" s="144"/>
      <c r="I76" s="144"/>
      <c r="J76" s="145">
        <f>J347</f>
        <v>0</v>
      </c>
      <c r="K76" s="142"/>
      <c r="L76" s="146"/>
    </row>
    <row r="77" spans="2:12" s="10" customFormat="1" ht="19.9" customHeight="1">
      <c r="B77" s="141"/>
      <c r="C77" s="142"/>
      <c r="D77" s="143" t="s">
        <v>134</v>
      </c>
      <c r="E77" s="144"/>
      <c r="F77" s="144"/>
      <c r="G77" s="144"/>
      <c r="H77" s="144"/>
      <c r="I77" s="144"/>
      <c r="J77" s="145">
        <f>J368</f>
        <v>0</v>
      </c>
      <c r="K77" s="142"/>
      <c r="L77" s="146"/>
    </row>
    <row r="78" spans="2:12" s="10" customFormat="1" ht="19.9" customHeight="1">
      <c r="B78" s="141"/>
      <c r="C78" s="142"/>
      <c r="D78" s="143" t="s">
        <v>135</v>
      </c>
      <c r="E78" s="144"/>
      <c r="F78" s="144"/>
      <c r="G78" s="144"/>
      <c r="H78" s="144"/>
      <c r="I78" s="144"/>
      <c r="J78" s="145">
        <f>J378</f>
        <v>0</v>
      </c>
      <c r="K78" s="142"/>
      <c r="L78" s="146"/>
    </row>
    <row r="79" spans="2:12" s="9" customFormat="1" ht="24.95" customHeight="1">
      <c r="B79" s="135"/>
      <c r="C79" s="136"/>
      <c r="D79" s="137" t="s">
        <v>136</v>
      </c>
      <c r="E79" s="138"/>
      <c r="F79" s="138"/>
      <c r="G79" s="138"/>
      <c r="H79" s="138"/>
      <c r="I79" s="138"/>
      <c r="J79" s="139">
        <f>J384</f>
        <v>0</v>
      </c>
      <c r="K79" s="136"/>
      <c r="L79" s="140"/>
    </row>
    <row r="80" spans="2:12" s="10" customFormat="1" ht="19.9" customHeight="1">
      <c r="B80" s="141"/>
      <c r="C80" s="142"/>
      <c r="D80" s="143" t="s">
        <v>137</v>
      </c>
      <c r="E80" s="144"/>
      <c r="F80" s="144"/>
      <c r="G80" s="144"/>
      <c r="H80" s="144"/>
      <c r="I80" s="144"/>
      <c r="J80" s="145">
        <f>J385</f>
        <v>0</v>
      </c>
      <c r="K80" s="142"/>
      <c r="L80" s="146"/>
    </row>
    <row r="81" spans="1:31" s="2" customFormat="1" ht="21.7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6.95" customHeight="1">
      <c r="A82" s="35"/>
      <c r="B82" s="48"/>
      <c r="C82" s="49"/>
      <c r="D82" s="49"/>
      <c r="E82" s="49"/>
      <c r="F82" s="49"/>
      <c r="G82" s="49"/>
      <c r="H82" s="49"/>
      <c r="I82" s="49"/>
      <c r="J82" s="49"/>
      <c r="K82" s="49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6" spans="1:31" s="2" customFormat="1" ht="6.95" customHeight="1">
      <c r="A86" s="35"/>
      <c r="B86" s="50"/>
      <c r="C86" s="51"/>
      <c r="D86" s="51"/>
      <c r="E86" s="51"/>
      <c r="F86" s="51"/>
      <c r="G86" s="51"/>
      <c r="H86" s="51"/>
      <c r="I86" s="51"/>
      <c r="J86" s="51"/>
      <c r="K86" s="51"/>
      <c r="L86" s="10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24.95" customHeight="1">
      <c r="A87" s="35"/>
      <c r="B87" s="36"/>
      <c r="C87" s="24" t="s">
        <v>138</v>
      </c>
      <c r="D87" s="37"/>
      <c r="E87" s="37"/>
      <c r="F87" s="37"/>
      <c r="G87" s="37"/>
      <c r="H87" s="37"/>
      <c r="I87" s="37"/>
      <c r="J87" s="37"/>
      <c r="K87" s="37"/>
      <c r="L87" s="10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10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16</v>
      </c>
      <c r="D89" s="37"/>
      <c r="E89" s="37"/>
      <c r="F89" s="37"/>
      <c r="G89" s="37"/>
      <c r="H89" s="37"/>
      <c r="I89" s="37"/>
      <c r="J89" s="37"/>
      <c r="K89" s="37"/>
      <c r="L89" s="107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6.5" customHeight="1">
      <c r="A90" s="35"/>
      <c r="B90" s="36"/>
      <c r="C90" s="37"/>
      <c r="D90" s="37"/>
      <c r="E90" s="363" t="str">
        <f>E7</f>
        <v>Rekonstrukce hygienických prostor ISŠT, Benešov, Černoleská 1997</v>
      </c>
      <c r="F90" s="364"/>
      <c r="G90" s="364"/>
      <c r="H90" s="364"/>
      <c r="I90" s="37"/>
      <c r="J90" s="37"/>
      <c r="K90" s="37"/>
      <c r="L90" s="107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112</v>
      </c>
      <c r="D91" s="37"/>
      <c r="E91" s="37"/>
      <c r="F91" s="37"/>
      <c r="G91" s="37"/>
      <c r="H91" s="37"/>
      <c r="I91" s="37"/>
      <c r="J91" s="37"/>
      <c r="K91" s="37"/>
      <c r="L91" s="107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6.5" customHeight="1">
      <c r="A92" s="35"/>
      <c r="B92" s="36"/>
      <c r="C92" s="37"/>
      <c r="D92" s="37"/>
      <c r="E92" s="320" t="str">
        <f>E9</f>
        <v>09 - 5.NP - č. 530 - Koupelna typ B</v>
      </c>
      <c r="F92" s="365"/>
      <c r="G92" s="365"/>
      <c r="H92" s="365"/>
      <c r="I92" s="37"/>
      <c r="J92" s="37"/>
      <c r="K92" s="37"/>
      <c r="L92" s="107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6.9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107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2" customHeight="1">
      <c r="A94" s="35"/>
      <c r="B94" s="36"/>
      <c r="C94" s="30" t="s">
        <v>21</v>
      </c>
      <c r="D94" s="37"/>
      <c r="E94" s="37"/>
      <c r="F94" s="28" t="str">
        <f>F12</f>
        <v>Benešov, Černoleská 1997</v>
      </c>
      <c r="G94" s="37"/>
      <c r="H94" s="37"/>
      <c r="I94" s="30" t="s">
        <v>23</v>
      </c>
      <c r="J94" s="60" t="str">
        <f>IF(J12="","",J12)</f>
        <v>28. 6. 2024</v>
      </c>
      <c r="K94" s="37"/>
      <c r="L94" s="107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6.9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107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5.7" customHeight="1">
      <c r="A96" s="35"/>
      <c r="B96" s="36"/>
      <c r="C96" s="30" t="s">
        <v>25</v>
      </c>
      <c r="D96" s="37"/>
      <c r="E96" s="37"/>
      <c r="F96" s="28" t="str">
        <f>E15</f>
        <v>Integrovaná střední škola technická</v>
      </c>
      <c r="G96" s="37"/>
      <c r="H96" s="37"/>
      <c r="I96" s="30" t="s">
        <v>32</v>
      </c>
      <c r="J96" s="33" t="str">
        <f>E21</f>
        <v>Ing. arch. Ondřej Lovíšek</v>
      </c>
      <c r="K96" s="37"/>
      <c r="L96" s="107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5.2" customHeight="1">
      <c r="A97" s="35"/>
      <c r="B97" s="36"/>
      <c r="C97" s="30" t="s">
        <v>30</v>
      </c>
      <c r="D97" s="37"/>
      <c r="E97" s="37"/>
      <c r="F97" s="28" t="str">
        <f>IF(E18="","",E18)</f>
        <v>Vyplň údaj</v>
      </c>
      <c r="G97" s="37"/>
      <c r="H97" s="37"/>
      <c r="I97" s="30" t="s">
        <v>35</v>
      </c>
      <c r="J97" s="33" t="str">
        <f>E24</f>
        <v xml:space="preserve"> </v>
      </c>
      <c r="K97" s="37"/>
      <c r="L97" s="107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31" s="2" customFormat="1" ht="10.35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107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11" customFormat="1" ht="29.25" customHeight="1">
      <c r="A99" s="147"/>
      <c r="B99" s="148"/>
      <c r="C99" s="149" t="s">
        <v>139</v>
      </c>
      <c r="D99" s="150" t="s">
        <v>58</v>
      </c>
      <c r="E99" s="150" t="s">
        <v>54</v>
      </c>
      <c r="F99" s="150" t="s">
        <v>55</v>
      </c>
      <c r="G99" s="150" t="s">
        <v>140</v>
      </c>
      <c r="H99" s="150" t="s">
        <v>141</v>
      </c>
      <c r="I99" s="150" t="s">
        <v>142</v>
      </c>
      <c r="J99" s="150" t="s">
        <v>116</v>
      </c>
      <c r="K99" s="151" t="s">
        <v>143</v>
      </c>
      <c r="L99" s="152"/>
      <c r="M99" s="69" t="s">
        <v>19</v>
      </c>
      <c r="N99" s="70" t="s">
        <v>43</v>
      </c>
      <c r="O99" s="70" t="s">
        <v>144</v>
      </c>
      <c r="P99" s="70" t="s">
        <v>145</v>
      </c>
      <c r="Q99" s="70" t="s">
        <v>146</v>
      </c>
      <c r="R99" s="70" t="s">
        <v>147</v>
      </c>
      <c r="S99" s="70" t="s">
        <v>148</v>
      </c>
      <c r="T99" s="71" t="s">
        <v>149</v>
      </c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</row>
    <row r="100" spans="1:63" s="2" customFormat="1" ht="22.9" customHeight="1">
      <c r="A100" s="35"/>
      <c r="B100" s="36"/>
      <c r="C100" s="76" t="s">
        <v>150</v>
      </c>
      <c r="D100" s="37"/>
      <c r="E100" s="37"/>
      <c r="F100" s="37"/>
      <c r="G100" s="37"/>
      <c r="H100" s="37"/>
      <c r="I100" s="37"/>
      <c r="J100" s="153">
        <f>BK100</f>
        <v>0</v>
      </c>
      <c r="K100" s="37"/>
      <c r="L100" s="40"/>
      <c r="M100" s="72"/>
      <c r="N100" s="154"/>
      <c r="O100" s="73"/>
      <c r="P100" s="155">
        <f>P101+P171+P384</f>
        <v>0</v>
      </c>
      <c r="Q100" s="73"/>
      <c r="R100" s="155">
        <f>R101+R171+R384</f>
        <v>1.4276264886</v>
      </c>
      <c r="S100" s="73"/>
      <c r="T100" s="156">
        <f>T101+T171+T384</f>
        <v>2.4100949999999997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8" t="s">
        <v>72</v>
      </c>
      <c r="AU100" s="18" t="s">
        <v>117</v>
      </c>
      <c r="BK100" s="157">
        <f>BK101+BK171+BK384</f>
        <v>0</v>
      </c>
    </row>
    <row r="101" spans="2:63" s="12" customFormat="1" ht="25.9" customHeight="1">
      <c r="B101" s="158"/>
      <c r="C101" s="159"/>
      <c r="D101" s="160" t="s">
        <v>72</v>
      </c>
      <c r="E101" s="161" t="s">
        <v>151</v>
      </c>
      <c r="F101" s="161" t="s">
        <v>152</v>
      </c>
      <c r="G101" s="159"/>
      <c r="H101" s="159"/>
      <c r="I101" s="162"/>
      <c r="J101" s="163">
        <f>BK101</f>
        <v>0</v>
      </c>
      <c r="K101" s="159"/>
      <c r="L101" s="164"/>
      <c r="M101" s="165"/>
      <c r="N101" s="166"/>
      <c r="O101" s="166"/>
      <c r="P101" s="167">
        <f>P102+P122+P158</f>
        <v>0</v>
      </c>
      <c r="Q101" s="166"/>
      <c r="R101" s="167">
        <f>R102+R122+R158</f>
        <v>0.40355097000000006</v>
      </c>
      <c r="S101" s="166"/>
      <c r="T101" s="168">
        <f>T102+T122+T158</f>
        <v>2.267517</v>
      </c>
      <c r="AR101" s="169" t="s">
        <v>81</v>
      </c>
      <c r="AT101" s="170" t="s">
        <v>72</v>
      </c>
      <c r="AU101" s="170" t="s">
        <v>73</v>
      </c>
      <c r="AY101" s="169" t="s">
        <v>153</v>
      </c>
      <c r="BK101" s="171">
        <f>BK102+BK122+BK158</f>
        <v>0</v>
      </c>
    </row>
    <row r="102" spans="2:63" s="12" customFormat="1" ht="22.9" customHeight="1">
      <c r="B102" s="158"/>
      <c r="C102" s="159"/>
      <c r="D102" s="160" t="s">
        <v>72</v>
      </c>
      <c r="E102" s="172" t="s">
        <v>154</v>
      </c>
      <c r="F102" s="172" t="s">
        <v>155</v>
      </c>
      <c r="G102" s="159"/>
      <c r="H102" s="159"/>
      <c r="I102" s="162"/>
      <c r="J102" s="173">
        <f>BK102</f>
        <v>0</v>
      </c>
      <c r="K102" s="159"/>
      <c r="L102" s="164"/>
      <c r="M102" s="165"/>
      <c r="N102" s="166"/>
      <c r="O102" s="166"/>
      <c r="P102" s="167">
        <f>SUM(P103:P121)</f>
        <v>0</v>
      </c>
      <c r="Q102" s="166"/>
      <c r="R102" s="167">
        <f>SUM(R103:R121)</f>
        <v>0.40303176000000007</v>
      </c>
      <c r="S102" s="166"/>
      <c r="T102" s="168">
        <f>SUM(T103:T121)</f>
        <v>0</v>
      </c>
      <c r="AR102" s="169" t="s">
        <v>81</v>
      </c>
      <c r="AT102" s="170" t="s">
        <v>72</v>
      </c>
      <c r="AU102" s="170" t="s">
        <v>81</v>
      </c>
      <c r="AY102" s="169" t="s">
        <v>153</v>
      </c>
      <c r="BK102" s="171">
        <f>SUM(BK103:BK121)</f>
        <v>0</v>
      </c>
    </row>
    <row r="103" spans="1:65" s="2" customFormat="1" ht="21.75" customHeight="1">
      <c r="A103" s="35"/>
      <c r="B103" s="36"/>
      <c r="C103" s="174" t="s">
        <v>81</v>
      </c>
      <c r="D103" s="174" t="s">
        <v>156</v>
      </c>
      <c r="E103" s="175" t="s">
        <v>157</v>
      </c>
      <c r="F103" s="176" t="s">
        <v>158</v>
      </c>
      <c r="G103" s="177" t="s">
        <v>159</v>
      </c>
      <c r="H103" s="178">
        <v>3</v>
      </c>
      <c r="I103" s="179"/>
      <c r="J103" s="180">
        <f>ROUND(I103*H103,2)</f>
        <v>0</v>
      </c>
      <c r="K103" s="176" t="s">
        <v>160</v>
      </c>
      <c r="L103" s="40"/>
      <c r="M103" s="181" t="s">
        <v>19</v>
      </c>
      <c r="N103" s="182" t="s">
        <v>44</v>
      </c>
      <c r="O103" s="65"/>
      <c r="P103" s="183">
        <f>O103*H103</f>
        <v>0</v>
      </c>
      <c r="Q103" s="183">
        <v>0.056</v>
      </c>
      <c r="R103" s="183">
        <f>Q103*H103</f>
        <v>0.168</v>
      </c>
      <c r="S103" s="183">
        <v>0</v>
      </c>
      <c r="T103" s="184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5" t="s">
        <v>161</v>
      </c>
      <c r="AT103" s="185" t="s">
        <v>156</v>
      </c>
      <c r="AU103" s="185" t="s">
        <v>83</v>
      </c>
      <c r="AY103" s="18" t="s">
        <v>153</v>
      </c>
      <c r="BE103" s="186">
        <f>IF(N103="základní",J103,0)</f>
        <v>0</v>
      </c>
      <c r="BF103" s="186">
        <f>IF(N103="snížená",J103,0)</f>
        <v>0</v>
      </c>
      <c r="BG103" s="186">
        <f>IF(N103="zákl. přenesená",J103,0)</f>
        <v>0</v>
      </c>
      <c r="BH103" s="186">
        <f>IF(N103="sníž. přenesená",J103,0)</f>
        <v>0</v>
      </c>
      <c r="BI103" s="186">
        <f>IF(N103="nulová",J103,0)</f>
        <v>0</v>
      </c>
      <c r="BJ103" s="18" t="s">
        <v>81</v>
      </c>
      <c r="BK103" s="186">
        <f>ROUND(I103*H103,2)</f>
        <v>0</v>
      </c>
      <c r="BL103" s="18" t="s">
        <v>161</v>
      </c>
      <c r="BM103" s="185" t="s">
        <v>808</v>
      </c>
    </row>
    <row r="104" spans="1:47" s="2" customFormat="1" ht="11.25">
      <c r="A104" s="35"/>
      <c r="B104" s="36"/>
      <c r="C104" s="37"/>
      <c r="D104" s="187" t="s">
        <v>163</v>
      </c>
      <c r="E104" s="37"/>
      <c r="F104" s="188" t="s">
        <v>164</v>
      </c>
      <c r="G104" s="37"/>
      <c r="H104" s="37"/>
      <c r="I104" s="189"/>
      <c r="J104" s="37"/>
      <c r="K104" s="37"/>
      <c r="L104" s="40"/>
      <c r="M104" s="190"/>
      <c r="N104" s="191"/>
      <c r="O104" s="65"/>
      <c r="P104" s="65"/>
      <c r="Q104" s="65"/>
      <c r="R104" s="65"/>
      <c r="S104" s="65"/>
      <c r="T104" s="6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163</v>
      </c>
      <c r="AU104" s="18" t="s">
        <v>83</v>
      </c>
    </row>
    <row r="105" spans="2:51" s="13" customFormat="1" ht="11.25">
      <c r="B105" s="192"/>
      <c r="C105" s="193"/>
      <c r="D105" s="194" t="s">
        <v>165</v>
      </c>
      <c r="E105" s="195" t="s">
        <v>19</v>
      </c>
      <c r="F105" s="196" t="s">
        <v>166</v>
      </c>
      <c r="G105" s="193"/>
      <c r="H105" s="197">
        <v>3</v>
      </c>
      <c r="I105" s="198"/>
      <c r="J105" s="193"/>
      <c r="K105" s="193"/>
      <c r="L105" s="199"/>
      <c r="M105" s="200"/>
      <c r="N105" s="201"/>
      <c r="O105" s="201"/>
      <c r="P105" s="201"/>
      <c r="Q105" s="201"/>
      <c r="R105" s="201"/>
      <c r="S105" s="201"/>
      <c r="T105" s="202"/>
      <c r="AT105" s="203" t="s">
        <v>165</v>
      </c>
      <c r="AU105" s="203" t="s">
        <v>83</v>
      </c>
      <c r="AV105" s="13" t="s">
        <v>83</v>
      </c>
      <c r="AW105" s="13" t="s">
        <v>34</v>
      </c>
      <c r="AX105" s="13" t="s">
        <v>81</v>
      </c>
      <c r="AY105" s="203" t="s">
        <v>153</v>
      </c>
    </row>
    <row r="106" spans="1:65" s="2" customFormat="1" ht="24.2" customHeight="1">
      <c r="A106" s="35"/>
      <c r="B106" s="36"/>
      <c r="C106" s="174" t="s">
        <v>83</v>
      </c>
      <c r="D106" s="174" t="s">
        <v>156</v>
      </c>
      <c r="E106" s="175" t="s">
        <v>167</v>
      </c>
      <c r="F106" s="176" t="s">
        <v>168</v>
      </c>
      <c r="G106" s="177" t="s">
        <v>159</v>
      </c>
      <c r="H106" s="178">
        <v>3.377</v>
      </c>
      <c r="I106" s="179"/>
      <c r="J106" s="180">
        <f>ROUND(I106*H106,2)</f>
        <v>0</v>
      </c>
      <c r="K106" s="176" t="s">
        <v>160</v>
      </c>
      <c r="L106" s="40"/>
      <c r="M106" s="181" t="s">
        <v>19</v>
      </c>
      <c r="N106" s="182" t="s">
        <v>44</v>
      </c>
      <c r="O106" s="65"/>
      <c r="P106" s="183">
        <f>O106*H106</f>
        <v>0</v>
      </c>
      <c r="Q106" s="183">
        <v>0.00026</v>
      </c>
      <c r="R106" s="183">
        <f>Q106*H106</f>
        <v>0.0008780199999999999</v>
      </c>
      <c r="S106" s="183">
        <v>0</v>
      </c>
      <c r="T106" s="184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5" t="s">
        <v>161</v>
      </c>
      <c r="AT106" s="185" t="s">
        <v>156</v>
      </c>
      <c r="AU106" s="185" t="s">
        <v>83</v>
      </c>
      <c r="AY106" s="18" t="s">
        <v>153</v>
      </c>
      <c r="BE106" s="186">
        <f>IF(N106="základní",J106,0)</f>
        <v>0</v>
      </c>
      <c r="BF106" s="186">
        <f>IF(N106="snížená",J106,0)</f>
        <v>0</v>
      </c>
      <c r="BG106" s="186">
        <f>IF(N106="zákl. přenesená",J106,0)</f>
        <v>0</v>
      </c>
      <c r="BH106" s="186">
        <f>IF(N106="sníž. přenesená",J106,0)</f>
        <v>0</v>
      </c>
      <c r="BI106" s="186">
        <f>IF(N106="nulová",J106,0)</f>
        <v>0</v>
      </c>
      <c r="BJ106" s="18" t="s">
        <v>81</v>
      </c>
      <c r="BK106" s="186">
        <f>ROUND(I106*H106,2)</f>
        <v>0</v>
      </c>
      <c r="BL106" s="18" t="s">
        <v>161</v>
      </c>
      <c r="BM106" s="185" t="s">
        <v>809</v>
      </c>
    </row>
    <row r="107" spans="1:47" s="2" customFormat="1" ht="11.25">
      <c r="A107" s="35"/>
      <c r="B107" s="36"/>
      <c r="C107" s="37"/>
      <c r="D107" s="187" t="s">
        <v>163</v>
      </c>
      <c r="E107" s="37"/>
      <c r="F107" s="188" t="s">
        <v>170</v>
      </c>
      <c r="G107" s="37"/>
      <c r="H107" s="37"/>
      <c r="I107" s="189"/>
      <c r="J107" s="37"/>
      <c r="K107" s="37"/>
      <c r="L107" s="40"/>
      <c r="M107" s="190"/>
      <c r="N107" s="191"/>
      <c r="O107" s="65"/>
      <c r="P107" s="65"/>
      <c r="Q107" s="65"/>
      <c r="R107" s="65"/>
      <c r="S107" s="65"/>
      <c r="T107" s="66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163</v>
      </c>
      <c r="AU107" s="18" t="s">
        <v>83</v>
      </c>
    </row>
    <row r="108" spans="2:51" s="13" customFormat="1" ht="11.25">
      <c r="B108" s="192"/>
      <c r="C108" s="193"/>
      <c r="D108" s="194" t="s">
        <v>165</v>
      </c>
      <c r="E108" s="195" t="s">
        <v>19</v>
      </c>
      <c r="F108" s="196" t="s">
        <v>810</v>
      </c>
      <c r="G108" s="193"/>
      <c r="H108" s="197">
        <v>1.164</v>
      </c>
      <c r="I108" s="198"/>
      <c r="J108" s="193"/>
      <c r="K108" s="193"/>
      <c r="L108" s="199"/>
      <c r="M108" s="200"/>
      <c r="N108" s="201"/>
      <c r="O108" s="201"/>
      <c r="P108" s="201"/>
      <c r="Q108" s="201"/>
      <c r="R108" s="201"/>
      <c r="S108" s="201"/>
      <c r="T108" s="202"/>
      <c r="AT108" s="203" t="s">
        <v>165</v>
      </c>
      <c r="AU108" s="203" t="s">
        <v>83</v>
      </c>
      <c r="AV108" s="13" t="s">
        <v>83</v>
      </c>
      <c r="AW108" s="13" t="s">
        <v>34</v>
      </c>
      <c r="AX108" s="13" t="s">
        <v>73</v>
      </c>
      <c r="AY108" s="203" t="s">
        <v>153</v>
      </c>
    </row>
    <row r="109" spans="2:51" s="13" customFormat="1" ht="11.25">
      <c r="B109" s="192"/>
      <c r="C109" s="193"/>
      <c r="D109" s="194" t="s">
        <v>165</v>
      </c>
      <c r="E109" s="195" t="s">
        <v>19</v>
      </c>
      <c r="F109" s="196" t="s">
        <v>811</v>
      </c>
      <c r="G109" s="193"/>
      <c r="H109" s="197">
        <v>1.278</v>
      </c>
      <c r="I109" s="198"/>
      <c r="J109" s="193"/>
      <c r="K109" s="193"/>
      <c r="L109" s="199"/>
      <c r="M109" s="200"/>
      <c r="N109" s="201"/>
      <c r="O109" s="201"/>
      <c r="P109" s="201"/>
      <c r="Q109" s="201"/>
      <c r="R109" s="201"/>
      <c r="S109" s="201"/>
      <c r="T109" s="202"/>
      <c r="AT109" s="203" t="s">
        <v>165</v>
      </c>
      <c r="AU109" s="203" t="s">
        <v>83</v>
      </c>
      <c r="AV109" s="13" t="s">
        <v>83</v>
      </c>
      <c r="AW109" s="13" t="s">
        <v>34</v>
      </c>
      <c r="AX109" s="13" t="s">
        <v>73</v>
      </c>
      <c r="AY109" s="203" t="s">
        <v>153</v>
      </c>
    </row>
    <row r="110" spans="2:51" s="13" customFormat="1" ht="11.25">
      <c r="B110" s="192"/>
      <c r="C110" s="193"/>
      <c r="D110" s="194" t="s">
        <v>165</v>
      </c>
      <c r="E110" s="195" t="s">
        <v>19</v>
      </c>
      <c r="F110" s="196" t="s">
        <v>812</v>
      </c>
      <c r="G110" s="193"/>
      <c r="H110" s="197">
        <v>0.935</v>
      </c>
      <c r="I110" s="198"/>
      <c r="J110" s="193"/>
      <c r="K110" s="193"/>
      <c r="L110" s="199"/>
      <c r="M110" s="200"/>
      <c r="N110" s="201"/>
      <c r="O110" s="201"/>
      <c r="P110" s="201"/>
      <c r="Q110" s="201"/>
      <c r="R110" s="201"/>
      <c r="S110" s="201"/>
      <c r="T110" s="202"/>
      <c r="AT110" s="203" t="s">
        <v>165</v>
      </c>
      <c r="AU110" s="203" t="s">
        <v>83</v>
      </c>
      <c r="AV110" s="13" t="s">
        <v>83</v>
      </c>
      <c r="AW110" s="13" t="s">
        <v>34</v>
      </c>
      <c r="AX110" s="13" t="s">
        <v>73</v>
      </c>
      <c r="AY110" s="203" t="s">
        <v>153</v>
      </c>
    </row>
    <row r="111" spans="2:51" s="14" customFormat="1" ht="11.25">
      <c r="B111" s="204"/>
      <c r="C111" s="205"/>
      <c r="D111" s="194" t="s">
        <v>165</v>
      </c>
      <c r="E111" s="206" t="s">
        <v>19</v>
      </c>
      <c r="F111" s="207" t="s">
        <v>184</v>
      </c>
      <c r="G111" s="205"/>
      <c r="H111" s="208">
        <v>3.377</v>
      </c>
      <c r="I111" s="209"/>
      <c r="J111" s="205"/>
      <c r="K111" s="205"/>
      <c r="L111" s="210"/>
      <c r="M111" s="211"/>
      <c r="N111" s="212"/>
      <c r="O111" s="212"/>
      <c r="P111" s="212"/>
      <c r="Q111" s="212"/>
      <c r="R111" s="212"/>
      <c r="S111" s="212"/>
      <c r="T111" s="213"/>
      <c r="AT111" s="214" t="s">
        <v>165</v>
      </c>
      <c r="AU111" s="214" t="s">
        <v>83</v>
      </c>
      <c r="AV111" s="14" t="s">
        <v>161</v>
      </c>
      <c r="AW111" s="14" t="s">
        <v>34</v>
      </c>
      <c r="AX111" s="14" t="s">
        <v>81</v>
      </c>
      <c r="AY111" s="214" t="s">
        <v>153</v>
      </c>
    </row>
    <row r="112" spans="1:65" s="2" customFormat="1" ht="49.15" customHeight="1">
      <c r="A112" s="35"/>
      <c r="B112" s="36"/>
      <c r="C112" s="174" t="s">
        <v>172</v>
      </c>
      <c r="D112" s="174" t="s">
        <v>156</v>
      </c>
      <c r="E112" s="175" t="s">
        <v>173</v>
      </c>
      <c r="F112" s="176" t="s">
        <v>174</v>
      </c>
      <c r="G112" s="177" t="s">
        <v>159</v>
      </c>
      <c r="H112" s="178">
        <v>3.377</v>
      </c>
      <c r="I112" s="179"/>
      <c r="J112" s="180">
        <f>ROUND(I112*H112,2)</f>
        <v>0</v>
      </c>
      <c r="K112" s="176" t="s">
        <v>160</v>
      </c>
      <c r="L112" s="40"/>
      <c r="M112" s="181" t="s">
        <v>19</v>
      </c>
      <c r="N112" s="182" t="s">
        <v>44</v>
      </c>
      <c r="O112" s="65"/>
      <c r="P112" s="183">
        <f>O112*H112</f>
        <v>0</v>
      </c>
      <c r="Q112" s="183">
        <v>0.01838</v>
      </c>
      <c r="R112" s="183">
        <f>Q112*H112</f>
        <v>0.06206926</v>
      </c>
      <c r="S112" s="183">
        <v>0</v>
      </c>
      <c r="T112" s="184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85" t="s">
        <v>161</v>
      </c>
      <c r="AT112" s="185" t="s">
        <v>156</v>
      </c>
      <c r="AU112" s="185" t="s">
        <v>83</v>
      </c>
      <c r="AY112" s="18" t="s">
        <v>153</v>
      </c>
      <c r="BE112" s="186">
        <f>IF(N112="základní",J112,0)</f>
        <v>0</v>
      </c>
      <c r="BF112" s="186">
        <f>IF(N112="snížená",J112,0)</f>
        <v>0</v>
      </c>
      <c r="BG112" s="186">
        <f>IF(N112="zákl. přenesená",J112,0)</f>
        <v>0</v>
      </c>
      <c r="BH112" s="186">
        <f>IF(N112="sníž. přenesená",J112,0)</f>
        <v>0</v>
      </c>
      <c r="BI112" s="186">
        <f>IF(N112="nulová",J112,0)</f>
        <v>0</v>
      </c>
      <c r="BJ112" s="18" t="s">
        <v>81</v>
      </c>
      <c r="BK112" s="186">
        <f>ROUND(I112*H112,2)</f>
        <v>0</v>
      </c>
      <c r="BL112" s="18" t="s">
        <v>161</v>
      </c>
      <c r="BM112" s="185" t="s">
        <v>813</v>
      </c>
    </row>
    <row r="113" spans="1:47" s="2" customFormat="1" ht="11.25">
      <c r="A113" s="35"/>
      <c r="B113" s="36"/>
      <c r="C113" s="37"/>
      <c r="D113" s="187" t="s">
        <v>163</v>
      </c>
      <c r="E113" s="37"/>
      <c r="F113" s="188" t="s">
        <v>176</v>
      </c>
      <c r="G113" s="37"/>
      <c r="H113" s="37"/>
      <c r="I113" s="189"/>
      <c r="J113" s="37"/>
      <c r="K113" s="37"/>
      <c r="L113" s="40"/>
      <c r="M113" s="190"/>
      <c r="N113" s="191"/>
      <c r="O113" s="65"/>
      <c r="P113" s="65"/>
      <c r="Q113" s="65"/>
      <c r="R113" s="65"/>
      <c r="S113" s="65"/>
      <c r="T113" s="66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T113" s="18" t="s">
        <v>163</v>
      </c>
      <c r="AU113" s="18" t="s">
        <v>83</v>
      </c>
    </row>
    <row r="114" spans="1:65" s="2" customFormat="1" ht="24.2" customHeight="1">
      <c r="A114" s="35"/>
      <c r="B114" s="36"/>
      <c r="C114" s="174" t="s">
        <v>161</v>
      </c>
      <c r="D114" s="174" t="s">
        <v>156</v>
      </c>
      <c r="E114" s="175" t="s">
        <v>177</v>
      </c>
      <c r="F114" s="176" t="s">
        <v>178</v>
      </c>
      <c r="G114" s="177" t="s">
        <v>159</v>
      </c>
      <c r="H114" s="178">
        <v>9.232</v>
      </c>
      <c r="I114" s="179"/>
      <c r="J114" s="180">
        <f>ROUND(I114*H114,2)</f>
        <v>0</v>
      </c>
      <c r="K114" s="176" t="s">
        <v>160</v>
      </c>
      <c r="L114" s="40"/>
      <c r="M114" s="181" t="s">
        <v>19</v>
      </c>
      <c r="N114" s="182" t="s">
        <v>44</v>
      </c>
      <c r="O114" s="65"/>
      <c r="P114" s="183">
        <f>O114*H114</f>
        <v>0</v>
      </c>
      <c r="Q114" s="183">
        <v>0.00026</v>
      </c>
      <c r="R114" s="183">
        <f>Q114*H114</f>
        <v>0.0024003199999999996</v>
      </c>
      <c r="S114" s="183">
        <v>0</v>
      </c>
      <c r="T114" s="184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85" t="s">
        <v>161</v>
      </c>
      <c r="AT114" s="185" t="s">
        <v>156</v>
      </c>
      <c r="AU114" s="185" t="s">
        <v>83</v>
      </c>
      <c r="AY114" s="18" t="s">
        <v>153</v>
      </c>
      <c r="BE114" s="186">
        <f>IF(N114="základní",J114,0)</f>
        <v>0</v>
      </c>
      <c r="BF114" s="186">
        <f>IF(N114="snížená",J114,0)</f>
        <v>0</v>
      </c>
      <c r="BG114" s="186">
        <f>IF(N114="zákl. přenesená",J114,0)</f>
        <v>0</v>
      </c>
      <c r="BH114" s="186">
        <f>IF(N114="sníž. přenesená",J114,0)</f>
        <v>0</v>
      </c>
      <c r="BI114" s="186">
        <f>IF(N114="nulová",J114,0)</f>
        <v>0</v>
      </c>
      <c r="BJ114" s="18" t="s">
        <v>81</v>
      </c>
      <c r="BK114" s="186">
        <f>ROUND(I114*H114,2)</f>
        <v>0</v>
      </c>
      <c r="BL114" s="18" t="s">
        <v>161</v>
      </c>
      <c r="BM114" s="185" t="s">
        <v>814</v>
      </c>
    </row>
    <row r="115" spans="1:47" s="2" customFormat="1" ht="11.25">
      <c r="A115" s="35"/>
      <c r="B115" s="36"/>
      <c r="C115" s="37"/>
      <c r="D115" s="187" t="s">
        <v>163</v>
      </c>
      <c r="E115" s="37"/>
      <c r="F115" s="188" t="s">
        <v>180</v>
      </c>
      <c r="G115" s="37"/>
      <c r="H115" s="37"/>
      <c r="I115" s="189"/>
      <c r="J115" s="37"/>
      <c r="K115" s="37"/>
      <c r="L115" s="40"/>
      <c r="M115" s="190"/>
      <c r="N115" s="191"/>
      <c r="O115" s="65"/>
      <c r="P115" s="65"/>
      <c r="Q115" s="65"/>
      <c r="R115" s="65"/>
      <c r="S115" s="65"/>
      <c r="T115" s="66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T115" s="18" t="s">
        <v>163</v>
      </c>
      <c r="AU115" s="18" t="s">
        <v>83</v>
      </c>
    </row>
    <row r="116" spans="2:51" s="13" customFormat="1" ht="11.25">
      <c r="B116" s="192"/>
      <c r="C116" s="193"/>
      <c r="D116" s="194" t="s">
        <v>165</v>
      </c>
      <c r="E116" s="195" t="s">
        <v>19</v>
      </c>
      <c r="F116" s="196" t="s">
        <v>815</v>
      </c>
      <c r="G116" s="193"/>
      <c r="H116" s="197">
        <v>3.091</v>
      </c>
      <c r="I116" s="198"/>
      <c r="J116" s="193"/>
      <c r="K116" s="193"/>
      <c r="L116" s="199"/>
      <c r="M116" s="200"/>
      <c r="N116" s="201"/>
      <c r="O116" s="201"/>
      <c r="P116" s="201"/>
      <c r="Q116" s="201"/>
      <c r="R116" s="201"/>
      <c r="S116" s="201"/>
      <c r="T116" s="202"/>
      <c r="AT116" s="203" t="s">
        <v>165</v>
      </c>
      <c r="AU116" s="203" t="s">
        <v>83</v>
      </c>
      <c r="AV116" s="13" t="s">
        <v>83</v>
      </c>
      <c r="AW116" s="13" t="s">
        <v>34</v>
      </c>
      <c r="AX116" s="13" t="s">
        <v>73</v>
      </c>
      <c r="AY116" s="203" t="s">
        <v>153</v>
      </c>
    </row>
    <row r="117" spans="2:51" s="13" customFormat="1" ht="11.25">
      <c r="B117" s="192"/>
      <c r="C117" s="193"/>
      <c r="D117" s="194" t="s">
        <v>165</v>
      </c>
      <c r="E117" s="195" t="s">
        <v>19</v>
      </c>
      <c r="F117" s="196" t="s">
        <v>816</v>
      </c>
      <c r="G117" s="193"/>
      <c r="H117" s="197">
        <v>2.506</v>
      </c>
      <c r="I117" s="198"/>
      <c r="J117" s="193"/>
      <c r="K117" s="193"/>
      <c r="L117" s="199"/>
      <c r="M117" s="200"/>
      <c r="N117" s="201"/>
      <c r="O117" s="201"/>
      <c r="P117" s="201"/>
      <c r="Q117" s="201"/>
      <c r="R117" s="201"/>
      <c r="S117" s="201"/>
      <c r="T117" s="202"/>
      <c r="AT117" s="203" t="s">
        <v>165</v>
      </c>
      <c r="AU117" s="203" t="s">
        <v>83</v>
      </c>
      <c r="AV117" s="13" t="s">
        <v>83</v>
      </c>
      <c r="AW117" s="13" t="s">
        <v>34</v>
      </c>
      <c r="AX117" s="13" t="s">
        <v>73</v>
      </c>
      <c r="AY117" s="203" t="s">
        <v>153</v>
      </c>
    </row>
    <row r="118" spans="2:51" s="13" customFormat="1" ht="11.25">
      <c r="B118" s="192"/>
      <c r="C118" s="193"/>
      <c r="D118" s="194" t="s">
        <v>165</v>
      </c>
      <c r="E118" s="195" t="s">
        <v>19</v>
      </c>
      <c r="F118" s="196" t="s">
        <v>817</v>
      </c>
      <c r="G118" s="193"/>
      <c r="H118" s="197">
        <v>3.635</v>
      </c>
      <c r="I118" s="198"/>
      <c r="J118" s="193"/>
      <c r="K118" s="193"/>
      <c r="L118" s="199"/>
      <c r="M118" s="200"/>
      <c r="N118" s="201"/>
      <c r="O118" s="201"/>
      <c r="P118" s="201"/>
      <c r="Q118" s="201"/>
      <c r="R118" s="201"/>
      <c r="S118" s="201"/>
      <c r="T118" s="202"/>
      <c r="AT118" s="203" t="s">
        <v>165</v>
      </c>
      <c r="AU118" s="203" t="s">
        <v>83</v>
      </c>
      <c r="AV118" s="13" t="s">
        <v>83</v>
      </c>
      <c r="AW118" s="13" t="s">
        <v>34</v>
      </c>
      <c r="AX118" s="13" t="s">
        <v>73</v>
      </c>
      <c r="AY118" s="203" t="s">
        <v>153</v>
      </c>
    </row>
    <row r="119" spans="2:51" s="14" customFormat="1" ht="11.25">
      <c r="B119" s="204"/>
      <c r="C119" s="205"/>
      <c r="D119" s="194" t="s">
        <v>165</v>
      </c>
      <c r="E119" s="206" t="s">
        <v>19</v>
      </c>
      <c r="F119" s="207" t="s">
        <v>184</v>
      </c>
      <c r="G119" s="205"/>
      <c r="H119" s="208">
        <v>9.232</v>
      </c>
      <c r="I119" s="209"/>
      <c r="J119" s="205"/>
      <c r="K119" s="205"/>
      <c r="L119" s="210"/>
      <c r="M119" s="211"/>
      <c r="N119" s="212"/>
      <c r="O119" s="212"/>
      <c r="P119" s="212"/>
      <c r="Q119" s="212"/>
      <c r="R119" s="212"/>
      <c r="S119" s="212"/>
      <c r="T119" s="213"/>
      <c r="AT119" s="214" t="s">
        <v>165</v>
      </c>
      <c r="AU119" s="214" t="s">
        <v>83</v>
      </c>
      <c r="AV119" s="14" t="s">
        <v>161</v>
      </c>
      <c r="AW119" s="14" t="s">
        <v>34</v>
      </c>
      <c r="AX119" s="14" t="s">
        <v>81</v>
      </c>
      <c r="AY119" s="214" t="s">
        <v>153</v>
      </c>
    </row>
    <row r="120" spans="1:65" s="2" customFormat="1" ht="44.25" customHeight="1">
      <c r="A120" s="35"/>
      <c r="B120" s="36"/>
      <c r="C120" s="174" t="s">
        <v>185</v>
      </c>
      <c r="D120" s="174" t="s">
        <v>156</v>
      </c>
      <c r="E120" s="175" t="s">
        <v>186</v>
      </c>
      <c r="F120" s="176" t="s">
        <v>187</v>
      </c>
      <c r="G120" s="177" t="s">
        <v>159</v>
      </c>
      <c r="H120" s="178">
        <v>9.232</v>
      </c>
      <c r="I120" s="179"/>
      <c r="J120" s="180">
        <f>ROUND(I120*H120,2)</f>
        <v>0</v>
      </c>
      <c r="K120" s="176" t="s">
        <v>160</v>
      </c>
      <c r="L120" s="40"/>
      <c r="M120" s="181" t="s">
        <v>19</v>
      </c>
      <c r="N120" s="182" t="s">
        <v>44</v>
      </c>
      <c r="O120" s="65"/>
      <c r="P120" s="183">
        <f>O120*H120</f>
        <v>0</v>
      </c>
      <c r="Q120" s="183">
        <v>0.01838</v>
      </c>
      <c r="R120" s="183">
        <f>Q120*H120</f>
        <v>0.16968416</v>
      </c>
      <c r="S120" s="183">
        <v>0</v>
      </c>
      <c r="T120" s="184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85" t="s">
        <v>161</v>
      </c>
      <c r="AT120" s="185" t="s">
        <v>156</v>
      </c>
      <c r="AU120" s="185" t="s">
        <v>83</v>
      </c>
      <c r="AY120" s="18" t="s">
        <v>153</v>
      </c>
      <c r="BE120" s="186">
        <f>IF(N120="základní",J120,0)</f>
        <v>0</v>
      </c>
      <c r="BF120" s="186">
        <f>IF(N120="snížená",J120,0)</f>
        <v>0</v>
      </c>
      <c r="BG120" s="186">
        <f>IF(N120="zákl. přenesená",J120,0)</f>
        <v>0</v>
      </c>
      <c r="BH120" s="186">
        <f>IF(N120="sníž. přenesená",J120,0)</f>
        <v>0</v>
      </c>
      <c r="BI120" s="186">
        <f>IF(N120="nulová",J120,0)</f>
        <v>0</v>
      </c>
      <c r="BJ120" s="18" t="s">
        <v>81</v>
      </c>
      <c r="BK120" s="186">
        <f>ROUND(I120*H120,2)</f>
        <v>0</v>
      </c>
      <c r="BL120" s="18" t="s">
        <v>161</v>
      </c>
      <c r="BM120" s="185" t="s">
        <v>818</v>
      </c>
    </row>
    <row r="121" spans="1:47" s="2" customFormat="1" ht="11.25">
      <c r="A121" s="35"/>
      <c r="B121" s="36"/>
      <c r="C121" s="37"/>
      <c r="D121" s="187" t="s">
        <v>163</v>
      </c>
      <c r="E121" s="37"/>
      <c r="F121" s="188" t="s">
        <v>189</v>
      </c>
      <c r="G121" s="37"/>
      <c r="H121" s="37"/>
      <c r="I121" s="189"/>
      <c r="J121" s="37"/>
      <c r="K121" s="37"/>
      <c r="L121" s="40"/>
      <c r="M121" s="190"/>
      <c r="N121" s="191"/>
      <c r="O121" s="65"/>
      <c r="P121" s="65"/>
      <c r="Q121" s="65"/>
      <c r="R121" s="65"/>
      <c r="S121" s="65"/>
      <c r="T121" s="66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8" t="s">
        <v>163</v>
      </c>
      <c r="AU121" s="18" t="s">
        <v>83</v>
      </c>
    </row>
    <row r="122" spans="2:63" s="12" customFormat="1" ht="22.9" customHeight="1">
      <c r="B122" s="158"/>
      <c r="C122" s="159"/>
      <c r="D122" s="160" t="s">
        <v>72</v>
      </c>
      <c r="E122" s="172" t="s">
        <v>190</v>
      </c>
      <c r="F122" s="172" t="s">
        <v>191</v>
      </c>
      <c r="G122" s="159"/>
      <c r="H122" s="159"/>
      <c r="I122" s="162"/>
      <c r="J122" s="173">
        <f>BK122</f>
        <v>0</v>
      </c>
      <c r="K122" s="159"/>
      <c r="L122" s="164"/>
      <c r="M122" s="165"/>
      <c r="N122" s="166"/>
      <c r="O122" s="166"/>
      <c r="P122" s="167">
        <f>SUM(P123:P157)</f>
        <v>0</v>
      </c>
      <c r="Q122" s="166"/>
      <c r="R122" s="167">
        <f>SUM(R123:R157)</f>
        <v>0.00051921</v>
      </c>
      <c r="S122" s="166"/>
      <c r="T122" s="168">
        <f>SUM(T123:T157)</f>
        <v>2.267517</v>
      </c>
      <c r="AR122" s="169" t="s">
        <v>81</v>
      </c>
      <c r="AT122" s="170" t="s">
        <v>72</v>
      </c>
      <c r="AU122" s="170" t="s">
        <v>81</v>
      </c>
      <c r="AY122" s="169" t="s">
        <v>153</v>
      </c>
      <c r="BK122" s="171">
        <f>SUM(BK123:BK157)</f>
        <v>0</v>
      </c>
    </row>
    <row r="123" spans="1:65" s="2" customFormat="1" ht="37.9" customHeight="1">
      <c r="A123" s="35"/>
      <c r="B123" s="36"/>
      <c r="C123" s="174" t="s">
        <v>154</v>
      </c>
      <c r="D123" s="174" t="s">
        <v>156</v>
      </c>
      <c r="E123" s="175" t="s">
        <v>192</v>
      </c>
      <c r="F123" s="176" t="s">
        <v>193</v>
      </c>
      <c r="G123" s="177" t="s">
        <v>159</v>
      </c>
      <c r="H123" s="178">
        <v>3.917</v>
      </c>
      <c r="I123" s="179"/>
      <c r="J123" s="180">
        <f>ROUND(I123*H123,2)</f>
        <v>0</v>
      </c>
      <c r="K123" s="176" t="s">
        <v>160</v>
      </c>
      <c r="L123" s="40"/>
      <c r="M123" s="181" t="s">
        <v>19</v>
      </c>
      <c r="N123" s="182" t="s">
        <v>44</v>
      </c>
      <c r="O123" s="65"/>
      <c r="P123" s="183">
        <f>O123*H123</f>
        <v>0</v>
      </c>
      <c r="Q123" s="183">
        <v>0.00013</v>
      </c>
      <c r="R123" s="183">
        <f>Q123*H123</f>
        <v>0.00050921</v>
      </c>
      <c r="S123" s="183">
        <v>0</v>
      </c>
      <c r="T123" s="184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85" t="s">
        <v>161</v>
      </c>
      <c r="AT123" s="185" t="s">
        <v>156</v>
      </c>
      <c r="AU123" s="185" t="s">
        <v>83</v>
      </c>
      <c r="AY123" s="18" t="s">
        <v>153</v>
      </c>
      <c r="BE123" s="186">
        <f>IF(N123="základní",J123,0)</f>
        <v>0</v>
      </c>
      <c r="BF123" s="186">
        <f>IF(N123="snížená",J123,0)</f>
        <v>0</v>
      </c>
      <c r="BG123" s="186">
        <f>IF(N123="zákl. přenesená",J123,0)</f>
        <v>0</v>
      </c>
      <c r="BH123" s="186">
        <f>IF(N123="sníž. přenesená",J123,0)</f>
        <v>0</v>
      </c>
      <c r="BI123" s="186">
        <f>IF(N123="nulová",J123,0)</f>
        <v>0</v>
      </c>
      <c r="BJ123" s="18" t="s">
        <v>81</v>
      </c>
      <c r="BK123" s="186">
        <f>ROUND(I123*H123,2)</f>
        <v>0</v>
      </c>
      <c r="BL123" s="18" t="s">
        <v>161</v>
      </c>
      <c r="BM123" s="185" t="s">
        <v>819</v>
      </c>
    </row>
    <row r="124" spans="1:47" s="2" customFormat="1" ht="11.25">
      <c r="A124" s="35"/>
      <c r="B124" s="36"/>
      <c r="C124" s="37"/>
      <c r="D124" s="187" t="s">
        <v>163</v>
      </c>
      <c r="E124" s="37"/>
      <c r="F124" s="188" t="s">
        <v>195</v>
      </c>
      <c r="G124" s="37"/>
      <c r="H124" s="37"/>
      <c r="I124" s="189"/>
      <c r="J124" s="37"/>
      <c r="K124" s="37"/>
      <c r="L124" s="40"/>
      <c r="M124" s="190"/>
      <c r="N124" s="191"/>
      <c r="O124" s="65"/>
      <c r="P124" s="65"/>
      <c r="Q124" s="65"/>
      <c r="R124" s="65"/>
      <c r="S124" s="65"/>
      <c r="T124" s="66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163</v>
      </c>
      <c r="AU124" s="18" t="s">
        <v>83</v>
      </c>
    </row>
    <row r="125" spans="1:65" s="2" customFormat="1" ht="44.25" customHeight="1">
      <c r="A125" s="35"/>
      <c r="B125" s="36"/>
      <c r="C125" s="174" t="s">
        <v>196</v>
      </c>
      <c r="D125" s="174" t="s">
        <v>156</v>
      </c>
      <c r="E125" s="175" t="s">
        <v>197</v>
      </c>
      <c r="F125" s="176" t="s">
        <v>198</v>
      </c>
      <c r="G125" s="177" t="s">
        <v>159</v>
      </c>
      <c r="H125" s="178">
        <v>3.917</v>
      </c>
      <c r="I125" s="179"/>
      <c r="J125" s="180">
        <f>ROUND(I125*H125,2)</f>
        <v>0</v>
      </c>
      <c r="K125" s="176" t="s">
        <v>160</v>
      </c>
      <c r="L125" s="40"/>
      <c r="M125" s="181" t="s">
        <v>19</v>
      </c>
      <c r="N125" s="182" t="s">
        <v>44</v>
      </c>
      <c r="O125" s="65"/>
      <c r="P125" s="183">
        <f>O125*H125</f>
        <v>0</v>
      </c>
      <c r="Q125" s="183">
        <v>0</v>
      </c>
      <c r="R125" s="183">
        <f>Q125*H125</f>
        <v>0</v>
      </c>
      <c r="S125" s="183">
        <v>0.057</v>
      </c>
      <c r="T125" s="184">
        <f>S125*H125</f>
        <v>0.223269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85" t="s">
        <v>161</v>
      </c>
      <c r="AT125" s="185" t="s">
        <v>156</v>
      </c>
      <c r="AU125" s="185" t="s">
        <v>83</v>
      </c>
      <c r="AY125" s="18" t="s">
        <v>153</v>
      </c>
      <c r="BE125" s="186">
        <f>IF(N125="základní",J125,0)</f>
        <v>0</v>
      </c>
      <c r="BF125" s="186">
        <f>IF(N125="snížená",J125,0)</f>
        <v>0</v>
      </c>
      <c r="BG125" s="186">
        <f>IF(N125="zákl. přenesená",J125,0)</f>
        <v>0</v>
      </c>
      <c r="BH125" s="186">
        <f>IF(N125="sníž. přenesená",J125,0)</f>
        <v>0</v>
      </c>
      <c r="BI125" s="186">
        <f>IF(N125="nulová",J125,0)</f>
        <v>0</v>
      </c>
      <c r="BJ125" s="18" t="s">
        <v>81</v>
      </c>
      <c r="BK125" s="186">
        <f>ROUND(I125*H125,2)</f>
        <v>0</v>
      </c>
      <c r="BL125" s="18" t="s">
        <v>161</v>
      </c>
      <c r="BM125" s="185" t="s">
        <v>820</v>
      </c>
    </row>
    <row r="126" spans="1:47" s="2" customFormat="1" ht="11.25">
      <c r="A126" s="35"/>
      <c r="B126" s="36"/>
      <c r="C126" s="37"/>
      <c r="D126" s="187" t="s">
        <v>163</v>
      </c>
      <c r="E126" s="37"/>
      <c r="F126" s="188" t="s">
        <v>200</v>
      </c>
      <c r="G126" s="37"/>
      <c r="H126" s="37"/>
      <c r="I126" s="189"/>
      <c r="J126" s="37"/>
      <c r="K126" s="37"/>
      <c r="L126" s="40"/>
      <c r="M126" s="190"/>
      <c r="N126" s="191"/>
      <c r="O126" s="65"/>
      <c r="P126" s="65"/>
      <c r="Q126" s="65"/>
      <c r="R126" s="65"/>
      <c r="S126" s="65"/>
      <c r="T126" s="66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163</v>
      </c>
      <c r="AU126" s="18" t="s">
        <v>83</v>
      </c>
    </row>
    <row r="127" spans="2:51" s="13" customFormat="1" ht="11.25">
      <c r="B127" s="192"/>
      <c r="C127" s="193"/>
      <c r="D127" s="194" t="s">
        <v>165</v>
      </c>
      <c r="E127" s="195" t="s">
        <v>19</v>
      </c>
      <c r="F127" s="196" t="s">
        <v>810</v>
      </c>
      <c r="G127" s="193"/>
      <c r="H127" s="197">
        <v>1.164</v>
      </c>
      <c r="I127" s="198"/>
      <c r="J127" s="193"/>
      <c r="K127" s="193"/>
      <c r="L127" s="199"/>
      <c r="M127" s="200"/>
      <c r="N127" s="201"/>
      <c r="O127" s="201"/>
      <c r="P127" s="201"/>
      <c r="Q127" s="201"/>
      <c r="R127" s="201"/>
      <c r="S127" s="201"/>
      <c r="T127" s="202"/>
      <c r="AT127" s="203" t="s">
        <v>165</v>
      </c>
      <c r="AU127" s="203" t="s">
        <v>83</v>
      </c>
      <c r="AV127" s="13" t="s">
        <v>83</v>
      </c>
      <c r="AW127" s="13" t="s">
        <v>34</v>
      </c>
      <c r="AX127" s="13" t="s">
        <v>73</v>
      </c>
      <c r="AY127" s="203" t="s">
        <v>153</v>
      </c>
    </row>
    <row r="128" spans="2:51" s="13" customFormat="1" ht="11.25">
      <c r="B128" s="192"/>
      <c r="C128" s="193"/>
      <c r="D128" s="194" t="s">
        <v>165</v>
      </c>
      <c r="E128" s="195" t="s">
        <v>19</v>
      </c>
      <c r="F128" s="196" t="s">
        <v>821</v>
      </c>
      <c r="G128" s="193"/>
      <c r="H128" s="197">
        <v>1.818</v>
      </c>
      <c r="I128" s="198"/>
      <c r="J128" s="193"/>
      <c r="K128" s="193"/>
      <c r="L128" s="199"/>
      <c r="M128" s="200"/>
      <c r="N128" s="201"/>
      <c r="O128" s="201"/>
      <c r="P128" s="201"/>
      <c r="Q128" s="201"/>
      <c r="R128" s="201"/>
      <c r="S128" s="201"/>
      <c r="T128" s="202"/>
      <c r="AT128" s="203" t="s">
        <v>165</v>
      </c>
      <c r="AU128" s="203" t="s">
        <v>83</v>
      </c>
      <c r="AV128" s="13" t="s">
        <v>83</v>
      </c>
      <c r="AW128" s="13" t="s">
        <v>34</v>
      </c>
      <c r="AX128" s="13" t="s">
        <v>73</v>
      </c>
      <c r="AY128" s="203" t="s">
        <v>153</v>
      </c>
    </row>
    <row r="129" spans="2:51" s="13" customFormat="1" ht="11.25">
      <c r="B129" s="192"/>
      <c r="C129" s="193"/>
      <c r="D129" s="194" t="s">
        <v>165</v>
      </c>
      <c r="E129" s="195" t="s">
        <v>19</v>
      </c>
      <c r="F129" s="196" t="s">
        <v>812</v>
      </c>
      <c r="G129" s="193"/>
      <c r="H129" s="197">
        <v>0.935</v>
      </c>
      <c r="I129" s="198"/>
      <c r="J129" s="193"/>
      <c r="K129" s="193"/>
      <c r="L129" s="199"/>
      <c r="M129" s="200"/>
      <c r="N129" s="201"/>
      <c r="O129" s="201"/>
      <c r="P129" s="201"/>
      <c r="Q129" s="201"/>
      <c r="R129" s="201"/>
      <c r="S129" s="201"/>
      <c r="T129" s="202"/>
      <c r="AT129" s="203" t="s">
        <v>165</v>
      </c>
      <c r="AU129" s="203" t="s">
        <v>83</v>
      </c>
      <c r="AV129" s="13" t="s">
        <v>83</v>
      </c>
      <c r="AW129" s="13" t="s">
        <v>34</v>
      </c>
      <c r="AX129" s="13" t="s">
        <v>73</v>
      </c>
      <c r="AY129" s="203" t="s">
        <v>153</v>
      </c>
    </row>
    <row r="130" spans="2:51" s="14" customFormat="1" ht="11.25">
      <c r="B130" s="204"/>
      <c r="C130" s="205"/>
      <c r="D130" s="194" t="s">
        <v>165</v>
      </c>
      <c r="E130" s="206" t="s">
        <v>19</v>
      </c>
      <c r="F130" s="207" t="s">
        <v>184</v>
      </c>
      <c r="G130" s="205"/>
      <c r="H130" s="208">
        <v>3.9170000000000003</v>
      </c>
      <c r="I130" s="209"/>
      <c r="J130" s="205"/>
      <c r="K130" s="205"/>
      <c r="L130" s="210"/>
      <c r="M130" s="211"/>
      <c r="N130" s="212"/>
      <c r="O130" s="212"/>
      <c r="P130" s="212"/>
      <c r="Q130" s="212"/>
      <c r="R130" s="212"/>
      <c r="S130" s="212"/>
      <c r="T130" s="213"/>
      <c r="AT130" s="214" t="s">
        <v>165</v>
      </c>
      <c r="AU130" s="214" t="s">
        <v>83</v>
      </c>
      <c r="AV130" s="14" t="s">
        <v>161</v>
      </c>
      <c r="AW130" s="14" t="s">
        <v>34</v>
      </c>
      <c r="AX130" s="14" t="s">
        <v>81</v>
      </c>
      <c r="AY130" s="214" t="s">
        <v>153</v>
      </c>
    </row>
    <row r="131" spans="1:65" s="2" customFormat="1" ht="24.2" customHeight="1">
      <c r="A131" s="35"/>
      <c r="B131" s="36"/>
      <c r="C131" s="174" t="s">
        <v>202</v>
      </c>
      <c r="D131" s="174" t="s">
        <v>156</v>
      </c>
      <c r="E131" s="175" t="s">
        <v>203</v>
      </c>
      <c r="F131" s="176" t="s">
        <v>204</v>
      </c>
      <c r="G131" s="177" t="s">
        <v>205</v>
      </c>
      <c r="H131" s="178">
        <v>18</v>
      </c>
      <c r="I131" s="179"/>
      <c r="J131" s="180">
        <f>ROUND(I131*H131,2)</f>
        <v>0</v>
      </c>
      <c r="K131" s="176" t="s">
        <v>206</v>
      </c>
      <c r="L131" s="40"/>
      <c r="M131" s="181" t="s">
        <v>19</v>
      </c>
      <c r="N131" s="182" t="s">
        <v>44</v>
      </c>
      <c r="O131" s="65"/>
      <c r="P131" s="183">
        <f>O131*H131</f>
        <v>0</v>
      </c>
      <c r="Q131" s="183">
        <v>0</v>
      </c>
      <c r="R131" s="183">
        <f>Q131*H131</f>
        <v>0</v>
      </c>
      <c r="S131" s="183">
        <v>0.0065</v>
      </c>
      <c r="T131" s="184">
        <f>S131*H131</f>
        <v>0.11699999999999999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85" t="s">
        <v>161</v>
      </c>
      <c r="AT131" s="185" t="s">
        <v>156</v>
      </c>
      <c r="AU131" s="185" t="s">
        <v>83</v>
      </c>
      <c r="AY131" s="18" t="s">
        <v>153</v>
      </c>
      <c r="BE131" s="186">
        <f>IF(N131="základní",J131,0)</f>
        <v>0</v>
      </c>
      <c r="BF131" s="186">
        <f>IF(N131="snížená",J131,0)</f>
        <v>0</v>
      </c>
      <c r="BG131" s="186">
        <f>IF(N131="zákl. přenesená",J131,0)</f>
        <v>0</v>
      </c>
      <c r="BH131" s="186">
        <f>IF(N131="sníž. přenesená",J131,0)</f>
        <v>0</v>
      </c>
      <c r="BI131" s="186">
        <f>IF(N131="nulová",J131,0)</f>
        <v>0</v>
      </c>
      <c r="BJ131" s="18" t="s">
        <v>81</v>
      </c>
      <c r="BK131" s="186">
        <f>ROUND(I131*H131,2)</f>
        <v>0</v>
      </c>
      <c r="BL131" s="18" t="s">
        <v>161</v>
      </c>
      <c r="BM131" s="185" t="s">
        <v>822</v>
      </c>
    </row>
    <row r="132" spans="2:51" s="13" customFormat="1" ht="11.25">
      <c r="B132" s="192"/>
      <c r="C132" s="193"/>
      <c r="D132" s="194" t="s">
        <v>165</v>
      </c>
      <c r="E132" s="195" t="s">
        <v>19</v>
      </c>
      <c r="F132" s="196" t="s">
        <v>823</v>
      </c>
      <c r="G132" s="193"/>
      <c r="H132" s="197">
        <v>18</v>
      </c>
      <c r="I132" s="198"/>
      <c r="J132" s="193"/>
      <c r="K132" s="193"/>
      <c r="L132" s="199"/>
      <c r="M132" s="200"/>
      <c r="N132" s="201"/>
      <c r="O132" s="201"/>
      <c r="P132" s="201"/>
      <c r="Q132" s="201"/>
      <c r="R132" s="201"/>
      <c r="S132" s="201"/>
      <c r="T132" s="202"/>
      <c r="AT132" s="203" t="s">
        <v>165</v>
      </c>
      <c r="AU132" s="203" t="s">
        <v>83</v>
      </c>
      <c r="AV132" s="13" t="s">
        <v>83</v>
      </c>
      <c r="AW132" s="13" t="s">
        <v>34</v>
      </c>
      <c r="AX132" s="13" t="s">
        <v>81</v>
      </c>
      <c r="AY132" s="203" t="s">
        <v>153</v>
      </c>
    </row>
    <row r="133" spans="1:65" s="2" customFormat="1" ht="55.5" customHeight="1">
      <c r="A133" s="35"/>
      <c r="B133" s="36"/>
      <c r="C133" s="174" t="s">
        <v>190</v>
      </c>
      <c r="D133" s="174" t="s">
        <v>156</v>
      </c>
      <c r="E133" s="175" t="s">
        <v>209</v>
      </c>
      <c r="F133" s="176" t="s">
        <v>210</v>
      </c>
      <c r="G133" s="177" t="s">
        <v>211</v>
      </c>
      <c r="H133" s="178">
        <v>2</v>
      </c>
      <c r="I133" s="179"/>
      <c r="J133" s="180">
        <f>ROUND(I133*H133,2)</f>
        <v>0</v>
      </c>
      <c r="K133" s="176" t="s">
        <v>160</v>
      </c>
      <c r="L133" s="40"/>
      <c r="M133" s="181" t="s">
        <v>19</v>
      </c>
      <c r="N133" s="182" t="s">
        <v>44</v>
      </c>
      <c r="O133" s="65"/>
      <c r="P133" s="183">
        <f>O133*H133</f>
        <v>0</v>
      </c>
      <c r="Q133" s="183">
        <v>0</v>
      </c>
      <c r="R133" s="183">
        <f>Q133*H133</f>
        <v>0</v>
      </c>
      <c r="S133" s="183">
        <v>0.025</v>
      </c>
      <c r="T133" s="184">
        <f>S133*H133</f>
        <v>0.05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85" t="s">
        <v>212</v>
      </c>
      <c r="AT133" s="185" t="s">
        <v>156</v>
      </c>
      <c r="AU133" s="185" t="s">
        <v>83</v>
      </c>
      <c r="AY133" s="18" t="s">
        <v>153</v>
      </c>
      <c r="BE133" s="186">
        <f>IF(N133="základní",J133,0)</f>
        <v>0</v>
      </c>
      <c r="BF133" s="186">
        <f>IF(N133="snížená",J133,0)</f>
        <v>0</v>
      </c>
      <c r="BG133" s="186">
        <f>IF(N133="zákl. přenesená",J133,0)</f>
        <v>0</v>
      </c>
      <c r="BH133" s="186">
        <f>IF(N133="sníž. přenesená",J133,0)</f>
        <v>0</v>
      </c>
      <c r="BI133" s="186">
        <f>IF(N133="nulová",J133,0)</f>
        <v>0</v>
      </c>
      <c r="BJ133" s="18" t="s">
        <v>81</v>
      </c>
      <c r="BK133" s="186">
        <f>ROUND(I133*H133,2)</f>
        <v>0</v>
      </c>
      <c r="BL133" s="18" t="s">
        <v>212</v>
      </c>
      <c r="BM133" s="185" t="s">
        <v>824</v>
      </c>
    </row>
    <row r="134" spans="1:47" s="2" customFormat="1" ht="11.25">
      <c r="A134" s="35"/>
      <c r="B134" s="36"/>
      <c r="C134" s="37"/>
      <c r="D134" s="187" t="s">
        <v>163</v>
      </c>
      <c r="E134" s="37"/>
      <c r="F134" s="188" t="s">
        <v>214</v>
      </c>
      <c r="G134" s="37"/>
      <c r="H134" s="37"/>
      <c r="I134" s="189"/>
      <c r="J134" s="37"/>
      <c r="K134" s="37"/>
      <c r="L134" s="40"/>
      <c r="M134" s="190"/>
      <c r="N134" s="191"/>
      <c r="O134" s="65"/>
      <c r="P134" s="65"/>
      <c r="Q134" s="65"/>
      <c r="R134" s="65"/>
      <c r="S134" s="65"/>
      <c r="T134" s="66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163</v>
      </c>
      <c r="AU134" s="18" t="s">
        <v>83</v>
      </c>
    </row>
    <row r="135" spans="2:51" s="13" customFormat="1" ht="11.25">
      <c r="B135" s="192"/>
      <c r="C135" s="193"/>
      <c r="D135" s="194" t="s">
        <v>165</v>
      </c>
      <c r="E135" s="195" t="s">
        <v>19</v>
      </c>
      <c r="F135" s="196" t="s">
        <v>825</v>
      </c>
      <c r="G135" s="193"/>
      <c r="H135" s="197">
        <v>2</v>
      </c>
      <c r="I135" s="198"/>
      <c r="J135" s="193"/>
      <c r="K135" s="193"/>
      <c r="L135" s="199"/>
      <c r="M135" s="200"/>
      <c r="N135" s="201"/>
      <c r="O135" s="201"/>
      <c r="P135" s="201"/>
      <c r="Q135" s="201"/>
      <c r="R135" s="201"/>
      <c r="S135" s="201"/>
      <c r="T135" s="202"/>
      <c r="AT135" s="203" t="s">
        <v>165</v>
      </c>
      <c r="AU135" s="203" t="s">
        <v>83</v>
      </c>
      <c r="AV135" s="13" t="s">
        <v>83</v>
      </c>
      <c r="AW135" s="13" t="s">
        <v>34</v>
      </c>
      <c r="AX135" s="13" t="s">
        <v>81</v>
      </c>
      <c r="AY135" s="203" t="s">
        <v>153</v>
      </c>
    </row>
    <row r="136" spans="1:65" s="2" customFormat="1" ht="37.9" customHeight="1">
      <c r="A136" s="35"/>
      <c r="B136" s="36"/>
      <c r="C136" s="174" t="s">
        <v>216</v>
      </c>
      <c r="D136" s="174" t="s">
        <v>156</v>
      </c>
      <c r="E136" s="175" t="s">
        <v>217</v>
      </c>
      <c r="F136" s="176" t="s">
        <v>218</v>
      </c>
      <c r="G136" s="177" t="s">
        <v>159</v>
      </c>
      <c r="H136" s="178">
        <v>17.842</v>
      </c>
      <c r="I136" s="179"/>
      <c r="J136" s="180">
        <f>ROUND(I136*H136,2)</f>
        <v>0</v>
      </c>
      <c r="K136" s="176" t="s">
        <v>160</v>
      </c>
      <c r="L136" s="40"/>
      <c r="M136" s="181" t="s">
        <v>19</v>
      </c>
      <c r="N136" s="182" t="s">
        <v>44</v>
      </c>
      <c r="O136" s="65"/>
      <c r="P136" s="183">
        <f>O136*H136</f>
        <v>0</v>
      </c>
      <c r="Q136" s="183">
        <v>0</v>
      </c>
      <c r="R136" s="183">
        <f>Q136*H136</f>
        <v>0</v>
      </c>
      <c r="S136" s="183">
        <v>0.068</v>
      </c>
      <c r="T136" s="184">
        <f>S136*H136</f>
        <v>1.2132560000000001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85" t="s">
        <v>161</v>
      </c>
      <c r="AT136" s="185" t="s">
        <v>156</v>
      </c>
      <c r="AU136" s="185" t="s">
        <v>83</v>
      </c>
      <c r="AY136" s="18" t="s">
        <v>153</v>
      </c>
      <c r="BE136" s="186">
        <f>IF(N136="základní",J136,0)</f>
        <v>0</v>
      </c>
      <c r="BF136" s="186">
        <f>IF(N136="snížená",J136,0)</f>
        <v>0</v>
      </c>
      <c r="BG136" s="186">
        <f>IF(N136="zákl. přenesená",J136,0)</f>
        <v>0</v>
      </c>
      <c r="BH136" s="186">
        <f>IF(N136="sníž. přenesená",J136,0)</f>
        <v>0</v>
      </c>
      <c r="BI136" s="186">
        <f>IF(N136="nulová",J136,0)</f>
        <v>0</v>
      </c>
      <c r="BJ136" s="18" t="s">
        <v>81</v>
      </c>
      <c r="BK136" s="186">
        <f>ROUND(I136*H136,2)</f>
        <v>0</v>
      </c>
      <c r="BL136" s="18" t="s">
        <v>161</v>
      </c>
      <c r="BM136" s="185" t="s">
        <v>826</v>
      </c>
    </row>
    <row r="137" spans="1:47" s="2" customFormat="1" ht="11.25">
      <c r="A137" s="35"/>
      <c r="B137" s="36"/>
      <c r="C137" s="37"/>
      <c r="D137" s="187" t="s">
        <v>163</v>
      </c>
      <c r="E137" s="37"/>
      <c r="F137" s="188" t="s">
        <v>220</v>
      </c>
      <c r="G137" s="37"/>
      <c r="H137" s="37"/>
      <c r="I137" s="189"/>
      <c r="J137" s="37"/>
      <c r="K137" s="37"/>
      <c r="L137" s="40"/>
      <c r="M137" s="190"/>
      <c r="N137" s="191"/>
      <c r="O137" s="65"/>
      <c r="P137" s="65"/>
      <c r="Q137" s="65"/>
      <c r="R137" s="65"/>
      <c r="S137" s="65"/>
      <c r="T137" s="66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163</v>
      </c>
      <c r="AU137" s="18" t="s">
        <v>83</v>
      </c>
    </row>
    <row r="138" spans="2:51" s="13" customFormat="1" ht="11.25">
      <c r="B138" s="192"/>
      <c r="C138" s="193"/>
      <c r="D138" s="194" t="s">
        <v>165</v>
      </c>
      <c r="E138" s="195" t="s">
        <v>19</v>
      </c>
      <c r="F138" s="196" t="s">
        <v>827</v>
      </c>
      <c r="G138" s="193"/>
      <c r="H138" s="197">
        <v>4.682</v>
      </c>
      <c r="I138" s="198"/>
      <c r="J138" s="193"/>
      <c r="K138" s="193"/>
      <c r="L138" s="199"/>
      <c r="M138" s="200"/>
      <c r="N138" s="201"/>
      <c r="O138" s="201"/>
      <c r="P138" s="201"/>
      <c r="Q138" s="201"/>
      <c r="R138" s="201"/>
      <c r="S138" s="201"/>
      <c r="T138" s="202"/>
      <c r="AT138" s="203" t="s">
        <v>165</v>
      </c>
      <c r="AU138" s="203" t="s">
        <v>83</v>
      </c>
      <c r="AV138" s="13" t="s">
        <v>83</v>
      </c>
      <c r="AW138" s="13" t="s">
        <v>34</v>
      </c>
      <c r="AX138" s="13" t="s">
        <v>73</v>
      </c>
      <c r="AY138" s="203" t="s">
        <v>153</v>
      </c>
    </row>
    <row r="139" spans="2:51" s="13" customFormat="1" ht="11.25">
      <c r="B139" s="192"/>
      <c r="C139" s="193"/>
      <c r="D139" s="194" t="s">
        <v>165</v>
      </c>
      <c r="E139" s="195" t="s">
        <v>19</v>
      </c>
      <c r="F139" s="196" t="s">
        <v>828</v>
      </c>
      <c r="G139" s="193"/>
      <c r="H139" s="197">
        <v>8.08</v>
      </c>
      <c r="I139" s="198"/>
      <c r="J139" s="193"/>
      <c r="K139" s="193"/>
      <c r="L139" s="199"/>
      <c r="M139" s="200"/>
      <c r="N139" s="201"/>
      <c r="O139" s="201"/>
      <c r="P139" s="201"/>
      <c r="Q139" s="201"/>
      <c r="R139" s="201"/>
      <c r="S139" s="201"/>
      <c r="T139" s="202"/>
      <c r="AT139" s="203" t="s">
        <v>165</v>
      </c>
      <c r="AU139" s="203" t="s">
        <v>83</v>
      </c>
      <c r="AV139" s="13" t="s">
        <v>83</v>
      </c>
      <c r="AW139" s="13" t="s">
        <v>34</v>
      </c>
      <c r="AX139" s="13" t="s">
        <v>73</v>
      </c>
      <c r="AY139" s="203" t="s">
        <v>153</v>
      </c>
    </row>
    <row r="140" spans="2:51" s="13" customFormat="1" ht="11.25">
      <c r="B140" s="192"/>
      <c r="C140" s="193"/>
      <c r="D140" s="194" t="s">
        <v>165</v>
      </c>
      <c r="E140" s="195" t="s">
        <v>19</v>
      </c>
      <c r="F140" s="196" t="s">
        <v>829</v>
      </c>
      <c r="G140" s="193"/>
      <c r="H140" s="197">
        <v>5.08</v>
      </c>
      <c r="I140" s="198"/>
      <c r="J140" s="193"/>
      <c r="K140" s="193"/>
      <c r="L140" s="199"/>
      <c r="M140" s="200"/>
      <c r="N140" s="201"/>
      <c r="O140" s="201"/>
      <c r="P140" s="201"/>
      <c r="Q140" s="201"/>
      <c r="R140" s="201"/>
      <c r="S140" s="201"/>
      <c r="T140" s="202"/>
      <c r="AT140" s="203" t="s">
        <v>165</v>
      </c>
      <c r="AU140" s="203" t="s">
        <v>83</v>
      </c>
      <c r="AV140" s="13" t="s">
        <v>83</v>
      </c>
      <c r="AW140" s="13" t="s">
        <v>34</v>
      </c>
      <c r="AX140" s="13" t="s">
        <v>73</v>
      </c>
      <c r="AY140" s="203" t="s">
        <v>153</v>
      </c>
    </row>
    <row r="141" spans="2:51" s="14" customFormat="1" ht="11.25">
      <c r="B141" s="204"/>
      <c r="C141" s="205"/>
      <c r="D141" s="194" t="s">
        <v>165</v>
      </c>
      <c r="E141" s="206" t="s">
        <v>19</v>
      </c>
      <c r="F141" s="207" t="s">
        <v>184</v>
      </c>
      <c r="G141" s="205"/>
      <c r="H141" s="208">
        <v>17.842</v>
      </c>
      <c r="I141" s="209"/>
      <c r="J141" s="205"/>
      <c r="K141" s="205"/>
      <c r="L141" s="210"/>
      <c r="M141" s="211"/>
      <c r="N141" s="212"/>
      <c r="O141" s="212"/>
      <c r="P141" s="212"/>
      <c r="Q141" s="212"/>
      <c r="R141" s="212"/>
      <c r="S141" s="212"/>
      <c r="T141" s="213"/>
      <c r="AT141" s="214" t="s">
        <v>165</v>
      </c>
      <c r="AU141" s="214" t="s">
        <v>83</v>
      </c>
      <c r="AV141" s="14" t="s">
        <v>161</v>
      </c>
      <c r="AW141" s="14" t="s">
        <v>34</v>
      </c>
      <c r="AX141" s="14" t="s">
        <v>81</v>
      </c>
      <c r="AY141" s="214" t="s">
        <v>153</v>
      </c>
    </row>
    <row r="142" spans="1:65" s="2" customFormat="1" ht="33" customHeight="1">
      <c r="A142" s="35"/>
      <c r="B142" s="36"/>
      <c r="C142" s="174" t="s">
        <v>224</v>
      </c>
      <c r="D142" s="174" t="s">
        <v>156</v>
      </c>
      <c r="E142" s="175" t="s">
        <v>225</v>
      </c>
      <c r="F142" s="176" t="s">
        <v>226</v>
      </c>
      <c r="G142" s="177" t="s">
        <v>159</v>
      </c>
      <c r="H142" s="178">
        <v>3.377</v>
      </c>
      <c r="I142" s="179"/>
      <c r="J142" s="180">
        <f>ROUND(I142*H142,2)</f>
        <v>0</v>
      </c>
      <c r="K142" s="176" t="s">
        <v>160</v>
      </c>
      <c r="L142" s="40"/>
      <c r="M142" s="181" t="s">
        <v>19</v>
      </c>
      <c r="N142" s="182" t="s">
        <v>44</v>
      </c>
      <c r="O142" s="65"/>
      <c r="P142" s="183">
        <f>O142*H142</f>
        <v>0</v>
      </c>
      <c r="Q142" s="183">
        <v>0</v>
      </c>
      <c r="R142" s="183">
        <f>Q142*H142</f>
        <v>0</v>
      </c>
      <c r="S142" s="183">
        <v>0.05</v>
      </c>
      <c r="T142" s="184">
        <f>S142*H142</f>
        <v>0.16885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85" t="s">
        <v>161</v>
      </c>
      <c r="AT142" s="185" t="s">
        <v>156</v>
      </c>
      <c r="AU142" s="185" t="s">
        <v>83</v>
      </c>
      <c r="AY142" s="18" t="s">
        <v>153</v>
      </c>
      <c r="BE142" s="186">
        <f>IF(N142="základní",J142,0)</f>
        <v>0</v>
      </c>
      <c r="BF142" s="186">
        <f>IF(N142="snížená",J142,0)</f>
        <v>0</v>
      </c>
      <c r="BG142" s="186">
        <f>IF(N142="zákl. přenesená",J142,0)</f>
        <v>0</v>
      </c>
      <c r="BH142" s="186">
        <f>IF(N142="sníž. přenesená",J142,0)</f>
        <v>0</v>
      </c>
      <c r="BI142" s="186">
        <f>IF(N142="nulová",J142,0)</f>
        <v>0</v>
      </c>
      <c r="BJ142" s="18" t="s">
        <v>81</v>
      </c>
      <c r="BK142" s="186">
        <f>ROUND(I142*H142,2)</f>
        <v>0</v>
      </c>
      <c r="BL142" s="18" t="s">
        <v>161</v>
      </c>
      <c r="BM142" s="185" t="s">
        <v>830</v>
      </c>
    </row>
    <row r="143" spans="1:47" s="2" customFormat="1" ht="11.25">
      <c r="A143" s="35"/>
      <c r="B143" s="36"/>
      <c r="C143" s="37"/>
      <c r="D143" s="187" t="s">
        <v>163</v>
      </c>
      <c r="E143" s="37"/>
      <c r="F143" s="188" t="s">
        <v>228</v>
      </c>
      <c r="G143" s="37"/>
      <c r="H143" s="37"/>
      <c r="I143" s="189"/>
      <c r="J143" s="37"/>
      <c r="K143" s="37"/>
      <c r="L143" s="40"/>
      <c r="M143" s="190"/>
      <c r="N143" s="191"/>
      <c r="O143" s="65"/>
      <c r="P143" s="65"/>
      <c r="Q143" s="65"/>
      <c r="R143" s="65"/>
      <c r="S143" s="65"/>
      <c r="T143" s="66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8" t="s">
        <v>163</v>
      </c>
      <c r="AU143" s="18" t="s">
        <v>83</v>
      </c>
    </row>
    <row r="144" spans="2:51" s="13" customFormat="1" ht="11.25">
      <c r="B144" s="192"/>
      <c r="C144" s="193"/>
      <c r="D144" s="194" t="s">
        <v>165</v>
      </c>
      <c r="E144" s="195" t="s">
        <v>19</v>
      </c>
      <c r="F144" s="196" t="s">
        <v>810</v>
      </c>
      <c r="G144" s="193"/>
      <c r="H144" s="197">
        <v>1.164</v>
      </c>
      <c r="I144" s="198"/>
      <c r="J144" s="193"/>
      <c r="K144" s="193"/>
      <c r="L144" s="199"/>
      <c r="M144" s="200"/>
      <c r="N144" s="201"/>
      <c r="O144" s="201"/>
      <c r="P144" s="201"/>
      <c r="Q144" s="201"/>
      <c r="R144" s="201"/>
      <c r="S144" s="201"/>
      <c r="T144" s="202"/>
      <c r="AT144" s="203" t="s">
        <v>165</v>
      </c>
      <c r="AU144" s="203" t="s">
        <v>83</v>
      </c>
      <c r="AV144" s="13" t="s">
        <v>83</v>
      </c>
      <c r="AW144" s="13" t="s">
        <v>34</v>
      </c>
      <c r="AX144" s="13" t="s">
        <v>73</v>
      </c>
      <c r="AY144" s="203" t="s">
        <v>153</v>
      </c>
    </row>
    <row r="145" spans="2:51" s="13" customFormat="1" ht="11.25">
      <c r="B145" s="192"/>
      <c r="C145" s="193"/>
      <c r="D145" s="194" t="s">
        <v>165</v>
      </c>
      <c r="E145" s="195" t="s">
        <v>19</v>
      </c>
      <c r="F145" s="196" t="s">
        <v>811</v>
      </c>
      <c r="G145" s="193"/>
      <c r="H145" s="197">
        <v>1.278</v>
      </c>
      <c r="I145" s="198"/>
      <c r="J145" s="193"/>
      <c r="K145" s="193"/>
      <c r="L145" s="199"/>
      <c r="M145" s="200"/>
      <c r="N145" s="201"/>
      <c r="O145" s="201"/>
      <c r="P145" s="201"/>
      <c r="Q145" s="201"/>
      <c r="R145" s="201"/>
      <c r="S145" s="201"/>
      <c r="T145" s="202"/>
      <c r="AT145" s="203" t="s">
        <v>165</v>
      </c>
      <c r="AU145" s="203" t="s">
        <v>83</v>
      </c>
      <c r="AV145" s="13" t="s">
        <v>83</v>
      </c>
      <c r="AW145" s="13" t="s">
        <v>34</v>
      </c>
      <c r="AX145" s="13" t="s">
        <v>73</v>
      </c>
      <c r="AY145" s="203" t="s">
        <v>153</v>
      </c>
    </row>
    <row r="146" spans="2:51" s="13" customFormat="1" ht="11.25">
      <c r="B146" s="192"/>
      <c r="C146" s="193"/>
      <c r="D146" s="194" t="s">
        <v>165</v>
      </c>
      <c r="E146" s="195" t="s">
        <v>19</v>
      </c>
      <c r="F146" s="196" t="s">
        <v>812</v>
      </c>
      <c r="G146" s="193"/>
      <c r="H146" s="197">
        <v>0.935</v>
      </c>
      <c r="I146" s="198"/>
      <c r="J146" s="193"/>
      <c r="K146" s="193"/>
      <c r="L146" s="199"/>
      <c r="M146" s="200"/>
      <c r="N146" s="201"/>
      <c r="O146" s="201"/>
      <c r="P146" s="201"/>
      <c r="Q146" s="201"/>
      <c r="R146" s="201"/>
      <c r="S146" s="201"/>
      <c r="T146" s="202"/>
      <c r="AT146" s="203" t="s">
        <v>165</v>
      </c>
      <c r="AU146" s="203" t="s">
        <v>83</v>
      </c>
      <c r="AV146" s="13" t="s">
        <v>83</v>
      </c>
      <c r="AW146" s="13" t="s">
        <v>34</v>
      </c>
      <c r="AX146" s="13" t="s">
        <v>73</v>
      </c>
      <c r="AY146" s="203" t="s">
        <v>153</v>
      </c>
    </row>
    <row r="147" spans="2:51" s="14" customFormat="1" ht="11.25">
      <c r="B147" s="204"/>
      <c r="C147" s="205"/>
      <c r="D147" s="194" t="s">
        <v>165</v>
      </c>
      <c r="E147" s="206" t="s">
        <v>19</v>
      </c>
      <c r="F147" s="207" t="s">
        <v>184</v>
      </c>
      <c r="G147" s="205"/>
      <c r="H147" s="208">
        <v>3.377</v>
      </c>
      <c r="I147" s="209"/>
      <c r="J147" s="205"/>
      <c r="K147" s="205"/>
      <c r="L147" s="210"/>
      <c r="M147" s="211"/>
      <c r="N147" s="212"/>
      <c r="O147" s="212"/>
      <c r="P147" s="212"/>
      <c r="Q147" s="212"/>
      <c r="R147" s="212"/>
      <c r="S147" s="212"/>
      <c r="T147" s="213"/>
      <c r="AT147" s="214" t="s">
        <v>165</v>
      </c>
      <c r="AU147" s="214" t="s">
        <v>83</v>
      </c>
      <c r="AV147" s="14" t="s">
        <v>161</v>
      </c>
      <c r="AW147" s="14" t="s">
        <v>34</v>
      </c>
      <c r="AX147" s="14" t="s">
        <v>81</v>
      </c>
      <c r="AY147" s="214" t="s">
        <v>153</v>
      </c>
    </row>
    <row r="148" spans="1:65" s="2" customFormat="1" ht="44.25" customHeight="1">
      <c r="A148" s="35"/>
      <c r="B148" s="36"/>
      <c r="C148" s="174" t="s">
        <v>8</v>
      </c>
      <c r="D148" s="174" t="s">
        <v>156</v>
      </c>
      <c r="E148" s="175" t="s">
        <v>229</v>
      </c>
      <c r="F148" s="176" t="s">
        <v>230</v>
      </c>
      <c r="G148" s="177" t="s">
        <v>159</v>
      </c>
      <c r="H148" s="178">
        <v>9.232</v>
      </c>
      <c r="I148" s="179"/>
      <c r="J148" s="180">
        <f>ROUND(I148*H148,2)</f>
        <v>0</v>
      </c>
      <c r="K148" s="176" t="s">
        <v>160</v>
      </c>
      <c r="L148" s="40"/>
      <c r="M148" s="181" t="s">
        <v>19</v>
      </c>
      <c r="N148" s="182" t="s">
        <v>44</v>
      </c>
      <c r="O148" s="65"/>
      <c r="P148" s="183">
        <f>O148*H148</f>
        <v>0</v>
      </c>
      <c r="Q148" s="183">
        <v>0</v>
      </c>
      <c r="R148" s="183">
        <f>Q148*H148</f>
        <v>0</v>
      </c>
      <c r="S148" s="183">
        <v>0.046</v>
      </c>
      <c r="T148" s="184">
        <f>S148*H148</f>
        <v>0.42467199999999994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85" t="s">
        <v>161</v>
      </c>
      <c r="AT148" s="185" t="s">
        <v>156</v>
      </c>
      <c r="AU148" s="185" t="s">
        <v>83</v>
      </c>
      <c r="AY148" s="18" t="s">
        <v>153</v>
      </c>
      <c r="BE148" s="186">
        <f>IF(N148="základní",J148,0)</f>
        <v>0</v>
      </c>
      <c r="BF148" s="186">
        <f>IF(N148="snížená",J148,0)</f>
        <v>0</v>
      </c>
      <c r="BG148" s="186">
        <f>IF(N148="zákl. přenesená",J148,0)</f>
        <v>0</v>
      </c>
      <c r="BH148" s="186">
        <f>IF(N148="sníž. přenesená",J148,0)</f>
        <v>0</v>
      </c>
      <c r="BI148" s="186">
        <f>IF(N148="nulová",J148,0)</f>
        <v>0</v>
      </c>
      <c r="BJ148" s="18" t="s">
        <v>81</v>
      </c>
      <c r="BK148" s="186">
        <f>ROUND(I148*H148,2)</f>
        <v>0</v>
      </c>
      <c r="BL148" s="18" t="s">
        <v>161</v>
      </c>
      <c r="BM148" s="185" t="s">
        <v>831</v>
      </c>
    </row>
    <row r="149" spans="1:47" s="2" customFormat="1" ht="11.25">
      <c r="A149" s="35"/>
      <c r="B149" s="36"/>
      <c r="C149" s="37"/>
      <c r="D149" s="187" t="s">
        <v>163</v>
      </c>
      <c r="E149" s="37"/>
      <c r="F149" s="188" t="s">
        <v>232</v>
      </c>
      <c r="G149" s="37"/>
      <c r="H149" s="37"/>
      <c r="I149" s="189"/>
      <c r="J149" s="37"/>
      <c r="K149" s="37"/>
      <c r="L149" s="40"/>
      <c r="M149" s="190"/>
      <c r="N149" s="191"/>
      <c r="O149" s="65"/>
      <c r="P149" s="65"/>
      <c r="Q149" s="65"/>
      <c r="R149" s="65"/>
      <c r="S149" s="65"/>
      <c r="T149" s="66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8" t="s">
        <v>163</v>
      </c>
      <c r="AU149" s="18" t="s">
        <v>83</v>
      </c>
    </row>
    <row r="150" spans="2:51" s="13" customFormat="1" ht="11.25">
      <c r="B150" s="192"/>
      <c r="C150" s="193"/>
      <c r="D150" s="194" t="s">
        <v>165</v>
      </c>
      <c r="E150" s="195" t="s">
        <v>19</v>
      </c>
      <c r="F150" s="196" t="s">
        <v>815</v>
      </c>
      <c r="G150" s="193"/>
      <c r="H150" s="197">
        <v>3.091</v>
      </c>
      <c r="I150" s="198"/>
      <c r="J150" s="193"/>
      <c r="K150" s="193"/>
      <c r="L150" s="199"/>
      <c r="M150" s="200"/>
      <c r="N150" s="201"/>
      <c r="O150" s="201"/>
      <c r="P150" s="201"/>
      <c r="Q150" s="201"/>
      <c r="R150" s="201"/>
      <c r="S150" s="201"/>
      <c r="T150" s="202"/>
      <c r="AT150" s="203" t="s">
        <v>165</v>
      </c>
      <c r="AU150" s="203" t="s">
        <v>83</v>
      </c>
      <c r="AV150" s="13" t="s">
        <v>83</v>
      </c>
      <c r="AW150" s="13" t="s">
        <v>34</v>
      </c>
      <c r="AX150" s="13" t="s">
        <v>73</v>
      </c>
      <c r="AY150" s="203" t="s">
        <v>153</v>
      </c>
    </row>
    <row r="151" spans="2:51" s="13" customFormat="1" ht="11.25">
      <c r="B151" s="192"/>
      <c r="C151" s="193"/>
      <c r="D151" s="194" t="s">
        <v>165</v>
      </c>
      <c r="E151" s="195" t="s">
        <v>19</v>
      </c>
      <c r="F151" s="196" t="s">
        <v>816</v>
      </c>
      <c r="G151" s="193"/>
      <c r="H151" s="197">
        <v>2.506</v>
      </c>
      <c r="I151" s="198"/>
      <c r="J151" s="193"/>
      <c r="K151" s="193"/>
      <c r="L151" s="199"/>
      <c r="M151" s="200"/>
      <c r="N151" s="201"/>
      <c r="O151" s="201"/>
      <c r="P151" s="201"/>
      <c r="Q151" s="201"/>
      <c r="R151" s="201"/>
      <c r="S151" s="201"/>
      <c r="T151" s="202"/>
      <c r="AT151" s="203" t="s">
        <v>165</v>
      </c>
      <c r="AU151" s="203" t="s">
        <v>83</v>
      </c>
      <c r="AV151" s="13" t="s">
        <v>83</v>
      </c>
      <c r="AW151" s="13" t="s">
        <v>34</v>
      </c>
      <c r="AX151" s="13" t="s">
        <v>73</v>
      </c>
      <c r="AY151" s="203" t="s">
        <v>153</v>
      </c>
    </row>
    <row r="152" spans="2:51" s="13" customFormat="1" ht="11.25">
      <c r="B152" s="192"/>
      <c r="C152" s="193"/>
      <c r="D152" s="194" t="s">
        <v>165</v>
      </c>
      <c r="E152" s="195" t="s">
        <v>19</v>
      </c>
      <c r="F152" s="196" t="s">
        <v>817</v>
      </c>
      <c r="G152" s="193"/>
      <c r="H152" s="197">
        <v>3.635</v>
      </c>
      <c r="I152" s="198"/>
      <c r="J152" s="193"/>
      <c r="K152" s="193"/>
      <c r="L152" s="199"/>
      <c r="M152" s="200"/>
      <c r="N152" s="201"/>
      <c r="O152" s="201"/>
      <c r="P152" s="201"/>
      <c r="Q152" s="201"/>
      <c r="R152" s="201"/>
      <c r="S152" s="201"/>
      <c r="T152" s="202"/>
      <c r="AT152" s="203" t="s">
        <v>165</v>
      </c>
      <c r="AU152" s="203" t="s">
        <v>83</v>
      </c>
      <c r="AV152" s="13" t="s">
        <v>83</v>
      </c>
      <c r="AW152" s="13" t="s">
        <v>34</v>
      </c>
      <c r="AX152" s="13" t="s">
        <v>73</v>
      </c>
      <c r="AY152" s="203" t="s">
        <v>153</v>
      </c>
    </row>
    <row r="153" spans="2:51" s="14" customFormat="1" ht="11.25">
      <c r="B153" s="204"/>
      <c r="C153" s="205"/>
      <c r="D153" s="194" t="s">
        <v>165</v>
      </c>
      <c r="E153" s="206" t="s">
        <v>19</v>
      </c>
      <c r="F153" s="207" t="s">
        <v>184</v>
      </c>
      <c r="G153" s="205"/>
      <c r="H153" s="208">
        <v>9.232</v>
      </c>
      <c r="I153" s="209"/>
      <c r="J153" s="205"/>
      <c r="K153" s="205"/>
      <c r="L153" s="210"/>
      <c r="M153" s="211"/>
      <c r="N153" s="212"/>
      <c r="O153" s="212"/>
      <c r="P153" s="212"/>
      <c r="Q153" s="212"/>
      <c r="R153" s="212"/>
      <c r="S153" s="212"/>
      <c r="T153" s="213"/>
      <c r="AT153" s="214" t="s">
        <v>165</v>
      </c>
      <c r="AU153" s="214" t="s">
        <v>83</v>
      </c>
      <c r="AV153" s="14" t="s">
        <v>161</v>
      </c>
      <c r="AW153" s="14" t="s">
        <v>34</v>
      </c>
      <c r="AX153" s="14" t="s">
        <v>81</v>
      </c>
      <c r="AY153" s="214" t="s">
        <v>153</v>
      </c>
    </row>
    <row r="154" spans="1:65" s="2" customFormat="1" ht="24.2" customHeight="1">
      <c r="A154" s="35"/>
      <c r="B154" s="36"/>
      <c r="C154" s="174" t="s">
        <v>233</v>
      </c>
      <c r="D154" s="174" t="s">
        <v>156</v>
      </c>
      <c r="E154" s="175" t="s">
        <v>234</v>
      </c>
      <c r="F154" s="176" t="s">
        <v>235</v>
      </c>
      <c r="G154" s="177" t="s">
        <v>159</v>
      </c>
      <c r="H154" s="178">
        <v>0.27</v>
      </c>
      <c r="I154" s="179"/>
      <c r="J154" s="180">
        <f>ROUND(I154*H154,2)</f>
        <v>0</v>
      </c>
      <c r="K154" s="176" t="s">
        <v>160</v>
      </c>
      <c r="L154" s="40"/>
      <c r="M154" s="181" t="s">
        <v>19</v>
      </c>
      <c r="N154" s="182" t="s">
        <v>44</v>
      </c>
      <c r="O154" s="65"/>
      <c r="P154" s="183">
        <f>O154*H154</f>
        <v>0</v>
      </c>
      <c r="Q154" s="183">
        <v>0</v>
      </c>
      <c r="R154" s="183">
        <f>Q154*H154</f>
        <v>0</v>
      </c>
      <c r="S154" s="183">
        <v>0.261</v>
      </c>
      <c r="T154" s="184">
        <f>S154*H154</f>
        <v>0.07047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85" t="s">
        <v>161</v>
      </c>
      <c r="AT154" s="185" t="s">
        <v>156</v>
      </c>
      <c r="AU154" s="185" t="s">
        <v>83</v>
      </c>
      <c r="AY154" s="18" t="s">
        <v>153</v>
      </c>
      <c r="BE154" s="186">
        <f>IF(N154="základní",J154,0)</f>
        <v>0</v>
      </c>
      <c r="BF154" s="186">
        <f>IF(N154="snížená",J154,0)</f>
        <v>0</v>
      </c>
      <c r="BG154" s="186">
        <f>IF(N154="zákl. přenesená",J154,0)</f>
        <v>0</v>
      </c>
      <c r="BH154" s="186">
        <f>IF(N154="sníž. přenesená",J154,0)</f>
        <v>0</v>
      </c>
      <c r="BI154" s="186">
        <f>IF(N154="nulová",J154,0)</f>
        <v>0</v>
      </c>
      <c r="BJ154" s="18" t="s">
        <v>81</v>
      </c>
      <c r="BK154" s="186">
        <f>ROUND(I154*H154,2)</f>
        <v>0</v>
      </c>
      <c r="BL154" s="18" t="s">
        <v>161</v>
      </c>
      <c r="BM154" s="185" t="s">
        <v>832</v>
      </c>
    </row>
    <row r="155" spans="1:47" s="2" customFormat="1" ht="11.25">
      <c r="A155" s="35"/>
      <c r="B155" s="36"/>
      <c r="C155" s="37"/>
      <c r="D155" s="187" t="s">
        <v>163</v>
      </c>
      <c r="E155" s="37"/>
      <c r="F155" s="188" t="s">
        <v>237</v>
      </c>
      <c r="G155" s="37"/>
      <c r="H155" s="37"/>
      <c r="I155" s="189"/>
      <c r="J155" s="37"/>
      <c r="K155" s="37"/>
      <c r="L155" s="40"/>
      <c r="M155" s="190"/>
      <c r="N155" s="191"/>
      <c r="O155" s="65"/>
      <c r="P155" s="65"/>
      <c r="Q155" s="65"/>
      <c r="R155" s="65"/>
      <c r="S155" s="65"/>
      <c r="T155" s="66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8" t="s">
        <v>163</v>
      </c>
      <c r="AU155" s="18" t="s">
        <v>83</v>
      </c>
    </row>
    <row r="156" spans="2:51" s="13" customFormat="1" ht="11.25">
      <c r="B156" s="192"/>
      <c r="C156" s="193"/>
      <c r="D156" s="194" t="s">
        <v>165</v>
      </c>
      <c r="E156" s="195" t="s">
        <v>19</v>
      </c>
      <c r="F156" s="196" t="s">
        <v>833</v>
      </c>
      <c r="G156" s="193"/>
      <c r="H156" s="197">
        <v>0.27</v>
      </c>
      <c r="I156" s="198"/>
      <c r="J156" s="193"/>
      <c r="K156" s="193"/>
      <c r="L156" s="199"/>
      <c r="M156" s="200"/>
      <c r="N156" s="201"/>
      <c r="O156" s="201"/>
      <c r="P156" s="201"/>
      <c r="Q156" s="201"/>
      <c r="R156" s="201"/>
      <c r="S156" s="201"/>
      <c r="T156" s="202"/>
      <c r="AT156" s="203" t="s">
        <v>165</v>
      </c>
      <c r="AU156" s="203" t="s">
        <v>83</v>
      </c>
      <c r="AV156" s="13" t="s">
        <v>83</v>
      </c>
      <c r="AW156" s="13" t="s">
        <v>34</v>
      </c>
      <c r="AX156" s="13" t="s">
        <v>81</v>
      </c>
      <c r="AY156" s="203" t="s">
        <v>153</v>
      </c>
    </row>
    <row r="157" spans="1:65" s="2" customFormat="1" ht="37.9" customHeight="1">
      <c r="A157" s="35"/>
      <c r="B157" s="36"/>
      <c r="C157" s="174" t="s">
        <v>239</v>
      </c>
      <c r="D157" s="174" t="s">
        <v>156</v>
      </c>
      <c r="E157" s="175" t="s">
        <v>240</v>
      </c>
      <c r="F157" s="176" t="s">
        <v>241</v>
      </c>
      <c r="G157" s="177" t="s">
        <v>242</v>
      </c>
      <c r="H157" s="178">
        <v>1</v>
      </c>
      <c r="I157" s="179"/>
      <c r="J157" s="180">
        <f>ROUND(I157*H157,2)</f>
        <v>0</v>
      </c>
      <c r="K157" s="176" t="s">
        <v>206</v>
      </c>
      <c r="L157" s="40"/>
      <c r="M157" s="181" t="s">
        <v>19</v>
      </c>
      <c r="N157" s="182" t="s">
        <v>44</v>
      </c>
      <c r="O157" s="65"/>
      <c r="P157" s="183">
        <f>O157*H157</f>
        <v>0</v>
      </c>
      <c r="Q157" s="183">
        <v>1E-05</v>
      </c>
      <c r="R157" s="183">
        <f>Q157*H157</f>
        <v>1E-05</v>
      </c>
      <c r="S157" s="183">
        <v>0</v>
      </c>
      <c r="T157" s="184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85" t="s">
        <v>161</v>
      </c>
      <c r="AT157" s="185" t="s">
        <v>156</v>
      </c>
      <c r="AU157" s="185" t="s">
        <v>83</v>
      </c>
      <c r="AY157" s="18" t="s">
        <v>153</v>
      </c>
      <c r="BE157" s="186">
        <f>IF(N157="základní",J157,0)</f>
        <v>0</v>
      </c>
      <c r="BF157" s="186">
        <f>IF(N157="snížená",J157,0)</f>
        <v>0</v>
      </c>
      <c r="BG157" s="186">
        <f>IF(N157="zákl. přenesená",J157,0)</f>
        <v>0</v>
      </c>
      <c r="BH157" s="186">
        <f>IF(N157="sníž. přenesená",J157,0)</f>
        <v>0</v>
      </c>
      <c r="BI157" s="186">
        <f>IF(N157="nulová",J157,0)</f>
        <v>0</v>
      </c>
      <c r="BJ157" s="18" t="s">
        <v>81</v>
      </c>
      <c r="BK157" s="186">
        <f>ROUND(I157*H157,2)</f>
        <v>0</v>
      </c>
      <c r="BL157" s="18" t="s">
        <v>161</v>
      </c>
      <c r="BM157" s="185" t="s">
        <v>834</v>
      </c>
    </row>
    <row r="158" spans="2:63" s="12" customFormat="1" ht="22.9" customHeight="1">
      <c r="B158" s="158"/>
      <c r="C158" s="159"/>
      <c r="D158" s="160" t="s">
        <v>72</v>
      </c>
      <c r="E158" s="172" t="s">
        <v>244</v>
      </c>
      <c r="F158" s="172" t="s">
        <v>245</v>
      </c>
      <c r="G158" s="159"/>
      <c r="H158" s="159"/>
      <c r="I158" s="162"/>
      <c r="J158" s="173">
        <f>BK158</f>
        <v>0</v>
      </c>
      <c r="K158" s="159"/>
      <c r="L158" s="164"/>
      <c r="M158" s="165"/>
      <c r="N158" s="166"/>
      <c r="O158" s="166"/>
      <c r="P158" s="167">
        <f>SUM(P159:P170)</f>
        <v>0</v>
      </c>
      <c r="Q158" s="166"/>
      <c r="R158" s="167">
        <f>SUM(R159:R170)</f>
        <v>0</v>
      </c>
      <c r="S158" s="166"/>
      <c r="T158" s="168">
        <f>SUM(T159:T170)</f>
        <v>0</v>
      </c>
      <c r="AR158" s="169" t="s">
        <v>81</v>
      </c>
      <c r="AT158" s="170" t="s">
        <v>72</v>
      </c>
      <c r="AU158" s="170" t="s">
        <v>81</v>
      </c>
      <c r="AY158" s="169" t="s">
        <v>153</v>
      </c>
      <c r="BK158" s="171">
        <f>SUM(BK159:BK170)</f>
        <v>0</v>
      </c>
    </row>
    <row r="159" spans="1:65" s="2" customFormat="1" ht="37.9" customHeight="1">
      <c r="A159" s="35"/>
      <c r="B159" s="36"/>
      <c r="C159" s="174" t="s">
        <v>246</v>
      </c>
      <c r="D159" s="174" t="s">
        <v>156</v>
      </c>
      <c r="E159" s="175" t="s">
        <v>791</v>
      </c>
      <c r="F159" s="176" t="s">
        <v>792</v>
      </c>
      <c r="G159" s="177" t="s">
        <v>249</v>
      </c>
      <c r="H159" s="178">
        <v>2.41</v>
      </c>
      <c r="I159" s="179"/>
      <c r="J159" s="180">
        <f>ROUND(I159*H159,2)</f>
        <v>0</v>
      </c>
      <c r="K159" s="176" t="s">
        <v>160</v>
      </c>
      <c r="L159" s="40"/>
      <c r="M159" s="181" t="s">
        <v>19</v>
      </c>
      <c r="N159" s="182" t="s">
        <v>44</v>
      </c>
      <c r="O159" s="65"/>
      <c r="P159" s="183">
        <f>O159*H159</f>
        <v>0</v>
      </c>
      <c r="Q159" s="183">
        <v>0</v>
      </c>
      <c r="R159" s="183">
        <f>Q159*H159</f>
        <v>0</v>
      </c>
      <c r="S159" s="183">
        <v>0</v>
      </c>
      <c r="T159" s="184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85" t="s">
        <v>161</v>
      </c>
      <c r="AT159" s="185" t="s">
        <v>156</v>
      </c>
      <c r="AU159" s="185" t="s">
        <v>83</v>
      </c>
      <c r="AY159" s="18" t="s">
        <v>153</v>
      </c>
      <c r="BE159" s="186">
        <f>IF(N159="základní",J159,0)</f>
        <v>0</v>
      </c>
      <c r="BF159" s="186">
        <f>IF(N159="snížená",J159,0)</f>
        <v>0</v>
      </c>
      <c r="BG159" s="186">
        <f>IF(N159="zákl. přenesená",J159,0)</f>
        <v>0</v>
      </c>
      <c r="BH159" s="186">
        <f>IF(N159="sníž. přenesená",J159,0)</f>
        <v>0</v>
      </c>
      <c r="BI159" s="186">
        <f>IF(N159="nulová",J159,0)</f>
        <v>0</v>
      </c>
      <c r="BJ159" s="18" t="s">
        <v>81</v>
      </c>
      <c r="BK159" s="186">
        <f>ROUND(I159*H159,2)</f>
        <v>0</v>
      </c>
      <c r="BL159" s="18" t="s">
        <v>161</v>
      </c>
      <c r="BM159" s="185" t="s">
        <v>1022</v>
      </c>
    </row>
    <row r="160" spans="1:47" s="2" customFormat="1" ht="11.25">
      <c r="A160" s="35"/>
      <c r="B160" s="36"/>
      <c r="C160" s="37"/>
      <c r="D160" s="187" t="s">
        <v>163</v>
      </c>
      <c r="E160" s="37"/>
      <c r="F160" s="188" t="s">
        <v>794</v>
      </c>
      <c r="G160" s="37"/>
      <c r="H160" s="37"/>
      <c r="I160" s="189"/>
      <c r="J160" s="37"/>
      <c r="K160" s="37"/>
      <c r="L160" s="40"/>
      <c r="M160" s="190"/>
      <c r="N160" s="191"/>
      <c r="O160" s="65"/>
      <c r="P160" s="65"/>
      <c r="Q160" s="65"/>
      <c r="R160" s="65"/>
      <c r="S160" s="65"/>
      <c r="T160" s="66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8" t="s">
        <v>163</v>
      </c>
      <c r="AU160" s="18" t="s">
        <v>83</v>
      </c>
    </row>
    <row r="161" spans="1:65" s="2" customFormat="1" ht="33" customHeight="1">
      <c r="A161" s="35"/>
      <c r="B161" s="36"/>
      <c r="C161" s="174" t="s">
        <v>212</v>
      </c>
      <c r="D161" s="174" t="s">
        <v>156</v>
      </c>
      <c r="E161" s="175" t="s">
        <v>252</v>
      </c>
      <c r="F161" s="176" t="s">
        <v>253</v>
      </c>
      <c r="G161" s="177" t="s">
        <v>249</v>
      </c>
      <c r="H161" s="178">
        <v>2.41</v>
      </c>
      <c r="I161" s="179"/>
      <c r="J161" s="180">
        <f>ROUND(I161*H161,2)</f>
        <v>0</v>
      </c>
      <c r="K161" s="176" t="s">
        <v>160</v>
      </c>
      <c r="L161" s="40"/>
      <c r="M161" s="181" t="s">
        <v>19</v>
      </c>
      <c r="N161" s="182" t="s">
        <v>44</v>
      </c>
      <c r="O161" s="65"/>
      <c r="P161" s="183">
        <f>O161*H161</f>
        <v>0</v>
      </c>
      <c r="Q161" s="183">
        <v>0</v>
      </c>
      <c r="R161" s="183">
        <f>Q161*H161</f>
        <v>0</v>
      </c>
      <c r="S161" s="183">
        <v>0</v>
      </c>
      <c r="T161" s="184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85" t="s">
        <v>161</v>
      </c>
      <c r="AT161" s="185" t="s">
        <v>156</v>
      </c>
      <c r="AU161" s="185" t="s">
        <v>83</v>
      </c>
      <c r="AY161" s="18" t="s">
        <v>153</v>
      </c>
      <c r="BE161" s="186">
        <f>IF(N161="základní",J161,0)</f>
        <v>0</v>
      </c>
      <c r="BF161" s="186">
        <f>IF(N161="snížená",J161,0)</f>
        <v>0</v>
      </c>
      <c r="BG161" s="186">
        <f>IF(N161="zákl. přenesená",J161,0)</f>
        <v>0</v>
      </c>
      <c r="BH161" s="186">
        <f>IF(N161="sníž. přenesená",J161,0)</f>
        <v>0</v>
      </c>
      <c r="BI161" s="186">
        <f>IF(N161="nulová",J161,0)</f>
        <v>0</v>
      </c>
      <c r="BJ161" s="18" t="s">
        <v>81</v>
      </c>
      <c r="BK161" s="186">
        <f>ROUND(I161*H161,2)</f>
        <v>0</v>
      </c>
      <c r="BL161" s="18" t="s">
        <v>161</v>
      </c>
      <c r="BM161" s="185" t="s">
        <v>836</v>
      </c>
    </row>
    <row r="162" spans="1:47" s="2" customFormat="1" ht="11.25">
      <c r="A162" s="35"/>
      <c r="B162" s="36"/>
      <c r="C162" s="37"/>
      <c r="D162" s="187" t="s">
        <v>163</v>
      </c>
      <c r="E162" s="37"/>
      <c r="F162" s="188" t="s">
        <v>255</v>
      </c>
      <c r="G162" s="37"/>
      <c r="H162" s="37"/>
      <c r="I162" s="189"/>
      <c r="J162" s="37"/>
      <c r="K162" s="37"/>
      <c r="L162" s="40"/>
      <c r="M162" s="190"/>
      <c r="N162" s="191"/>
      <c r="O162" s="65"/>
      <c r="P162" s="65"/>
      <c r="Q162" s="65"/>
      <c r="R162" s="65"/>
      <c r="S162" s="65"/>
      <c r="T162" s="66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8" t="s">
        <v>163</v>
      </c>
      <c r="AU162" s="18" t="s">
        <v>83</v>
      </c>
    </row>
    <row r="163" spans="1:65" s="2" customFormat="1" ht="44.25" customHeight="1">
      <c r="A163" s="35"/>
      <c r="B163" s="36"/>
      <c r="C163" s="174" t="s">
        <v>256</v>
      </c>
      <c r="D163" s="174" t="s">
        <v>156</v>
      </c>
      <c r="E163" s="175" t="s">
        <v>257</v>
      </c>
      <c r="F163" s="176" t="s">
        <v>258</v>
      </c>
      <c r="G163" s="177" t="s">
        <v>249</v>
      </c>
      <c r="H163" s="178">
        <v>45.79</v>
      </c>
      <c r="I163" s="179"/>
      <c r="J163" s="180">
        <f>ROUND(I163*H163,2)</f>
        <v>0</v>
      </c>
      <c r="K163" s="176" t="s">
        <v>160</v>
      </c>
      <c r="L163" s="40"/>
      <c r="M163" s="181" t="s">
        <v>19</v>
      </c>
      <c r="N163" s="182" t="s">
        <v>44</v>
      </c>
      <c r="O163" s="65"/>
      <c r="P163" s="183">
        <f>O163*H163</f>
        <v>0</v>
      </c>
      <c r="Q163" s="183">
        <v>0</v>
      </c>
      <c r="R163" s="183">
        <f>Q163*H163</f>
        <v>0</v>
      </c>
      <c r="S163" s="183">
        <v>0</v>
      </c>
      <c r="T163" s="184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85" t="s">
        <v>161</v>
      </c>
      <c r="AT163" s="185" t="s">
        <v>156</v>
      </c>
      <c r="AU163" s="185" t="s">
        <v>83</v>
      </c>
      <c r="AY163" s="18" t="s">
        <v>153</v>
      </c>
      <c r="BE163" s="186">
        <f>IF(N163="základní",J163,0)</f>
        <v>0</v>
      </c>
      <c r="BF163" s="186">
        <f>IF(N163="snížená",J163,0)</f>
        <v>0</v>
      </c>
      <c r="BG163" s="186">
        <f>IF(N163="zákl. přenesená",J163,0)</f>
        <v>0</v>
      </c>
      <c r="BH163" s="186">
        <f>IF(N163="sníž. přenesená",J163,0)</f>
        <v>0</v>
      </c>
      <c r="BI163" s="186">
        <f>IF(N163="nulová",J163,0)</f>
        <v>0</v>
      </c>
      <c r="BJ163" s="18" t="s">
        <v>81</v>
      </c>
      <c r="BK163" s="186">
        <f>ROUND(I163*H163,2)</f>
        <v>0</v>
      </c>
      <c r="BL163" s="18" t="s">
        <v>161</v>
      </c>
      <c r="BM163" s="185" t="s">
        <v>837</v>
      </c>
    </row>
    <row r="164" spans="1:47" s="2" customFormat="1" ht="11.25">
      <c r="A164" s="35"/>
      <c r="B164" s="36"/>
      <c r="C164" s="37"/>
      <c r="D164" s="187" t="s">
        <v>163</v>
      </c>
      <c r="E164" s="37"/>
      <c r="F164" s="188" t="s">
        <v>260</v>
      </c>
      <c r="G164" s="37"/>
      <c r="H164" s="37"/>
      <c r="I164" s="189"/>
      <c r="J164" s="37"/>
      <c r="K164" s="37"/>
      <c r="L164" s="40"/>
      <c r="M164" s="190"/>
      <c r="N164" s="191"/>
      <c r="O164" s="65"/>
      <c r="P164" s="65"/>
      <c r="Q164" s="65"/>
      <c r="R164" s="65"/>
      <c r="S164" s="65"/>
      <c r="T164" s="66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8" t="s">
        <v>163</v>
      </c>
      <c r="AU164" s="18" t="s">
        <v>83</v>
      </c>
    </row>
    <row r="165" spans="2:51" s="13" customFormat="1" ht="11.25">
      <c r="B165" s="192"/>
      <c r="C165" s="193"/>
      <c r="D165" s="194" t="s">
        <v>165</v>
      </c>
      <c r="E165" s="195" t="s">
        <v>19</v>
      </c>
      <c r="F165" s="196" t="s">
        <v>838</v>
      </c>
      <c r="G165" s="193"/>
      <c r="H165" s="197">
        <v>45.79</v>
      </c>
      <c r="I165" s="198"/>
      <c r="J165" s="193"/>
      <c r="K165" s="193"/>
      <c r="L165" s="199"/>
      <c r="M165" s="200"/>
      <c r="N165" s="201"/>
      <c r="O165" s="201"/>
      <c r="P165" s="201"/>
      <c r="Q165" s="201"/>
      <c r="R165" s="201"/>
      <c r="S165" s="201"/>
      <c r="T165" s="202"/>
      <c r="AT165" s="203" t="s">
        <v>165</v>
      </c>
      <c r="AU165" s="203" t="s">
        <v>83</v>
      </c>
      <c r="AV165" s="13" t="s">
        <v>83</v>
      </c>
      <c r="AW165" s="13" t="s">
        <v>34</v>
      </c>
      <c r="AX165" s="13" t="s">
        <v>81</v>
      </c>
      <c r="AY165" s="203" t="s">
        <v>153</v>
      </c>
    </row>
    <row r="166" spans="1:65" s="2" customFormat="1" ht="44.25" customHeight="1">
      <c r="A166" s="35"/>
      <c r="B166" s="36"/>
      <c r="C166" s="174" t="s">
        <v>262</v>
      </c>
      <c r="D166" s="174" t="s">
        <v>156</v>
      </c>
      <c r="E166" s="175" t="s">
        <v>263</v>
      </c>
      <c r="F166" s="176" t="s">
        <v>264</v>
      </c>
      <c r="G166" s="177" t="s">
        <v>249</v>
      </c>
      <c r="H166" s="178">
        <v>1.436</v>
      </c>
      <c r="I166" s="179"/>
      <c r="J166" s="180">
        <f>ROUND(I166*H166,2)</f>
        <v>0</v>
      </c>
      <c r="K166" s="176" t="s">
        <v>160</v>
      </c>
      <c r="L166" s="40"/>
      <c r="M166" s="181" t="s">
        <v>19</v>
      </c>
      <c r="N166" s="182" t="s">
        <v>44</v>
      </c>
      <c r="O166" s="65"/>
      <c r="P166" s="183">
        <f>O166*H166</f>
        <v>0</v>
      </c>
      <c r="Q166" s="183">
        <v>0</v>
      </c>
      <c r="R166" s="183">
        <f>Q166*H166</f>
        <v>0</v>
      </c>
      <c r="S166" s="183">
        <v>0</v>
      </c>
      <c r="T166" s="184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85" t="s">
        <v>161</v>
      </c>
      <c r="AT166" s="185" t="s">
        <v>156</v>
      </c>
      <c r="AU166" s="185" t="s">
        <v>83</v>
      </c>
      <c r="AY166" s="18" t="s">
        <v>153</v>
      </c>
      <c r="BE166" s="186">
        <f>IF(N166="základní",J166,0)</f>
        <v>0</v>
      </c>
      <c r="BF166" s="186">
        <f>IF(N166="snížená",J166,0)</f>
        <v>0</v>
      </c>
      <c r="BG166" s="186">
        <f>IF(N166="zákl. přenesená",J166,0)</f>
        <v>0</v>
      </c>
      <c r="BH166" s="186">
        <f>IF(N166="sníž. přenesená",J166,0)</f>
        <v>0</v>
      </c>
      <c r="BI166" s="186">
        <f>IF(N166="nulová",J166,0)</f>
        <v>0</v>
      </c>
      <c r="BJ166" s="18" t="s">
        <v>81</v>
      </c>
      <c r="BK166" s="186">
        <f>ROUND(I166*H166,2)</f>
        <v>0</v>
      </c>
      <c r="BL166" s="18" t="s">
        <v>161</v>
      </c>
      <c r="BM166" s="185" t="s">
        <v>839</v>
      </c>
    </row>
    <row r="167" spans="1:47" s="2" customFormat="1" ht="11.25">
      <c r="A167" s="35"/>
      <c r="B167" s="36"/>
      <c r="C167" s="37"/>
      <c r="D167" s="187" t="s">
        <v>163</v>
      </c>
      <c r="E167" s="37"/>
      <c r="F167" s="188" t="s">
        <v>266</v>
      </c>
      <c r="G167" s="37"/>
      <c r="H167" s="37"/>
      <c r="I167" s="189"/>
      <c r="J167" s="37"/>
      <c r="K167" s="37"/>
      <c r="L167" s="40"/>
      <c r="M167" s="190"/>
      <c r="N167" s="191"/>
      <c r="O167" s="65"/>
      <c r="P167" s="65"/>
      <c r="Q167" s="65"/>
      <c r="R167" s="65"/>
      <c r="S167" s="65"/>
      <c r="T167" s="66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8" t="s">
        <v>163</v>
      </c>
      <c r="AU167" s="18" t="s">
        <v>83</v>
      </c>
    </row>
    <row r="168" spans="2:51" s="13" customFormat="1" ht="11.25">
      <c r="B168" s="192"/>
      <c r="C168" s="193"/>
      <c r="D168" s="194" t="s">
        <v>165</v>
      </c>
      <c r="E168" s="195" t="s">
        <v>19</v>
      </c>
      <c r="F168" s="196" t="s">
        <v>840</v>
      </c>
      <c r="G168" s="193"/>
      <c r="H168" s="197">
        <v>1.436</v>
      </c>
      <c r="I168" s="198"/>
      <c r="J168" s="193"/>
      <c r="K168" s="193"/>
      <c r="L168" s="199"/>
      <c r="M168" s="200"/>
      <c r="N168" s="201"/>
      <c r="O168" s="201"/>
      <c r="P168" s="201"/>
      <c r="Q168" s="201"/>
      <c r="R168" s="201"/>
      <c r="S168" s="201"/>
      <c r="T168" s="202"/>
      <c r="AT168" s="203" t="s">
        <v>165</v>
      </c>
      <c r="AU168" s="203" t="s">
        <v>83</v>
      </c>
      <c r="AV168" s="13" t="s">
        <v>83</v>
      </c>
      <c r="AW168" s="13" t="s">
        <v>34</v>
      </c>
      <c r="AX168" s="13" t="s">
        <v>81</v>
      </c>
      <c r="AY168" s="203" t="s">
        <v>153</v>
      </c>
    </row>
    <row r="169" spans="1:65" s="2" customFormat="1" ht="44.25" customHeight="1">
      <c r="A169" s="35"/>
      <c r="B169" s="36"/>
      <c r="C169" s="174" t="s">
        <v>268</v>
      </c>
      <c r="D169" s="174" t="s">
        <v>156</v>
      </c>
      <c r="E169" s="175" t="s">
        <v>269</v>
      </c>
      <c r="F169" s="176" t="s">
        <v>270</v>
      </c>
      <c r="G169" s="177" t="s">
        <v>249</v>
      </c>
      <c r="H169" s="178">
        <v>0.974</v>
      </c>
      <c r="I169" s="179"/>
      <c r="J169" s="180">
        <f>ROUND(I169*H169,2)</f>
        <v>0</v>
      </c>
      <c r="K169" s="176" t="s">
        <v>160</v>
      </c>
      <c r="L169" s="40"/>
      <c r="M169" s="181" t="s">
        <v>19</v>
      </c>
      <c r="N169" s="182" t="s">
        <v>44</v>
      </c>
      <c r="O169" s="65"/>
      <c r="P169" s="183">
        <f>O169*H169</f>
        <v>0</v>
      </c>
      <c r="Q169" s="183">
        <v>0</v>
      </c>
      <c r="R169" s="183">
        <f>Q169*H169</f>
        <v>0</v>
      </c>
      <c r="S169" s="183">
        <v>0</v>
      </c>
      <c r="T169" s="184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85" t="s">
        <v>161</v>
      </c>
      <c r="AT169" s="185" t="s">
        <v>156</v>
      </c>
      <c r="AU169" s="185" t="s">
        <v>83</v>
      </c>
      <c r="AY169" s="18" t="s">
        <v>153</v>
      </c>
      <c r="BE169" s="186">
        <f>IF(N169="základní",J169,0)</f>
        <v>0</v>
      </c>
      <c r="BF169" s="186">
        <f>IF(N169="snížená",J169,0)</f>
        <v>0</v>
      </c>
      <c r="BG169" s="186">
        <f>IF(N169="zákl. přenesená",J169,0)</f>
        <v>0</v>
      </c>
      <c r="BH169" s="186">
        <f>IF(N169="sníž. přenesená",J169,0)</f>
        <v>0</v>
      </c>
      <c r="BI169" s="186">
        <f>IF(N169="nulová",J169,0)</f>
        <v>0</v>
      </c>
      <c r="BJ169" s="18" t="s">
        <v>81</v>
      </c>
      <c r="BK169" s="186">
        <f>ROUND(I169*H169,2)</f>
        <v>0</v>
      </c>
      <c r="BL169" s="18" t="s">
        <v>161</v>
      </c>
      <c r="BM169" s="185" t="s">
        <v>841</v>
      </c>
    </row>
    <row r="170" spans="1:47" s="2" customFormat="1" ht="11.25">
      <c r="A170" s="35"/>
      <c r="B170" s="36"/>
      <c r="C170" s="37"/>
      <c r="D170" s="187" t="s">
        <v>163</v>
      </c>
      <c r="E170" s="37"/>
      <c r="F170" s="188" t="s">
        <v>272</v>
      </c>
      <c r="G170" s="37"/>
      <c r="H170" s="37"/>
      <c r="I170" s="189"/>
      <c r="J170" s="37"/>
      <c r="K170" s="37"/>
      <c r="L170" s="40"/>
      <c r="M170" s="190"/>
      <c r="N170" s="191"/>
      <c r="O170" s="65"/>
      <c r="P170" s="65"/>
      <c r="Q170" s="65"/>
      <c r="R170" s="65"/>
      <c r="S170" s="65"/>
      <c r="T170" s="66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8" t="s">
        <v>163</v>
      </c>
      <c r="AU170" s="18" t="s">
        <v>83</v>
      </c>
    </row>
    <row r="171" spans="2:63" s="12" customFormat="1" ht="25.9" customHeight="1">
      <c r="B171" s="158"/>
      <c r="C171" s="159"/>
      <c r="D171" s="160" t="s">
        <v>72</v>
      </c>
      <c r="E171" s="161" t="s">
        <v>273</v>
      </c>
      <c r="F171" s="161" t="s">
        <v>274</v>
      </c>
      <c r="G171" s="159"/>
      <c r="H171" s="159"/>
      <c r="I171" s="162"/>
      <c r="J171" s="163">
        <f>BK171</f>
        <v>0</v>
      </c>
      <c r="K171" s="159"/>
      <c r="L171" s="164"/>
      <c r="M171" s="165"/>
      <c r="N171" s="166"/>
      <c r="O171" s="166"/>
      <c r="P171" s="167">
        <f>P172+P195+P205+P219+P254+P284+P294+P300+P318+P326+P340+P347+P368+P378</f>
        <v>0</v>
      </c>
      <c r="Q171" s="166"/>
      <c r="R171" s="167">
        <f>R172+R195+R205+R219+R254+R284+R294+R300+R318+R326+R340+R347+R368+R378</f>
        <v>1.0240755186</v>
      </c>
      <c r="S171" s="166"/>
      <c r="T171" s="168">
        <f>T172+T195+T205+T219+T254+T284+T294+T300+T318+T326+T340+T347+T368+T378</f>
        <v>0.142578</v>
      </c>
      <c r="AR171" s="169" t="s">
        <v>83</v>
      </c>
      <c r="AT171" s="170" t="s">
        <v>72</v>
      </c>
      <c r="AU171" s="170" t="s">
        <v>73</v>
      </c>
      <c r="AY171" s="169" t="s">
        <v>153</v>
      </c>
      <c r="BK171" s="171">
        <f>BK172+BK195+BK205+BK219+BK254+BK284+BK294+BK300+BK318+BK326+BK340+BK347+BK368+BK378</f>
        <v>0</v>
      </c>
    </row>
    <row r="172" spans="2:63" s="12" customFormat="1" ht="22.9" customHeight="1">
      <c r="B172" s="158"/>
      <c r="C172" s="159"/>
      <c r="D172" s="160" t="s">
        <v>72</v>
      </c>
      <c r="E172" s="172" t="s">
        <v>275</v>
      </c>
      <c r="F172" s="172" t="s">
        <v>276</v>
      </c>
      <c r="G172" s="159"/>
      <c r="H172" s="159"/>
      <c r="I172" s="162"/>
      <c r="J172" s="173">
        <f>BK172</f>
        <v>0</v>
      </c>
      <c r="K172" s="159"/>
      <c r="L172" s="164"/>
      <c r="M172" s="165"/>
      <c r="N172" s="166"/>
      <c r="O172" s="166"/>
      <c r="P172" s="167">
        <f>SUM(P173:P194)</f>
        <v>0</v>
      </c>
      <c r="Q172" s="166"/>
      <c r="R172" s="167">
        <f>SUM(R173:R194)</f>
        <v>0.006656</v>
      </c>
      <c r="S172" s="166"/>
      <c r="T172" s="168">
        <f>SUM(T173:T194)</f>
        <v>0.013508</v>
      </c>
      <c r="AR172" s="169" t="s">
        <v>83</v>
      </c>
      <c r="AT172" s="170" t="s">
        <v>72</v>
      </c>
      <c r="AU172" s="170" t="s">
        <v>81</v>
      </c>
      <c r="AY172" s="169" t="s">
        <v>153</v>
      </c>
      <c r="BK172" s="171">
        <f>SUM(BK173:BK194)</f>
        <v>0</v>
      </c>
    </row>
    <row r="173" spans="1:65" s="2" customFormat="1" ht="24.2" customHeight="1">
      <c r="A173" s="35"/>
      <c r="B173" s="36"/>
      <c r="C173" s="174" t="s">
        <v>277</v>
      </c>
      <c r="D173" s="174" t="s">
        <v>156</v>
      </c>
      <c r="E173" s="175" t="s">
        <v>278</v>
      </c>
      <c r="F173" s="176" t="s">
        <v>279</v>
      </c>
      <c r="G173" s="177" t="s">
        <v>159</v>
      </c>
      <c r="H173" s="178">
        <v>3.377</v>
      </c>
      <c r="I173" s="179"/>
      <c r="J173" s="180">
        <f>ROUND(I173*H173,2)</f>
        <v>0</v>
      </c>
      <c r="K173" s="176" t="s">
        <v>160</v>
      </c>
      <c r="L173" s="40"/>
      <c r="M173" s="181" t="s">
        <v>19</v>
      </c>
      <c r="N173" s="182" t="s">
        <v>44</v>
      </c>
      <c r="O173" s="65"/>
      <c r="P173" s="183">
        <f>O173*H173</f>
        <v>0</v>
      </c>
      <c r="Q173" s="183">
        <v>0</v>
      </c>
      <c r="R173" s="183">
        <f>Q173*H173</f>
        <v>0</v>
      </c>
      <c r="S173" s="183">
        <v>0.004</v>
      </c>
      <c r="T173" s="184">
        <f>S173*H173</f>
        <v>0.013508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85" t="s">
        <v>212</v>
      </c>
      <c r="AT173" s="185" t="s">
        <v>156</v>
      </c>
      <c r="AU173" s="185" t="s">
        <v>83</v>
      </c>
      <c r="AY173" s="18" t="s">
        <v>153</v>
      </c>
      <c r="BE173" s="186">
        <f>IF(N173="základní",J173,0)</f>
        <v>0</v>
      </c>
      <c r="BF173" s="186">
        <f>IF(N173="snížená",J173,0)</f>
        <v>0</v>
      </c>
      <c r="BG173" s="186">
        <f>IF(N173="zákl. přenesená",J173,0)</f>
        <v>0</v>
      </c>
      <c r="BH173" s="186">
        <f>IF(N173="sníž. přenesená",J173,0)</f>
        <v>0</v>
      </c>
      <c r="BI173" s="186">
        <f>IF(N173="nulová",J173,0)</f>
        <v>0</v>
      </c>
      <c r="BJ173" s="18" t="s">
        <v>81</v>
      </c>
      <c r="BK173" s="186">
        <f>ROUND(I173*H173,2)</f>
        <v>0</v>
      </c>
      <c r="BL173" s="18" t="s">
        <v>212</v>
      </c>
      <c r="BM173" s="185" t="s">
        <v>842</v>
      </c>
    </row>
    <row r="174" spans="1:47" s="2" customFormat="1" ht="11.25">
      <c r="A174" s="35"/>
      <c r="B174" s="36"/>
      <c r="C174" s="37"/>
      <c r="D174" s="187" t="s">
        <v>163</v>
      </c>
      <c r="E174" s="37"/>
      <c r="F174" s="188" t="s">
        <v>281</v>
      </c>
      <c r="G174" s="37"/>
      <c r="H174" s="37"/>
      <c r="I174" s="189"/>
      <c r="J174" s="37"/>
      <c r="K174" s="37"/>
      <c r="L174" s="40"/>
      <c r="M174" s="190"/>
      <c r="N174" s="191"/>
      <c r="O174" s="65"/>
      <c r="P174" s="65"/>
      <c r="Q174" s="65"/>
      <c r="R174" s="65"/>
      <c r="S174" s="65"/>
      <c r="T174" s="66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8" t="s">
        <v>163</v>
      </c>
      <c r="AU174" s="18" t="s">
        <v>83</v>
      </c>
    </row>
    <row r="175" spans="2:51" s="13" customFormat="1" ht="11.25">
      <c r="B175" s="192"/>
      <c r="C175" s="193"/>
      <c r="D175" s="194" t="s">
        <v>165</v>
      </c>
      <c r="E175" s="195" t="s">
        <v>19</v>
      </c>
      <c r="F175" s="196" t="s">
        <v>810</v>
      </c>
      <c r="G175" s="193"/>
      <c r="H175" s="197">
        <v>1.164</v>
      </c>
      <c r="I175" s="198"/>
      <c r="J175" s="193"/>
      <c r="K175" s="193"/>
      <c r="L175" s="199"/>
      <c r="M175" s="200"/>
      <c r="N175" s="201"/>
      <c r="O175" s="201"/>
      <c r="P175" s="201"/>
      <c r="Q175" s="201"/>
      <c r="R175" s="201"/>
      <c r="S175" s="201"/>
      <c r="T175" s="202"/>
      <c r="AT175" s="203" t="s">
        <v>165</v>
      </c>
      <c r="AU175" s="203" t="s">
        <v>83</v>
      </c>
      <c r="AV175" s="13" t="s">
        <v>83</v>
      </c>
      <c r="AW175" s="13" t="s">
        <v>34</v>
      </c>
      <c r="AX175" s="13" t="s">
        <v>73</v>
      </c>
      <c r="AY175" s="203" t="s">
        <v>153</v>
      </c>
    </row>
    <row r="176" spans="2:51" s="13" customFormat="1" ht="11.25">
      <c r="B176" s="192"/>
      <c r="C176" s="193"/>
      <c r="D176" s="194" t="s">
        <v>165</v>
      </c>
      <c r="E176" s="195" t="s">
        <v>19</v>
      </c>
      <c r="F176" s="196" t="s">
        <v>811</v>
      </c>
      <c r="G176" s="193"/>
      <c r="H176" s="197">
        <v>1.278</v>
      </c>
      <c r="I176" s="198"/>
      <c r="J176" s="193"/>
      <c r="K176" s="193"/>
      <c r="L176" s="199"/>
      <c r="M176" s="200"/>
      <c r="N176" s="201"/>
      <c r="O176" s="201"/>
      <c r="P176" s="201"/>
      <c r="Q176" s="201"/>
      <c r="R176" s="201"/>
      <c r="S176" s="201"/>
      <c r="T176" s="202"/>
      <c r="AT176" s="203" t="s">
        <v>165</v>
      </c>
      <c r="AU176" s="203" t="s">
        <v>83</v>
      </c>
      <c r="AV176" s="13" t="s">
        <v>83</v>
      </c>
      <c r="AW176" s="13" t="s">
        <v>34</v>
      </c>
      <c r="AX176" s="13" t="s">
        <v>73</v>
      </c>
      <c r="AY176" s="203" t="s">
        <v>153</v>
      </c>
    </row>
    <row r="177" spans="2:51" s="13" customFormat="1" ht="11.25">
      <c r="B177" s="192"/>
      <c r="C177" s="193"/>
      <c r="D177" s="194" t="s">
        <v>165</v>
      </c>
      <c r="E177" s="195" t="s">
        <v>19</v>
      </c>
      <c r="F177" s="196" t="s">
        <v>812</v>
      </c>
      <c r="G177" s="193"/>
      <c r="H177" s="197">
        <v>0.935</v>
      </c>
      <c r="I177" s="198"/>
      <c r="J177" s="193"/>
      <c r="K177" s="193"/>
      <c r="L177" s="199"/>
      <c r="M177" s="200"/>
      <c r="N177" s="201"/>
      <c r="O177" s="201"/>
      <c r="P177" s="201"/>
      <c r="Q177" s="201"/>
      <c r="R177" s="201"/>
      <c r="S177" s="201"/>
      <c r="T177" s="202"/>
      <c r="AT177" s="203" t="s">
        <v>165</v>
      </c>
      <c r="AU177" s="203" t="s">
        <v>83</v>
      </c>
      <c r="AV177" s="13" t="s">
        <v>83</v>
      </c>
      <c r="AW177" s="13" t="s">
        <v>34</v>
      </c>
      <c r="AX177" s="13" t="s">
        <v>73</v>
      </c>
      <c r="AY177" s="203" t="s">
        <v>153</v>
      </c>
    </row>
    <row r="178" spans="2:51" s="14" customFormat="1" ht="11.25">
      <c r="B178" s="204"/>
      <c r="C178" s="205"/>
      <c r="D178" s="194" t="s">
        <v>165</v>
      </c>
      <c r="E178" s="206" t="s">
        <v>19</v>
      </c>
      <c r="F178" s="207" t="s">
        <v>184</v>
      </c>
      <c r="G178" s="205"/>
      <c r="H178" s="208">
        <v>3.377</v>
      </c>
      <c r="I178" s="209"/>
      <c r="J178" s="205"/>
      <c r="K178" s="205"/>
      <c r="L178" s="210"/>
      <c r="M178" s="211"/>
      <c r="N178" s="212"/>
      <c r="O178" s="212"/>
      <c r="P178" s="212"/>
      <c r="Q178" s="212"/>
      <c r="R178" s="212"/>
      <c r="S178" s="212"/>
      <c r="T178" s="213"/>
      <c r="AT178" s="214" t="s">
        <v>165</v>
      </c>
      <c r="AU178" s="214" t="s">
        <v>83</v>
      </c>
      <c r="AV178" s="14" t="s">
        <v>161</v>
      </c>
      <c r="AW178" s="14" t="s">
        <v>34</v>
      </c>
      <c r="AX178" s="14" t="s">
        <v>81</v>
      </c>
      <c r="AY178" s="214" t="s">
        <v>153</v>
      </c>
    </row>
    <row r="179" spans="1:65" s="2" customFormat="1" ht="33" customHeight="1">
      <c r="A179" s="35"/>
      <c r="B179" s="36"/>
      <c r="C179" s="174" t="s">
        <v>7</v>
      </c>
      <c r="D179" s="174" t="s">
        <v>156</v>
      </c>
      <c r="E179" s="175" t="s">
        <v>285</v>
      </c>
      <c r="F179" s="176" t="s">
        <v>286</v>
      </c>
      <c r="G179" s="177" t="s">
        <v>159</v>
      </c>
      <c r="H179" s="178">
        <v>3.377</v>
      </c>
      <c r="I179" s="179"/>
      <c r="J179" s="180">
        <f>ROUND(I179*H179,2)</f>
        <v>0</v>
      </c>
      <c r="K179" s="176" t="s">
        <v>160</v>
      </c>
      <c r="L179" s="40"/>
      <c r="M179" s="181" t="s">
        <v>19</v>
      </c>
      <c r="N179" s="182" t="s">
        <v>44</v>
      </c>
      <c r="O179" s="65"/>
      <c r="P179" s="183">
        <f>O179*H179</f>
        <v>0</v>
      </c>
      <c r="Q179" s="183">
        <v>0</v>
      </c>
      <c r="R179" s="183">
        <f>Q179*H179</f>
        <v>0</v>
      </c>
      <c r="S179" s="183">
        <v>0</v>
      </c>
      <c r="T179" s="184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85" t="s">
        <v>212</v>
      </c>
      <c r="AT179" s="185" t="s">
        <v>156</v>
      </c>
      <c r="AU179" s="185" t="s">
        <v>83</v>
      </c>
      <c r="AY179" s="18" t="s">
        <v>153</v>
      </c>
      <c r="BE179" s="186">
        <f>IF(N179="základní",J179,0)</f>
        <v>0</v>
      </c>
      <c r="BF179" s="186">
        <f>IF(N179="snížená",J179,0)</f>
        <v>0</v>
      </c>
      <c r="BG179" s="186">
        <f>IF(N179="zákl. přenesená",J179,0)</f>
        <v>0</v>
      </c>
      <c r="BH179" s="186">
        <f>IF(N179="sníž. přenesená",J179,0)</f>
        <v>0</v>
      </c>
      <c r="BI179" s="186">
        <f>IF(N179="nulová",J179,0)</f>
        <v>0</v>
      </c>
      <c r="BJ179" s="18" t="s">
        <v>81</v>
      </c>
      <c r="BK179" s="186">
        <f>ROUND(I179*H179,2)</f>
        <v>0</v>
      </c>
      <c r="BL179" s="18" t="s">
        <v>212</v>
      </c>
      <c r="BM179" s="185" t="s">
        <v>843</v>
      </c>
    </row>
    <row r="180" spans="1:47" s="2" customFormat="1" ht="11.25">
      <c r="A180" s="35"/>
      <c r="B180" s="36"/>
      <c r="C180" s="37"/>
      <c r="D180" s="187" t="s">
        <v>163</v>
      </c>
      <c r="E180" s="37"/>
      <c r="F180" s="188" t="s">
        <v>288</v>
      </c>
      <c r="G180" s="37"/>
      <c r="H180" s="37"/>
      <c r="I180" s="189"/>
      <c r="J180" s="37"/>
      <c r="K180" s="37"/>
      <c r="L180" s="40"/>
      <c r="M180" s="190"/>
      <c r="N180" s="191"/>
      <c r="O180" s="65"/>
      <c r="P180" s="65"/>
      <c r="Q180" s="65"/>
      <c r="R180" s="65"/>
      <c r="S180" s="65"/>
      <c r="T180" s="66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8" t="s">
        <v>163</v>
      </c>
      <c r="AU180" s="18" t="s">
        <v>83</v>
      </c>
    </row>
    <row r="181" spans="2:51" s="13" customFormat="1" ht="11.25">
      <c r="B181" s="192"/>
      <c r="C181" s="193"/>
      <c r="D181" s="194" t="s">
        <v>165</v>
      </c>
      <c r="E181" s="195" t="s">
        <v>19</v>
      </c>
      <c r="F181" s="196" t="s">
        <v>810</v>
      </c>
      <c r="G181" s="193"/>
      <c r="H181" s="197">
        <v>1.164</v>
      </c>
      <c r="I181" s="198"/>
      <c r="J181" s="193"/>
      <c r="K181" s="193"/>
      <c r="L181" s="199"/>
      <c r="M181" s="200"/>
      <c r="N181" s="201"/>
      <c r="O181" s="201"/>
      <c r="P181" s="201"/>
      <c r="Q181" s="201"/>
      <c r="R181" s="201"/>
      <c r="S181" s="201"/>
      <c r="T181" s="202"/>
      <c r="AT181" s="203" t="s">
        <v>165</v>
      </c>
      <c r="AU181" s="203" t="s">
        <v>83</v>
      </c>
      <c r="AV181" s="13" t="s">
        <v>83</v>
      </c>
      <c r="AW181" s="13" t="s">
        <v>34</v>
      </c>
      <c r="AX181" s="13" t="s">
        <v>73</v>
      </c>
      <c r="AY181" s="203" t="s">
        <v>153</v>
      </c>
    </row>
    <row r="182" spans="2:51" s="13" customFormat="1" ht="11.25">
      <c r="B182" s="192"/>
      <c r="C182" s="193"/>
      <c r="D182" s="194" t="s">
        <v>165</v>
      </c>
      <c r="E182" s="195" t="s">
        <v>19</v>
      </c>
      <c r="F182" s="196" t="s">
        <v>811</v>
      </c>
      <c r="G182" s="193"/>
      <c r="H182" s="197">
        <v>1.278</v>
      </c>
      <c r="I182" s="198"/>
      <c r="J182" s="193"/>
      <c r="K182" s="193"/>
      <c r="L182" s="199"/>
      <c r="M182" s="200"/>
      <c r="N182" s="201"/>
      <c r="O182" s="201"/>
      <c r="P182" s="201"/>
      <c r="Q182" s="201"/>
      <c r="R182" s="201"/>
      <c r="S182" s="201"/>
      <c r="T182" s="202"/>
      <c r="AT182" s="203" t="s">
        <v>165</v>
      </c>
      <c r="AU182" s="203" t="s">
        <v>83</v>
      </c>
      <c r="AV182" s="13" t="s">
        <v>83</v>
      </c>
      <c r="AW182" s="13" t="s">
        <v>34</v>
      </c>
      <c r="AX182" s="13" t="s">
        <v>73</v>
      </c>
      <c r="AY182" s="203" t="s">
        <v>153</v>
      </c>
    </row>
    <row r="183" spans="2:51" s="13" customFormat="1" ht="11.25">
      <c r="B183" s="192"/>
      <c r="C183" s="193"/>
      <c r="D183" s="194" t="s">
        <v>165</v>
      </c>
      <c r="E183" s="195" t="s">
        <v>19</v>
      </c>
      <c r="F183" s="196" t="s">
        <v>812</v>
      </c>
      <c r="G183" s="193"/>
      <c r="H183" s="197">
        <v>0.935</v>
      </c>
      <c r="I183" s="198"/>
      <c r="J183" s="193"/>
      <c r="K183" s="193"/>
      <c r="L183" s="199"/>
      <c r="M183" s="200"/>
      <c r="N183" s="201"/>
      <c r="O183" s="201"/>
      <c r="P183" s="201"/>
      <c r="Q183" s="201"/>
      <c r="R183" s="201"/>
      <c r="S183" s="201"/>
      <c r="T183" s="202"/>
      <c r="AT183" s="203" t="s">
        <v>165</v>
      </c>
      <c r="AU183" s="203" t="s">
        <v>83</v>
      </c>
      <c r="AV183" s="13" t="s">
        <v>83</v>
      </c>
      <c r="AW183" s="13" t="s">
        <v>34</v>
      </c>
      <c r="AX183" s="13" t="s">
        <v>73</v>
      </c>
      <c r="AY183" s="203" t="s">
        <v>153</v>
      </c>
    </row>
    <row r="184" spans="2:51" s="14" customFormat="1" ht="11.25">
      <c r="B184" s="204"/>
      <c r="C184" s="205"/>
      <c r="D184" s="194" t="s">
        <v>165</v>
      </c>
      <c r="E184" s="206" t="s">
        <v>19</v>
      </c>
      <c r="F184" s="207" t="s">
        <v>184</v>
      </c>
      <c r="G184" s="205"/>
      <c r="H184" s="208">
        <v>3.3770000000000002</v>
      </c>
      <c r="I184" s="209"/>
      <c r="J184" s="205"/>
      <c r="K184" s="205"/>
      <c r="L184" s="210"/>
      <c r="M184" s="211"/>
      <c r="N184" s="212"/>
      <c r="O184" s="212"/>
      <c r="P184" s="212"/>
      <c r="Q184" s="212"/>
      <c r="R184" s="212"/>
      <c r="S184" s="212"/>
      <c r="T184" s="213"/>
      <c r="AT184" s="214" t="s">
        <v>165</v>
      </c>
      <c r="AU184" s="214" t="s">
        <v>83</v>
      </c>
      <c r="AV184" s="14" t="s">
        <v>161</v>
      </c>
      <c r="AW184" s="14" t="s">
        <v>34</v>
      </c>
      <c r="AX184" s="14" t="s">
        <v>81</v>
      </c>
      <c r="AY184" s="214" t="s">
        <v>153</v>
      </c>
    </row>
    <row r="185" spans="1:65" s="2" customFormat="1" ht="33" customHeight="1">
      <c r="A185" s="35"/>
      <c r="B185" s="36"/>
      <c r="C185" s="174" t="s">
        <v>289</v>
      </c>
      <c r="D185" s="174" t="s">
        <v>156</v>
      </c>
      <c r="E185" s="175" t="s">
        <v>290</v>
      </c>
      <c r="F185" s="176" t="s">
        <v>291</v>
      </c>
      <c r="G185" s="177" t="s">
        <v>159</v>
      </c>
      <c r="H185" s="178">
        <v>7.716</v>
      </c>
      <c r="I185" s="179"/>
      <c r="J185" s="180">
        <f>ROUND(I185*H185,2)</f>
        <v>0</v>
      </c>
      <c r="K185" s="176" t="s">
        <v>160</v>
      </c>
      <c r="L185" s="40"/>
      <c r="M185" s="181" t="s">
        <v>19</v>
      </c>
      <c r="N185" s="182" t="s">
        <v>44</v>
      </c>
      <c r="O185" s="65"/>
      <c r="P185" s="183">
        <f>O185*H185</f>
        <v>0</v>
      </c>
      <c r="Q185" s="183">
        <v>0</v>
      </c>
      <c r="R185" s="183">
        <f>Q185*H185</f>
        <v>0</v>
      </c>
      <c r="S185" s="183">
        <v>0</v>
      </c>
      <c r="T185" s="184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85" t="s">
        <v>212</v>
      </c>
      <c r="AT185" s="185" t="s">
        <v>156</v>
      </c>
      <c r="AU185" s="185" t="s">
        <v>83</v>
      </c>
      <c r="AY185" s="18" t="s">
        <v>153</v>
      </c>
      <c r="BE185" s="186">
        <f>IF(N185="základní",J185,0)</f>
        <v>0</v>
      </c>
      <c r="BF185" s="186">
        <f>IF(N185="snížená",J185,0)</f>
        <v>0</v>
      </c>
      <c r="BG185" s="186">
        <f>IF(N185="zákl. přenesená",J185,0)</f>
        <v>0</v>
      </c>
      <c r="BH185" s="186">
        <f>IF(N185="sníž. přenesená",J185,0)</f>
        <v>0</v>
      </c>
      <c r="BI185" s="186">
        <f>IF(N185="nulová",J185,0)</f>
        <v>0</v>
      </c>
      <c r="BJ185" s="18" t="s">
        <v>81</v>
      </c>
      <c r="BK185" s="186">
        <f>ROUND(I185*H185,2)</f>
        <v>0</v>
      </c>
      <c r="BL185" s="18" t="s">
        <v>212</v>
      </c>
      <c r="BM185" s="185" t="s">
        <v>844</v>
      </c>
    </row>
    <row r="186" spans="1:47" s="2" customFormat="1" ht="11.25">
      <c r="A186" s="35"/>
      <c r="B186" s="36"/>
      <c r="C186" s="37"/>
      <c r="D186" s="187" t="s">
        <v>163</v>
      </c>
      <c r="E186" s="37"/>
      <c r="F186" s="188" t="s">
        <v>293</v>
      </c>
      <c r="G186" s="37"/>
      <c r="H186" s="37"/>
      <c r="I186" s="189"/>
      <c r="J186" s="37"/>
      <c r="K186" s="37"/>
      <c r="L186" s="40"/>
      <c r="M186" s="190"/>
      <c r="N186" s="191"/>
      <c r="O186" s="65"/>
      <c r="P186" s="65"/>
      <c r="Q186" s="65"/>
      <c r="R186" s="65"/>
      <c r="S186" s="65"/>
      <c r="T186" s="66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T186" s="18" t="s">
        <v>163</v>
      </c>
      <c r="AU186" s="18" t="s">
        <v>83</v>
      </c>
    </row>
    <row r="187" spans="2:51" s="13" customFormat="1" ht="11.25">
      <c r="B187" s="192"/>
      <c r="C187" s="193"/>
      <c r="D187" s="194" t="s">
        <v>165</v>
      </c>
      <c r="E187" s="195" t="s">
        <v>19</v>
      </c>
      <c r="F187" s="196" t="s">
        <v>845</v>
      </c>
      <c r="G187" s="193"/>
      <c r="H187" s="197">
        <v>0.918</v>
      </c>
      <c r="I187" s="198"/>
      <c r="J187" s="193"/>
      <c r="K187" s="193"/>
      <c r="L187" s="199"/>
      <c r="M187" s="200"/>
      <c r="N187" s="201"/>
      <c r="O187" s="201"/>
      <c r="P187" s="201"/>
      <c r="Q187" s="201"/>
      <c r="R187" s="201"/>
      <c r="S187" s="201"/>
      <c r="T187" s="202"/>
      <c r="AT187" s="203" t="s">
        <v>165</v>
      </c>
      <c r="AU187" s="203" t="s">
        <v>83</v>
      </c>
      <c r="AV187" s="13" t="s">
        <v>83</v>
      </c>
      <c r="AW187" s="13" t="s">
        <v>34</v>
      </c>
      <c r="AX187" s="13" t="s">
        <v>73</v>
      </c>
      <c r="AY187" s="203" t="s">
        <v>153</v>
      </c>
    </row>
    <row r="188" spans="2:51" s="13" customFormat="1" ht="11.25">
      <c r="B188" s="192"/>
      <c r="C188" s="193"/>
      <c r="D188" s="194" t="s">
        <v>165</v>
      </c>
      <c r="E188" s="195" t="s">
        <v>19</v>
      </c>
      <c r="F188" s="196" t="s">
        <v>846</v>
      </c>
      <c r="G188" s="193"/>
      <c r="H188" s="197">
        <v>5.802</v>
      </c>
      <c r="I188" s="198"/>
      <c r="J188" s="193"/>
      <c r="K188" s="193"/>
      <c r="L188" s="199"/>
      <c r="M188" s="200"/>
      <c r="N188" s="201"/>
      <c r="O188" s="201"/>
      <c r="P188" s="201"/>
      <c r="Q188" s="201"/>
      <c r="R188" s="201"/>
      <c r="S188" s="201"/>
      <c r="T188" s="202"/>
      <c r="AT188" s="203" t="s">
        <v>165</v>
      </c>
      <c r="AU188" s="203" t="s">
        <v>83</v>
      </c>
      <c r="AV188" s="13" t="s">
        <v>83</v>
      </c>
      <c r="AW188" s="13" t="s">
        <v>34</v>
      </c>
      <c r="AX188" s="13" t="s">
        <v>73</v>
      </c>
      <c r="AY188" s="203" t="s">
        <v>153</v>
      </c>
    </row>
    <row r="189" spans="2:51" s="13" customFormat="1" ht="11.25">
      <c r="B189" s="192"/>
      <c r="C189" s="193"/>
      <c r="D189" s="194" t="s">
        <v>165</v>
      </c>
      <c r="E189" s="195" t="s">
        <v>19</v>
      </c>
      <c r="F189" s="196" t="s">
        <v>847</v>
      </c>
      <c r="G189" s="193"/>
      <c r="H189" s="197">
        <v>0.996</v>
      </c>
      <c r="I189" s="198"/>
      <c r="J189" s="193"/>
      <c r="K189" s="193"/>
      <c r="L189" s="199"/>
      <c r="M189" s="200"/>
      <c r="N189" s="201"/>
      <c r="O189" s="201"/>
      <c r="P189" s="201"/>
      <c r="Q189" s="201"/>
      <c r="R189" s="201"/>
      <c r="S189" s="201"/>
      <c r="T189" s="202"/>
      <c r="AT189" s="203" t="s">
        <v>165</v>
      </c>
      <c r="AU189" s="203" t="s">
        <v>83</v>
      </c>
      <c r="AV189" s="13" t="s">
        <v>83</v>
      </c>
      <c r="AW189" s="13" t="s">
        <v>34</v>
      </c>
      <c r="AX189" s="13" t="s">
        <v>73</v>
      </c>
      <c r="AY189" s="203" t="s">
        <v>153</v>
      </c>
    </row>
    <row r="190" spans="2:51" s="14" customFormat="1" ht="11.25">
      <c r="B190" s="204"/>
      <c r="C190" s="205"/>
      <c r="D190" s="194" t="s">
        <v>165</v>
      </c>
      <c r="E190" s="206" t="s">
        <v>19</v>
      </c>
      <c r="F190" s="207" t="s">
        <v>184</v>
      </c>
      <c r="G190" s="205"/>
      <c r="H190" s="208">
        <v>7.715999999999999</v>
      </c>
      <c r="I190" s="209"/>
      <c r="J190" s="205"/>
      <c r="K190" s="205"/>
      <c r="L190" s="210"/>
      <c r="M190" s="211"/>
      <c r="N190" s="212"/>
      <c r="O190" s="212"/>
      <c r="P190" s="212"/>
      <c r="Q190" s="212"/>
      <c r="R190" s="212"/>
      <c r="S190" s="212"/>
      <c r="T190" s="213"/>
      <c r="AT190" s="214" t="s">
        <v>165</v>
      </c>
      <c r="AU190" s="214" t="s">
        <v>83</v>
      </c>
      <c r="AV190" s="14" t="s">
        <v>161</v>
      </c>
      <c r="AW190" s="14" t="s">
        <v>34</v>
      </c>
      <c r="AX190" s="14" t="s">
        <v>81</v>
      </c>
      <c r="AY190" s="214" t="s">
        <v>153</v>
      </c>
    </row>
    <row r="191" spans="1:65" s="2" customFormat="1" ht="24.2" customHeight="1">
      <c r="A191" s="35"/>
      <c r="B191" s="36"/>
      <c r="C191" s="215" t="s">
        <v>297</v>
      </c>
      <c r="D191" s="215" t="s">
        <v>298</v>
      </c>
      <c r="E191" s="216" t="s">
        <v>299</v>
      </c>
      <c r="F191" s="217" t="s">
        <v>300</v>
      </c>
      <c r="G191" s="218" t="s">
        <v>301</v>
      </c>
      <c r="H191" s="219">
        <v>6.656</v>
      </c>
      <c r="I191" s="220"/>
      <c r="J191" s="221">
        <f>ROUND(I191*H191,2)</f>
        <v>0</v>
      </c>
      <c r="K191" s="217" t="s">
        <v>160</v>
      </c>
      <c r="L191" s="222"/>
      <c r="M191" s="223" t="s">
        <v>19</v>
      </c>
      <c r="N191" s="224" t="s">
        <v>44</v>
      </c>
      <c r="O191" s="65"/>
      <c r="P191" s="183">
        <f>O191*H191</f>
        <v>0</v>
      </c>
      <c r="Q191" s="183">
        <v>0.001</v>
      </c>
      <c r="R191" s="183">
        <f>Q191*H191</f>
        <v>0.006656</v>
      </c>
      <c r="S191" s="183">
        <v>0</v>
      </c>
      <c r="T191" s="184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85" t="s">
        <v>302</v>
      </c>
      <c r="AT191" s="185" t="s">
        <v>298</v>
      </c>
      <c r="AU191" s="185" t="s">
        <v>83</v>
      </c>
      <c r="AY191" s="18" t="s">
        <v>153</v>
      </c>
      <c r="BE191" s="186">
        <f>IF(N191="základní",J191,0)</f>
        <v>0</v>
      </c>
      <c r="BF191" s="186">
        <f>IF(N191="snížená",J191,0)</f>
        <v>0</v>
      </c>
      <c r="BG191" s="186">
        <f>IF(N191="zákl. přenesená",J191,0)</f>
        <v>0</v>
      </c>
      <c r="BH191" s="186">
        <f>IF(N191="sníž. přenesená",J191,0)</f>
        <v>0</v>
      </c>
      <c r="BI191" s="186">
        <f>IF(N191="nulová",J191,0)</f>
        <v>0</v>
      </c>
      <c r="BJ191" s="18" t="s">
        <v>81</v>
      </c>
      <c r="BK191" s="186">
        <f>ROUND(I191*H191,2)</f>
        <v>0</v>
      </c>
      <c r="BL191" s="18" t="s">
        <v>212</v>
      </c>
      <c r="BM191" s="185" t="s">
        <v>848</v>
      </c>
    </row>
    <row r="192" spans="2:51" s="13" customFormat="1" ht="11.25">
      <c r="B192" s="192"/>
      <c r="C192" s="193"/>
      <c r="D192" s="194" t="s">
        <v>165</v>
      </c>
      <c r="E192" s="195" t="s">
        <v>19</v>
      </c>
      <c r="F192" s="196" t="s">
        <v>849</v>
      </c>
      <c r="G192" s="193"/>
      <c r="H192" s="197">
        <v>6.656</v>
      </c>
      <c r="I192" s="198"/>
      <c r="J192" s="193"/>
      <c r="K192" s="193"/>
      <c r="L192" s="199"/>
      <c r="M192" s="200"/>
      <c r="N192" s="201"/>
      <c r="O192" s="201"/>
      <c r="P192" s="201"/>
      <c r="Q192" s="201"/>
      <c r="R192" s="201"/>
      <c r="S192" s="201"/>
      <c r="T192" s="202"/>
      <c r="AT192" s="203" t="s">
        <v>165</v>
      </c>
      <c r="AU192" s="203" t="s">
        <v>83</v>
      </c>
      <c r="AV192" s="13" t="s">
        <v>83</v>
      </c>
      <c r="AW192" s="13" t="s">
        <v>34</v>
      </c>
      <c r="AX192" s="13" t="s">
        <v>81</v>
      </c>
      <c r="AY192" s="203" t="s">
        <v>153</v>
      </c>
    </row>
    <row r="193" spans="1:65" s="2" customFormat="1" ht="49.15" customHeight="1">
      <c r="A193" s="35"/>
      <c r="B193" s="36"/>
      <c r="C193" s="174" t="s">
        <v>305</v>
      </c>
      <c r="D193" s="174" t="s">
        <v>156</v>
      </c>
      <c r="E193" s="175" t="s">
        <v>746</v>
      </c>
      <c r="F193" s="176" t="s">
        <v>747</v>
      </c>
      <c r="G193" s="177" t="s">
        <v>249</v>
      </c>
      <c r="H193" s="178">
        <v>0.007</v>
      </c>
      <c r="I193" s="179"/>
      <c r="J193" s="180">
        <f>ROUND(I193*H193,2)</f>
        <v>0</v>
      </c>
      <c r="K193" s="176" t="s">
        <v>160</v>
      </c>
      <c r="L193" s="40"/>
      <c r="M193" s="181" t="s">
        <v>19</v>
      </c>
      <c r="N193" s="182" t="s">
        <v>44</v>
      </c>
      <c r="O193" s="65"/>
      <c r="P193" s="183">
        <f>O193*H193</f>
        <v>0</v>
      </c>
      <c r="Q193" s="183">
        <v>0</v>
      </c>
      <c r="R193" s="183">
        <f>Q193*H193</f>
        <v>0</v>
      </c>
      <c r="S193" s="183">
        <v>0</v>
      </c>
      <c r="T193" s="184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85" t="s">
        <v>212</v>
      </c>
      <c r="AT193" s="185" t="s">
        <v>156</v>
      </c>
      <c r="AU193" s="185" t="s">
        <v>83</v>
      </c>
      <c r="AY193" s="18" t="s">
        <v>153</v>
      </c>
      <c r="BE193" s="186">
        <f>IF(N193="základní",J193,0)</f>
        <v>0</v>
      </c>
      <c r="BF193" s="186">
        <f>IF(N193="snížená",J193,0)</f>
        <v>0</v>
      </c>
      <c r="BG193" s="186">
        <f>IF(N193="zákl. přenesená",J193,0)</f>
        <v>0</v>
      </c>
      <c r="BH193" s="186">
        <f>IF(N193="sníž. přenesená",J193,0)</f>
        <v>0</v>
      </c>
      <c r="BI193" s="186">
        <f>IF(N193="nulová",J193,0)</f>
        <v>0</v>
      </c>
      <c r="BJ193" s="18" t="s">
        <v>81</v>
      </c>
      <c r="BK193" s="186">
        <f>ROUND(I193*H193,2)</f>
        <v>0</v>
      </c>
      <c r="BL193" s="18" t="s">
        <v>212</v>
      </c>
      <c r="BM193" s="185" t="s">
        <v>1023</v>
      </c>
    </row>
    <row r="194" spans="1:47" s="2" customFormat="1" ht="11.25">
      <c r="A194" s="35"/>
      <c r="B194" s="36"/>
      <c r="C194" s="37"/>
      <c r="D194" s="187" t="s">
        <v>163</v>
      </c>
      <c r="E194" s="37"/>
      <c r="F194" s="188" t="s">
        <v>749</v>
      </c>
      <c r="G194" s="37"/>
      <c r="H194" s="37"/>
      <c r="I194" s="189"/>
      <c r="J194" s="37"/>
      <c r="K194" s="37"/>
      <c r="L194" s="40"/>
      <c r="M194" s="190"/>
      <c r="N194" s="191"/>
      <c r="O194" s="65"/>
      <c r="P194" s="65"/>
      <c r="Q194" s="65"/>
      <c r="R194" s="65"/>
      <c r="S194" s="65"/>
      <c r="T194" s="66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18" t="s">
        <v>163</v>
      </c>
      <c r="AU194" s="18" t="s">
        <v>83</v>
      </c>
    </row>
    <row r="195" spans="2:63" s="12" customFormat="1" ht="22.9" customHeight="1">
      <c r="B195" s="158"/>
      <c r="C195" s="159"/>
      <c r="D195" s="160" t="s">
        <v>72</v>
      </c>
      <c r="E195" s="172" t="s">
        <v>310</v>
      </c>
      <c r="F195" s="172" t="s">
        <v>311</v>
      </c>
      <c r="G195" s="159"/>
      <c r="H195" s="159"/>
      <c r="I195" s="162"/>
      <c r="J195" s="173">
        <f>BK195</f>
        <v>0</v>
      </c>
      <c r="K195" s="159"/>
      <c r="L195" s="164"/>
      <c r="M195" s="165"/>
      <c r="N195" s="166"/>
      <c r="O195" s="166"/>
      <c r="P195" s="167">
        <f>SUM(P196:P204)</f>
        <v>0</v>
      </c>
      <c r="Q195" s="166"/>
      <c r="R195" s="167">
        <f>SUM(R196:R204)</f>
        <v>0.009040000000000001</v>
      </c>
      <c r="S195" s="166"/>
      <c r="T195" s="168">
        <f>SUM(T196:T204)</f>
        <v>0</v>
      </c>
      <c r="AR195" s="169" t="s">
        <v>83</v>
      </c>
      <c r="AT195" s="170" t="s">
        <v>72</v>
      </c>
      <c r="AU195" s="170" t="s">
        <v>81</v>
      </c>
      <c r="AY195" s="169" t="s">
        <v>153</v>
      </c>
      <c r="BK195" s="171">
        <f>SUM(BK196:BK204)</f>
        <v>0</v>
      </c>
    </row>
    <row r="196" spans="1:65" s="2" customFormat="1" ht="21.75" customHeight="1">
      <c r="A196" s="35"/>
      <c r="B196" s="36"/>
      <c r="C196" s="174" t="s">
        <v>312</v>
      </c>
      <c r="D196" s="174" t="s">
        <v>156</v>
      </c>
      <c r="E196" s="175" t="s">
        <v>313</v>
      </c>
      <c r="F196" s="176" t="s">
        <v>314</v>
      </c>
      <c r="G196" s="177" t="s">
        <v>205</v>
      </c>
      <c r="H196" s="178">
        <v>2</v>
      </c>
      <c r="I196" s="179"/>
      <c r="J196" s="180">
        <f>ROUND(I196*H196,2)</f>
        <v>0</v>
      </c>
      <c r="K196" s="176" t="s">
        <v>160</v>
      </c>
      <c r="L196" s="40"/>
      <c r="M196" s="181" t="s">
        <v>19</v>
      </c>
      <c r="N196" s="182" t="s">
        <v>44</v>
      </c>
      <c r="O196" s="65"/>
      <c r="P196" s="183">
        <f>O196*H196</f>
        <v>0</v>
      </c>
      <c r="Q196" s="183">
        <v>0.00071</v>
      </c>
      <c r="R196" s="183">
        <f>Q196*H196</f>
        <v>0.00142</v>
      </c>
      <c r="S196" s="183">
        <v>0</v>
      </c>
      <c r="T196" s="184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85" t="s">
        <v>212</v>
      </c>
      <c r="AT196" s="185" t="s">
        <v>156</v>
      </c>
      <c r="AU196" s="185" t="s">
        <v>83</v>
      </c>
      <c r="AY196" s="18" t="s">
        <v>153</v>
      </c>
      <c r="BE196" s="186">
        <f>IF(N196="základní",J196,0)</f>
        <v>0</v>
      </c>
      <c r="BF196" s="186">
        <f>IF(N196="snížená",J196,0)</f>
        <v>0</v>
      </c>
      <c r="BG196" s="186">
        <f>IF(N196="zákl. přenesená",J196,0)</f>
        <v>0</v>
      </c>
      <c r="BH196" s="186">
        <f>IF(N196="sníž. přenesená",J196,0)</f>
        <v>0</v>
      </c>
      <c r="BI196" s="186">
        <f>IF(N196="nulová",J196,0)</f>
        <v>0</v>
      </c>
      <c r="BJ196" s="18" t="s">
        <v>81</v>
      </c>
      <c r="BK196" s="186">
        <f>ROUND(I196*H196,2)</f>
        <v>0</v>
      </c>
      <c r="BL196" s="18" t="s">
        <v>212</v>
      </c>
      <c r="BM196" s="185" t="s">
        <v>851</v>
      </c>
    </row>
    <row r="197" spans="1:47" s="2" customFormat="1" ht="11.25">
      <c r="A197" s="35"/>
      <c r="B197" s="36"/>
      <c r="C197" s="37"/>
      <c r="D197" s="187" t="s">
        <v>163</v>
      </c>
      <c r="E197" s="37"/>
      <c r="F197" s="188" t="s">
        <v>316</v>
      </c>
      <c r="G197" s="37"/>
      <c r="H197" s="37"/>
      <c r="I197" s="189"/>
      <c r="J197" s="37"/>
      <c r="K197" s="37"/>
      <c r="L197" s="40"/>
      <c r="M197" s="190"/>
      <c r="N197" s="191"/>
      <c r="O197" s="65"/>
      <c r="P197" s="65"/>
      <c r="Q197" s="65"/>
      <c r="R197" s="65"/>
      <c r="S197" s="65"/>
      <c r="T197" s="66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T197" s="18" t="s">
        <v>163</v>
      </c>
      <c r="AU197" s="18" t="s">
        <v>83</v>
      </c>
    </row>
    <row r="198" spans="1:65" s="2" customFormat="1" ht="24.2" customHeight="1">
      <c r="A198" s="35"/>
      <c r="B198" s="36"/>
      <c r="C198" s="174" t="s">
        <v>317</v>
      </c>
      <c r="D198" s="174" t="s">
        <v>156</v>
      </c>
      <c r="E198" s="175" t="s">
        <v>318</v>
      </c>
      <c r="F198" s="176" t="s">
        <v>319</v>
      </c>
      <c r="G198" s="177" t="s">
        <v>205</v>
      </c>
      <c r="H198" s="178">
        <v>3</v>
      </c>
      <c r="I198" s="179"/>
      <c r="J198" s="180">
        <f>ROUND(I198*H198,2)</f>
        <v>0</v>
      </c>
      <c r="K198" s="176" t="s">
        <v>160</v>
      </c>
      <c r="L198" s="40"/>
      <c r="M198" s="181" t="s">
        <v>19</v>
      </c>
      <c r="N198" s="182" t="s">
        <v>44</v>
      </c>
      <c r="O198" s="65"/>
      <c r="P198" s="183">
        <f>O198*H198</f>
        <v>0</v>
      </c>
      <c r="Q198" s="183">
        <v>0.00206</v>
      </c>
      <c r="R198" s="183">
        <f>Q198*H198</f>
        <v>0.006180000000000001</v>
      </c>
      <c r="S198" s="183">
        <v>0</v>
      </c>
      <c r="T198" s="184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85" t="s">
        <v>212</v>
      </c>
      <c r="AT198" s="185" t="s">
        <v>156</v>
      </c>
      <c r="AU198" s="185" t="s">
        <v>83</v>
      </c>
      <c r="AY198" s="18" t="s">
        <v>153</v>
      </c>
      <c r="BE198" s="186">
        <f>IF(N198="základní",J198,0)</f>
        <v>0</v>
      </c>
      <c r="BF198" s="186">
        <f>IF(N198="snížená",J198,0)</f>
        <v>0</v>
      </c>
      <c r="BG198" s="186">
        <f>IF(N198="zákl. přenesená",J198,0)</f>
        <v>0</v>
      </c>
      <c r="BH198" s="186">
        <f>IF(N198="sníž. přenesená",J198,0)</f>
        <v>0</v>
      </c>
      <c r="BI198" s="186">
        <f>IF(N198="nulová",J198,0)</f>
        <v>0</v>
      </c>
      <c r="BJ198" s="18" t="s">
        <v>81</v>
      </c>
      <c r="BK198" s="186">
        <f>ROUND(I198*H198,2)</f>
        <v>0</v>
      </c>
      <c r="BL198" s="18" t="s">
        <v>212</v>
      </c>
      <c r="BM198" s="185" t="s">
        <v>852</v>
      </c>
    </row>
    <row r="199" spans="1:47" s="2" customFormat="1" ht="11.25">
      <c r="A199" s="35"/>
      <c r="B199" s="36"/>
      <c r="C199" s="37"/>
      <c r="D199" s="187" t="s">
        <v>163</v>
      </c>
      <c r="E199" s="37"/>
      <c r="F199" s="188" t="s">
        <v>321</v>
      </c>
      <c r="G199" s="37"/>
      <c r="H199" s="37"/>
      <c r="I199" s="189"/>
      <c r="J199" s="37"/>
      <c r="K199" s="37"/>
      <c r="L199" s="40"/>
      <c r="M199" s="190"/>
      <c r="N199" s="191"/>
      <c r="O199" s="65"/>
      <c r="P199" s="65"/>
      <c r="Q199" s="65"/>
      <c r="R199" s="65"/>
      <c r="S199" s="65"/>
      <c r="T199" s="66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8" t="s">
        <v>163</v>
      </c>
      <c r="AU199" s="18" t="s">
        <v>83</v>
      </c>
    </row>
    <row r="200" spans="1:65" s="2" customFormat="1" ht="21.75" customHeight="1">
      <c r="A200" s="35"/>
      <c r="B200" s="36"/>
      <c r="C200" s="174" t="s">
        <v>322</v>
      </c>
      <c r="D200" s="174" t="s">
        <v>156</v>
      </c>
      <c r="E200" s="175" t="s">
        <v>323</v>
      </c>
      <c r="F200" s="176" t="s">
        <v>324</v>
      </c>
      <c r="G200" s="177" t="s">
        <v>205</v>
      </c>
      <c r="H200" s="178">
        <v>3</v>
      </c>
      <c r="I200" s="179"/>
      <c r="J200" s="180">
        <f>ROUND(I200*H200,2)</f>
        <v>0</v>
      </c>
      <c r="K200" s="176" t="s">
        <v>160</v>
      </c>
      <c r="L200" s="40"/>
      <c r="M200" s="181" t="s">
        <v>19</v>
      </c>
      <c r="N200" s="182" t="s">
        <v>44</v>
      </c>
      <c r="O200" s="65"/>
      <c r="P200" s="183">
        <f>O200*H200</f>
        <v>0</v>
      </c>
      <c r="Q200" s="183">
        <v>0.00048</v>
      </c>
      <c r="R200" s="183">
        <f>Q200*H200</f>
        <v>0.00144</v>
      </c>
      <c r="S200" s="183">
        <v>0</v>
      </c>
      <c r="T200" s="184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85" t="s">
        <v>212</v>
      </c>
      <c r="AT200" s="185" t="s">
        <v>156</v>
      </c>
      <c r="AU200" s="185" t="s">
        <v>83</v>
      </c>
      <c r="AY200" s="18" t="s">
        <v>153</v>
      </c>
      <c r="BE200" s="186">
        <f>IF(N200="základní",J200,0)</f>
        <v>0</v>
      </c>
      <c r="BF200" s="186">
        <f>IF(N200="snížená",J200,0)</f>
        <v>0</v>
      </c>
      <c r="BG200" s="186">
        <f>IF(N200="zákl. přenesená",J200,0)</f>
        <v>0</v>
      </c>
      <c r="BH200" s="186">
        <f>IF(N200="sníž. přenesená",J200,0)</f>
        <v>0</v>
      </c>
      <c r="BI200" s="186">
        <f>IF(N200="nulová",J200,0)</f>
        <v>0</v>
      </c>
      <c r="BJ200" s="18" t="s">
        <v>81</v>
      </c>
      <c r="BK200" s="186">
        <f>ROUND(I200*H200,2)</f>
        <v>0</v>
      </c>
      <c r="BL200" s="18" t="s">
        <v>212</v>
      </c>
      <c r="BM200" s="185" t="s">
        <v>853</v>
      </c>
    </row>
    <row r="201" spans="1:47" s="2" customFormat="1" ht="11.25">
      <c r="A201" s="35"/>
      <c r="B201" s="36"/>
      <c r="C201" s="37"/>
      <c r="D201" s="187" t="s">
        <v>163</v>
      </c>
      <c r="E201" s="37"/>
      <c r="F201" s="188" t="s">
        <v>326</v>
      </c>
      <c r="G201" s="37"/>
      <c r="H201" s="37"/>
      <c r="I201" s="189"/>
      <c r="J201" s="37"/>
      <c r="K201" s="37"/>
      <c r="L201" s="40"/>
      <c r="M201" s="190"/>
      <c r="N201" s="191"/>
      <c r="O201" s="65"/>
      <c r="P201" s="65"/>
      <c r="Q201" s="65"/>
      <c r="R201" s="65"/>
      <c r="S201" s="65"/>
      <c r="T201" s="66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T201" s="18" t="s">
        <v>163</v>
      </c>
      <c r="AU201" s="18" t="s">
        <v>83</v>
      </c>
    </row>
    <row r="202" spans="1:65" s="2" customFormat="1" ht="24.2" customHeight="1">
      <c r="A202" s="35"/>
      <c r="B202" s="36"/>
      <c r="C202" s="174" t="s">
        <v>327</v>
      </c>
      <c r="D202" s="174" t="s">
        <v>156</v>
      </c>
      <c r="E202" s="175" t="s">
        <v>328</v>
      </c>
      <c r="F202" s="176" t="s">
        <v>329</v>
      </c>
      <c r="G202" s="177" t="s">
        <v>242</v>
      </c>
      <c r="H202" s="178">
        <v>2</v>
      </c>
      <c r="I202" s="179"/>
      <c r="J202" s="180">
        <f>ROUND(I202*H202,2)</f>
        <v>0</v>
      </c>
      <c r="K202" s="176" t="s">
        <v>206</v>
      </c>
      <c r="L202" s="40"/>
      <c r="M202" s="181" t="s">
        <v>19</v>
      </c>
      <c r="N202" s="182" t="s">
        <v>44</v>
      </c>
      <c r="O202" s="65"/>
      <c r="P202" s="183">
        <f>O202*H202</f>
        <v>0</v>
      </c>
      <c r="Q202" s="183">
        <v>0</v>
      </c>
      <c r="R202" s="183">
        <f>Q202*H202</f>
        <v>0</v>
      </c>
      <c r="S202" s="183">
        <v>0</v>
      </c>
      <c r="T202" s="184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85" t="s">
        <v>212</v>
      </c>
      <c r="AT202" s="185" t="s">
        <v>156</v>
      </c>
      <c r="AU202" s="185" t="s">
        <v>83</v>
      </c>
      <c r="AY202" s="18" t="s">
        <v>153</v>
      </c>
      <c r="BE202" s="186">
        <f>IF(N202="základní",J202,0)</f>
        <v>0</v>
      </c>
      <c r="BF202" s="186">
        <f>IF(N202="snížená",J202,0)</f>
        <v>0</v>
      </c>
      <c r="BG202" s="186">
        <f>IF(N202="zákl. přenesená",J202,0)</f>
        <v>0</v>
      </c>
      <c r="BH202" s="186">
        <f>IF(N202="sníž. přenesená",J202,0)</f>
        <v>0</v>
      </c>
      <c r="BI202" s="186">
        <f>IF(N202="nulová",J202,0)</f>
        <v>0</v>
      </c>
      <c r="BJ202" s="18" t="s">
        <v>81</v>
      </c>
      <c r="BK202" s="186">
        <f>ROUND(I202*H202,2)</f>
        <v>0</v>
      </c>
      <c r="BL202" s="18" t="s">
        <v>212</v>
      </c>
      <c r="BM202" s="185" t="s">
        <v>854</v>
      </c>
    </row>
    <row r="203" spans="1:65" s="2" customFormat="1" ht="49.15" customHeight="1">
      <c r="A203" s="35"/>
      <c r="B203" s="36"/>
      <c r="C203" s="174" t="s">
        <v>332</v>
      </c>
      <c r="D203" s="174" t="s">
        <v>156</v>
      </c>
      <c r="E203" s="175" t="s">
        <v>750</v>
      </c>
      <c r="F203" s="176" t="s">
        <v>751</v>
      </c>
      <c r="G203" s="177" t="s">
        <v>249</v>
      </c>
      <c r="H203" s="178">
        <v>0.009</v>
      </c>
      <c r="I203" s="179"/>
      <c r="J203" s="180">
        <f>ROUND(I203*H203,2)</f>
        <v>0</v>
      </c>
      <c r="K203" s="176" t="s">
        <v>160</v>
      </c>
      <c r="L203" s="40"/>
      <c r="M203" s="181" t="s">
        <v>19</v>
      </c>
      <c r="N203" s="182" t="s">
        <v>44</v>
      </c>
      <c r="O203" s="65"/>
      <c r="P203" s="183">
        <f>O203*H203</f>
        <v>0</v>
      </c>
      <c r="Q203" s="183">
        <v>0</v>
      </c>
      <c r="R203" s="183">
        <f>Q203*H203</f>
        <v>0</v>
      </c>
      <c r="S203" s="183">
        <v>0</v>
      </c>
      <c r="T203" s="184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85" t="s">
        <v>212</v>
      </c>
      <c r="AT203" s="185" t="s">
        <v>156</v>
      </c>
      <c r="AU203" s="185" t="s">
        <v>83</v>
      </c>
      <c r="AY203" s="18" t="s">
        <v>153</v>
      </c>
      <c r="BE203" s="186">
        <f>IF(N203="základní",J203,0)</f>
        <v>0</v>
      </c>
      <c r="BF203" s="186">
        <f>IF(N203="snížená",J203,0)</f>
        <v>0</v>
      </c>
      <c r="BG203" s="186">
        <f>IF(N203="zákl. přenesená",J203,0)</f>
        <v>0</v>
      </c>
      <c r="BH203" s="186">
        <f>IF(N203="sníž. přenesená",J203,0)</f>
        <v>0</v>
      </c>
      <c r="BI203" s="186">
        <f>IF(N203="nulová",J203,0)</f>
        <v>0</v>
      </c>
      <c r="BJ203" s="18" t="s">
        <v>81</v>
      </c>
      <c r="BK203" s="186">
        <f>ROUND(I203*H203,2)</f>
        <v>0</v>
      </c>
      <c r="BL203" s="18" t="s">
        <v>212</v>
      </c>
      <c r="BM203" s="185" t="s">
        <v>1024</v>
      </c>
    </row>
    <row r="204" spans="1:47" s="2" customFormat="1" ht="11.25">
      <c r="A204" s="35"/>
      <c r="B204" s="36"/>
      <c r="C204" s="37"/>
      <c r="D204" s="187" t="s">
        <v>163</v>
      </c>
      <c r="E204" s="37"/>
      <c r="F204" s="188" t="s">
        <v>753</v>
      </c>
      <c r="G204" s="37"/>
      <c r="H204" s="37"/>
      <c r="I204" s="189"/>
      <c r="J204" s="37"/>
      <c r="K204" s="37"/>
      <c r="L204" s="40"/>
      <c r="M204" s="190"/>
      <c r="N204" s="191"/>
      <c r="O204" s="65"/>
      <c r="P204" s="65"/>
      <c r="Q204" s="65"/>
      <c r="R204" s="65"/>
      <c r="S204" s="65"/>
      <c r="T204" s="66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8" t="s">
        <v>163</v>
      </c>
      <c r="AU204" s="18" t="s">
        <v>83</v>
      </c>
    </row>
    <row r="205" spans="2:63" s="12" customFormat="1" ht="22.9" customHeight="1">
      <c r="B205" s="158"/>
      <c r="C205" s="159"/>
      <c r="D205" s="160" t="s">
        <v>72</v>
      </c>
      <c r="E205" s="172" t="s">
        <v>337</v>
      </c>
      <c r="F205" s="172" t="s">
        <v>338</v>
      </c>
      <c r="G205" s="159"/>
      <c r="H205" s="159"/>
      <c r="I205" s="162"/>
      <c r="J205" s="173">
        <f>BK205</f>
        <v>0</v>
      </c>
      <c r="K205" s="159"/>
      <c r="L205" s="164"/>
      <c r="M205" s="165"/>
      <c r="N205" s="166"/>
      <c r="O205" s="166"/>
      <c r="P205" s="167">
        <f>SUM(P206:P218)</f>
        <v>0</v>
      </c>
      <c r="Q205" s="166"/>
      <c r="R205" s="167">
        <f>SUM(R206:R218)</f>
        <v>0.013799999999999998</v>
      </c>
      <c r="S205" s="166"/>
      <c r="T205" s="168">
        <f>SUM(T206:T218)</f>
        <v>0</v>
      </c>
      <c r="AR205" s="169" t="s">
        <v>83</v>
      </c>
      <c r="AT205" s="170" t="s">
        <v>72</v>
      </c>
      <c r="AU205" s="170" t="s">
        <v>81</v>
      </c>
      <c r="AY205" s="169" t="s">
        <v>153</v>
      </c>
      <c r="BK205" s="171">
        <f>SUM(BK206:BK218)</f>
        <v>0</v>
      </c>
    </row>
    <row r="206" spans="1:65" s="2" customFormat="1" ht="33" customHeight="1">
      <c r="A206" s="35"/>
      <c r="B206" s="36"/>
      <c r="C206" s="174" t="s">
        <v>339</v>
      </c>
      <c r="D206" s="174" t="s">
        <v>156</v>
      </c>
      <c r="E206" s="175" t="s">
        <v>340</v>
      </c>
      <c r="F206" s="176" t="s">
        <v>341</v>
      </c>
      <c r="G206" s="177" t="s">
        <v>205</v>
      </c>
      <c r="H206" s="178">
        <v>5</v>
      </c>
      <c r="I206" s="179"/>
      <c r="J206" s="180">
        <f>ROUND(I206*H206,2)</f>
        <v>0</v>
      </c>
      <c r="K206" s="176" t="s">
        <v>160</v>
      </c>
      <c r="L206" s="40"/>
      <c r="M206" s="181" t="s">
        <v>19</v>
      </c>
      <c r="N206" s="182" t="s">
        <v>44</v>
      </c>
      <c r="O206" s="65"/>
      <c r="P206" s="183">
        <f>O206*H206</f>
        <v>0</v>
      </c>
      <c r="Q206" s="183">
        <v>0.00116</v>
      </c>
      <c r="R206" s="183">
        <f>Q206*H206</f>
        <v>0.0058</v>
      </c>
      <c r="S206" s="183">
        <v>0</v>
      </c>
      <c r="T206" s="184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85" t="s">
        <v>212</v>
      </c>
      <c r="AT206" s="185" t="s">
        <v>156</v>
      </c>
      <c r="AU206" s="185" t="s">
        <v>83</v>
      </c>
      <c r="AY206" s="18" t="s">
        <v>153</v>
      </c>
      <c r="BE206" s="186">
        <f>IF(N206="základní",J206,0)</f>
        <v>0</v>
      </c>
      <c r="BF206" s="186">
        <f>IF(N206="snížená",J206,0)</f>
        <v>0</v>
      </c>
      <c r="BG206" s="186">
        <f>IF(N206="zákl. přenesená",J206,0)</f>
        <v>0</v>
      </c>
      <c r="BH206" s="186">
        <f>IF(N206="sníž. přenesená",J206,0)</f>
        <v>0</v>
      </c>
      <c r="BI206" s="186">
        <f>IF(N206="nulová",J206,0)</f>
        <v>0</v>
      </c>
      <c r="BJ206" s="18" t="s">
        <v>81</v>
      </c>
      <c r="BK206" s="186">
        <f>ROUND(I206*H206,2)</f>
        <v>0</v>
      </c>
      <c r="BL206" s="18" t="s">
        <v>212</v>
      </c>
      <c r="BM206" s="185" t="s">
        <v>856</v>
      </c>
    </row>
    <row r="207" spans="1:47" s="2" customFormat="1" ht="11.25">
      <c r="A207" s="35"/>
      <c r="B207" s="36"/>
      <c r="C207" s="37"/>
      <c r="D207" s="187" t="s">
        <v>163</v>
      </c>
      <c r="E207" s="37"/>
      <c r="F207" s="188" t="s">
        <v>343</v>
      </c>
      <c r="G207" s="37"/>
      <c r="H207" s="37"/>
      <c r="I207" s="189"/>
      <c r="J207" s="37"/>
      <c r="K207" s="37"/>
      <c r="L207" s="40"/>
      <c r="M207" s="190"/>
      <c r="N207" s="191"/>
      <c r="O207" s="65"/>
      <c r="P207" s="65"/>
      <c r="Q207" s="65"/>
      <c r="R207" s="65"/>
      <c r="S207" s="65"/>
      <c r="T207" s="66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T207" s="18" t="s">
        <v>163</v>
      </c>
      <c r="AU207" s="18" t="s">
        <v>83</v>
      </c>
    </row>
    <row r="208" spans="1:65" s="2" customFormat="1" ht="33" customHeight="1">
      <c r="A208" s="35"/>
      <c r="B208" s="36"/>
      <c r="C208" s="174" t="s">
        <v>344</v>
      </c>
      <c r="D208" s="174" t="s">
        <v>156</v>
      </c>
      <c r="E208" s="175" t="s">
        <v>345</v>
      </c>
      <c r="F208" s="176" t="s">
        <v>346</v>
      </c>
      <c r="G208" s="177" t="s">
        <v>205</v>
      </c>
      <c r="H208" s="178">
        <v>5</v>
      </c>
      <c r="I208" s="179"/>
      <c r="J208" s="180">
        <f>ROUND(I208*H208,2)</f>
        <v>0</v>
      </c>
      <c r="K208" s="176" t="s">
        <v>160</v>
      </c>
      <c r="L208" s="40"/>
      <c r="M208" s="181" t="s">
        <v>19</v>
      </c>
      <c r="N208" s="182" t="s">
        <v>44</v>
      </c>
      <c r="O208" s="65"/>
      <c r="P208" s="183">
        <f>O208*H208</f>
        <v>0</v>
      </c>
      <c r="Q208" s="183">
        <v>0.00126</v>
      </c>
      <c r="R208" s="183">
        <f>Q208*H208</f>
        <v>0.0063</v>
      </c>
      <c r="S208" s="183">
        <v>0</v>
      </c>
      <c r="T208" s="184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85" t="s">
        <v>212</v>
      </c>
      <c r="AT208" s="185" t="s">
        <v>156</v>
      </c>
      <c r="AU208" s="185" t="s">
        <v>83</v>
      </c>
      <c r="AY208" s="18" t="s">
        <v>153</v>
      </c>
      <c r="BE208" s="186">
        <f>IF(N208="základní",J208,0)</f>
        <v>0</v>
      </c>
      <c r="BF208" s="186">
        <f>IF(N208="snížená",J208,0)</f>
        <v>0</v>
      </c>
      <c r="BG208" s="186">
        <f>IF(N208="zákl. přenesená",J208,0)</f>
        <v>0</v>
      </c>
      <c r="BH208" s="186">
        <f>IF(N208="sníž. přenesená",J208,0)</f>
        <v>0</v>
      </c>
      <c r="BI208" s="186">
        <f>IF(N208="nulová",J208,0)</f>
        <v>0</v>
      </c>
      <c r="BJ208" s="18" t="s">
        <v>81</v>
      </c>
      <c r="BK208" s="186">
        <f>ROUND(I208*H208,2)</f>
        <v>0</v>
      </c>
      <c r="BL208" s="18" t="s">
        <v>212</v>
      </c>
      <c r="BM208" s="185" t="s">
        <v>857</v>
      </c>
    </row>
    <row r="209" spans="1:47" s="2" customFormat="1" ht="11.25">
      <c r="A209" s="35"/>
      <c r="B209" s="36"/>
      <c r="C209" s="37"/>
      <c r="D209" s="187" t="s">
        <v>163</v>
      </c>
      <c r="E209" s="37"/>
      <c r="F209" s="188" t="s">
        <v>348</v>
      </c>
      <c r="G209" s="37"/>
      <c r="H209" s="37"/>
      <c r="I209" s="189"/>
      <c r="J209" s="37"/>
      <c r="K209" s="37"/>
      <c r="L209" s="40"/>
      <c r="M209" s="190"/>
      <c r="N209" s="191"/>
      <c r="O209" s="65"/>
      <c r="P209" s="65"/>
      <c r="Q209" s="65"/>
      <c r="R209" s="65"/>
      <c r="S209" s="65"/>
      <c r="T209" s="66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T209" s="18" t="s">
        <v>163</v>
      </c>
      <c r="AU209" s="18" t="s">
        <v>83</v>
      </c>
    </row>
    <row r="210" spans="1:65" s="2" customFormat="1" ht="55.5" customHeight="1">
      <c r="A210" s="35"/>
      <c r="B210" s="36"/>
      <c r="C210" s="174" t="s">
        <v>302</v>
      </c>
      <c r="D210" s="174" t="s">
        <v>156</v>
      </c>
      <c r="E210" s="175" t="s">
        <v>349</v>
      </c>
      <c r="F210" s="176" t="s">
        <v>350</v>
      </c>
      <c r="G210" s="177" t="s">
        <v>205</v>
      </c>
      <c r="H210" s="178">
        <v>10</v>
      </c>
      <c r="I210" s="179"/>
      <c r="J210" s="180">
        <f>ROUND(I210*H210,2)</f>
        <v>0</v>
      </c>
      <c r="K210" s="176" t="s">
        <v>160</v>
      </c>
      <c r="L210" s="40"/>
      <c r="M210" s="181" t="s">
        <v>19</v>
      </c>
      <c r="N210" s="182" t="s">
        <v>44</v>
      </c>
      <c r="O210" s="65"/>
      <c r="P210" s="183">
        <f>O210*H210</f>
        <v>0</v>
      </c>
      <c r="Q210" s="183">
        <v>4E-05</v>
      </c>
      <c r="R210" s="183">
        <f>Q210*H210</f>
        <v>0.0004</v>
      </c>
      <c r="S210" s="183">
        <v>0</v>
      </c>
      <c r="T210" s="184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85" t="s">
        <v>212</v>
      </c>
      <c r="AT210" s="185" t="s">
        <v>156</v>
      </c>
      <c r="AU210" s="185" t="s">
        <v>83</v>
      </c>
      <c r="AY210" s="18" t="s">
        <v>153</v>
      </c>
      <c r="BE210" s="186">
        <f>IF(N210="základní",J210,0)</f>
        <v>0</v>
      </c>
      <c r="BF210" s="186">
        <f>IF(N210="snížená",J210,0)</f>
        <v>0</v>
      </c>
      <c r="BG210" s="186">
        <f>IF(N210="zákl. přenesená",J210,0)</f>
        <v>0</v>
      </c>
      <c r="BH210" s="186">
        <f>IF(N210="sníž. přenesená",J210,0)</f>
        <v>0</v>
      </c>
      <c r="BI210" s="186">
        <f>IF(N210="nulová",J210,0)</f>
        <v>0</v>
      </c>
      <c r="BJ210" s="18" t="s">
        <v>81</v>
      </c>
      <c r="BK210" s="186">
        <f>ROUND(I210*H210,2)</f>
        <v>0</v>
      </c>
      <c r="BL210" s="18" t="s">
        <v>212</v>
      </c>
      <c r="BM210" s="185" t="s">
        <v>858</v>
      </c>
    </row>
    <row r="211" spans="1:47" s="2" customFormat="1" ht="11.25">
      <c r="A211" s="35"/>
      <c r="B211" s="36"/>
      <c r="C211" s="37"/>
      <c r="D211" s="187" t="s">
        <v>163</v>
      </c>
      <c r="E211" s="37"/>
      <c r="F211" s="188" t="s">
        <v>352</v>
      </c>
      <c r="G211" s="37"/>
      <c r="H211" s="37"/>
      <c r="I211" s="189"/>
      <c r="J211" s="37"/>
      <c r="K211" s="37"/>
      <c r="L211" s="40"/>
      <c r="M211" s="190"/>
      <c r="N211" s="191"/>
      <c r="O211" s="65"/>
      <c r="P211" s="65"/>
      <c r="Q211" s="65"/>
      <c r="R211" s="65"/>
      <c r="S211" s="65"/>
      <c r="T211" s="66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T211" s="18" t="s">
        <v>163</v>
      </c>
      <c r="AU211" s="18" t="s">
        <v>83</v>
      </c>
    </row>
    <row r="212" spans="1:65" s="2" customFormat="1" ht="24.2" customHeight="1">
      <c r="A212" s="35"/>
      <c r="B212" s="36"/>
      <c r="C212" s="174" t="s">
        <v>353</v>
      </c>
      <c r="D212" s="174" t="s">
        <v>156</v>
      </c>
      <c r="E212" s="175" t="s">
        <v>354</v>
      </c>
      <c r="F212" s="176" t="s">
        <v>355</v>
      </c>
      <c r="G212" s="177" t="s">
        <v>242</v>
      </c>
      <c r="H212" s="178">
        <v>2</v>
      </c>
      <c r="I212" s="179"/>
      <c r="J212" s="180">
        <f>ROUND(I212*H212,2)</f>
        <v>0</v>
      </c>
      <c r="K212" s="176" t="s">
        <v>206</v>
      </c>
      <c r="L212" s="40"/>
      <c r="M212" s="181" t="s">
        <v>19</v>
      </c>
      <c r="N212" s="182" t="s">
        <v>44</v>
      </c>
      <c r="O212" s="65"/>
      <c r="P212" s="183">
        <f>O212*H212</f>
        <v>0</v>
      </c>
      <c r="Q212" s="183">
        <v>0</v>
      </c>
      <c r="R212" s="183">
        <f>Q212*H212</f>
        <v>0</v>
      </c>
      <c r="S212" s="183">
        <v>0</v>
      </c>
      <c r="T212" s="184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85" t="s">
        <v>212</v>
      </c>
      <c r="AT212" s="185" t="s">
        <v>156</v>
      </c>
      <c r="AU212" s="185" t="s">
        <v>83</v>
      </c>
      <c r="AY212" s="18" t="s">
        <v>153</v>
      </c>
      <c r="BE212" s="186">
        <f>IF(N212="základní",J212,0)</f>
        <v>0</v>
      </c>
      <c r="BF212" s="186">
        <f>IF(N212="snížená",J212,0)</f>
        <v>0</v>
      </c>
      <c r="BG212" s="186">
        <f>IF(N212="zákl. přenesená",J212,0)</f>
        <v>0</v>
      </c>
      <c r="BH212" s="186">
        <f>IF(N212="sníž. přenesená",J212,0)</f>
        <v>0</v>
      </c>
      <c r="BI212" s="186">
        <f>IF(N212="nulová",J212,0)</f>
        <v>0</v>
      </c>
      <c r="BJ212" s="18" t="s">
        <v>81</v>
      </c>
      <c r="BK212" s="186">
        <f>ROUND(I212*H212,2)</f>
        <v>0</v>
      </c>
      <c r="BL212" s="18" t="s">
        <v>212</v>
      </c>
      <c r="BM212" s="185" t="s">
        <v>859</v>
      </c>
    </row>
    <row r="213" spans="1:65" s="2" customFormat="1" ht="24.2" customHeight="1">
      <c r="A213" s="35"/>
      <c r="B213" s="36"/>
      <c r="C213" s="174" t="s">
        <v>358</v>
      </c>
      <c r="D213" s="174" t="s">
        <v>156</v>
      </c>
      <c r="E213" s="175" t="s">
        <v>359</v>
      </c>
      <c r="F213" s="176" t="s">
        <v>360</v>
      </c>
      <c r="G213" s="177" t="s">
        <v>211</v>
      </c>
      <c r="H213" s="178">
        <v>6</v>
      </c>
      <c r="I213" s="179"/>
      <c r="J213" s="180">
        <f>ROUND(I213*H213,2)</f>
        <v>0</v>
      </c>
      <c r="K213" s="176" t="s">
        <v>160</v>
      </c>
      <c r="L213" s="40"/>
      <c r="M213" s="181" t="s">
        <v>19</v>
      </c>
      <c r="N213" s="182" t="s">
        <v>44</v>
      </c>
      <c r="O213" s="65"/>
      <c r="P213" s="183">
        <f>O213*H213</f>
        <v>0</v>
      </c>
      <c r="Q213" s="183">
        <v>0.0002</v>
      </c>
      <c r="R213" s="183">
        <f>Q213*H213</f>
        <v>0.0012000000000000001</v>
      </c>
      <c r="S213" s="183">
        <v>0</v>
      </c>
      <c r="T213" s="184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85" t="s">
        <v>212</v>
      </c>
      <c r="AT213" s="185" t="s">
        <v>156</v>
      </c>
      <c r="AU213" s="185" t="s">
        <v>83</v>
      </c>
      <c r="AY213" s="18" t="s">
        <v>153</v>
      </c>
      <c r="BE213" s="186">
        <f>IF(N213="základní",J213,0)</f>
        <v>0</v>
      </c>
      <c r="BF213" s="186">
        <f>IF(N213="snížená",J213,0)</f>
        <v>0</v>
      </c>
      <c r="BG213" s="186">
        <f>IF(N213="zákl. přenesená",J213,0)</f>
        <v>0</v>
      </c>
      <c r="BH213" s="186">
        <f>IF(N213="sníž. přenesená",J213,0)</f>
        <v>0</v>
      </c>
      <c r="BI213" s="186">
        <f>IF(N213="nulová",J213,0)</f>
        <v>0</v>
      </c>
      <c r="BJ213" s="18" t="s">
        <v>81</v>
      </c>
      <c r="BK213" s="186">
        <f>ROUND(I213*H213,2)</f>
        <v>0</v>
      </c>
      <c r="BL213" s="18" t="s">
        <v>212</v>
      </c>
      <c r="BM213" s="185" t="s">
        <v>860</v>
      </c>
    </row>
    <row r="214" spans="1:47" s="2" customFormat="1" ht="11.25">
      <c r="A214" s="35"/>
      <c r="B214" s="36"/>
      <c r="C214" s="37"/>
      <c r="D214" s="187" t="s">
        <v>163</v>
      </c>
      <c r="E214" s="37"/>
      <c r="F214" s="188" t="s">
        <v>362</v>
      </c>
      <c r="G214" s="37"/>
      <c r="H214" s="37"/>
      <c r="I214" s="189"/>
      <c r="J214" s="37"/>
      <c r="K214" s="37"/>
      <c r="L214" s="40"/>
      <c r="M214" s="190"/>
      <c r="N214" s="191"/>
      <c r="O214" s="65"/>
      <c r="P214" s="65"/>
      <c r="Q214" s="65"/>
      <c r="R214" s="65"/>
      <c r="S214" s="65"/>
      <c r="T214" s="66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T214" s="18" t="s">
        <v>163</v>
      </c>
      <c r="AU214" s="18" t="s">
        <v>83</v>
      </c>
    </row>
    <row r="215" spans="1:65" s="2" customFormat="1" ht="33" customHeight="1">
      <c r="A215" s="35"/>
      <c r="B215" s="36"/>
      <c r="C215" s="174" t="s">
        <v>363</v>
      </c>
      <c r="D215" s="174" t="s">
        <v>156</v>
      </c>
      <c r="E215" s="175" t="s">
        <v>364</v>
      </c>
      <c r="F215" s="176" t="s">
        <v>365</v>
      </c>
      <c r="G215" s="177" t="s">
        <v>205</v>
      </c>
      <c r="H215" s="178">
        <v>10</v>
      </c>
      <c r="I215" s="179"/>
      <c r="J215" s="180">
        <f>ROUND(I215*H215,2)</f>
        <v>0</v>
      </c>
      <c r="K215" s="176" t="s">
        <v>160</v>
      </c>
      <c r="L215" s="40"/>
      <c r="M215" s="181" t="s">
        <v>19</v>
      </c>
      <c r="N215" s="182" t="s">
        <v>44</v>
      </c>
      <c r="O215" s="65"/>
      <c r="P215" s="183">
        <f>O215*H215</f>
        <v>0</v>
      </c>
      <c r="Q215" s="183">
        <v>1E-05</v>
      </c>
      <c r="R215" s="183">
        <f>Q215*H215</f>
        <v>0.0001</v>
      </c>
      <c r="S215" s="183">
        <v>0</v>
      </c>
      <c r="T215" s="184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85" t="s">
        <v>212</v>
      </c>
      <c r="AT215" s="185" t="s">
        <v>156</v>
      </c>
      <c r="AU215" s="185" t="s">
        <v>83</v>
      </c>
      <c r="AY215" s="18" t="s">
        <v>153</v>
      </c>
      <c r="BE215" s="186">
        <f>IF(N215="základní",J215,0)</f>
        <v>0</v>
      </c>
      <c r="BF215" s="186">
        <f>IF(N215="snížená",J215,0)</f>
        <v>0</v>
      </c>
      <c r="BG215" s="186">
        <f>IF(N215="zákl. přenesená",J215,0)</f>
        <v>0</v>
      </c>
      <c r="BH215" s="186">
        <f>IF(N215="sníž. přenesená",J215,0)</f>
        <v>0</v>
      </c>
      <c r="BI215" s="186">
        <f>IF(N215="nulová",J215,0)</f>
        <v>0</v>
      </c>
      <c r="BJ215" s="18" t="s">
        <v>81</v>
      </c>
      <c r="BK215" s="186">
        <f>ROUND(I215*H215,2)</f>
        <v>0</v>
      </c>
      <c r="BL215" s="18" t="s">
        <v>212</v>
      </c>
      <c r="BM215" s="185" t="s">
        <v>861</v>
      </c>
    </row>
    <row r="216" spans="1:47" s="2" customFormat="1" ht="11.25">
      <c r="A216" s="35"/>
      <c r="B216" s="36"/>
      <c r="C216" s="37"/>
      <c r="D216" s="187" t="s">
        <v>163</v>
      </c>
      <c r="E216" s="37"/>
      <c r="F216" s="188" t="s">
        <v>367</v>
      </c>
      <c r="G216" s="37"/>
      <c r="H216" s="37"/>
      <c r="I216" s="189"/>
      <c r="J216" s="37"/>
      <c r="K216" s="37"/>
      <c r="L216" s="40"/>
      <c r="M216" s="190"/>
      <c r="N216" s="191"/>
      <c r="O216" s="65"/>
      <c r="P216" s="65"/>
      <c r="Q216" s="65"/>
      <c r="R216" s="65"/>
      <c r="S216" s="65"/>
      <c r="T216" s="66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T216" s="18" t="s">
        <v>163</v>
      </c>
      <c r="AU216" s="18" t="s">
        <v>83</v>
      </c>
    </row>
    <row r="217" spans="1:65" s="2" customFormat="1" ht="49.15" customHeight="1">
      <c r="A217" s="35"/>
      <c r="B217" s="36"/>
      <c r="C217" s="174" t="s">
        <v>368</v>
      </c>
      <c r="D217" s="174" t="s">
        <v>156</v>
      </c>
      <c r="E217" s="175" t="s">
        <v>754</v>
      </c>
      <c r="F217" s="176" t="s">
        <v>755</v>
      </c>
      <c r="G217" s="177" t="s">
        <v>249</v>
      </c>
      <c r="H217" s="178">
        <v>0.014</v>
      </c>
      <c r="I217" s="179"/>
      <c r="J217" s="180">
        <f>ROUND(I217*H217,2)</f>
        <v>0</v>
      </c>
      <c r="K217" s="176" t="s">
        <v>160</v>
      </c>
      <c r="L217" s="40"/>
      <c r="M217" s="181" t="s">
        <v>19</v>
      </c>
      <c r="N217" s="182" t="s">
        <v>44</v>
      </c>
      <c r="O217" s="65"/>
      <c r="P217" s="183">
        <f>O217*H217</f>
        <v>0</v>
      </c>
      <c r="Q217" s="183">
        <v>0</v>
      </c>
      <c r="R217" s="183">
        <f>Q217*H217</f>
        <v>0</v>
      </c>
      <c r="S217" s="183">
        <v>0</v>
      </c>
      <c r="T217" s="184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185" t="s">
        <v>212</v>
      </c>
      <c r="AT217" s="185" t="s">
        <v>156</v>
      </c>
      <c r="AU217" s="185" t="s">
        <v>83</v>
      </c>
      <c r="AY217" s="18" t="s">
        <v>153</v>
      </c>
      <c r="BE217" s="186">
        <f>IF(N217="základní",J217,0)</f>
        <v>0</v>
      </c>
      <c r="BF217" s="186">
        <f>IF(N217="snížená",J217,0)</f>
        <v>0</v>
      </c>
      <c r="BG217" s="186">
        <f>IF(N217="zákl. přenesená",J217,0)</f>
        <v>0</v>
      </c>
      <c r="BH217" s="186">
        <f>IF(N217="sníž. přenesená",J217,0)</f>
        <v>0</v>
      </c>
      <c r="BI217" s="186">
        <f>IF(N217="nulová",J217,0)</f>
        <v>0</v>
      </c>
      <c r="BJ217" s="18" t="s">
        <v>81</v>
      </c>
      <c r="BK217" s="186">
        <f>ROUND(I217*H217,2)</f>
        <v>0</v>
      </c>
      <c r="BL217" s="18" t="s">
        <v>212</v>
      </c>
      <c r="BM217" s="185" t="s">
        <v>1025</v>
      </c>
    </row>
    <row r="218" spans="1:47" s="2" customFormat="1" ht="11.25">
      <c r="A218" s="35"/>
      <c r="B218" s="36"/>
      <c r="C218" s="37"/>
      <c r="D218" s="187" t="s">
        <v>163</v>
      </c>
      <c r="E218" s="37"/>
      <c r="F218" s="188" t="s">
        <v>757</v>
      </c>
      <c r="G218" s="37"/>
      <c r="H218" s="37"/>
      <c r="I218" s="189"/>
      <c r="J218" s="37"/>
      <c r="K218" s="37"/>
      <c r="L218" s="40"/>
      <c r="M218" s="190"/>
      <c r="N218" s="191"/>
      <c r="O218" s="65"/>
      <c r="P218" s="65"/>
      <c r="Q218" s="65"/>
      <c r="R218" s="65"/>
      <c r="S218" s="65"/>
      <c r="T218" s="66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T218" s="18" t="s">
        <v>163</v>
      </c>
      <c r="AU218" s="18" t="s">
        <v>83</v>
      </c>
    </row>
    <row r="219" spans="2:63" s="12" customFormat="1" ht="22.9" customHeight="1">
      <c r="B219" s="158"/>
      <c r="C219" s="159"/>
      <c r="D219" s="160" t="s">
        <v>72</v>
      </c>
      <c r="E219" s="172" t="s">
        <v>373</v>
      </c>
      <c r="F219" s="172" t="s">
        <v>374</v>
      </c>
      <c r="G219" s="159"/>
      <c r="H219" s="159"/>
      <c r="I219" s="162"/>
      <c r="J219" s="173">
        <f>BK219</f>
        <v>0</v>
      </c>
      <c r="K219" s="159"/>
      <c r="L219" s="164"/>
      <c r="M219" s="165"/>
      <c r="N219" s="166"/>
      <c r="O219" s="166"/>
      <c r="P219" s="167">
        <f>SUM(P220:P253)</f>
        <v>0</v>
      </c>
      <c r="Q219" s="166"/>
      <c r="R219" s="167">
        <f>SUM(R220:R253)</f>
        <v>0.08618000000000002</v>
      </c>
      <c r="S219" s="166"/>
      <c r="T219" s="168">
        <f>SUM(T220:T253)</f>
        <v>0.06997</v>
      </c>
      <c r="AR219" s="169" t="s">
        <v>83</v>
      </c>
      <c r="AT219" s="170" t="s">
        <v>72</v>
      </c>
      <c r="AU219" s="170" t="s">
        <v>81</v>
      </c>
      <c r="AY219" s="169" t="s">
        <v>153</v>
      </c>
      <c r="BK219" s="171">
        <f>SUM(BK220:BK253)</f>
        <v>0</v>
      </c>
    </row>
    <row r="220" spans="1:65" s="2" customFormat="1" ht="16.5" customHeight="1">
      <c r="A220" s="35"/>
      <c r="B220" s="36"/>
      <c r="C220" s="174" t="s">
        <v>375</v>
      </c>
      <c r="D220" s="174" t="s">
        <v>156</v>
      </c>
      <c r="E220" s="175" t="s">
        <v>376</v>
      </c>
      <c r="F220" s="176" t="s">
        <v>377</v>
      </c>
      <c r="G220" s="177" t="s">
        <v>211</v>
      </c>
      <c r="H220" s="178">
        <v>2</v>
      </c>
      <c r="I220" s="179"/>
      <c r="J220" s="180">
        <f>ROUND(I220*H220,2)</f>
        <v>0</v>
      </c>
      <c r="K220" s="176" t="s">
        <v>160</v>
      </c>
      <c r="L220" s="40"/>
      <c r="M220" s="181" t="s">
        <v>19</v>
      </c>
      <c r="N220" s="182" t="s">
        <v>44</v>
      </c>
      <c r="O220" s="65"/>
      <c r="P220" s="183">
        <f>O220*H220</f>
        <v>0</v>
      </c>
      <c r="Q220" s="183">
        <v>0</v>
      </c>
      <c r="R220" s="183">
        <f>Q220*H220</f>
        <v>0</v>
      </c>
      <c r="S220" s="183">
        <v>0.00049</v>
      </c>
      <c r="T220" s="184">
        <f>S220*H220</f>
        <v>0.00098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85" t="s">
        <v>212</v>
      </c>
      <c r="AT220" s="185" t="s">
        <v>156</v>
      </c>
      <c r="AU220" s="185" t="s">
        <v>83</v>
      </c>
      <c r="AY220" s="18" t="s">
        <v>153</v>
      </c>
      <c r="BE220" s="186">
        <f>IF(N220="základní",J220,0)</f>
        <v>0</v>
      </c>
      <c r="BF220" s="186">
        <f>IF(N220="snížená",J220,0)</f>
        <v>0</v>
      </c>
      <c r="BG220" s="186">
        <f>IF(N220="zákl. přenesená",J220,0)</f>
        <v>0</v>
      </c>
      <c r="BH220" s="186">
        <f>IF(N220="sníž. přenesená",J220,0)</f>
        <v>0</v>
      </c>
      <c r="BI220" s="186">
        <f>IF(N220="nulová",J220,0)</f>
        <v>0</v>
      </c>
      <c r="BJ220" s="18" t="s">
        <v>81</v>
      </c>
      <c r="BK220" s="186">
        <f>ROUND(I220*H220,2)</f>
        <v>0</v>
      </c>
      <c r="BL220" s="18" t="s">
        <v>212</v>
      </c>
      <c r="BM220" s="185" t="s">
        <v>863</v>
      </c>
    </row>
    <row r="221" spans="1:47" s="2" customFormat="1" ht="11.25">
      <c r="A221" s="35"/>
      <c r="B221" s="36"/>
      <c r="C221" s="37"/>
      <c r="D221" s="187" t="s">
        <v>163</v>
      </c>
      <c r="E221" s="37"/>
      <c r="F221" s="188" t="s">
        <v>379</v>
      </c>
      <c r="G221" s="37"/>
      <c r="H221" s="37"/>
      <c r="I221" s="189"/>
      <c r="J221" s="37"/>
      <c r="K221" s="37"/>
      <c r="L221" s="40"/>
      <c r="M221" s="190"/>
      <c r="N221" s="191"/>
      <c r="O221" s="65"/>
      <c r="P221" s="65"/>
      <c r="Q221" s="65"/>
      <c r="R221" s="65"/>
      <c r="S221" s="65"/>
      <c r="T221" s="66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T221" s="18" t="s">
        <v>163</v>
      </c>
      <c r="AU221" s="18" t="s">
        <v>83</v>
      </c>
    </row>
    <row r="222" spans="1:65" s="2" customFormat="1" ht="16.5" customHeight="1">
      <c r="A222" s="35"/>
      <c r="B222" s="36"/>
      <c r="C222" s="174" t="s">
        <v>381</v>
      </c>
      <c r="D222" s="174" t="s">
        <v>156</v>
      </c>
      <c r="E222" s="175" t="s">
        <v>382</v>
      </c>
      <c r="F222" s="176" t="s">
        <v>383</v>
      </c>
      <c r="G222" s="177" t="s">
        <v>384</v>
      </c>
      <c r="H222" s="178">
        <v>2</v>
      </c>
      <c r="I222" s="179"/>
      <c r="J222" s="180">
        <f>ROUND(I222*H222,2)</f>
        <v>0</v>
      </c>
      <c r="K222" s="176" t="s">
        <v>160</v>
      </c>
      <c r="L222" s="40"/>
      <c r="M222" s="181" t="s">
        <v>19</v>
      </c>
      <c r="N222" s="182" t="s">
        <v>44</v>
      </c>
      <c r="O222" s="65"/>
      <c r="P222" s="183">
        <f>O222*H222</f>
        <v>0</v>
      </c>
      <c r="Q222" s="183">
        <v>0</v>
      </c>
      <c r="R222" s="183">
        <f>Q222*H222</f>
        <v>0</v>
      </c>
      <c r="S222" s="183">
        <v>0.00156</v>
      </c>
      <c r="T222" s="184">
        <f>S222*H222</f>
        <v>0.00312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85" t="s">
        <v>212</v>
      </c>
      <c r="AT222" s="185" t="s">
        <v>156</v>
      </c>
      <c r="AU222" s="185" t="s">
        <v>83</v>
      </c>
      <c r="AY222" s="18" t="s">
        <v>153</v>
      </c>
      <c r="BE222" s="186">
        <f>IF(N222="základní",J222,0)</f>
        <v>0</v>
      </c>
      <c r="BF222" s="186">
        <f>IF(N222="snížená",J222,0)</f>
        <v>0</v>
      </c>
      <c r="BG222" s="186">
        <f>IF(N222="zákl. přenesená",J222,0)</f>
        <v>0</v>
      </c>
      <c r="BH222" s="186">
        <f>IF(N222="sníž. přenesená",J222,0)</f>
        <v>0</v>
      </c>
      <c r="BI222" s="186">
        <f>IF(N222="nulová",J222,0)</f>
        <v>0</v>
      </c>
      <c r="BJ222" s="18" t="s">
        <v>81</v>
      </c>
      <c r="BK222" s="186">
        <f>ROUND(I222*H222,2)</f>
        <v>0</v>
      </c>
      <c r="BL222" s="18" t="s">
        <v>212</v>
      </c>
      <c r="BM222" s="185" t="s">
        <v>864</v>
      </c>
    </row>
    <row r="223" spans="1:47" s="2" customFormat="1" ht="11.25">
      <c r="A223" s="35"/>
      <c r="B223" s="36"/>
      <c r="C223" s="37"/>
      <c r="D223" s="187" t="s">
        <v>163</v>
      </c>
      <c r="E223" s="37"/>
      <c r="F223" s="188" t="s">
        <v>386</v>
      </c>
      <c r="G223" s="37"/>
      <c r="H223" s="37"/>
      <c r="I223" s="189"/>
      <c r="J223" s="37"/>
      <c r="K223" s="37"/>
      <c r="L223" s="40"/>
      <c r="M223" s="190"/>
      <c r="N223" s="191"/>
      <c r="O223" s="65"/>
      <c r="P223" s="65"/>
      <c r="Q223" s="65"/>
      <c r="R223" s="65"/>
      <c r="S223" s="65"/>
      <c r="T223" s="66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T223" s="18" t="s">
        <v>163</v>
      </c>
      <c r="AU223" s="18" t="s">
        <v>83</v>
      </c>
    </row>
    <row r="224" spans="1:65" s="2" customFormat="1" ht="16.5" customHeight="1">
      <c r="A224" s="35"/>
      <c r="B224" s="36"/>
      <c r="C224" s="174" t="s">
        <v>387</v>
      </c>
      <c r="D224" s="174" t="s">
        <v>156</v>
      </c>
      <c r="E224" s="175" t="s">
        <v>388</v>
      </c>
      <c r="F224" s="176" t="s">
        <v>389</v>
      </c>
      <c r="G224" s="177" t="s">
        <v>211</v>
      </c>
      <c r="H224" s="178">
        <v>1</v>
      </c>
      <c r="I224" s="179"/>
      <c r="J224" s="180">
        <f>ROUND(I224*H224,2)</f>
        <v>0</v>
      </c>
      <c r="K224" s="176" t="s">
        <v>160</v>
      </c>
      <c r="L224" s="40"/>
      <c r="M224" s="181" t="s">
        <v>19</v>
      </c>
      <c r="N224" s="182" t="s">
        <v>44</v>
      </c>
      <c r="O224" s="65"/>
      <c r="P224" s="183">
        <f>O224*H224</f>
        <v>0</v>
      </c>
      <c r="Q224" s="183">
        <v>0</v>
      </c>
      <c r="R224" s="183">
        <f>Q224*H224</f>
        <v>0</v>
      </c>
      <c r="S224" s="183">
        <v>0.00762</v>
      </c>
      <c r="T224" s="184">
        <f>S224*H224</f>
        <v>0.00762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85" t="s">
        <v>212</v>
      </c>
      <c r="AT224" s="185" t="s">
        <v>156</v>
      </c>
      <c r="AU224" s="185" t="s">
        <v>83</v>
      </c>
      <c r="AY224" s="18" t="s">
        <v>153</v>
      </c>
      <c r="BE224" s="186">
        <f>IF(N224="základní",J224,0)</f>
        <v>0</v>
      </c>
      <c r="BF224" s="186">
        <f>IF(N224="snížená",J224,0)</f>
        <v>0</v>
      </c>
      <c r="BG224" s="186">
        <f>IF(N224="zákl. přenesená",J224,0)</f>
        <v>0</v>
      </c>
      <c r="BH224" s="186">
        <f>IF(N224="sníž. přenesená",J224,0)</f>
        <v>0</v>
      </c>
      <c r="BI224" s="186">
        <f>IF(N224="nulová",J224,0)</f>
        <v>0</v>
      </c>
      <c r="BJ224" s="18" t="s">
        <v>81</v>
      </c>
      <c r="BK224" s="186">
        <f>ROUND(I224*H224,2)</f>
        <v>0</v>
      </c>
      <c r="BL224" s="18" t="s">
        <v>212</v>
      </c>
      <c r="BM224" s="185" t="s">
        <v>865</v>
      </c>
    </row>
    <row r="225" spans="1:47" s="2" customFormat="1" ht="11.25">
      <c r="A225" s="35"/>
      <c r="B225" s="36"/>
      <c r="C225" s="37"/>
      <c r="D225" s="187" t="s">
        <v>163</v>
      </c>
      <c r="E225" s="37"/>
      <c r="F225" s="188" t="s">
        <v>391</v>
      </c>
      <c r="G225" s="37"/>
      <c r="H225" s="37"/>
      <c r="I225" s="189"/>
      <c r="J225" s="37"/>
      <c r="K225" s="37"/>
      <c r="L225" s="40"/>
      <c r="M225" s="190"/>
      <c r="N225" s="191"/>
      <c r="O225" s="65"/>
      <c r="P225" s="65"/>
      <c r="Q225" s="65"/>
      <c r="R225" s="65"/>
      <c r="S225" s="65"/>
      <c r="T225" s="66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T225" s="18" t="s">
        <v>163</v>
      </c>
      <c r="AU225" s="18" t="s">
        <v>83</v>
      </c>
    </row>
    <row r="226" spans="1:65" s="2" customFormat="1" ht="24.2" customHeight="1">
      <c r="A226" s="35"/>
      <c r="B226" s="36"/>
      <c r="C226" s="174" t="s">
        <v>392</v>
      </c>
      <c r="D226" s="174" t="s">
        <v>156</v>
      </c>
      <c r="E226" s="175" t="s">
        <v>393</v>
      </c>
      <c r="F226" s="176" t="s">
        <v>394</v>
      </c>
      <c r="G226" s="177" t="s">
        <v>384</v>
      </c>
      <c r="H226" s="178">
        <v>1</v>
      </c>
      <c r="I226" s="179"/>
      <c r="J226" s="180">
        <f>ROUND(I226*H226,2)</f>
        <v>0</v>
      </c>
      <c r="K226" s="176" t="s">
        <v>160</v>
      </c>
      <c r="L226" s="40"/>
      <c r="M226" s="181" t="s">
        <v>19</v>
      </c>
      <c r="N226" s="182" t="s">
        <v>44</v>
      </c>
      <c r="O226" s="65"/>
      <c r="P226" s="183">
        <f>O226*H226</f>
        <v>0</v>
      </c>
      <c r="Q226" s="183">
        <v>0</v>
      </c>
      <c r="R226" s="183">
        <f>Q226*H226</f>
        <v>0</v>
      </c>
      <c r="S226" s="183">
        <v>0.01933</v>
      </c>
      <c r="T226" s="184">
        <f>S226*H226</f>
        <v>0.01933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85" t="s">
        <v>212</v>
      </c>
      <c r="AT226" s="185" t="s">
        <v>156</v>
      </c>
      <c r="AU226" s="185" t="s">
        <v>83</v>
      </c>
      <c r="AY226" s="18" t="s">
        <v>153</v>
      </c>
      <c r="BE226" s="186">
        <f>IF(N226="základní",J226,0)</f>
        <v>0</v>
      </c>
      <c r="BF226" s="186">
        <f>IF(N226="snížená",J226,0)</f>
        <v>0</v>
      </c>
      <c r="BG226" s="186">
        <f>IF(N226="zákl. přenesená",J226,0)</f>
        <v>0</v>
      </c>
      <c r="BH226" s="186">
        <f>IF(N226="sníž. přenesená",J226,0)</f>
        <v>0</v>
      </c>
      <c r="BI226" s="186">
        <f>IF(N226="nulová",J226,0)</f>
        <v>0</v>
      </c>
      <c r="BJ226" s="18" t="s">
        <v>81</v>
      </c>
      <c r="BK226" s="186">
        <f>ROUND(I226*H226,2)</f>
        <v>0</v>
      </c>
      <c r="BL226" s="18" t="s">
        <v>212</v>
      </c>
      <c r="BM226" s="185" t="s">
        <v>866</v>
      </c>
    </row>
    <row r="227" spans="1:47" s="2" customFormat="1" ht="11.25">
      <c r="A227" s="35"/>
      <c r="B227" s="36"/>
      <c r="C227" s="37"/>
      <c r="D227" s="187" t="s">
        <v>163</v>
      </c>
      <c r="E227" s="37"/>
      <c r="F227" s="188" t="s">
        <v>396</v>
      </c>
      <c r="G227" s="37"/>
      <c r="H227" s="37"/>
      <c r="I227" s="189"/>
      <c r="J227" s="37"/>
      <c r="K227" s="37"/>
      <c r="L227" s="40"/>
      <c r="M227" s="190"/>
      <c r="N227" s="191"/>
      <c r="O227" s="65"/>
      <c r="P227" s="65"/>
      <c r="Q227" s="65"/>
      <c r="R227" s="65"/>
      <c r="S227" s="65"/>
      <c r="T227" s="66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T227" s="18" t="s">
        <v>163</v>
      </c>
      <c r="AU227" s="18" t="s">
        <v>83</v>
      </c>
    </row>
    <row r="228" spans="1:65" s="2" customFormat="1" ht="21.75" customHeight="1">
      <c r="A228" s="35"/>
      <c r="B228" s="36"/>
      <c r="C228" s="174" t="s">
        <v>397</v>
      </c>
      <c r="D228" s="174" t="s">
        <v>156</v>
      </c>
      <c r="E228" s="175" t="s">
        <v>398</v>
      </c>
      <c r="F228" s="176" t="s">
        <v>399</v>
      </c>
      <c r="G228" s="177" t="s">
        <v>384</v>
      </c>
      <c r="H228" s="178">
        <v>2</v>
      </c>
      <c r="I228" s="179"/>
      <c r="J228" s="180">
        <f>ROUND(I228*H228,2)</f>
        <v>0</v>
      </c>
      <c r="K228" s="176" t="s">
        <v>160</v>
      </c>
      <c r="L228" s="40"/>
      <c r="M228" s="181" t="s">
        <v>19</v>
      </c>
      <c r="N228" s="182" t="s">
        <v>44</v>
      </c>
      <c r="O228" s="65"/>
      <c r="P228" s="183">
        <f>O228*H228</f>
        <v>0</v>
      </c>
      <c r="Q228" s="183">
        <v>0</v>
      </c>
      <c r="R228" s="183">
        <f>Q228*H228</f>
        <v>0</v>
      </c>
      <c r="S228" s="183">
        <v>0.01946</v>
      </c>
      <c r="T228" s="184">
        <f>S228*H228</f>
        <v>0.03892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85" t="s">
        <v>212</v>
      </c>
      <c r="AT228" s="185" t="s">
        <v>156</v>
      </c>
      <c r="AU228" s="185" t="s">
        <v>83</v>
      </c>
      <c r="AY228" s="18" t="s">
        <v>153</v>
      </c>
      <c r="BE228" s="186">
        <f>IF(N228="základní",J228,0)</f>
        <v>0</v>
      </c>
      <c r="BF228" s="186">
        <f>IF(N228="snížená",J228,0)</f>
        <v>0</v>
      </c>
      <c r="BG228" s="186">
        <f>IF(N228="zákl. přenesená",J228,0)</f>
        <v>0</v>
      </c>
      <c r="BH228" s="186">
        <f>IF(N228="sníž. přenesená",J228,0)</f>
        <v>0</v>
      </c>
      <c r="BI228" s="186">
        <f>IF(N228="nulová",J228,0)</f>
        <v>0</v>
      </c>
      <c r="BJ228" s="18" t="s">
        <v>81</v>
      </c>
      <c r="BK228" s="186">
        <f>ROUND(I228*H228,2)</f>
        <v>0</v>
      </c>
      <c r="BL228" s="18" t="s">
        <v>212</v>
      </c>
      <c r="BM228" s="185" t="s">
        <v>867</v>
      </c>
    </row>
    <row r="229" spans="1:47" s="2" customFormat="1" ht="11.25">
      <c r="A229" s="35"/>
      <c r="B229" s="36"/>
      <c r="C229" s="37"/>
      <c r="D229" s="187" t="s">
        <v>163</v>
      </c>
      <c r="E229" s="37"/>
      <c r="F229" s="188" t="s">
        <v>401</v>
      </c>
      <c r="G229" s="37"/>
      <c r="H229" s="37"/>
      <c r="I229" s="189"/>
      <c r="J229" s="37"/>
      <c r="K229" s="37"/>
      <c r="L229" s="40"/>
      <c r="M229" s="190"/>
      <c r="N229" s="191"/>
      <c r="O229" s="65"/>
      <c r="P229" s="65"/>
      <c r="Q229" s="65"/>
      <c r="R229" s="65"/>
      <c r="S229" s="65"/>
      <c r="T229" s="66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T229" s="18" t="s">
        <v>163</v>
      </c>
      <c r="AU229" s="18" t="s">
        <v>83</v>
      </c>
    </row>
    <row r="230" spans="1:65" s="2" customFormat="1" ht="24.2" customHeight="1">
      <c r="A230" s="35"/>
      <c r="B230" s="36"/>
      <c r="C230" s="174" t="s">
        <v>402</v>
      </c>
      <c r="D230" s="174" t="s">
        <v>156</v>
      </c>
      <c r="E230" s="175" t="s">
        <v>403</v>
      </c>
      <c r="F230" s="176" t="s">
        <v>404</v>
      </c>
      <c r="G230" s="177" t="s">
        <v>384</v>
      </c>
      <c r="H230" s="178">
        <v>5</v>
      </c>
      <c r="I230" s="179"/>
      <c r="J230" s="180">
        <f>ROUND(I230*H230,2)</f>
        <v>0</v>
      </c>
      <c r="K230" s="176" t="s">
        <v>160</v>
      </c>
      <c r="L230" s="40"/>
      <c r="M230" s="181" t="s">
        <v>19</v>
      </c>
      <c r="N230" s="182" t="s">
        <v>44</v>
      </c>
      <c r="O230" s="65"/>
      <c r="P230" s="183">
        <f>O230*H230</f>
        <v>0</v>
      </c>
      <c r="Q230" s="183">
        <v>0.00024</v>
      </c>
      <c r="R230" s="183">
        <f>Q230*H230</f>
        <v>0.0012000000000000001</v>
      </c>
      <c r="S230" s="183">
        <v>0</v>
      </c>
      <c r="T230" s="184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185" t="s">
        <v>212</v>
      </c>
      <c r="AT230" s="185" t="s">
        <v>156</v>
      </c>
      <c r="AU230" s="185" t="s">
        <v>83</v>
      </c>
      <c r="AY230" s="18" t="s">
        <v>153</v>
      </c>
      <c r="BE230" s="186">
        <f>IF(N230="základní",J230,0)</f>
        <v>0</v>
      </c>
      <c r="BF230" s="186">
        <f>IF(N230="snížená",J230,0)</f>
        <v>0</v>
      </c>
      <c r="BG230" s="186">
        <f>IF(N230="zákl. přenesená",J230,0)</f>
        <v>0</v>
      </c>
      <c r="BH230" s="186">
        <f>IF(N230="sníž. přenesená",J230,0)</f>
        <v>0</v>
      </c>
      <c r="BI230" s="186">
        <f>IF(N230="nulová",J230,0)</f>
        <v>0</v>
      </c>
      <c r="BJ230" s="18" t="s">
        <v>81</v>
      </c>
      <c r="BK230" s="186">
        <f>ROUND(I230*H230,2)</f>
        <v>0</v>
      </c>
      <c r="BL230" s="18" t="s">
        <v>212</v>
      </c>
      <c r="BM230" s="185" t="s">
        <v>868</v>
      </c>
    </row>
    <row r="231" spans="1:47" s="2" customFormat="1" ht="11.25">
      <c r="A231" s="35"/>
      <c r="B231" s="36"/>
      <c r="C231" s="37"/>
      <c r="D231" s="187" t="s">
        <v>163</v>
      </c>
      <c r="E231" s="37"/>
      <c r="F231" s="188" t="s">
        <v>406</v>
      </c>
      <c r="G231" s="37"/>
      <c r="H231" s="37"/>
      <c r="I231" s="189"/>
      <c r="J231" s="37"/>
      <c r="K231" s="37"/>
      <c r="L231" s="40"/>
      <c r="M231" s="190"/>
      <c r="N231" s="191"/>
      <c r="O231" s="65"/>
      <c r="P231" s="65"/>
      <c r="Q231" s="65"/>
      <c r="R231" s="65"/>
      <c r="S231" s="65"/>
      <c r="T231" s="66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T231" s="18" t="s">
        <v>163</v>
      </c>
      <c r="AU231" s="18" t="s">
        <v>83</v>
      </c>
    </row>
    <row r="232" spans="1:65" s="2" customFormat="1" ht="24.2" customHeight="1">
      <c r="A232" s="35"/>
      <c r="B232" s="36"/>
      <c r="C232" s="215" t="s">
        <v>408</v>
      </c>
      <c r="D232" s="215" t="s">
        <v>298</v>
      </c>
      <c r="E232" s="216" t="s">
        <v>409</v>
      </c>
      <c r="F232" s="217" t="s">
        <v>410</v>
      </c>
      <c r="G232" s="218" t="s">
        <v>205</v>
      </c>
      <c r="H232" s="219">
        <v>2.5</v>
      </c>
      <c r="I232" s="220"/>
      <c r="J232" s="221">
        <f>ROUND(I232*H232,2)</f>
        <v>0</v>
      </c>
      <c r="K232" s="217" t="s">
        <v>160</v>
      </c>
      <c r="L232" s="222"/>
      <c r="M232" s="223" t="s">
        <v>19</v>
      </c>
      <c r="N232" s="224" t="s">
        <v>44</v>
      </c>
      <c r="O232" s="65"/>
      <c r="P232" s="183">
        <f>O232*H232</f>
        <v>0</v>
      </c>
      <c r="Q232" s="183">
        <v>0.00018</v>
      </c>
      <c r="R232" s="183">
        <f>Q232*H232</f>
        <v>0.00045000000000000004</v>
      </c>
      <c r="S232" s="183">
        <v>0</v>
      </c>
      <c r="T232" s="184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185" t="s">
        <v>302</v>
      </c>
      <c r="AT232" s="185" t="s">
        <v>298</v>
      </c>
      <c r="AU232" s="185" t="s">
        <v>83</v>
      </c>
      <c r="AY232" s="18" t="s">
        <v>153</v>
      </c>
      <c r="BE232" s="186">
        <f>IF(N232="základní",J232,0)</f>
        <v>0</v>
      </c>
      <c r="BF232" s="186">
        <f>IF(N232="snížená",J232,0)</f>
        <v>0</v>
      </c>
      <c r="BG232" s="186">
        <f>IF(N232="zákl. přenesená",J232,0)</f>
        <v>0</v>
      </c>
      <c r="BH232" s="186">
        <f>IF(N232="sníž. přenesená",J232,0)</f>
        <v>0</v>
      </c>
      <c r="BI232" s="186">
        <f>IF(N232="nulová",J232,0)</f>
        <v>0</v>
      </c>
      <c r="BJ232" s="18" t="s">
        <v>81</v>
      </c>
      <c r="BK232" s="186">
        <f>ROUND(I232*H232,2)</f>
        <v>0</v>
      </c>
      <c r="BL232" s="18" t="s">
        <v>212</v>
      </c>
      <c r="BM232" s="185" t="s">
        <v>869</v>
      </c>
    </row>
    <row r="233" spans="1:65" s="2" customFormat="1" ht="37.9" customHeight="1">
      <c r="A233" s="35"/>
      <c r="B233" s="36"/>
      <c r="C233" s="174" t="s">
        <v>412</v>
      </c>
      <c r="D233" s="174" t="s">
        <v>156</v>
      </c>
      <c r="E233" s="175" t="s">
        <v>413</v>
      </c>
      <c r="F233" s="176" t="s">
        <v>414</v>
      </c>
      <c r="G233" s="177" t="s">
        <v>384</v>
      </c>
      <c r="H233" s="178">
        <v>1</v>
      </c>
      <c r="I233" s="179"/>
      <c r="J233" s="180">
        <f>ROUND(I233*H233,2)</f>
        <v>0</v>
      </c>
      <c r="K233" s="176" t="s">
        <v>160</v>
      </c>
      <c r="L233" s="40"/>
      <c r="M233" s="181" t="s">
        <v>19</v>
      </c>
      <c r="N233" s="182" t="s">
        <v>44</v>
      </c>
      <c r="O233" s="65"/>
      <c r="P233" s="183">
        <f>O233*H233</f>
        <v>0</v>
      </c>
      <c r="Q233" s="183">
        <v>0.01387</v>
      </c>
      <c r="R233" s="183">
        <f>Q233*H233</f>
        <v>0.01387</v>
      </c>
      <c r="S233" s="183">
        <v>0</v>
      </c>
      <c r="T233" s="184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185" t="s">
        <v>212</v>
      </c>
      <c r="AT233" s="185" t="s">
        <v>156</v>
      </c>
      <c r="AU233" s="185" t="s">
        <v>83</v>
      </c>
      <c r="AY233" s="18" t="s">
        <v>153</v>
      </c>
      <c r="BE233" s="186">
        <f>IF(N233="základní",J233,0)</f>
        <v>0</v>
      </c>
      <c r="BF233" s="186">
        <f>IF(N233="snížená",J233,0)</f>
        <v>0</v>
      </c>
      <c r="BG233" s="186">
        <f>IF(N233="zákl. přenesená",J233,0)</f>
        <v>0</v>
      </c>
      <c r="BH233" s="186">
        <f>IF(N233="sníž. přenesená",J233,0)</f>
        <v>0</v>
      </c>
      <c r="BI233" s="186">
        <f>IF(N233="nulová",J233,0)</f>
        <v>0</v>
      </c>
      <c r="BJ233" s="18" t="s">
        <v>81</v>
      </c>
      <c r="BK233" s="186">
        <f>ROUND(I233*H233,2)</f>
        <v>0</v>
      </c>
      <c r="BL233" s="18" t="s">
        <v>212</v>
      </c>
      <c r="BM233" s="185" t="s">
        <v>870</v>
      </c>
    </row>
    <row r="234" spans="1:47" s="2" customFormat="1" ht="11.25">
      <c r="A234" s="35"/>
      <c r="B234" s="36"/>
      <c r="C234" s="37"/>
      <c r="D234" s="187" t="s">
        <v>163</v>
      </c>
      <c r="E234" s="37"/>
      <c r="F234" s="188" t="s">
        <v>416</v>
      </c>
      <c r="G234" s="37"/>
      <c r="H234" s="37"/>
      <c r="I234" s="189"/>
      <c r="J234" s="37"/>
      <c r="K234" s="37"/>
      <c r="L234" s="40"/>
      <c r="M234" s="190"/>
      <c r="N234" s="191"/>
      <c r="O234" s="65"/>
      <c r="P234" s="65"/>
      <c r="Q234" s="65"/>
      <c r="R234" s="65"/>
      <c r="S234" s="65"/>
      <c r="T234" s="66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T234" s="18" t="s">
        <v>163</v>
      </c>
      <c r="AU234" s="18" t="s">
        <v>83</v>
      </c>
    </row>
    <row r="235" spans="1:65" s="2" customFormat="1" ht="24.2" customHeight="1">
      <c r="A235" s="35"/>
      <c r="B235" s="36"/>
      <c r="C235" s="174" t="s">
        <v>417</v>
      </c>
      <c r="D235" s="174" t="s">
        <v>156</v>
      </c>
      <c r="E235" s="175" t="s">
        <v>418</v>
      </c>
      <c r="F235" s="176" t="s">
        <v>419</v>
      </c>
      <c r="G235" s="177" t="s">
        <v>211</v>
      </c>
      <c r="H235" s="178">
        <v>1</v>
      </c>
      <c r="I235" s="179"/>
      <c r="J235" s="180">
        <f>ROUND(I235*H235,2)</f>
        <v>0</v>
      </c>
      <c r="K235" s="176" t="s">
        <v>160</v>
      </c>
      <c r="L235" s="40"/>
      <c r="M235" s="181" t="s">
        <v>19</v>
      </c>
      <c r="N235" s="182" t="s">
        <v>44</v>
      </c>
      <c r="O235" s="65"/>
      <c r="P235" s="183">
        <f>O235*H235</f>
        <v>0</v>
      </c>
      <c r="Q235" s="183">
        <v>0</v>
      </c>
      <c r="R235" s="183">
        <f>Q235*H235</f>
        <v>0</v>
      </c>
      <c r="S235" s="183">
        <v>0</v>
      </c>
      <c r="T235" s="184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185" t="s">
        <v>212</v>
      </c>
      <c r="AT235" s="185" t="s">
        <v>156</v>
      </c>
      <c r="AU235" s="185" t="s">
        <v>83</v>
      </c>
      <c r="AY235" s="18" t="s">
        <v>153</v>
      </c>
      <c r="BE235" s="186">
        <f>IF(N235="základní",J235,0)</f>
        <v>0</v>
      </c>
      <c r="BF235" s="186">
        <f>IF(N235="snížená",J235,0)</f>
        <v>0</v>
      </c>
      <c r="BG235" s="186">
        <f>IF(N235="zákl. přenesená",J235,0)</f>
        <v>0</v>
      </c>
      <c r="BH235" s="186">
        <f>IF(N235="sníž. přenesená",J235,0)</f>
        <v>0</v>
      </c>
      <c r="BI235" s="186">
        <f>IF(N235="nulová",J235,0)</f>
        <v>0</v>
      </c>
      <c r="BJ235" s="18" t="s">
        <v>81</v>
      </c>
      <c r="BK235" s="186">
        <f>ROUND(I235*H235,2)</f>
        <v>0</v>
      </c>
      <c r="BL235" s="18" t="s">
        <v>212</v>
      </c>
      <c r="BM235" s="185" t="s">
        <v>871</v>
      </c>
    </row>
    <row r="236" spans="1:47" s="2" customFormat="1" ht="11.25">
      <c r="A236" s="35"/>
      <c r="B236" s="36"/>
      <c r="C236" s="37"/>
      <c r="D236" s="187" t="s">
        <v>163</v>
      </c>
      <c r="E236" s="37"/>
      <c r="F236" s="188" t="s">
        <v>421</v>
      </c>
      <c r="G236" s="37"/>
      <c r="H236" s="37"/>
      <c r="I236" s="189"/>
      <c r="J236" s="37"/>
      <c r="K236" s="37"/>
      <c r="L236" s="40"/>
      <c r="M236" s="190"/>
      <c r="N236" s="191"/>
      <c r="O236" s="65"/>
      <c r="P236" s="65"/>
      <c r="Q236" s="65"/>
      <c r="R236" s="65"/>
      <c r="S236" s="65"/>
      <c r="T236" s="66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T236" s="18" t="s">
        <v>163</v>
      </c>
      <c r="AU236" s="18" t="s">
        <v>83</v>
      </c>
    </row>
    <row r="237" spans="1:65" s="2" customFormat="1" ht="16.5" customHeight="1">
      <c r="A237" s="35"/>
      <c r="B237" s="36"/>
      <c r="C237" s="215" t="s">
        <v>422</v>
      </c>
      <c r="D237" s="215" t="s">
        <v>298</v>
      </c>
      <c r="E237" s="216" t="s">
        <v>423</v>
      </c>
      <c r="F237" s="217" t="s">
        <v>424</v>
      </c>
      <c r="G237" s="218" t="s">
        <v>211</v>
      </c>
      <c r="H237" s="219">
        <v>1</v>
      </c>
      <c r="I237" s="220"/>
      <c r="J237" s="221">
        <f>ROUND(I237*H237,2)</f>
        <v>0</v>
      </c>
      <c r="K237" s="217" t="s">
        <v>160</v>
      </c>
      <c r="L237" s="222"/>
      <c r="M237" s="223" t="s">
        <v>19</v>
      </c>
      <c r="N237" s="224" t="s">
        <v>44</v>
      </c>
      <c r="O237" s="65"/>
      <c r="P237" s="183">
        <f>O237*H237</f>
        <v>0</v>
      </c>
      <c r="Q237" s="183">
        <v>0.0024</v>
      </c>
      <c r="R237" s="183">
        <f>Q237*H237</f>
        <v>0.0024</v>
      </c>
      <c r="S237" s="183">
        <v>0</v>
      </c>
      <c r="T237" s="184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185" t="s">
        <v>302</v>
      </c>
      <c r="AT237" s="185" t="s">
        <v>298</v>
      </c>
      <c r="AU237" s="185" t="s">
        <v>83</v>
      </c>
      <c r="AY237" s="18" t="s">
        <v>153</v>
      </c>
      <c r="BE237" s="186">
        <f>IF(N237="základní",J237,0)</f>
        <v>0</v>
      </c>
      <c r="BF237" s="186">
        <f>IF(N237="snížená",J237,0)</f>
        <v>0</v>
      </c>
      <c r="BG237" s="186">
        <f>IF(N237="zákl. přenesená",J237,0)</f>
        <v>0</v>
      </c>
      <c r="BH237" s="186">
        <f>IF(N237="sníž. přenesená",J237,0)</f>
        <v>0</v>
      </c>
      <c r="BI237" s="186">
        <f>IF(N237="nulová",J237,0)</f>
        <v>0</v>
      </c>
      <c r="BJ237" s="18" t="s">
        <v>81</v>
      </c>
      <c r="BK237" s="186">
        <f>ROUND(I237*H237,2)</f>
        <v>0</v>
      </c>
      <c r="BL237" s="18" t="s">
        <v>212</v>
      </c>
      <c r="BM237" s="185" t="s">
        <v>872</v>
      </c>
    </row>
    <row r="238" spans="1:65" s="2" customFormat="1" ht="16.5" customHeight="1">
      <c r="A238" s="35"/>
      <c r="B238" s="36"/>
      <c r="C238" s="174" t="s">
        <v>426</v>
      </c>
      <c r="D238" s="174" t="s">
        <v>156</v>
      </c>
      <c r="E238" s="175" t="s">
        <v>427</v>
      </c>
      <c r="F238" s="176" t="s">
        <v>428</v>
      </c>
      <c r="G238" s="177" t="s">
        <v>384</v>
      </c>
      <c r="H238" s="178">
        <v>1</v>
      </c>
      <c r="I238" s="179"/>
      <c r="J238" s="180">
        <f>ROUND(I238*H238,2)</f>
        <v>0</v>
      </c>
      <c r="K238" s="176" t="s">
        <v>160</v>
      </c>
      <c r="L238" s="40"/>
      <c r="M238" s="181" t="s">
        <v>19</v>
      </c>
      <c r="N238" s="182" t="s">
        <v>44</v>
      </c>
      <c r="O238" s="65"/>
      <c r="P238" s="183">
        <f>O238*H238</f>
        <v>0</v>
      </c>
      <c r="Q238" s="183">
        <v>0.00583</v>
      </c>
      <c r="R238" s="183">
        <f>Q238*H238</f>
        <v>0.00583</v>
      </c>
      <c r="S238" s="183">
        <v>0</v>
      </c>
      <c r="T238" s="184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185" t="s">
        <v>212</v>
      </c>
      <c r="AT238" s="185" t="s">
        <v>156</v>
      </c>
      <c r="AU238" s="185" t="s">
        <v>83</v>
      </c>
      <c r="AY238" s="18" t="s">
        <v>153</v>
      </c>
      <c r="BE238" s="186">
        <f>IF(N238="základní",J238,0)</f>
        <v>0</v>
      </c>
      <c r="BF238" s="186">
        <f>IF(N238="snížená",J238,0)</f>
        <v>0</v>
      </c>
      <c r="BG238" s="186">
        <f>IF(N238="zákl. přenesená",J238,0)</f>
        <v>0</v>
      </c>
      <c r="BH238" s="186">
        <f>IF(N238="sníž. přenesená",J238,0)</f>
        <v>0</v>
      </c>
      <c r="BI238" s="186">
        <f>IF(N238="nulová",J238,0)</f>
        <v>0</v>
      </c>
      <c r="BJ238" s="18" t="s">
        <v>81</v>
      </c>
      <c r="BK238" s="186">
        <f>ROUND(I238*H238,2)</f>
        <v>0</v>
      </c>
      <c r="BL238" s="18" t="s">
        <v>212</v>
      </c>
      <c r="BM238" s="185" t="s">
        <v>873</v>
      </c>
    </row>
    <row r="239" spans="1:47" s="2" customFormat="1" ht="11.25">
      <c r="A239" s="35"/>
      <c r="B239" s="36"/>
      <c r="C239" s="37"/>
      <c r="D239" s="187" t="s">
        <v>163</v>
      </c>
      <c r="E239" s="37"/>
      <c r="F239" s="188" t="s">
        <v>430</v>
      </c>
      <c r="G239" s="37"/>
      <c r="H239" s="37"/>
      <c r="I239" s="189"/>
      <c r="J239" s="37"/>
      <c r="K239" s="37"/>
      <c r="L239" s="40"/>
      <c r="M239" s="190"/>
      <c r="N239" s="191"/>
      <c r="O239" s="65"/>
      <c r="P239" s="65"/>
      <c r="Q239" s="65"/>
      <c r="R239" s="65"/>
      <c r="S239" s="65"/>
      <c r="T239" s="66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T239" s="18" t="s">
        <v>163</v>
      </c>
      <c r="AU239" s="18" t="s">
        <v>83</v>
      </c>
    </row>
    <row r="240" spans="1:65" s="2" customFormat="1" ht="24.2" customHeight="1">
      <c r="A240" s="35"/>
      <c r="B240" s="36"/>
      <c r="C240" s="215" t="s">
        <v>431</v>
      </c>
      <c r="D240" s="215" t="s">
        <v>298</v>
      </c>
      <c r="E240" s="216" t="s">
        <v>432</v>
      </c>
      <c r="F240" s="217" t="s">
        <v>874</v>
      </c>
      <c r="G240" s="218" t="s">
        <v>211</v>
      </c>
      <c r="H240" s="219">
        <v>1</v>
      </c>
      <c r="I240" s="220"/>
      <c r="J240" s="221">
        <f>ROUND(I240*H240,2)</f>
        <v>0</v>
      </c>
      <c r="K240" s="217" t="s">
        <v>206</v>
      </c>
      <c r="L240" s="222"/>
      <c r="M240" s="223" t="s">
        <v>19</v>
      </c>
      <c r="N240" s="224" t="s">
        <v>44</v>
      </c>
      <c r="O240" s="65"/>
      <c r="P240" s="183">
        <f>O240*H240</f>
        <v>0</v>
      </c>
      <c r="Q240" s="183">
        <v>0.013</v>
      </c>
      <c r="R240" s="183">
        <f>Q240*H240</f>
        <v>0.013</v>
      </c>
      <c r="S240" s="183">
        <v>0</v>
      </c>
      <c r="T240" s="184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185" t="s">
        <v>302</v>
      </c>
      <c r="AT240" s="185" t="s">
        <v>298</v>
      </c>
      <c r="AU240" s="185" t="s">
        <v>83</v>
      </c>
      <c r="AY240" s="18" t="s">
        <v>153</v>
      </c>
      <c r="BE240" s="186">
        <f>IF(N240="základní",J240,0)</f>
        <v>0</v>
      </c>
      <c r="BF240" s="186">
        <f>IF(N240="snížená",J240,0)</f>
        <v>0</v>
      </c>
      <c r="BG240" s="186">
        <f>IF(N240="zákl. přenesená",J240,0)</f>
        <v>0</v>
      </c>
      <c r="BH240" s="186">
        <f>IF(N240="sníž. přenesená",J240,0)</f>
        <v>0</v>
      </c>
      <c r="BI240" s="186">
        <f>IF(N240="nulová",J240,0)</f>
        <v>0</v>
      </c>
      <c r="BJ240" s="18" t="s">
        <v>81</v>
      </c>
      <c r="BK240" s="186">
        <f>ROUND(I240*H240,2)</f>
        <v>0</v>
      </c>
      <c r="BL240" s="18" t="s">
        <v>212</v>
      </c>
      <c r="BM240" s="185" t="s">
        <v>875</v>
      </c>
    </row>
    <row r="241" spans="2:51" s="13" customFormat="1" ht="33.75">
      <c r="B241" s="192"/>
      <c r="C241" s="193"/>
      <c r="D241" s="194" t="s">
        <v>165</v>
      </c>
      <c r="E241" s="195" t="s">
        <v>19</v>
      </c>
      <c r="F241" s="196" t="s">
        <v>876</v>
      </c>
      <c r="G241" s="193"/>
      <c r="H241" s="197">
        <v>1</v>
      </c>
      <c r="I241" s="198"/>
      <c r="J241" s="193"/>
      <c r="K241" s="193"/>
      <c r="L241" s="199"/>
      <c r="M241" s="200"/>
      <c r="N241" s="201"/>
      <c r="O241" s="201"/>
      <c r="P241" s="201"/>
      <c r="Q241" s="201"/>
      <c r="R241" s="201"/>
      <c r="S241" s="201"/>
      <c r="T241" s="202"/>
      <c r="AT241" s="203" t="s">
        <v>165</v>
      </c>
      <c r="AU241" s="203" t="s">
        <v>83</v>
      </c>
      <c r="AV241" s="13" t="s">
        <v>83</v>
      </c>
      <c r="AW241" s="13" t="s">
        <v>34</v>
      </c>
      <c r="AX241" s="13" t="s">
        <v>81</v>
      </c>
      <c r="AY241" s="203" t="s">
        <v>153</v>
      </c>
    </row>
    <row r="242" spans="1:65" s="2" customFormat="1" ht="33" customHeight="1">
      <c r="A242" s="35"/>
      <c r="B242" s="36"/>
      <c r="C242" s="174" t="s">
        <v>436</v>
      </c>
      <c r="D242" s="174" t="s">
        <v>156</v>
      </c>
      <c r="E242" s="175" t="s">
        <v>437</v>
      </c>
      <c r="F242" s="176" t="s">
        <v>438</v>
      </c>
      <c r="G242" s="177" t="s">
        <v>211</v>
      </c>
      <c r="H242" s="178">
        <v>1</v>
      </c>
      <c r="I242" s="179"/>
      <c r="J242" s="180">
        <f>ROUND(I242*H242,2)</f>
        <v>0</v>
      </c>
      <c r="K242" s="176" t="s">
        <v>206</v>
      </c>
      <c r="L242" s="40"/>
      <c r="M242" s="181" t="s">
        <v>19</v>
      </c>
      <c r="N242" s="182" t="s">
        <v>44</v>
      </c>
      <c r="O242" s="65"/>
      <c r="P242" s="183">
        <f>O242*H242</f>
        <v>0</v>
      </c>
      <c r="Q242" s="183">
        <v>0.00285</v>
      </c>
      <c r="R242" s="183">
        <f>Q242*H242</f>
        <v>0.00285</v>
      </c>
      <c r="S242" s="183">
        <v>0</v>
      </c>
      <c r="T242" s="184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185" t="s">
        <v>212</v>
      </c>
      <c r="AT242" s="185" t="s">
        <v>156</v>
      </c>
      <c r="AU242" s="185" t="s">
        <v>83</v>
      </c>
      <c r="AY242" s="18" t="s">
        <v>153</v>
      </c>
      <c r="BE242" s="186">
        <f>IF(N242="základní",J242,0)</f>
        <v>0</v>
      </c>
      <c r="BF242" s="186">
        <f>IF(N242="snížená",J242,0)</f>
        <v>0</v>
      </c>
      <c r="BG242" s="186">
        <f>IF(N242="zákl. přenesená",J242,0)</f>
        <v>0</v>
      </c>
      <c r="BH242" s="186">
        <f>IF(N242="sníž. přenesená",J242,0)</f>
        <v>0</v>
      </c>
      <c r="BI242" s="186">
        <f>IF(N242="nulová",J242,0)</f>
        <v>0</v>
      </c>
      <c r="BJ242" s="18" t="s">
        <v>81</v>
      </c>
      <c r="BK242" s="186">
        <f>ROUND(I242*H242,2)</f>
        <v>0</v>
      </c>
      <c r="BL242" s="18" t="s">
        <v>212</v>
      </c>
      <c r="BM242" s="185" t="s">
        <v>877</v>
      </c>
    </row>
    <row r="243" spans="1:65" s="2" customFormat="1" ht="24.2" customHeight="1">
      <c r="A243" s="35"/>
      <c r="B243" s="36"/>
      <c r="C243" s="174" t="s">
        <v>440</v>
      </c>
      <c r="D243" s="174" t="s">
        <v>156</v>
      </c>
      <c r="E243" s="175" t="s">
        <v>441</v>
      </c>
      <c r="F243" s="176" t="s">
        <v>442</v>
      </c>
      <c r="G243" s="177" t="s">
        <v>384</v>
      </c>
      <c r="H243" s="178">
        <v>1</v>
      </c>
      <c r="I243" s="179"/>
      <c r="J243" s="180">
        <f>ROUND(I243*H243,2)</f>
        <v>0</v>
      </c>
      <c r="K243" s="176" t="s">
        <v>206</v>
      </c>
      <c r="L243" s="40"/>
      <c r="M243" s="181" t="s">
        <v>19</v>
      </c>
      <c r="N243" s="182" t="s">
        <v>44</v>
      </c>
      <c r="O243" s="65"/>
      <c r="P243" s="183">
        <f>O243*H243</f>
        <v>0</v>
      </c>
      <c r="Q243" s="183">
        <v>0.01736</v>
      </c>
      <c r="R243" s="183">
        <f>Q243*H243</f>
        <v>0.01736</v>
      </c>
      <c r="S243" s="183">
        <v>0</v>
      </c>
      <c r="T243" s="184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185" t="s">
        <v>212</v>
      </c>
      <c r="AT243" s="185" t="s">
        <v>156</v>
      </c>
      <c r="AU243" s="185" t="s">
        <v>83</v>
      </c>
      <c r="AY243" s="18" t="s">
        <v>153</v>
      </c>
      <c r="BE243" s="186">
        <f>IF(N243="základní",J243,0)</f>
        <v>0</v>
      </c>
      <c r="BF243" s="186">
        <f>IF(N243="snížená",J243,0)</f>
        <v>0</v>
      </c>
      <c r="BG243" s="186">
        <f>IF(N243="zákl. přenesená",J243,0)</f>
        <v>0</v>
      </c>
      <c r="BH243" s="186">
        <f>IF(N243="sníž. přenesená",J243,0)</f>
        <v>0</v>
      </c>
      <c r="BI243" s="186">
        <f>IF(N243="nulová",J243,0)</f>
        <v>0</v>
      </c>
      <c r="BJ243" s="18" t="s">
        <v>81</v>
      </c>
      <c r="BK243" s="186">
        <f>ROUND(I243*H243,2)</f>
        <v>0</v>
      </c>
      <c r="BL243" s="18" t="s">
        <v>212</v>
      </c>
      <c r="BM243" s="185" t="s">
        <v>878</v>
      </c>
    </row>
    <row r="244" spans="1:65" s="2" customFormat="1" ht="24.2" customHeight="1">
      <c r="A244" s="35"/>
      <c r="B244" s="36"/>
      <c r="C244" s="174" t="s">
        <v>444</v>
      </c>
      <c r="D244" s="174" t="s">
        <v>156</v>
      </c>
      <c r="E244" s="175" t="s">
        <v>445</v>
      </c>
      <c r="F244" s="176" t="s">
        <v>446</v>
      </c>
      <c r="G244" s="177" t="s">
        <v>384</v>
      </c>
      <c r="H244" s="178">
        <v>1</v>
      </c>
      <c r="I244" s="179"/>
      <c r="J244" s="180">
        <f>ROUND(I244*H244,2)</f>
        <v>0</v>
      </c>
      <c r="K244" s="176" t="s">
        <v>206</v>
      </c>
      <c r="L244" s="40"/>
      <c r="M244" s="181" t="s">
        <v>19</v>
      </c>
      <c r="N244" s="182" t="s">
        <v>44</v>
      </c>
      <c r="O244" s="65"/>
      <c r="P244" s="183">
        <f>O244*H244</f>
        <v>0</v>
      </c>
      <c r="Q244" s="183">
        <v>0.00214</v>
      </c>
      <c r="R244" s="183">
        <f>Q244*H244</f>
        <v>0.00214</v>
      </c>
      <c r="S244" s="183">
        <v>0</v>
      </c>
      <c r="T244" s="184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185" t="s">
        <v>212</v>
      </c>
      <c r="AT244" s="185" t="s">
        <v>156</v>
      </c>
      <c r="AU244" s="185" t="s">
        <v>83</v>
      </c>
      <c r="AY244" s="18" t="s">
        <v>153</v>
      </c>
      <c r="BE244" s="186">
        <f>IF(N244="základní",J244,0)</f>
        <v>0</v>
      </c>
      <c r="BF244" s="186">
        <f>IF(N244="snížená",J244,0)</f>
        <v>0</v>
      </c>
      <c r="BG244" s="186">
        <f>IF(N244="zákl. přenesená",J244,0)</f>
        <v>0</v>
      </c>
      <c r="BH244" s="186">
        <f>IF(N244="sníž. přenesená",J244,0)</f>
        <v>0</v>
      </c>
      <c r="BI244" s="186">
        <f>IF(N244="nulová",J244,0)</f>
        <v>0</v>
      </c>
      <c r="BJ244" s="18" t="s">
        <v>81</v>
      </c>
      <c r="BK244" s="186">
        <f>ROUND(I244*H244,2)</f>
        <v>0</v>
      </c>
      <c r="BL244" s="18" t="s">
        <v>212</v>
      </c>
      <c r="BM244" s="185" t="s">
        <v>879</v>
      </c>
    </row>
    <row r="245" spans="2:51" s="13" customFormat="1" ht="22.5">
      <c r="B245" s="192"/>
      <c r="C245" s="193"/>
      <c r="D245" s="194" t="s">
        <v>165</v>
      </c>
      <c r="E245" s="195" t="s">
        <v>19</v>
      </c>
      <c r="F245" s="196" t="s">
        <v>448</v>
      </c>
      <c r="G245" s="193"/>
      <c r="H245" s="197">
        <v>1</v>
      </c>
      <c r="I245" s="198"/>
      <c r="J245" s="193"/>
      <c r="K245" s="193"/>
      <c r="L245" s="199"/>
      <c r="M245" s="200"/>
      <c r="N245" s="201"/>
      <c r="O245" s="201"/>
      <c r="P245" s="201"/>
      <c r="Q245" s="201"/>
      <c r="R245" s="201"/>
      <c r="S245" s="201"/>
      <c r="T245" s="202"/>
      <c r="AT245" s="203" t="s">
        <v>165</v>
      </c>
      <c r="AU245" s="203" t="s">
        <v>83</v>
      </c>
      <c r="AV245" s="13" t="s">
        <v>83</v>
      </c>
      <c r="AW245" s="13" t="s">
        <v>34</v>
      </c>
      <c r="AX245" s="13" t="s">
        <v>81</v>
      </c>
      <c r="AY245" s="203" t="s">
        <v>153</v>
      </c>
    </row>
    <row r="246" spans="1:65" s="2" customFormat="1" ht="33" customHeight="1">
      <c r="A246" s="35"/>
      <c r="B246" s="36"/>
      <c r="C246" s="174" t="s">
        <v>449</v>
      </c>
      <c r="D246" s="174" t="s">
        <v>156</v>
      </c>
      <c r="E246" s="175" t="s">
        <v>450</v>
      </c>
      <c r="F246" s="176" t="s">
        <v>451</v>
      </c>
      <c r="G246" s="177" t="s">
        <v>384</v>
      </c>
      <c r="H246" s="178">
        <v>2</v>
      </c>
      <c r="I246" s="179"/>
      <c r="J246" s="180">
        <f>ROUND(I246*H246,2)</f>
        <v>0</v>
      </c>
      <c r="K246" s="176" t="s">
        <v>206</v>
      </c>
      <c r="L246" s="40"/>
      <c r="M246" s="181" t="s">
        <v>19</v>
      </c>
      <c r="N246" s="182" t="s">
        <v>44</v>
      </c>
      <c r="O246" s="65"/>
      <c r="P246" s="183">
        <f>O246*H246</f>
        <v>0</v>
      </c>
      <c r="Q246" s="183">
        <v>0.01046</v>
      </c>
      <c r="R246" s="183">
        <f>Q246*H246</f>
        <v>0.02092</v>
      </c>
      <c r="S246" s="183">
        <v>0</v>
      </c>
      <c r="T246" s="184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185" t="s">
        <v>212</v>
      </c>
      <c r="AT246" s="185" t="s">
        <v>156</v>
      </c>
      <c r="AU246" s="185" t="s">
        <v>83</v>
      </c>
      <c r="AY246" s="18" t="s">
        <v>153</v>
      </c>
      <c r="BE246" s="186">
        <f>IF(N246="základní",J246,0)</f>
        <v>0</v>
      </c>
      <c r="BF246" s="186">
        <f>IF(N246="snížená",J246,0)</f>
        <v>0</v>
      </c>
      <c r="BG246" s="186">
        <f>IF(N246="zákl. přenesená",J246,0)</f>
        <v>0</v>
      </c>
      <c r="BH246" s="186">
        <f>IF(N246="sníž. přenesená",J246,0)</f>
        <v>0</v>
      </c>
      <c r="BI246" s="186">
        <f>IF(N246="nulová",J246,0)</f>
        <v>0</v>
      </c>
      <c r="BJ246" s="18" t="s">
        <v>81</v>
      </c>
      <c r="BK246" s="186">
        <f>ROUND(I246*H246,2)</f>
        <v>0</v>
      </c>
      <c r="BL246" s="18" t="s">
        <v>212</v>
      </c>
      <c r="BM246" s="185" t="s">
        <v>880</v>
      </c>
    </row>
    <row r="247" spans="1:65" s="2" customFormat="1" ht="33" customHeight="1">
      <c r="A247" s="35"/>
      <c r="B247" s="36"/>
      <c r="C247" s="174" t="s">
        <v>454</v>
      </c>
      <c r="D247" s="174" t="s">
        <v>156</v>
      </c>
      <c r="E247" s="175" t="s">
        <v>455</v>
      </c>
      <c r="F247" s="176" t="s">
        <v>456</v>
      </c>
      <c r="G247" s="177" t="s">
        <v>211</v>
      </c>
      <c r="H247" s="178">
        <v>2</v>
      </c>
      <c r="I247" s="179"/>
      <c r="J247" s="180">
        <f>ROUND(I247*H247,2)</f>
        <v>0</v>
      </c>
      <c r="K247" s="176" t="s">
        <v>160</v>
      </c>
      <c r="L247" s="40"/>
      <c r="M247" s="181" t="s">
        <v>19</v>
      </c>
      <c r="N247" s="182" t="s">
        <v>44</v>
      </c>
      <c r="O247" s="65"/>
      <c r="P247" s="183">
        <f>O247*H247</f>
        <v>0</v>
      </c>
      <c r="Q247" s="183">
        <v>0.00128</v>
      </c>
      <c r="R247" s="183">
        <f>Q247*H247</f>
        <v>0.00256</v>
      </c>
      <c r="S247" s="183">
        <v>0</v>
      </c>
      <c r="T247" s="184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185" t="s">
        <v>212</v>
      </c>
      <c r="AT247" s="185" t="s">
        <v>156</v>
      </c>
      <c r="AU247" s="185" t="s">
        <v>83</v>
      </c>
      <c r="AY247" s="18" t="s">
        <v>153</v>
      </c>
      <c r="BE247" s="186">
        <f>IF(N247="základní",J247,0)</f>
        <v>0</v>
      </c>
      <c r="BF247" s="186">
        <f>IF(N247="snížená",J247,0)</f>
        <v>0</v>
      </c>
      <c r="BG247" s="186">
        <f>IF(N247="zákl. přenesená",J247,0)</f>
        <v>0</v>
      </c>
      <c r="BH247" s="186">
        <f>IF(N247="sníž. přenesená",J247,0)</f>
        <v>0</v>
      </c>
      <c r="BI247" s="186">
        <f>IF(N247="nulová",J247,0)</f>
        <v>0</v>
      </c>
      <c r="BJ247" s="18" t="s">
        <v>81</v>
      </c>
      <c r="BK247" s="186">
        <f>ROUND(I247*H247,2)</f>
        <v>0</v>
      </c>
      <c r="BL247" s="18" t="s">
        <v>212</v>
      </c>
      <c r="BM247" s="185" t="s">
        <v>881</v>
      </c>
    </row>
    <row r="248" spans="1:47" s="2" customFormat="1" ht="11.25">
      <c r="A248" s="35"/>
      <c r="B248" s="36"/>
      <c r="C248" s="37"/>
      <c r="D248" s="187" t="s">
        <v>163</v>
      </c>
      <c r="E248" s="37"/>
      <c r="F248" s="188" t="s">
        <v>458</v>
      </c>
      <c r="G248" s="37"/>
      <c r="H248" s="37"/>
      <c r="I248" s="189"/>
      <c r="J248" s="37"/>
      <c r="K248" s="37"/>
      <c r="L248" s="40"/>
      <c r="M248" s="190"/>
      <c r="N248" s="191"/>
      <c r="O248" s="65"/>
      <c r="P248" s="65"/>
      <c r="Q248" s="65"/>
      <c r="R248" s="65"/>
      <c r="S248" s="65"/>
      <c r="T248" s="66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T248" s="18" t="s">
        <v>163</v>
      </c>
      <c r="AU248" s="18" t="s">
        <v>83</v>
      </c>
    </row>
    <row r="249" spans="2:51" s="13" customFormat="1" ht="11.25">
      <c r="B249" s="192"/>
      <c r="C249" s="193"/>
      <c r="D249" s="194" t="s">
        <v>165</v>
      </c>
      <c r="E249" s="195" t="s">
        <v>19</v>
      </c>
      <c r="F249" s="196" t="s">
        <v>882</v>
      </c>
      <c r="G249" s="193"/>
      <c r="H249" s="197">
        <v>2</v>
      </c>
      <c r="I249" s="198"/>
      <c r="J249" s="193"/>
      <c r="K249" s="193"/>
      <c r="L249" s="199"/>
      <c r="M249" s="200"/>
      <c r="N249" s="201"/>
      <c r="O249" s="201"/>
      <c r="P249" s="201"/>
      <c r="Q249" s="201"/>
      <c r="R249" s="201"/>
      <c r="S249" s="201"/>
      <c r="T249" s="202"/>
      <c r="AT249" s="203" t="s">
        <v>165</v>
      </c>
      <c r="AU249" s="203" t="s">
        <v>83</v>
      </c>
      <c r="AV249" s="13" t="s">
        <v>83</v>
      </c>
      <c r="AW249" s="13" t="s">
        <v>34</v>
      </c>
      <c r="AX249" s="13" t="s">
        <v>81</v>
      </c>
      <c r="AY249" s="203" t="s">
        <v>153</v>
      </c>
    </row>
    <row r="250" spans="1:65" s="2" customFormat="1" ht="24.2" customHeight="1">
      <c r="A250" s="35"/>
      <c r="B250" s="36"/>
      <c r="C250" s="174" t="s">
        <v>460</v>
      </c>
      <c r="D250" s="174" t="s">
        <v>156</v>
      </c>
      <c r="E250" s="175" t="s">
        <v>461</v>
      </c>
      <c r="F250" s="176" t="s">
        <v>462</v>
      </c>
      <c r="G250" s="177" t="s">
        <v>384</v>
      </c>
      <c r="H250" s="178">
        <v>2</v>
      </c>
      <c r="I250" s="179"/>
      <c r="J250" s="180">
        <f>ROUND(I250*H250,2)</f>
        <v>0</v>
      </c>
      <c r="K250" s="176" t="s">
        <v>160</v>
      </c>
      <c r="L250" s="40"/>
      <c r="M250" s="181" t="s">
        <v>19</v>
      </c>
      <c r="N250" s="182" t="s">
        <v>44</v>
      </c>
      <c r="O250" s="65"/>
      <c r="P250" s="183">
        <f>O250*H250</f>
        <v>0</v>
      </c>
      <c r="Q250" s="183">
        <v>0.0018</v>
      </c>
      <c r="R250" s="183">
        <f>Q250*H250</f>
        <v>0.0036</v>
      </c>
      <c r="S250" s="183">
        <v>0</v>
      </c>
      <c r="T250" s="184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185" t="s">
        <v>212</v>
      </c>
      <c r="AT250" s="185" t="s">
        <v>156</v>
      </c>
      <c r="AU250" s="185" t="s">
        <v>83</v>
      </c>
      <c r="AY250" s="18" t="s">
        <v>153</v>
      </c>
      <c r="BE250" s="186">
        <f>IF(N250="základní",J250,0)</f>
        <v>0</v>
      </c>
      <c r="BF250" s="186">
        <f>IF(N250="snížená",J250,0)</f>
        <v>0</v>
      </c>
      <c r="BG250" s="186">
        <f>IF(N250="zákl. přenesená",J250,0)</f>
        <v>0</v>
      </c>
      <c r="BH250" s="186">
        <f>IF(N250="sníž. přenesená",J250,0)</f>
        <v>0</v>
      </c>
      <c r="BI250" s="186">
        <f>IF(N250="nulová",J250,0)</f>
        <v>0</v>
      </c>
      <c r="BJ250" s="18" t="s">
        <v>81</v>
      </c>
      <c r="BK250" s="186">
        <f>ROUND(I250*H250,2)</f>
        <v>0</v>
      </c>
      <c r="BL250" s="18" t="s">
        <v>212</v>
      </c>
      <c r="BM250" s="185" t="s">
        <v>883</v>
      </c>
    </row>
    <row r="251" spans="1:47" s="2" customFormat="1" ht="11.25">
      <c r="A251" s="35"/>
      <c r="B251" s="36"/>
      <c r="C251" s="37"/>
      <c r="D251" s="187" t="s">
        <v>163</v>
      </c>
      <c r="E251" s="37"/>
      <c r="F251" s="188" t="s">
        <v>464</v>
      </c>
      <c r="G251" s="37"/>
      <c r="H251" s="37"/>
      <c r="I251" s="189"/>
      <c r="J251" s="37"/>
      <c r="K251" s="37"/>
      <c r="L251" s="40"/>
      <c r="M251" s="190"/>
      <c r="N251" s="191"/>
      <c r="O251" s="65"/>
      <c r="P251" s="65"/>
      <c r="Q251" s="65"/>
      <c r="R251" s="65"/>
      <c r="S251" s="65"/>
      <c r="T251" s="66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T251" s="18" t="s">
        <v>163</v>
      </c>
      <c r="AU251" s="18" t="s">
        <v>83</v>
      </c>
    </row>
    <row r="252" spans="1:65" s="2" customFormat="1" ht="49.15" customHeight="1">
      <c r="A252" s="35"/>
      <c r="B252" s="36"/>
      <c r="C252" s="174" t="s">
        <v>465</v>
      </c>
      <c r="D252" s="174" t="s">
        <v>156</v>
      </c>
      <c r="E252" s="175" t="s">
        <v>758</v>
      </c>
      <c r="F252" s="176" t="s">
        <v>759</v>
      </c>
      <c r="G252" s="177" t="s">
        <v>249</v>
      </c>
      <c r="H252" s="178">
        <v>0.086</v>
      </c>
      <c r="I252" s="179"/>
      <c r="J252" s="180">
        <f>ROUND(I252*H252,2)</f>
        <v>0</v>
      </c>
      <c r="K252" s="176" t="s">
        <v>160</v>
      </c>
      <c r="L252" s="40"/>
      <c r="M252" s="181" t="s">
        <v>19</v>
      </c>
      <c r="N252" s="182" t="s">
        <v>44</v>
      </c>
      <c r="O252" s="65"/>
      <c r="P252" s="183">
        <f>O252*H252</f>
        <v>0</v>
      </c>
      <c r="Q252" s="183">
        <v>0</v>
      </c>
      <c r="R252" s="183">
        <f>Q252*H252</f>
        <v>0</v>
      </c>
      <c r="S252" s="183">
        <v>0</v>
      </c>
      <c r="T252" s="184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185" t="s">
        <v>212</v>
      </c>
      <c r="AT252" s="185" t="s">
        <v>156</v>
      </c>
      <c r="AU252" s="185" t="s">
        <v>83</v>
      </c>
      <c r="AY252" s="18" t="s">
        <v>153</v>
      </c>
      <c r="BE252" s="186">
        <f>IF(N252="základní",J252,0)</f>
        <v>0</v>
      </c>
      <c r="BF252" s="186">
        <f>IF(N252="snížená",J252,0)</f>
        <v>0</v>
      </c>
      <c r="BG252" s="186">
        <f>IF(N252="zákl. přenesená",J252,0)</f>
        <v>0</v>
      </c>
      <c r="BH252" s="186">
        <f>IF(N252="sníž. přenesená",J252,0)</f>
        <v>0</v>
      </c>
      <c r="BI252" s="186">
        <f>IF(N252="nulová",J252,0)</f>
        <v>0</v>
      </c>
      <c r="BJ252" s="18" t="s">
        <v>81</v>
      </c>
      <c r="BK252" s="186">
        <f>ROUND(I252*H252,2)</f>
        <v>0</v>
      </c>
      <c r="BL252" s="18" t="s">
        <v>212</v>
      </c>
      <c r="BM252" s="185" t="s">
        <v>1026</v>
      </c>
    </row>
    <row r="253" spans="1:47" s="2" customFormat="1" ht="11.25">
      <c r="A253" s="35"/>
      <c r="B253" s="36"/>
      <c r="C253" s="37"/>
      <c r="D253" s="187" t="s">
        <v>163</v>
      </c>
      <c r="E253" s="37"/>
      <c r="F253" s="188" t="s">
        <v>761</v>
      </c>
      <c r="G253" s="37"/>
      <c r="H253" s="37"/>
      <c r="I253" s="189"/>
      <c r="J253" s="37"/>
      <c r="K253" s="37"/>
      <c r="L253" s="40"/>
      <c r="M253" s="190"/>
      <c r="N253" s="191"/>
      <c r="O253" s="65"/>
      <c r="P253" s="65"/>
      <c r="Q253" s="65"/>
      <c r="R253" s="65"/>
      <c r="S253" s="65"/>
      <c r="T253" s="66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T253" s="18" t="s">
        <v>163</v>
      </c>
      <c r="AU253" s="18" t="s">
        <v>83</v>
      </c>
    </row>
    <row r="254" spans="2:63" s="12" customFormat="1" ht="22.9" customHeight="1">
      <c r="B254" s="158"/>
      <c r="C254" s="159"/>
      <c r="D254" s="160" t="s">
        <v>72</v>
      </c>
      <c r="E254" s="172" t="s">
        <v>470</v>
      </c>
      <c r="F254" s="172" t="s">
        <v>471</v>
      </c>
      <c r="G254" s="159"/>
      <c r="H254" s="159"/>
      <c r="I254" s="162"/>
      <c r="J254" s="173">
        <f>BK254</f>
        <v>0</v>
      </c>
      <c r="K254" s="159"/>
      <c r="L254" s="164"/>
      <c r="M254" s="165"/>
      <c r="N254" s="166"/>
      <c r="O254" s="166"/>
      <c r="P254" s="167">
        <f>SUM(P255:P283)</f>
        <v>0</v>
      </c>
      <c r="Q254" s="166"/>
      <c r="R254" s="167">
        <f>SUM(R255:R283)</f>
        <v>0.0018000000000000002</v>
      </c>
      <c r="S254" s="166"/>
      <c r="T254" s="168">
        <f>SUM(T255:T283)</f>
        <v>0.0083</v>
      </c>
      <c r="AR254" s="169" t="s">
        <v>83</v>
      </c>
      <c r="AT254" s="170" t="s">
        <v>72</v>
      </c>
      <c r="AU254" s="170" t="s">
        <v>81</v>
      </c>
      <c r="AY254" s="169" t="s">
        <v>153</v>
      </c>
      <c r="BK254" s="171">
        <f>SUM(BK255:BK283)</f>
        <v>0</v>
      </c>
    </row>
    <row r="255" spans="1:65" s="2" customFormat="1" ht="21.75" customHeight="1">
      <c r="A255" s="35"/>
      <c r="B255" s="36"/>
      <c r="C255" s="174" t="s">
        <v>472</v>
      </c>
      <c r="D255" s="174" t="s">
        <v>156</v>
      </c>
      <c r="E255" s="175" t="s">
        <v>473</v>
      </c>
      <c r="F255" s="176" t="s">
        <v>474</v>
      </c>
      <c r="G255" s="177" t="s">
        <v>211</v>
      </c>
      <c r="H255" s="178">
        <v>5</v>
      </c>
      <c r="I255" s="179"/>
      <c r="J255" s="180">
        <f>ROUND(I255*H255,2)</f>
        <v>0</v>
      </c>
      <c r="K255" s="176" t="s">
        <v>206</v>
      </c>
      <c r="L255" s="40"/>
      <c r="M255" s="181" t="s">
        <v>19</v>
      </c>
      <c r="N255" s="182" t="s">
        <v>44</v>
      </c>
      <c r="O255" s="65"/>
      <c r="P255" s="183">
        <f>O255*H255</f>
        <v>0</v>
      </c>
      <c r="Q255" s="183">
        <v>0</v>
      </c>
      <c r="R255" s="183">
        <f>Q255*H255</f>
        <v>0</v>
      </c>
      <c r="S255" s="183">
        <v>5E-05</v>
      </c>
      <c r="T255" s="184">
        <f>S255*H255</f>
        <v>0.00025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185" t="s">
        <v>212</v>
      </c>
      <c r="AT255" s="185" t="s">
        <v>156</v>
      </c>
      <c r="AU255" s="185" t="s">
        <v>83</v>
      </c>
      <c r="AY255" s="18" t="s">
        <v>153</v>
      </c>
      <c r="BE255" s="186">
        <f>IF(N255="základní",J255,0)</f>
        <v>0</v>
      </c>
      <c r="BF255" s="186">
        <f>IF(N255="snížená",J255,0)</f>
        <v>0</v>
      </c>
      <c r="BG255" s="186">
        <f>IF(N255="zákl. přenesená",J255,0)</f>
        <v>0</v>
      </c>
      <c r="BH255" s="186">
        <f>IF(N255="sníž. přenesená",J255,0)</f>
        <v>0</v>
      </c>
      <c r="BI255" s="186">
        <f>IF(N255="nulová",J255,0)</f>
        <v>0</v>
      </c>
      <c r="BJ255" s="18" t="s">
        <v>81</v>
      </c>
      <c r="BK255" s="186">
        <f>ROUND(I255*H255,2)</f>
        <v>0</v>
      </c>
      <c r="BL255" s="18" t="s">
        <v>212</v>
      </c>
      <c r="BM255" s="185" t="s">
        <v>885</v>
      </c>
    </row>
    <row r="256" spans="2:51" s="13" customFormat="1" ht="11.25">
      <c r="B256" s="192"/>
      <c r="C256" s="193"/>
      <c r="D256" s="194" t="s">
        <v>165</v>
      </c>
      <c r="E256" s="195" t="s">
        <v>19</v>
      </c>
      <c r="F256" s="196" t="s">
        <v>886</v>
      </c>
      <c r="G256" s="193"/>
      <c r="H256" s="197">
        <v>2</v>
      </c>
      <c r="I256" s="198"/>
      <c r="J256" s="193"/>
      <c r="K256" s="193"/>
      <c r="L256" s="199"/>
      <c r="M256" s="200"/>
      <c r="N256" s="201"/>
      <c r="O256" s="201"/>
      <c r="P256" s="201"/>
      <c r="Q256" s="201"/>
      <c r="R256" s="201"/>
      <c r="S256" s="201"/>
      <c r="T256" s="202"/>
      <c r="AT256" s="203" t="s">
        <v>165</v>
      </c>
      <c r="AU256" s="203" t="s">
        <v>83</v>
      </c>
      <c r="AV256" s="13" t="s">
        <v>83</v>
      </c>
      <c r="AW256" s="13" t="s">
        <v>34</v>
      </c>
      <c r="AX256" s="13" t="s">
        <v>73</v>
      </c>
      <c r="AY256" s="203" t="s">
        <v>153</v>
      </c>
    </row>
    <row r="257" spans="2:51" s="13" customFormat="1" ht="11.25">
      <c r="B257" s="192"/>
      <c r="C257" s="193"/>
      <c r="D257" s="194" t="s">
        <v>165</v>
      </c>
      <c r="E257" s="195" t="s">
        <v>19</v>
      </c>
      <c r="F257" s="196" t="s">
        <v>887</v>
      </c>
      <c r="G257" s="193"/>
      <c r="H257" s="197">
        <v>3</v>
      </c>
      <c r="I257" s="198"/>
      <c r="J257" s="193"/>
      <c r="K257" s="193"/>
      <c r="L257" s="199"/>
      <c r="M257" s="200"/>
      <c r="N257" s="201"/>
      <c r="O257" s="201"/>
      <c r="P257" s="201"/>
      <c r="Q257" s="201"/>
      <c r="R257" s="201"/>
      <c r="S257" s="201"/>
      <c r="T257" s="202"/>
      <c r="AT257" s="203" t="s">
        <v>165</v>
      </c>
      <c r="AU257" s="203" t="s">
        <v>83</v>
      </c>
      <c r="AV257" s="13" t="s">
        <v>83</v>
      </c>
      <c r="AW257" s="13" t="s">
        <v>34</v>
      </c>
      <c r="AX257" s="13" t="s">
        <v>73</v>
      </c>
      <c r="AY257" s="203" t="s">
        <v>153</v>
      </c>
    </row>
    <row r="258" spans="2:51" s="14" customFormat="1" ht="11.25">
      <c r="B258" s="204"/>
      <c r="C258" s="205"/>
      <c r="D258" s="194" t="s">
        <v>165</v>
      </c>
      <c r="E258" s="206" t="s">
        <v>19</v>
      </c>
      <c r="F258" s="207" t="s">
        <v>184</v>
      </c>
      <c r="G258" s="205"/>
      <c r="H258" s="208">
        <v>5</v>
      </c>
      <c r="I258" s="209"/>
      <c r="J258" s="205"/>
      <c r="K258" s="205"/>
      <c r="L258" s="210"/>
      <c r="M258" s="211"/>
      <c r="N258" s="212"/>
      <c r="O258" s="212"/>
      <c r="P258" s="212"/>
      <c r="Q258" s="212"/>
      <c r="R258" s="212"/>
      <c r="S258" s="212"/>
      <c r="T258" s="213"/>
      <c r="AT258" s="214" t="s">
        <v>165</v>
      </c>
      <c r="AU258" s="214" t="s">
        <v>83</v>
      </c>
      <c r="AV258" s="14" t="s">
        <v>161</v>
      </c>
      <c r="AW258" s="14" t="s">
        <v>34</v>
      </c>
      <c r="AX258" s="14" t="s">
        <v>81</v>
      </c>
      <c r="AY258" s="214" t="s">
        <v>153</v>
      </c>
    </row>
    <row r="259" spans="1:65" s="2" customFormat="1" ht="24.2" customHeight="1">
      <c r="A259" s="35"/>
      <c r="B259" s="36"/>
      <c r="C259" s="174" t="s">
        <v>477</v>
      </c>
      <c r="D259" s="174" t="s">
        <v>156</v>
      </c>
      <c r="E259" s="175" t="s">
        <v>478</v>
      </c>
      <c r="F259" s="176" t="s">
        <v>479</v>
      </c>
      <c r="G259" s="177" t="s">
        <v>211</v>
      </c>
      <c r="H259" s="178">
        <v>1</v>
      </c>
      <c r="I259" s="179"/>
      <c r="J259" s="180">
        <f>ROUND(I259*H259,2)</f>
        <v>0</v>
      </c>
      <c r="K259" s="176" t="s">
        <v>206</v>
      </c>
      <c r="L259" s="40"/>
      <c r="M259" s="181" t="s">
        <v>19</v>
      </c>
      <c r="N259" s="182" t="s">
        <v>44</v>
      </c>
      <c r="O259" s="65"/>
      <c r="P259" s="183">
        <f>O259*H259</f>
        <v>0</v>
      </c>
      <c r="Q259" s="183">
        <v>0</v>
      </c>
      <c r="R259" s="183">
        <f>Q259*H259</f>
        <v>0</v>
      </c>
      <c r="S259" s="183">
        <v>5E-05</v>
      </c>
      <c r="T259" s="184">
        <f>S259*H259</f>
        <v>5E-05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185" t="s">
        <v>212</v>
      </c>
      <c r="AT259" s="185" t="s">
        <v>156</v>
      </c>
      <c r="AU259" s="185" t="s">
        <v>83</v>
      </c>
      <c r="AY259" s="18" t="s">
        <v>153</v>
      </c>
      <c r="BE259" s="186">
        <f>IF(N259="základní",J259,0)</f>
        <v>0</v>
      </c>
      <c r="BF259" s="186">
        <f>IF(N259="snížená",J259,0)</f>
        <v>0</v>
      </c>
      <c r="BG259" s="186">
        <f>IF(N259="zákl. přenesená",J259,0)</f>
        <v>0</v>
      </c>
      <c r="BH259" s="186">
        <f>IF(N259="sníž. přenesená",J259,0)</f>
        <v>0</v>
      </c>
      <c r="BI259" s="186">
        <f>IF(N259="nulová",J259,0)</f>
        <v>0</v>
      </c>
      <c r="BJ259" s="18" t="s">
        <v>81</v>
      </c>
      <c r="BK259" s="186">
        <f>ROUND(I259*H259,2)</f>
        <v>0</v>
      </c>
      <c r="BL259" s="18" t="s">
        <v>212</v>
      </c>
      <c r="BM259" s="185" t="s">
        <v>888</v>
      </c>
    </row>
    <row r="260" spans="2:51" s="13" customFormat="1" ht="11.25">
      <c r="B260" s="192"/>
      <c r="C260" s="193"/>
      <c r="D260" s="194" t="s">
        <v>165</v>
      </c>
      <c r="E260" s="195" t="s">
        <v>19</v>
      </c>
      <c r="F260" s="196" t="s">
        <v>889</v>
      </c>
      <c r="G260" s="193"/>
      <c r="H260" s="197">
        <v>1</v>
      </c>
      <c r="I260" s="198"/>
      <c r="J260" s="193"/>
      <c r="K260" s="193"/>
      <c r="L260" s="199"/>
      <c r="M260" s="200"/>
      <c r="N260" s="201"/>
      <c r="O260" s="201"/>
      <c r="P260" s="201"/>
      <c r="Q260" s="201"/>
      <c r="R260" s="201"/>
      <c r="S260" s="201"/>
      <c r="T260" s="202"/>
      <c r="AT260" s="203" t="s">
        <v>165</v>
      </c>
      <c r="AU260" s="203" t="s">
        <v>83</v>
      </c>
      <c r="AV260" s="13" t="s">
        <v>83</v>
      </c>
      <c r="AW260" s="13" t="s">
        <v>34</v>
      </c>
      <c r="AX260" s="13" t="s">
        <v>81</v>
      </c>
      <c r="AY260" s="203" t="s">
        <v>153</v>
      </c>
    </row>
    <row r="261" spans="1:65" s="2" customFormat="1" ht="37.9" customHeight="1">
      <c r="A261" s="35"/>
      <c r="B261" s="36"/>
      <c r="C261" s="174" t="s">
        <v>481</v>
      </c>
      <c r="D261" s="174" t="s">
        <v>156</v>
      </c>
      <c r="E261" s="175" t="s">
        <v>482</v>
      </c>
      <c r="F261" s="176" t="s">
        <v>483</v>
      </c>
      <c r="G261" s="177" t="s">
        <v>211</v>
      </c>
      <c r="H261" s="178">
        <v>4</v>
      </c>
      <c r="I261" s="179"/>
      <c r="J261" s="180">
        <f>ROUND(I261*H261,2)</f>
        <v>0</v>
      </c>
      <c r="K261" s="176" t="s">
        <v>160</v>
      </c>
      <c r="L261" s="40"/>
      <c r="M261" s="181" t="s">
        <v>19</v>
      </c>
      <c r="N261" s="182" t="s">
        <v>44</v>
      </c>
      <c r="O261" s="65"/>
      <c r="P261" s="183">
        <f>O261*H261</f>
        <v>0</v>
      </c>
      <c r="Q261" s="183">
        <v>0</v>
      </c>
      <c r="R261" s="183">
        <f>Q261*H261</f>
        <v>0</v>
      </c>
      <c r="S261" s="183">
        <v>0.002</v>
      </c>
      <c r="T261" s="184">
        <f>S261*H261</f>
        <v>0.008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185" t="s">
        <v>212</v>
      </c>
      <c r="AT261" s="185" t="s">
        <v>156</v>
      </c>
      <c r="AU261" s="185" t="s">
        <v>83</v>
      </c>
      <c r="AY261" s="18" t="s">
        <v>153</v>
      </c>
      <c r="BE261" s="186">
        <f>IF(N261="základní",J261,0)</f>
        <v>0</v>
      </c>
      <c r="BF261" s="186">
        <f>IF(N261="snížená",J261,0)</f>
        <v>0</v>
      </c>
      <c r="BG261" s="186">
        <f>IF(N261="zákl. přenesená",J261,0)</f>
        <v>0</v>
      </c>
      <c r="BH261" s="186">
        <f>IF(N261="sníž. přenesená",J261,0)</f>
        <v>0</v>
      </c>
      <c r="BI261" s="186">
        <f>IF(N261="nulová",J261,0)</f>
        <v>0</v>
      </c>
      <c r="BJ261" s="18" t="s">
        <v>81</v>
      </c>
      <c r="BK261" s="186">
        <f>ROUND(I261*H261,2)</f>
        <v>0</v>
      </c>
      <c r="BL261" s="18" t="s">
        <v>212</v>
      </c>
      <c r="BM261" s="185" t="s">
        <v>890</v>
      </c>
    </row>
    <row r="262" spans="1:47" s="2" customFormat="1" ht="11.25">
      <c r="A262" s="35"/>
      <c r="B262" s="36"/>
      <c r="C262" s="37"/>
      <c r="D262" s="187" t="s">
        <v>163</v>
      </c>
      <c r="E262" s="37"/>
      <c r="F262" s="188" t="s">
        <v>485</v>
      </c>
      <c r="G262" s="37"/>
      <c r="H262" s="37"/>
      <c r="I262" s="189"/>
      <c r="J262" s="37"/>
      <c r="K262" s="37"/>
      <c r="L262" s="40"/>
      <c r="M262" s="190"/>
      <c r="N262" s="191"/>
      <c r="O262" s="65"/>
      <c r="P262" s="65"/>
      <c r="Q262" s="65"/>
      <c r="R262" s="65"/>
      <c r="S262" s="65"/>
      <c r="T262" s="66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T262" s="18" t="s">
        <v>163</v>
      </c>
      <c r="AU262" s="18" t="s">
        <v>83</v>
      </c>
    </row>
    <row r="263" spans="2:51" s="13" customFormat="1" ht="11.25">
      <c r="B263" s="192"/>
      <c r="C263" s="193"/>
      <c r="D263" s="194" t="s">
        <v>165</v>
      </c>
      <c r="E263" s="195" t="s">
        <v>19</v>
      </c>
      <c r="F263" s="196" t="s">
        <v>891</v>
      </c>
      <c r="G263" s="193"/>
      <c r="H263" s="197">
        <v>4</v>
      </c>
      <c r="I263" s="198"/>
      <c r="J263" s="193"/>
      <c r="K263" s="193"/>
      <c r="L263" s="199"/>
      <c r="M263" s="200"/>
      <c r="N263" s="201"/>
      <c r="O263" s="201"/>
      <c r="P263" s="201"/>
      <c r="Q263" s="201"/>
      <c r="R263" s="201"/>
      <c r="S263" s="201"/>
      <c r="T263" s="202"/>
      <c r="AT263" s="203" t="s">
        <v>165</v>
      </c>
      <c r="AU263" s="203" t="s">
        <v>83</v>
      </c>
      <c r="AV263" s="13" t="s">
        <v>83</v>
      </c>
      <c r="AW263" s="13" t="s">
        <v>34</v>
      </c>
      <c r="AX263" s="13" t="s">
        <v>81</v>
      </c>
      <c r="AY263" s="203" t="s">
        <v>153</v>
      </c>
    </row>
    <row r="264" spans="1:65" s="2" customFormat="1" ht="37.9" customHeight="1">
      <c r="A264" s="35"/>
      <c r="B264" s="36"/>
      <c r="C264" s="174" t="s">
        <v>486</v>
      </c>
      <c r="D264" s="174" t="s">
        <v>156</v>
      </c>
      <c r="E264" s="175" t="s">
        <v>487</v>
      </c>
      <c r="F264" s="176" t="s">
        <v>488</v>
      </c>
      <c r="G264" s="177" t="s">
        <v>211</v>
      </c>
      <c r="H264" s="178">
        <v>4</v>
      </c>
      <c r="I264" s="179"/>
      <c r="J264" s="180">
        <f>ROUND(I264*H264,2)</f>
        <v>0</v>
      </c>
      <c r="K264" s="176" t="s">
        <v>160</v>
      </c>
      <c r="L264" s="40"/>
      <c r="M264" s="181" t="s">
        <v>19</v>
      </c>
      <c r="N264" s="182" t="s">
        <v>44</v>
      </c>
      <c r="O264" s="65"/>
      <c r="P264" s="183">
        <f>O264*H264</f>
        <v>0</v>
      </c>
      <c r="Q264" s="183">
        <v>0</v>
      </c>
      <c r="R264" s="183">
        <f>Q264*H264</f>
        <v>0</v>
      </c>
      <c r="S264" s="183">
        <v>0</v>
      </c>
      <c r="T264" s="184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185" t="s">
        <v>212</v>
      </c>
      <c r="AT264" s="185" t="s">
        <v>156</v>
      </c>
      <c r="AU264" s="185" t="s">
        <v>83</v>
      </c>
      <c r="AY264" s="18" t="s">
        <v>153</v>
      </c>
      <c r="BE264" s="186">
        <f>IF(N264="základní",J264,0)</f>
        <v>0</v>
      </c>
      <c r="BF264" s="186">
        <f>IF(N264="snížená",J264,0)</f>
        <v>0</v>
      </c>
      <c r="BG264" s="186">
        <f>IF(N264="zákl. přenesená",J264,0)</f>
        <v>0</v>
      </c>
      <c r="BH264" s="186">
        <f>IF(N264="sníž. přenesená",J264,0)</f>
        <v>0</v>
      </c>
      <c r="BI264" s="186">
        <f>IF(N264="nulová",J264,0)</f>
        <v>0</v>
      </c>
      <c r="BJ264" s="18" t="s">
        <v>81</v>
      </c>
      <c r="BK264" s="186">
        <f>ROUND(I264*H264,2)</f>
        <v>0</v>
      </c>
      <c r="BL264" s="18" t="s">
        <v>212</v>
      </c>
      <c r="BM264" s="185" t="s">
        <v>892</v>
      </c>
    </row>
    <row r="265" spans="1:47" s="2" customFormat="1" ht="11.25">
      <c r="A265" s="35"/>
      <c r="B265" s="36"/>
      <c r="C265" s="37"/>
      <c r="D265" s="187" t="s">
        <v>163</v>
      </c>
      <c r="E265" s="37"/>
      <c r="F265" s="188" t="s">
        <v>490</v>
      </c>
      <c r="G265" s="37"/>
      <c r="H265" s="37"/>
      <c r="I265" s="189"/>
      <c r="J265" s="37"/>
      <c r="K265" s="37"/>
      <c r="L265" s="40"/>
      <c r="M265" s="190"/>
      <c r="N265" s="191"/>
      <c r="O265" s="65"/>
      <c r="P265" s="65"/>
      <c r="Q265" s="65"/>
      <c r="R265" s="65"/>
      <c r="S265" s="65"/>
      <c r="T265" s="66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T265" s="18" t="s">
        <v>163</v>
      </c>
      <c r="AU265" s="18" t="s">
        <v>83</v>
      </c>
    </row>
    <row r="266" spans="2:51" s="13" customFormat="1" ht="11.25">
      <c r="B266" s="192"/>
      <c r="C266" s="193"/>
      <c r="D266" s="194" t="s">
        <v>165</v>
      </c>
      <c r="E266" s="195" t="s">
        <v>19</v>
      </c>
      <c r="F266" s="196" t="s">
        <v>891</v>
      </c>
      <c r="G266" s="193"/>
      <c r="H266" s="197">
        <v>4</v>
      </c>
      <c r="I266" s="198"/>
      <c r="J266" s="193"/>
      <c r="K266" s="193"/>
      <c r="L266" s="199"/>
      <c r="M266" s="200"/>
      <c r="N266" s="201"/>
      <c r="O266" s="201"/>
      <c r="P266" s="201"/>
      <c r="Q266" s="201"/>
      <c r="R266" s="201"/>
      <c r="S266" s="201"/>
      <c r="T266" s="202"/>
      <c r="AT266" s="203" t="s">
        <v>165</v>
      </c>
      <c r="AU266" s="203" t="s">
        <v>83</v>
      </c>
      <c r="AV266" s="13" t="s">
        <v>83</v>
      </c>
      <c r="AW266" s="13" t="s">
        <v>34</v>
      </c>
      <c r="AX266" s="13" t="s">
        <v>81</v>
      </c>
      <c r="AY266" s="203" t="s">
        <v>153</v>
      </c>
    </row>
    <row r="267" spans="1:65" s="2" customFormat="1" ht="24.2" customHeight="1">
      <c r="A267" s="35"/>
      <c r="B267" s="36"/>
      <c r="C267" s="215" t="s">
        <v>491</v>
      </c>
      <c r="D267" s="215" t="s">
        <v>298</v>
      </c>
      <c r="E267" s="216" t="s">
        <v>492</v>
      </c>
      <c r="F267" s="217" t="s">
        <v>493</v>
      </c>
      <c r="G267" s="218" t="s">
        <v>211</v>
      </c>
      <c r="H267" s="219">
        <v>4</v>
      </c>
      <c r="I267" s="220"/>
      <c r="J267" s="221">
        <f>ROUND(I267*H267,2)</f>
        <v>0</v>
      </c>
      <c r="K267" s="217" t="s">
        <v>206</v>
      </c>
      <c r="L267" s="222"/>
      <c r="M267" s="223" t="s">
        <v>19</v>
      </c>
      <c r="N267" s="224" t="s">
        <v>44</v>
      </c>
      <c r="O267" s="65"/>
      <c r="P267" s="183">
        <f>O267*H267</f>
        <v>0</v>
      </c>
      <c r="Q267" s="183">
        <v>0.00034</v>
      </c>
      <c r="R267" s="183">
        <f>Q267*H267</f>
        <v>0.00136</v>
      </c>
      <c r="S267" s="183">
        <v>0</v>
      </c>
      <c r="T267" s="184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185" t="s">
        <v>302</v>
      </c>
      <c r="AT267" s="185" t="s">
        <v>298</v>
      </c>
      <c r="AU267" s="185" t="s">
        <v>83</v>
      </c>
      <c r="AY267" s="18" t="s">
        <v>153</v>
      </c>
      <c r="BE267" s="186">
        <f>IF(N267="základní",J267,0)</f>
        <v>0</v>
      </c>
      <c r="BF267" s="186">
        <f>IF(N267="snížená",J267,0)</f>
        <v>0</v>
      </c>
      <c r="BG267" s="186">
        <f>IF(N267="zákl. přenesená",J267,0)</f>
        <v>0</v>
      </c>
      <c r="BH267" s="186">
        <f>IF(N267="sníž. přenesená",J267,0)</f>
        <v>0</v>
      </c>
      <c r="BI267" s="186">
        <f>IF(N267="nulová",J267,0)</f>
        <v>0</v>
      </c>
      <c r="BJ267" s="18" t="s">
        <v>81</v>
      </c>
      <c r="BK267" s="186">
        <f>ROUND(I267*H267,2)</f>
        <v>0</v>
      </c>
      <c r="BL267" s="18" t="s">
        <v>212</v>
      </c>
      <c r="BM267" s="185" t="s">
        <v>893</v>
      </c>
    </row>
    <row r="268" spans="1:65" s="2" customFormat="1" ht="44.25" customHeight="1">
      <c r="A268" s="35"/>
      <c r="B268" s="36"/>
      <c r="C268" s="174" t="s">
        <v>495</v>
      </c>
      <c r="D268" s="174" t="s">
        <v>156</v>
      </c>
      <c r="E268" s="175" t="s">
        <v>496</v>
      </c>
      <c r="F268" s="176" t="s">
        <v>497</v>
      </c>
      <c r="G268" s="177" t="s">
        <v>211</v>
      </c>
      <c r="H268" s="178">
        <v>1</v>
      </c>
      <c r="I268" s="179"/>
      <c r="J268" s="180">
        <f>ROUND(I268*H268,2)</f>
        <v>0</v>
      </c>
      <c r="K268" s="176" t="s">
        <v>160</v>
      </c>
      <c r="L268" s="40"/>
      <c r="M268" s="181" t="s">
        <v>19</v>
      </c>
      <c r="N268" s="182" t="s">
        <v>44</v>
      </c>
      <c r="O268" s="65"/>
      <c r="P268" s="183">
        <f>O268*H268</f>
        <v>0</v>
      </c>
      <c r="Q268" s="183">
        <v>0</v>
      </c>
      <c r="R268" s="183">
        <f>Q268*H268</f>
        <v>0</v>
      </c>
      <c r="S268" s="183">
        <v>0</v>
      </c>
      <c r="T268" s="184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185" t="s">
        <v>212</v>
      </c>
      <c r="AT268" s="185" t="s">
        <v>156</v>
      </c>
      <c r="AU268" s="185" t="s">
        <v>83</v>
      </c>
      <c r="AY268" s="18" t="s">
        <v>153</v>
      </c>
      <c r="BE268" s="186">
        <f>IF(N268="základní",J268,0)</f>
        <v>0</v>
      </c>
      <c r="BF268" s="186">
        <f>IF(N268="snížená",J268,0)</f>
        <v>0</v>
      </c>
      <c r="BG268" s="186">
        <f>IF(N268="zákl. přenesená",J268,0)</f>
        <v>0</v>
      </c>
      <c r="BH268" s="186">
        <f>IF(N268="sníž. přenesená",J268,0)</f>
        <v>0</v>
      </c>
      <c r="BI268" s="186">
        <f>IF(N268="nulová",J268,0)</f>
        <v>0</v>
      </c>
      <c r="BJ268" s="18" t="s">
        <v>81</v>
      </c>
      <c r="BK268" s="186">
        <f>ROUND(I268*H268,2)</f>
        <v>0</v>
      </c>
      <c r="BL268" s="18" t="s">
        <v>212</v>
      </c>
      <c r="BM268" s="185" t="s">
        <v>894</v>
      </c>
    </row>
    <row r="269" spans="1:47" s="2" customFormat="1" ht="11.25">
      <c r="A269" s="35"/>
      <c r="B269" s="36"/>
      <c r="C269" s="37"/>
      <c r="D269" s="187" t="s">
        <v>163</v>
      </c>
      <c r="E269" s="37"/>
      <c r="F269" s="188" t="s">
        <v>499</v>
      </c>
      <c r="G269" s="37"/>
      <c r="H269" s="37"/>
      <c r="I269" s="189"/>
      <c r="J269" s="37"/>
      <c r="K269" s="37"/>
      <c r="L269" s="40"/>
      <c r="M269" s="190"/>
      <c r="N269" s="191"/>
      <c r="O269" s="65"/>
      <c r="P269" s="65"/>
      <c r="Q269" s="65"/>
      <c r="R269" s="65"/>
      <c r="S269" s="65"/>
      <c r="T269" s="66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T269" s="18" t="s">
        <v>163</v>
      </c>
      <c r="AU269" s="18" t="s">
        <v>83</v>
      </c>
    </row>
    <row r="270" spans="2:51" s="13" customFormat="1" ht="11.25">
      <c r="B270" s="192"/>
      <c r="C270" s="193"/>
      <c r="D270" s="194" t="s">
        <v>165</v>
      </c>
      <c r="E270" s="195" t="s">
        <v>19</v>
      </c>
      <c r="F270" s="196" t="s">
        <v>895</v>
      </c>
      <c r="G270" s="193"/>
      <c r="H270" s="197">
        <v>1</v>
      </c>
      <c r="I270" s="198"/>
      <c r="J270" s="193"/>
      <c r="K270" s="193"/>
      <c r="L270" s="199"/>
      <c r="M270" s="200"/>
      <c r="N270" s="201"/>
      <c r="O270" s="201"/>
      <c r="P270" s="201"/>
      <c r="Q270" s="201"/>
      <c r="R270" s="201"/>
      <c r="S270" s="201"/>
      <c r="T270" s="202"/>
      <c r="AT270" s="203" t="s">
        <v>165</v>
      </c>
      <c r="AU270" s="203" t="s">
        <v>83</v>
      </c>
      <c r="AV270" s="13" t="s">
        <v>83</v>
      </c>
      <c r="AW270" s="13" t="s">
        <v>34</v>
      </c>
      <c r="AX270" s="13" t="s">
        <v>81</v>
      </c>
      <c r="AY270" s="203" t="s">
        <v>153</v>
      </c>
    </row>
    <row r="271" spans="1:65" s="2" customFormat="1" ht="24.2" customHeight="1">
      <c r="A271" s="35"/>
      <c r="B271" s="36"/>
      <c r="C271" s="215" t="s">
        <v>501</v>
      </c>
      <c r="D271" s="215" t="s">
        <v>298</v>
      </c>
      <c r="E271" s="216" t="s">
        <v>502</v>
      </c>
      <c r="F271" s="217" t="s">
        <v>503</v>
      </c>
      <c r="G271" s="218" t="s">
        <v>211</v>
      </c>
      <c r="H271" s="219">
        <v>1</v>
      </c>
      <c r="I271" s="220"/>
      <c r="J271" s="221">
        <f>ROUND(I271*H271,2)</f>
        <v>0</v>
      </c>
      <c r="K271" s="217" t="s">
        <v>160</v>
      </c>
      <c r="L271" s="222"/>
      <c r="M271" s="223" t="s">
        <v>19</v>
      </c>
      <c r="N271" s="224" t="s">
        <v>44</v>
      </c>
      <c r="O271" s="65"/>
      <c r="P271" s="183">
        <f>O271*H271</f>
        <v>0</v>
      </c>
      <c r="Q271" s="183">
        <v>9E-05</v>
      </c>
      <c r="R271" s="183">
        <f>Q271*H271</f>
        <v>9E-05</v>
      </c>
      <c r="S271" s="183">
        <v>0</v>
      </c>
      <c r="T271" s="184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185" t="s">
        <v>302</v>
      </c>
      <c r="AT271" s="185" t="s">
        <v>298</v>
      </c>
      <c r="AU271" s="185" t="s">
        <v>83</v>
      </c>
      <c r="AY271" s="18" t="s">
        <v>153</v>
      </c>
      <c r="BE271" s="186">
        <f>IF(N271="základní",J271,0)</f>
        <v>0</v>
      </c>
      <c r="BF271" s="186">
        <f>IF(N271="snížená",J271,0)</f>
        <v>0</v>
      </c>
      <c r="BG271" s="186">
        <f>IF(N271="zákl. přenesená",J271,0)</f>
        <v>0</v>
      </c>
      <c r="BH271" s="186">
        <f>IF(N271="sníž. přenesená",J271,0)</f>
        <v>0</v>
      </c>
      <c r="BI271" s="186">
        <f>IF(N271="nulová",J271,0)</f>
        <v>0</v>
      </c>
      <c r="BJ271" s="18" t="s">
        <v>81</v>
      </c>
      <c r="BK271" s="186">
        <f>ROUND(I271*H271,2)</f>
        <v>0</v>
      </c>
      <c r="BL271" s="18" t="s">
        <v>212</v>
      </c>
      <c r="BM271" s="185" t="s">
        <v>896</v>
      </c>
    </row>
    <row r="272" spans="1:65" s="2" customFormat="1" ht="49.15" customHeight="1">
      <c r="A272" s="35"/>
      <c r="B272" s="36"/>
      <c r="C272" s="174" t="s">
        <v>505</v>
      </c>
      <c r="D272" s="174" t="s">
        <v>156</v>
      </c>
      <c r="E272" s="175" t="s">
        <v>506</v>
      </c>
      <c r="F272" s="176" t="s">
        <v>507</v>
      </c>
      <c r="G272" s="177" t="s">
        <v>211</v>
      </c>
      <c r="H272" s="178">
        <v>3</v>
      </c>
      <c r="I272" s="179"/>
      <c r="J272" s="180">
        <f>ROUND(I272*H272,2)</f>
        <v>0</v>
      </c>
      <c r="K272" s="176" t="s">
        <v>160</v>
      </c>
      <c r="L272" s="40"/>
      <c r="M272" s="181" t="s">
        <v>19</v>
      </c>
      <c r="N272" s="182" t="s">
        <v>44</v>
      </c>
      <c r="O272" s="65"/>
      <c r="P272" s="183">
        <f>O272*H272</f>
        <v>0</v>
      </c>
      <c r="Q272" s="183">
        <v>0</v>
      </c>
      <c r="R272" s="183">
        <f>Q272*H272</f>
        <v>0</v>
      </c>
      <c r="S272" s="183">
        <v>0</v>
      </c>
      <c r="T272" s="184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185" t="s">
        <v>212</v>
      </c>
      <c r="AT272" s="185" t="s">
        <v>156</v>
      </c>
      <c r="AU272" s="185" t="s">
        <v>83</v>
      </c>
      <c r="AY272" s="18" t="s">
        <v>153</v>
      </c>
      <c r="BE272" s="186">
        <f>IF(N272="základní",J272,0)</f>
        <v>0</v>
      </c>
      <c r="BF272" s="186">
        <f>IF(N272="snížená",J272,0)</f>
        <v>0</v>
      </c>
      <c r="BG272" s="186">
        <f>IF(N272="zákl. přenesená",J272,0)</f>
        <v>0</v>
      </c>
      <c r="BH272" s="186">
        <f>IF(N272="sníž. přenesená",J272,0)</f>
        <v>0</v>
      </c>
      <c r="BI272" s="186">
        <f>IF(N272="nulová",J272,0)</f>
        <v>0</v>
      </c>
      <c r="BJ272" s="18" t="s">
        <v>81</v>
      </c>
      <c r="BK272" s="186">
        <f>ROUND(I272*H272,2)</f>
        <v>0</v>
      </c>
      <c r="BL272" s="18" t="s">
        <v>212</v>
      </c>
      <c r="BM272" s="185" t="s">
        <v>897</v>
      </c>
    </row>
    <row r="273" spans="1:47" s="2" customFormat="1" ht="11.25">
      <c r="A273" s="35"/>
      <c r="B273" s="36"/>
      <c r="C273" s="37"/>
      <c r="D273" s="187" t="s">
        <v>163</v>
      </c>
      <c r="E273" s="37"/>
      <c r="F273" s="188" t="s">
        <v>509</v>
      </c>
      <c r="G273" s="37"/>
      <c r="H273" s="37"/>
      <c r="I273" s="189"/>
      <c r="J273" s="37"/>
      <c r="K273" s="37"/>
      <c r="L273" s="40"/>
      <c r="M273" s="190"/>
      <c r="N273" s="191"/>
      <c r="O273" s="65"/>
      <c r="P273" s="65"/>
      <c r="Q273" s="65"/>
      <c r="R273" s="65"/>
      <c r="S273" s="65"/>
      <c r="T273" s="66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T273" s="18" t="s">
        <v>163</v>
      </c>
      <c r="AU273" s="18" t="s">
        <v>83</v>
      </c>
    </row>
    <row r="274" spans="2:51" s="13" customFormat="1" ht="22.5">
      <c r="B274" s="192"/>
      <c r="C274" s="193"/>
      <c r="D274" s="194" t="s">
        <v>165</v>
      </c>
      <c r="E274" s="195" t="s">
        <v>19</v>
      </c>
      <c r="F274" s="196" t="s">
        <v>898</v>
      </c>
      <c r="G274" s="193"/>
      <c r="H274" s="197">
        <v>3</v>
      </c>
      <c r="I274" s="198"/>
      <c r="J274" s="193"/>
      <c r="K274" s="193"/>
      <c r="L274" s="199"/>
      <c r="M274" s="200"/>
      <c r="N274" s="201"/>
      <c r="O274" s="201"/>
      <c r="P274" s="201"/>
      <c r="Q274" s="201"/>
      <c r="R274" s="201"/>
      <c r="S274" s="201"/>
      <c r="T274" s="202"/>
      <c r="AT274" s="203" t="s">
        <v>165</v>
      </c>
      <c r="AU274" s="203" t="s">
        <v>83</v>
      </c>
      <c r="AV274" s="13" t="s">
        <v>83</v>
      </c>
      <c r="AW274" s="13" t="s">
        <v>34</v>
      </c>
      <c r="AX274" s="13" t="s">
        <v>81</v>
      </c>
      <c r="AY274" s="203" t="s">
        <v>153</v>
      </c>
    </row>
    <row r="275" spans="1:65" s="2" customFormat="1" ht="24.2" customHeight="1">
      <c r="A275" s="35"/>
      <c r="B275" s="36"/>
      <c r="C275" s="215" t="s">
        <v>511</v>
      </c>
      <c r="D275" s="215" t="s">
        <v>298</v>
      </c>
      <c r="E275" s="216" t="s">
        <v>512</v>
      </c>
      <c r="F275" s="217" t="s">
        <v>513</v>
      </c>
      <c r="G275" s="218" t="s">
        <v>211</v>
      </c>
      <c r="H275" s="219">
        <v>2</v>
      </c>
      <c r="I275" s="220"/>
      <c r="J275" s="221">
        <f>ROUND(I275*H275,2)</f>
        <v>0</v>
      </c>
      <c r="K275" s="217" t="s">
        <v>160</v>
      </c>
      <c r="L275" s="222"/>
      <c r="M275" s="223" t="s">
        <v>19</v>
      </c>
      <c r="N275" s="224" t="s">
        <v>44</v>
      </c>
      <c r="O275" s="65"/>
      <c r="P275" s="183">
        <f>O275*H275</f>
        <v>0</v>
      </c>
      <c r="Q275" s="183">
        <v>8E-05</v>
      </c>
      <c r="R275" s="183">
        <f>Q275*H275</f>
        <v>0.00016</v>
      </c>
      <c r="S275" s="183">
        <v>0</v>
      </c>
      <c r="T275" s="184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185" t="s">
        <v>302</v>
      </c>
      <c r="AT275" s="185" t="s">
        <v>298</v>
      </c>
      <c r="AU275" s="185" t="s">
        <v>83</v>
      </c>
      <c r="AY275" s="18" t="s">
        <v>153</v>
      </c>
      <c r="BE275" s="186">
        <f>IF(N275="základní",J275,0)</f>
        <v>0</v>
      </c>
      <c r="BF275" s="186">
        <f>IF(N275="snížená",J275,0)</f>
        <v>0</v>
      </c>
      <c r="BG275" s="186">
        <f>IF(N275="zákl. přenesená",J275,0)</f>
        <v>0</v>
      </c>
      <c r="BH275" s="186">
        <f>IF(N275="sníž. přenesená",J275,0)</f>
        <v>0</v>
      </c>
      <c r="BI275" s="186">
        <f>IF(N275="nulová",J275,0)</f>
        <v>0</v>
      </c>
      <c r="BJ275" s="18" t="s">
        <v>81</v>
      </c>
      <c r="BK275" s="186">
        <f>ROUND(I275*H275,2)</f>
        <v>0</v>
      </c>
      <c r="BL275" s="18" t="s">
        <v>212</v>
      </c>
      <c r="BM275" s="185" t="s">
        <v>899</v>
      </c>
    </row>
    <row r="276" spans="1:65" s="2" customFormat="1" ht="24.2" customHeight="1">
      <c r="A276" s="35"/>
      <c r="B276" s="36"/>
      <c r="C276" s="215" t="s">
        <v>515</v>
      </c>
      <c r="D276" s="215" t="s">
        <v>298</v>
      </c>
      <c r="E276" s="216" t="s">
        <v>900</v>
      </c>
      <c r="F276" s="217" t="s">
        <v>901</v>
      </c>
      <c r="G276" s="218" t="s">
        <v>211</v>
      </c>
      <c r="H276" s="219">
        <v>1</v>
      </c>
      <c r="I276" s="220"/>
      <c r="J276" s="221">
        <f>ROUND(I276*H276,2)</f>
        <v>0</v>
      </c>
      <c r="K276" s="217" t="s">
        <v>160</v>
      </c>
      <c r="L276" s="222"/>
      <c r="M276" s="223" t="s">
        <v>19</v>
      </c>
      <c r="N276" s="224" t="s">
        <v>44</v>
      </c>
      <c r="O276" s="65"/>
      <c r="P276" s="183">
        <f>O276*H276</f>
        <v>0</v>
      </c>
      <c r="Q276" s="183">
        <v>8E-05</v>
      </c>
      <c r="R276" s="183">
        <f>Q276*H276</f>
        <v>8E-05</v>
      </c>
      <c r="S276" s="183">
        <v>0</v>
      </c>
      <c r="T276" s="184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185" t="s">
        <v>302</v>
      </c>
      <c r="AT276" s="185" t="s">
        <v>298</v>
      </c>
      <c r="AU276" s="185" t="s">
        <v>83</v>
      </c>
      <c r="AY276" s="18" t="s">
        <v>153</v>
      </c>
      <c r="BE276" s="186">
        <f>IF(N276="základní",J276,0)</f>
        <v>0</v>
      </c>
      <c r="BF276" s="186">
        <f>IF(N276="snížená",J276,0)</f>
        <v>0</v>
      </c>
      <c r="BG276" s="186">
        <f>IF(N276="zákl. přenesená",J276,0)</f>
        <v>0</v>
      </c>
      <c r="BH276" s="186">
        <f>IF(N276="sníž. přenesená",J276,0)</f>
        <v>0</v>
      </c>
      <c r="BI276" s="186">
        <f>IF(N276="nulová",J276,0)</f>
        <v>0</v>
      </c>
      <c r="BJ276" s="18" t="s">
        <v>81</v>
      </c>
      <c r="BK276" s="186">
        <f>ROUND(I276*H276,2)</f>
        <v>0</v>
      </c>
      <c r="BL276" s="18" t="s">
        <v>212</v>
      </c>
      <c r="BM276" s="185" t="s">
        <v>902</v>
      </c>
    </row>
    <row r="277" spans="1:65" s="2" customFormat="1" ht="16.5" customHeight="1">
      <c r="A277" s="35"/>
      <c r="B277" s="36"/>
      <c r="C277" s="215" t="s">
        <v>519</v>
      </c>
      <c r="D277" s="215" t="s">
        <v>298</v>
      </c>
      <c r="E277" s="216" t="s">
        <v>516</v>
      </c>
      <c r="F277" s="217" t="s">
        <v>517</v>
      </c>
      <c r="G277" s="218" t="s">
        <v>211</v>
      </c>
      <c r="H277" s="219">
        <v>3</v>
      </c>
      <c r="I277" s="220"/>
      <c r="J277" s="221">
        <f>ROUND(I277*H277,2)</f>
        <v>0</v>
      </c>
      <c r="K277" s="217" t="s">
        <v>160</v>
      </c>
      <c r="L277" s="222"/>
      <c r="M277" s="223" t="s">
        <v>19</v>
      </c>
      <c r="N277" s="224" t="s">
        <v>44</v>
      </c>
      <c r="O277" s="65"/>
      <c r="P277" s="183">
        <f>O277*H277</f>
        <v>0</v>
      </c>
      <c r="Q277" s="183">
        <v>1E-05</v>
      </c>
      <c r="R277" s="183">
        <f>Q277*H277</f>
        <v>3.0000000000000004E-05</v>
      </c>
      <c r="S277" s="183">
        <v>0</v>
      </c>
      <c r="T277" s="184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185" t="s">
        <v>302</v>
      </c>
      <c r="AT277" s="185" t="s">
        <v>298</v>
      </c>
      <c r="AU277" s="185" t="s">
        <v>83</v>
      </c>
      <c r="AY277" s="18" t="s">
        <v>153</v>
      </c>
      <c r="BE277" s="186">
        <f>IF(N277="základní",J277,0)</f>
        <v>0</v>
      </c>
      <c r="BF277" s="186">
        <f>IF(N277="snížená",J277,0)</f>
        <v>0</v>
      </c>
      <c r="BG277" s="186">
        <f>IF(N277="zákl. přenesená",J277,0)</f>
        <v>0</v>
      </c>
      <c r="BH277" s="186">
        <f>IF(N277="sníž. přenesená",J277,0)</f>
        <v>0</v>
      </c>
      <c r="BI277" s="186">
        <f>IF(N277="nulová",J277,0)</f>
        <v>0</v>
      </c>
      <c r="BJ277" s="18" t="s">
        <v>81</v>
      </c>
      <c r="BK277" s="186">
        <f>ROUND(I277*H277,2)</f>
        <v>0</v>
      </c>
      <c r="BL277" s="18" t="s">
        <v>212</v>
      </c>
      <c r="BM277" s="185" t="s">
        <v>903</v>
      </c>
    </row>
    <row r="278" spans="1:65" s="2" customFormat="1" ht="49.15" customHeight="1">
      <c r="A278" s="35"/>
      <c r="B278" s="36"/>
      <c r="C278" s="174" t="s">
        <v>525</v>
      </c>
      <c r="D278" s="174" t="s">
        <v>156</v>
      </c>
      <c r="E278" s="175" t="s">
        <v>520</v>
      </c>
      <c r="F278" s="176" t="s">
        <v>521</v>
      </c>
      <c r="G278" s="177" t="s">
        <v>211</v>
      </c>
      <c r="H278" s="178">
        <v>2</v>
      </c>
      <c r="I278" s="179"/>
      <c r="J278" s="180">
        <f>ROUND(I278*H278,2)</f>
        <v>0</v>
      </c>
      <c r="K278" s="176" t="s">
        <v>160</v>
      </c>
      <c r="L278" s="40"/>
      <c r="M278" s="181" t="s">
        <v>19</v>
      </c>
      <c r="N278" s="182" t="s">
        <v>44</v>
      </c>
      <c r="O278" s="65"/>
      <c r="P278" s="183">
        <f>O278*H278</f>
        <v>0</v>
      </c>
      <c r="Q278" s="183">
        <v>0</v>
      </c>
      <c r="R278" s="183">
        <f>Q278*H278</f>
        <v>0</v>
      </c>
      <c r="S278" s="183">
        <v>0</v>
      </c>
      <c r="T278" s="184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185" t="s">
        <v>212</v>
      </c>
      <c r="AT278" s="185" t="s">
        <v>156</v>
      </c>
      <c r="AU278" s="185" t="s">
        <v>83</v>
      </c>
      <c r="AY278" s="18" t="s">
        <v>153</v>
      </c>
      <c r="BE278" s="186">
        <f>IF(N278="základní",J278,0)</f>
        <v>0</v>
      </c>
      <c r="BF278" s="186">
        <f>IF(N278="snížená",J278,0)</f>
        <v>0</v>
      </c>
      <c r="BG278" s="186">
        <f>IF(N278="zákl. přenesená",J278,0)</f>
        <v>0</v>
      </c>
      <c r="BH278" s="186">
        <f>IF(N278="sníž. přenesená",J278,0)</f>
        <v>0</v>
      </c>
      <c r="BI278" s="186">
        <f>IF(N278="nulová",J278,0)</f>
        <v>0</v>
      </c>
      <c r="BJ278" s="18" t="s">
        <v>81</v>
      </c>
      <c r="BK278" s="186">
        <f>ROUND(I278*H278,2)</f>
        <v>0</v>
      </c>
      <c r="BL278" s="18" t="s">
        <v>212</v>
      </c>
      <c r="BM278" s="185" t="s">
        <v>904</v>
      </c>
    </row>
    <row r="279" spans="1:47" s="2" customFormat="1" ht="11.25">
      <c r="A279" s="35"/>
      <c r="B279" s="36"/>
      <c r="C279" s="37"/>
      <c r="D279" s="187" t="s">
        <v>163</v>
      </c>
      <c r="E279" s="37"/>
      <c r="F279" s="188" t="s">
        <v>523</v>
      </c>
      <c r="G279" s="37"/>
      <c r="H279" s="37"/>
      <c r="I279" s="189"/>
      <c r="J279" s="37"/>
      <c r="K279" s="37"/>
      <c r="L279" s="40"/>
      <c r="M279" s="190"/>
      <c r="N279" s="191"/>
      <c r="O279" s="65"/>
      <c r="P279" s="65"/>
      <c r="Q279" s="65"/>
      <c r="R279" s="65"/>
      <c r="S279" s="65"/>
      <c r="T279" s="66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T279" s="18" t="s">
        <v>163</v>
      </c>
      <c r="AU279" s="18" t="s">
        <v>83</v>
      </c>
    </row>
    <row r="280" spans="2:51" s="13" customFormat="1" ht="11.25">
      <c r="B280" s="192"/>
      <c r="C280" s="193"/>
      <c r="D280" s="194" t="s">
        <v>165</v>
      </c>
      <c r="E280" s="195" t="s">
        <v>19</v>
      </c>
      <c r="F280" s="196" t="s">
        <v>524</v>
      </c>
      <c r="G280" s="193"/>
      <c r="H280" s="197">
        <v>2</v>
      </c>
      <c r="I280" s="198"/>
      <c r="J280" s="193"/>
      <c r="K280" s="193"/>
      <c r="L280" s="199"/>
      <c r="M280" s="200"/>
      <c r="N280" s="201"/>
      <c r="O280" s="201"/>
      <c r="P280" s="201"/>
      <c r="Q280" s="201"/>
      <c r="R280" s="201"/>
      <c r="S280" s="201"/>
      <c r="T280" s="202"/>
      <c r="AT280" s="203" t="s">
        <v>165</v>
      </c>
      <c r="AU280" s="203" t="s">
        <v>83</v>
      </c>
      <c r="AV280" s="13" t="s">
        <v>83</v>
      </c>
      <c r="AW280" s="13" t="s">
        <v>34</v>
      </c>
      <c r="AX280" s="13" t="s">
        <v>81</v>
      </c>
      <c r="AY280" s="203" t="s">
        <v>153</v>
      </c>
    </row>
    <row r="281" spans="1:65" s="2" customFormat="1" ht="24.2" customHeight="1">
      <c r="A281" s="35"/>
      <c r="B281" s="36"/>
      <c r="C281" s="215" t="s">
        <v>529</v>
      </c>
      <c r="D281" s="215" t="s">
        <v>298</v>
      </c>
      <c r="E281" s="216" t="s">
        <v>526</v>
      </c>
      <c r="F281" s="217" t="s">
        <v>527</v>
      </c>
      <c r="G281" s="218" t="s">
        <v>211</v>
      </c>
      <c r="H281" s="219">
        <v>2</v>
      </c>
      <c r="I281" s="220"/>
      <c r="J281" s="221">
        <f>ROUND(I281*H281,2)</f>
        <v>0</v>
      </c>
      <c r="K281" s="217" t="s">
        <v>160</v>
      </c>
      <c r="L281" s="222"/>
      <c r="M281" s="223" t="s">
        <v>19</v>
      </c>
      <c r="N281" s="224" t="s">
        <v>44</v>
      </c>
      <c r="O281" s="65"/>
      <c r="P281" s="183">
        <f>O281*H281</f>
        <v>0</v>
      </c>
      <c r="Q281" s="183">
        <v>4E-05</v>
      </c>
      <c r="R281" s="183">
        <f>Q281*H281</f>
        <v>8E-05</v>
      </c>
      <c r="S281" s="183">
        <v>0</v>
      </c>
      <c r="T281" s="184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185" t="s">
        <v>302</v>
      </c>
      <c r="AT281" s="185" t="s">
        <v>298</v>
      </c>
      <c r="AU281" s="185" t="s">
        <v>83</v>
      </c>
      <c r="AY281" s="18" t="s">
        <v>153</v>
      </c>
      <c r="BE281" s="186">
        <f>IF(N281="základní",J281,0)</f>
        <v>0</v>
      </c>
      <c r="BF281" s="186">
        <f>IF(N281="snížená",J281,0)</f>
        <v>0</v>
      </c>
      <c r="BG281" s="186">
        <f>IF(N281="zákl. přenesená",J281,0)</f>
        <v>0</v>
      </c>
      <c r="BH281" s="186">
        <f>IF(N281="sníž. přenesená",J281,0)</f>
        <v>0</v>
      </c>
      <c r="BI281" s="186">
        <f>IF(N281="nulová",J281,0)</f>
        <v>0</v>
      </c>
      <c r="BJ281" s="18" t="s">
        <v>81</v>
      </c>
      <c r="BK281" s="186">
        <f>ROUND(I281*H281,2)</f>
        <v>0</v>
      </c>
      <c r="BL281" s="18" t="s">
        <v>212</v>
      </c>
      <c r="BM281" s="185" t="s">
        <v>905</v>
      </c>
    </row>
    <row r="282" spans="1:65" s="2" customFormat="1" ht="49.15" customHeight="1">
      <c r="A282" s="35"/>
      <c r="B282" s="36"/>
      <c r="C282" s="174" t="s">
        <v>536</v>
      </c>
      <c r="D282" s="174" t="s">
        <v>156</v>
      </c>
      <c r="E282" s="175" t="s">
        <v>762</v>
      </c>
      <c r="F282" s="176" t="s">
        <v>763</v>
      </c>
      <c r="G282" s="177" t="s">
        <v>249</v>
      </c>
      <c r="H282" s="178">
        <v>0.002</v>
      </c>
      <c r="I282" s="179"/>
      <c r="J282" s="180">
        <f>ROUND(I282*H282,2)</f>
        <v>0</v>
      </c>
      <c r="K282" s="176" t="s">
        <v>160</v>
      </c>
      <c r="L282" s="40"/>
      <c r="M282" s="181" t="s">
        <v>19</v>
      </c>
      <c r="N282" s="182" t="s">
        <v>44</v>
      </c>
      <c r="O282" s="65"/>
      <c r="P282" s="183">
        <f>O282*H282</f>
        <v>0</v>
      </c>
      <c r="Q282" s="183">
        <v>0</v>
      </c>
      <c r="R282" s="183">
        <f>Q282*H282</f>
        <v>0</v>
      </c>
      <c r="S282" s="183">
        <v>0</v>
      </c>
      <c r="T282" s="184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185" t="s">
        <v>212</v>
      </c>
      <c r="AT282" s="185" t="s">
        <v>156</v>
      </c>
      <c r="AU282" s="185" t="s">
        <v>83</v>
      </c>
      <c r="AY282" s="18" t="s">
        <v>153</v>
      </c>
      <c r="BE282" s="186">
        <f>IF(N282="základní",J282,0)</f>
        <v>0</v>
      </c>
      <c r="BF282" s="186">
        <f>IF(N282="snížená",J282,0)</f>
        <v>0</v>
      </c>
      <c r="BG282" s="186">
        <f>IF(N282="zákl. přenesená",J282,0)</f>
        <v>0</v>
      </c>
      <c r="BH282" s="186">
        <f>IF(N282="sníž. přenesená",J282,0)</f>
        <v>0</v>
      </c>
      <c r="BI282" s="186">
        <f>IF(N282="nulová",J282,0)</f>
        <v>0</v>
      </c>
      <c r="BJ282" s="18" t="s">
        <v>81</v>
      </c>
      <c r="BK282" s="186">
        <f>ROUND(I282*H282,2)</f>
        <v>0</v>
      </c>
      <c r="BL282" s="18" t="s">
        <v>212</v>
      </c>
      <c r="BM282" s="185" t="s">
        <v>1027</v>
      </c>
    </row>
    <row r="283" spans="1:47" s="2" customFormat="1" ht="11.25">
      <c r="A283" s="35"/>
      <c r="B283" s="36"/>
      <c r="C283" s="37"/>
      <c r="D283" s="187" t="s">
        <v>163</v>
      </c>
      <c r="E283" s="37"/>
      <c r="F283" s="188" t="s">
        <v>765</v>
      </c>
      <c r="G283" s="37"/>
      <c r="H283" s="37"/>
      <c r="I283" s="189"/>
      <c r="J283" s="37"/>
      <c r="K283" s="37"/>
      <c r="L283" s="40"/>
      <c r="M283" s="190"/>
      <c r="N283" s="191"/>
      <c r="O283" s="65"/>
      <c r="P283" s="65"/>
      <c r="Q283" s="65"/>
      <c r="R283" s="65"/>
      <c r="S283" s="65"/>
      <c r="T283" s="66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T283" s="18" t="s">
        <v>163</v>
      </c>
      <c r="AU283" s="18" t="s">
        <v>83</v>
      </c>
    </row>
    <row r="284" spans="2:63" s="12" customFormat="1" ht="22.9" customHeight="1">
      <c r="B284" s="158"/>
      <c r="C284" s="159"/>
      <c r="D284" s="160" t="s">
        <v>72</v>
      </c>
      <c r="E284" s="172" t="s">
        <v>534</v>
      </c>
      <c r="F284" s="172" t="s">
        <v>535</v>
      </c>
      <c r="G284" s="159"/>
      <c r="H284" s="159"/>
      <c r="I284" s="162"/>
      <c r="J284" s="173">
        <f>BK284</f>
        <v>0</v>
      </c>
      <c r="K284" s="159"/>
      <c r="L284" s="164"/>
      <c r="M284" s="165"/>
      <c r="N284" s="166"/>
      <c r="O284" s="166"/>
      <c r="P284" s="167">
        <f>SUM(P285:P293)</f>
        <v>0</v>
      </c>
      <c r="Q284" s="166"/>
      <c r="R284" s="167">
        <f>SUM(R285:R293)</f>
        <v>0.0006</v>
      </c>
      <c r="S284" s="166"/>
      <c r="T284" s="168">
        <f>SUM(T285:T293)</f>
        <v>0.0004</v>
      </c>
      <c r="AR284" s="169" t="s">
        <v>83</v>
      </c>
      <c r="AT284" s="170" t="s">
        <v>72</v>
      </c>
      <c r="AU284" s="170" t="s">
        <v>81</v>
      </c>
      <c r="AY284" s="169" t="s">
        <v>153</v>
      </c>
      <c r="BK284" s="171">
        <f>SUM(BK285:BK293)</f>
        <v>0</v>
      </c>
    </row>
    <row r="285" spans="1:65" s="2" customFormat="1" ht="24.2" customHeight="1">
      <c r="A285" s="35"/>
      <c r="B285" s="36"/>
      <c r="C285" s="174" t="s">
        <v>542</v>
      </c>
      <c r="D285" s="174" t="s">
        <v>156</v>
      </c>
      <c r="E285" s="175" t="s">
        <v>537</v>
      </c>
      <c r="F285" s="176" t="s">
        <v>538</v>
      </c>
      <c r="G285" s="177" t="s">
        <v>211</v>
      </c>
      <c r="H285" s="178">
        <v>2</v>
      </c>
      <c r="I285" s="179"/>
      <c r="J285" s="180">
        <f>ROUND(I285*H285,2)</f>
        <v>0</v>
      </c>
      <c r="K285" s="176" t="s">
        <v>160</v>
      </c>
      <c r="L285" s="40"/>
      <c r="M285" s="181" t="s">
        <v>19</v>
      </c>
      <c r="N285" s="182" t="s">
        <v>44</v>
      </c>
      <c r="O285" s="65"/>
      <c r="P285" s="183">
        <f>O285*H285</f>
        <v>0</v>
      </c>
      <c r="Q285" s="183">
        <v>0</v>
      </c>
      <c r="R285" s="183">
        <f>Q285*H285</f>
        <v>0</v>
      </c>
      <c r="S285" s="183">
        <v>0.0002</v>
      </c>
      <c r="T285" s="184">
        <f>S285*H285</f>
        <v>0.0004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185" t="s">
        <v>212</v>
      </c>
      <c r="AT285" s="185" t="s">
        <v>156</v>
      </c>
      <c r="AU285" s="185" t="s">
        <v>83</v>
      </c>
      <c r="AY285" s="18" t="s">
        <v>153</v>
      </c>
      <c r="BE285" s="186">
        <f>IF(N285="základní",J285,0)</f>
        <v>0</v>
      </c>
      <c r="BF285" s="186">
        <f>IF(N285="snížená",J285,0)</f>
        <v>0</v>
      </c>
      <c r="BG285" s="186">
        <f>IF(N285="zákl. přenesená",J285,0)</f>
        <v>0</v>
      </c>
      <c r="BH285" s="186">
        <f>IF(N285="sníž. přenesená",J285,0)</f>
        <v>0</v>
      </c>
      <c r="BI285" s="186">
        <f>IF(N285="nulová",J285,0)</f>
        <v>0</v>
      </c>
      <c r="BJ285" s="18" t="s">
        <v>81</v>
      </c>
      <c r="BK285" s="186">
        <f>ROUND(I285*H285,2)</f>
        <v>0</v>
      </c>
      <c r="BL285" s="18" t="s">
        <v>212</v>
      </c>
      <c r="BM285" s="185" t="s">
        <v>907</v>
      </c>
    </row>
    <row r="286" spans="1:47" s="2" customFormat="1" ht="11.25">
      <c r="A286" s="35"/>
      <c r="B286" s="36"/>
      <c r="C286" s="37"/>
      <c r="D286" s="187" t="s">
        <v>163</v>
      </c>
      <c r="E286" s="37"/>
      <c r="F286" s="188" t="s">
        <v>540</v>
      </c>
      <c r="G286" s="37"/>
      <c r="H286" s="37"/>
      <c r="I286" s="189"/>
      <c r="J286" s="37"/>
      <c r="K286" s="37"/>
      <c r="L286" s="40"/>
      <c r="M286" s="190"/>
      <c r="N286" s="191"/>
      <c r="O286" s="65"/>
      <c r="P286" s="65"/>
      <c r="Q286" s="65"/>
      <c r="R286" s="65"/>
      <c r="S286" s="65"/>
      <c r="T286" s="66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T286" s="18" t="s">
        <v>163</v>
      </c>
      <c r="AU286" s="18" t="s">
        <v>83</v>
      </c>
    </row>
    <row r="287" spans="2:51" s="13" customFormat="1" ht="11.25">
      <c r="B287" s="192"/>
      <c r="C287" s="193"/>
      <c r="D287" s="194" t="s">
        <v>165</v>
      </c>
      <c r="E287" s="195" t="s">
        <v>19</v>
      </c>
      <c r="F287" s="196" t="s">
        <v>563</v>
      </c>
      <c r="G287" s="193"/>
      <c r="H287" s="197">
        <v>2</v>
      </c>
      <c r="I287" s="198"/>
      <c r="J287" s="193"/>
      <c r="K287" s="193"/>
      <c r="L287" s="199"/>
      <c r="M287" s="200"/>
      <c r="N287" s="201"/>
      <c r="O287" s="201"/>
      <c r="P287" s="201"/>
      <c r="Q287" s="201"/>
      <c r="R287" s="201"/>
      <c r="S287" s="201"/>
      <c r="T287" s="202"/>
      <c r="AT287" s="203" t="s">
        <v>165</v>
      </c>
      <c r="AU287" s="203" t="s">
        <v>83</v>
      </c>
      <c r="AV287" s="13" t="s">
        <v>83</v>
      </c>
      <c r="AW287" s="13" t="s">
        <v>34</v>
      </c>
      <c r="AX287" s="13" t="s">
        <v>81</v>
      </c>
      <c r="AY287" s="203" t="s">
        <v>153</v>
      </c>
    </row>
    <row r="288" spans="1:65" s="2" customFormat="1" ht="24.2" customHeight="1">
      <c r="A288" s="35"/>
      <c r="B288" s="36"/>
      <c r="C288" s="174" t="s">
        <v>547</v>
      </c>
      <c r="D288" s="174" t="s">
        <v>156</v>
      </c>
      <c r="E288" s="175" t="s">
        <v>543</v>
      </c>
      <c r="F288" s="176" t="s">
        <v>544</v>
      </c>
      <c r="G288" s="177" t="s">
        <v>211</v>
      </c>
      <c r="H288" s="178">
        <v>2</v>
      </c>
      <c r="I288" s="179"/>
      <c r="J288" s="180">
        <f>ROUND(I288*H288,2)</f>
        <v>0</v>
      </c>
      <c r="K288" s="176" t="s">
        <v>160</v>
      </c>
      <c r="L288" s="40"/>
      <c r="M288" s="181" t="s">
        <v>19</v>
      </c>
      <c r="N288" s="182" t="s">
        <v>44</v>
      </c>
      <c r="O288" s="65"/>
      <c r="P288" s="183">
        <f>O288*H288</f>
        <v>0</v>
      </c>
      <c r="Q288" s="183">
        <v>0</v>
      </c>
      <c r="R288" s="183">
        <f>Q288*H288</f>
        <v>0</v>
      </c>
      <c r="S288" s="183">
        <v>0</v>
      </c>
      <c r="T288" s="184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185" t="s">
        <v>212</v>
      </c>
      <c r="AT288" s="185" t="s">
        <v>156</v>
      </c>
      <c r="AU288" s="185" t="s">
        <v>83</v>
      </c>
      <c r="AY288" s="18" t="s">
        <v>153</v>
      </c>
      <c r="BE288" s="186">
        <f>IF(N288="základní",J288,0)</f>
        <v>0</v>
      </c>
      <c r="BF288" s="186">
        <f>IF(N288="snížená",J288,0)</f>
        <v>0</v>
      </c>
      <c r="BG288" s="186">
        <f>IF(N288="zákl. přenesená",J288,0)</f>
        <v>0</v>
      </c>
      <c r="BH288" s="186">
        <f>IF(N288="sníž. přenesená",J288,0)</f>
        <v>0</v>
      </c>
      <c r="BI288" s="186">
        <f>IF(N288="nulová",J288,0)</f>
        <v>0</v>
      </c>
      <c r="BJ288" s="18" t="s">
        <v>81</v>
      </c>
      <c r="BK288" s="186">
        <f>ROUND(I288*H288,2)</f>
        <v>0</v>
      </c>
      <c r="BL288" s="18" t="s">
        <v>212</v>
      </c>
      <c r="BM288" s="185" t="s">
        <v>908</v>
      </c>
    </row>
    <row r="289" spans="1:47" s="2" customFormat="1" ht="11.25">
      <c r="A289" s="35"/>
      <c r="B289" s="36"/>
      <c r="C289" s="37"/>
      <c r="D289" s="187" t="s">
        <v>163</v>
      </c>
      <c r="E289" s="37"/>
      <c r="F289" s="188" t="s">
        <v>546</v>
      </c>
      <c r="G289" s="37"/>
      <c r="H289" s="37"/>
      <c r="I289" s="189"/>
      <c r="J289" s="37"/>
      <c r="K289" s="37"/>
      <c r="L289" s="40"/>
      <c r="M289" s="190"/>
      <c r="N289" s="191"/>
      <c r="O289" s="65"/>
      <c r="P289" s="65"/>
      <c r="Q289" s="65"/>
      <c r="R289" s="65"/>
      <c r="S289" s="65"/>
      <c r="T289" s="66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T289" s="18" t="s">
        <v>163</v>
      </c>
      <c r="AU289" s="18" t="s">
        <v>83</v>
      </c>
    </row>
    <row r="290" spans="2:51" s="13" customFormat="1" ht="11.25">
      <c r="B290" s="192"/>
      <c r="C290" s="193"/>
      <c r="D290" s="194" t="s">
        <v>165</v>
      </c>
      <c r="E290" s="195" t="s">
        <v>19</v>
      </c>
      <c r="F290" s="196" t="s">
        <v>563</v>
      </c>
      <c r="G290" s="193"/>
      <c r="H290" s="197">
        <v>2</v>
      </c>
      <c r="I290" s="198"/>
      <c r="J290" s="193"/>
      <c r="K290" s="193"/>
      <c r="L290" s="199"/>
      <c r="M290" s="200"/>
      <c r="N290" s="201"/>
      <c r="O290" s="201"/>
      <c r="P290" s="201"/>
      <c r="Q290" s="201"/>
      <c r="R290" s="201"/>
      <c r="S290" s="201"/>
      <c r="T290" s="202"/>
      <c r="AT290" s="203" t="s">
        <v>165</v>
      </c>
      <c r="AU290" s="203" t="s">
        <v>83</v>
      </c>
      <c r="AV290" s="13" t="s">
        <v>83</v>
      </c>
      <c r="AW290" s="13" t="s">
        <v>34</v>
      </c>
      <c r="AX290" s="13" t="s">
        <v>81</v>
      </c>
      <c r="AY290" s="203" t="s">
        <v>153</v>
      </c>
    </row>
    <row r="291" spans="1:65" s="2" customFormat="1" ht="24.2" customHeight="1">
      <c r="A291" s="35"/>
      <c r="B291" s="36"/>
      <c r="C291" s="215" t="s">
        <v>551</v>
      </c>
      <c r="D291" s="215" t="s">
        <v>298</v>
      </c>
      <c r="E291" s="216" t="s">
        <v>548</v>
      </c>
      <c r="F291" s="217" t="s">
        <v>549</v>
      </c>
      <c r="G291" s="218" t="s">
        <v>211</v>
      </c>
      <c r="H291" s="219">
        <v>2</v>
      </c>
      <c r="I291" s="220"/>
      <c r="J291" s="221">
        <f>ROUND(I291*H291,2)</f>
        <v>0</v>
      </c>
      <c r="K291" s="217" t="s">
        <v>160</v>
      </c>
      <c r="L291" s="222"/>
      <c r="M291" s="223" t="s">
        <v>19</v>
      </c>
      <c r="N291" s="224" t="s">
        <v>44</v>
      </c>
      <c r="O291" s="65"/>
      <c r="P291" s="183">
        <f>O291*H291</f>
        <v>0</v>
      </c>
      <c r="Q291" s="183">
        <v>0.0003</v>
      </c>
      <c r="R291" s="183">
        <f>Q291*H291</f>
        <v>0.0006</v>
      </c>
      <c r="S291" s="183">
        <v>0</v>
      </c>
      <c r="T291" s="184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185" t="s">
        <v>302</v>
      </c>
      <c r="AT291" s="185" t="s">
        <v>298</v>
      </c>
      <c r="AU291" s="185" t="s">
        <v>83</v>
      </c>
      <c r="AY291" s="18" t="s">
        <v>153</v>
      </c>
      <c r="BE291" s="186">
        <f>IF(N291="základní",J291,0)</f>
        <v>0</v>
      </c>
      <c r="BF291" s="186">
        <f>IF(N291="snížená",J291,0)</f>
        <v>0</v>
      </c>
      <c r="BG291" s="186">
        <f>IF(N291="zákl. přenesená",J291,0)</f>
        <v>0</v>
      </c>
      <c r="BH291" s="186">
        <f>IF(N291="sníž. přenesená",J291,0)</f>
        <v>0</v>
      </c>
      <c r="BI291" s="186">
        <f>IF(N291="nulová",J291,0)</f>
        <v>0</v>
      </c>
      <c r="BJ291" s="18" t="s">
        <v>81</v>
      </c>
      <c r="BK291" s="186">
        <f>ROUND(I291*H291,2)</f>
        <v>0</v>
      </c>
      <c r="BL291" s="18" t="s">
        <v>212</v>
      </c>
      <c r="BM291" s="185" t="s">
        <v>909</v>
      </c>
    </row>
    <row r="292" spans="1:65" s="2" customFormat="1" ht="49.15" customHeight="1">
      <c r="A292" s="35"/>
      <c r="B292" s="36"/>
      <c r="C292" s="174" t="s">
        <v>558</v>
      </c>
      <c r="D292" s="174" t="s">
        <v>156</v>
      </c>
      <c r="E292" s="175" t="s">
        <v>766</v>
      </c>
      <c r="F292" s="176" t="s">
        <v>767</v>
      </c>
      <c r="G292" s="177" t="s">
        <v>249</v>
      </c>
      <c r="H292" s="178">
        <v>0.001</v>
      </c>
      <c r="I292" s="179"/>
      <c r="J292" s="180">
        <f>ROUND(I292*H292,2)</f>
        <v>0</v>
      </c>
      <c r="K292" s="176" t="s">
        <v>160</v>
      </c>
      <c r="L292" s="40"/>
      <c r="M292" s="181" t="s">
        <v>19</v>
      </c>
      <c r="N292" s="182" t="s">
        <v>44</v>
      </c>
      <c r="O292" s="65"/>
      <c r="P292" s="183">
        <f>O292*H292</f>
        <v>0</v>
      </c>
      <c r="Q292" s="183">
        <v>0</v>
      </c>
      <c r="R292" s="183">
        <f>Q292*H292</f>
        <v>0</v>
      </c>
      <c r="S292" s="183">
        <v>0</v>
      </c>
      <c r="T292" s="184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185" t="s">
        <v>212</v>
      </c>
      <c r="AT292" s="185" t="s">
        <v>156</v>
      </c>
      <c r="AU292" s="185" t="s">
        <v>83</v>
      </c>
      <c r="AY292" s="18" t="s">
        <v>153</v>
      </c>
      <c r="BE292" s="186">
        <f>IF(N292="základní",J292,0)</f>
        <v>0</v>
      </c>
      <c r="BF292" s="186">
        <f>IF(N292="snížená",J292,0)</f>
        <v>0</v>
      </c>
      <c r="BG292" s="186">
        <f>IF(N292="zákl. přenesená",J292,0)</f>
        <v>0</v>
      </c>
      <c r="BH292" s="186">
        <f>IF(N292="sníž. přenesená",J292,0)</f>
        <v>0</v>
      </c>
      <c r="BI292" s="186">
        <f>IF(N292="nulová",J292,0)</f>
        <v>0</v>
      </c>
      <c r="BJ292" s="18" t="s">
        <v>81</v>
      </c>
      <c r="BK292" s="186">
        <f>ROUND(I292*H292,2)</f>
        <v>0</v>
      </c>
      <c r="BL292" s="18" t="s">
        <v>212</v>
      </c>
      <c r="BM292" s="185" t="s">
        <v>1028</v>
      </c>
    </row>
    <row r="293" spans="1:47" s="2" customFormat="1" ht="11.25">
      <c r="A293" s="35"/>
      <c r="B293" s="36"/>
      <c r="C293" s="37"/>
      <c r="D293" s="187" t="s">
        <v>163</v>
      </c>
      <c r="E293" s="37"/>
      <c r="F293" s="188" t="s">
        <v>769</v>
      </c>
      <c r="G293" s="37"/>
      <c r="H293" s="37"/>
      <c r="I293" s="189"/>
      <c r="J293" s="37"/>
      <c r="K293" s="37"/>
      <c r="L293" s="40"/>
      <c r="M293" s="190"/>
      <c r="N293" s="191"/>
      <c r="O293" s="65"/>
      <c r="P293" s="65"/>
      <c r="Q293" s="65"/>
      <c r="R293" s="65"/>
      <c r="S293" s="65"/>
      <c r="T293" s="66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T293" s="18" t="s">
        <v>163</v>
      </c>
      <c r="AU293" s="18" t="s">
        <v>83</v>
      </c>
    </row>
    <row r="294" spans="2:63" s="12" customFormat="1" ht="22.9" customHeight="1">
      <c r="B294" s="158"/>
      <c r="C294" s="159"/>
      <c r="D294" s="160" t="s">
        <v>72</v>
      </c>
      <c r="E294" s="172" t="s">
        <v>911</v>
      </c>
      <c r="F294" s="172" t="s">
        <v>912</v>
      </c>
      <c r="G294" s="159"/>
      <c r="H294" s="159"/>
      <c r="I294" s="162"/>
      <c r="J294" s="173">
        <f>BK294</f>
        <v>0</v>
      </c>
      <c r="K294" s="159"/>
      <c r="L294" s="164"/>
      <c r="M294" s="165"/>
      <c r="N294" s="166"/>
      <c r="O294" s="166"/>
      <c r="P294" s="167">
        <f>SUM(P295:P299)</f>
        <v>0</v>
      </c>
      <c r="Q294" s="166"/>
      <c r="R294" s="167">
        <f>SUM(R295:R299)</f>
        <v>0.014858399999999999</v>
      </c>
      <c r="S294" s="166"/>
      <c r="T294" s="168">
        <f>SUM(T295:T299)</f>
        <v>0</v>
      </c>
      <c r="AR294" s="169" t="s">
        <v>83</v>
      </c>
      <c r="AT294" s="170" t="s">
        <v>72</v>
      </c>
      <c r="AU294" s="170" t="s">
        <v>81</v>
      </c>
      <c r="AY294" s="169" t="s">
        <v>153</v>
      </c>
      <c r="BK294" s="171">
        <f>SUM(BK295:BK299)</f>
        <v>0</v>
      </c>
    </row>
    <row r="295" spans="1:65" s="2" customFormat="1" ht="49.15" customHeight="1">
      <c r="A295" s="35"/>
      <c r="B295" s="36"/>
      <c r="C295" s="174" t="s">
        <v>564</v>
      </c>
      <c r="D295" s="174" t="s">
        <v>156</v>
      </c>
      <c r="E295" s="175" t="s">
        <v>913</v>
      </c>
      <c r="F295" s="176" t="s">
        <v>914</v>
      </c>
      <c r="G295" s="177" t="s">
        <v>205</v>
      </c>
      <c r="H295" s="178">
        <v>1.64</v>
      </c>
      <c r="I295" s="179"/>
      <c r="J295" s="180">
        <f>ROUND(I295*H295,2)</f>
        <v>0</v>
      </c>
      <c r="K295" s="176" t="s">
        <v>160</v>
      </c>
      <c r="L295" s="40"/>
      <c r="M295" s="181" t="s">
        <v>19</v>
      </c>
      <c r="N295" s="182" t="s">
        <v>44</v>
      </c>
      <c r="O295" s="65"/>
      <c r="P295" s="183">
        <f>O295*H295</f>
        <v>0</v>
      </c>
      <c r="Q295" s="183">
        <v>0.00906</v>
      </c>
      <c r="R295" s="183">
        <f>Q295*H295</f>
        <v>0.014858399999999999</v>
      </c>
      <c r="S295" s="183">
        <v>0</v>
      </c>
      <c r="T295" s="184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185" t="s">
        <v>212</v>
      </c>
      <c r="AT295" s="185" t="s">
        <v>156</v>
      </c>
      <c r="AU295" s="185" t="s">
        <v>83</v>
      </c>
      <c r="AY295" s="18" t="s">
        <v>153</v>
      </c>
      <c r="BE295" s="186">
        <f>IF(N295="základní",J295,0)</f>
        <v>0</v>
      </c>
      <c r="BF295" s="186">
        <f>IF(N295="snížená",J295,0)</f>
        <v>0</v>
      </c>
      <c r="BG295" s="186">
        <f>IF(N295="zákl. přenesená",J295,0)</f>
        <v>0</v>
      </c>
      <c r="BH295" s="186">
        <f>IF(N295="sníž. přenesená",J295,0)</f>
        <v>0</v>
      </c>
      <c r="BI295" s="186">
        <f>IF(N295="nulová",J295,0)</f>
        <v>0</v>
      </c>
      <c r="BJ295" s="18" t="s">
        <v>81</v>
      </c>
      <c r="BK295" s="186">
        <f>ROUND(I295*H295,2)</f>
        <v>0</v>
      </c>
      <c r="BL295" s="18" t="s">
        <v>212</v>
      </c>
      <c r="BM295" s="185" t="s">
        <v>915</v>
      </c>
    </row>
    <row r="296" spans="1:47" s="2" customFormat="1" ht="11.25">
      <c r="A296" s="35"/>
      <c r="B296" s="36"/>
      <c r="C296" s="37"/>
      <c r="D296" s="187" t="s">
        <v>163</v>
      </c>
      <c r="E296" s="37"/>
      <c r="F296" s="188" t="s">
        <v>916</v>
      </c>
      <c r="G296" s="37"/>
      <c r="H296" s="37"/>
      <c r="I296" s="189"/>
      <c r="J296" s="37"/>
      <c r="K296" s="37"/>
      <c r="L296" s="40"/>
      <c r="M296" s="190"/>
      <c r="N296" s="191"/>
      <c r="O296" s="65"/>
      <c r="P296" s="65"/>
      <c r="Q296" s="65"/>
      <c r="R296" s="65"/>
      <c r="S296" s="65"/>
      <c r="T296" s="66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T296" s="18" t="s">
        <v>163</v>
      </c>
      <c r="AU296" s="18" t="s">
        <v>83</v>
      </c>
    </row>
    <row r="297" spans="2:51" s="13" customFormat="1" ht="11.25">
      <c r="B297" s="192"/>
      <c r="C297" s="193"/>
      <c r="D297" s="194" t="s">
        <v>165</v>
      </c>
      <c r="E297" s="195" t="s">
        <v>19</v>
      </c>
      <c r="F297" s="196" t="s">
        <v>917</v>
      </c>
      <c r="G297" s="193"/>
      <c r="H297" s="197">
        <v>1.64</v>
      </c>
      <c r="I297" s="198"/>
      <c r="J297" s="193"/>
      <c r="K297" s="193"/>
      <c r="L297" s="199"/>
      <c r="M297" s="200"/>
      <c r="N297" s="201"/>
      <c r="O297" s="201"/>
      <c r="P297" s="201"/>
      <c r="Q297" s="201"/>
      <c r="R297" s="201"/>
      <c r="S297" s="201"/>
      <c r="T297" s="202"/>
      <c r="AT297" s="203" t="s">
        <v>165</v>
      </c>
      <c r="AU297" s="203" t="s">
        <v>83</v>
      </c>
      <c r="AV297" s="13" t="s">
        <v>83</v>
      </c>
      <c r="AW297" s="13" t="s">
        <v>34</v>
      </c>
      <c r="AX297" s="13" t="s">
        <v>81</v>
      </c>
      <c r="AY297" s="203" t="s">
        <v>153</v>
      </c>
    </row>
    <row r="298" spans="1:65" s="2" customFormat="1" ht="76.35" customHeight="1">
      <c r="A298" s="35"/>
      <c r="B298" s="36"/>
      <c r="C298" s="174" t="s">
        <v>570</v>
      </c>
      <c r="D298" s="174" t="s">
        <v>156</v>
      </c>
      <c r="E298" s="175" t="s">
        <v>918</v>
      </c>
      <c r="F298" s="176" t="s">
        <v>919</v>
      </c>
      <c r="G298" s="177" t="s">
        <v>249</v>
      </c>
      <c r="H298" s="178">
        <v>0.015</v>
      </c>
      <c r="I298" s="179"/>
      <c r="J298" s="180">
        <f>ROUND(I298*H298,2)</f>
        <v>0</v>
      </c>
      <c r="K298" s="176" t="s">
        <v>160</v>
      </c>
      <c r="L298" s="40"/>
      <c r="M298" s="181" t="s">
        <v>19</v>
      </c>
      <c r="N298" s="182" t="s">
        <v>44</v>
      </c>
      <c r="O298" s="65"/>
      <c r="P298" s="183">
        <f>O298*H298</f>
        <v>0</v>
      </c>
      <c r="Q298" s="183">
        <v>0</v>
      </c>
      <c r="R298" s="183">
        <f>Q298*H298</f>
        <v>0</v>
      </c>
      <c r="S298" s="183">
        <v>0</v>
      </c>
      <c r="T298" s="184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185" t="s">
        <v>212</v>
      </c>
      <c r="AT298" s="185" t="s">
        <v>156</v>
      </c>
      <c r="AU298" s="185" t="s">
        <v>83</v>
      </c>
      <c r="AY298" s="18" t="s">
        <v>153</v>
      </c>
      <c r="BE298" s="186">
        <f>IF(N298="základní",J298,0)</f>
        <v>0</v>
      </c>
      <c r="BF298" s="186">
        <f>IF(N298="snížená",J298,0)</f>
        <v>0</v>
      </c>
      <c r="BG298" s="186">
        <f>IF(N298="zákl. přenesená",J298,0)</f>
        <v>0</v>
      </c>
      <c r="BH298" s="186">
        <f>IF(N298="sníž. přenesená",J298,0)</f>
        <v>0</v>
      </c>
      <c r="BI298" s="186">
        <f>IF(N298="nulová",J298,0)</f>
        <v>0</v>
      </c>
      <c r="BJ298" s="18" t="s">
        <v>81</v>
      </c>
      <c r="BK298" s="186">
        <f>ROUND(I298*H298,2)</f>
        <v>0</v>
      </c>
      <c r="BL298" s="18" t="s">
        <v>212</v>
      </c>
      <c r="BM298" s="185" t="s">
        <v>1029</v>
      </c>
    </row>
    <row r="299" spans="1:47" s="2" customFormat="1" ht="11.25">
      <c r="A299" s="35"/>
      <c r="B299" s="36"/>
      <c r="C299" s="37"/>
      <c r="D299" s="187" t="s">
        <v>163</v>
      </c>
      <c r="E299" s="37"/>
      <c r="F299" s="188" t="s">
        <v>921</v>
      </c>
      <c r="G299" s="37"/>
      <c r="H299" s="37"/>
      <c r="I299" s="189"/>
      <c r="J299" s="37"/>
      <c r="K299" s="37"/>
      <c r="L299" s="40"/>
      <c r="M299" s="190"/>
      <c r="N299" s="191"/>
      <c r="O299" s="65"/>
      <c r="P299" s="65"/>
      <c r="Q299" s="65"/>
      <c r="R299" s="65"/>
      <c r="S299" s="65"/>
      <c r="T299" s="66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T299" s="18" t="s">
        <v>163</v>
      </c>
      <c r="AU299" s="18" t="s">
        <v>83</v>
      </c>
    </row>
    <row r="300" spans="2:63" s="12" customFormat="1" ht="22.9" customHeight="1">
      <c r="B300" s="158"/>
      <c r="C300" s="159"/>
      <c r="D300" s="160" t="s">
        <v>72</v>
      </c>
      <c r="E300" s="172" t="s">
        <v>556</v>
      </c>
      <c r="F300" s="172" t="s">
        <v>557</v>
      </c>
      <c r="G300" s="159"/>
      <c r="H300" s="159"/>
      <c r="I300" s="162"/>
      <c r="J300" s="173">
        <f>BK300</f>
        <v>0</v>
      </c>
      <c r="K300" s="159"/>
      <c r="L300" s="164"/>
      <c r="M300" s="165"/>
      <c r="N300" s="166"/>
      <c r="O300" s="166"/>
      <c r="P300" s="167">
        <f>SUM(P301:P317)</f>
        <v>0</v>
      </c>
      <c r="Q300" s="166"/>
      <c r="R300" s="167">
        <f>SUM(R301:R317)</f>
        <v>0.047530039999999996</v>
      </c>
      <c r="S300" s="166"/>
      <c r="T300" s="168">
        <f>SUM(T301:T317)</f>
        <v>0.05</v>
      </c>
      <c r="AR300" s="169" t="s">
        <v>83</v>
      </c>
      <c r="AT300" s="170" t="s">
        <v>72</v>
      </c>
      <c r="AU300" s="170" t="s">
        <v>81</v>
      </c>
      <c r="AY300" s="169" t="s">
        <v>153</v>
      </c>
      <c r="BK300" s="171">
        <f>SUM(BK301:BK317)</f>
        <v>0</v>
      </c>
    </row>
    <row r="301" spans="1:65" s="2" customFormat="1" ht="24.2" customHeight="1">
      <c r="A301" s="35"/>
      <c r="B301" s="36"/>
      <c r="C301" s="174" t="s">
        <v>576</v>
      </c>
      <c r="D301" s="174" t="s">
        <v>156</v>
      </c>
      <c r="E301" s="175" t="s">
        <v>559</v>
      </c>
      <c r="F301" s="176" t="s">
        <v>560</v>
      </c>
      <c r="G301" s="177" t="s">
        <v>211</v>
      </c>
      <c r="H301" s="178">
        <v>2</v>
      </c>
      <c r="I301" s="179"/>
      <c r="J301" s="180">
        <f>ROUND(I301*H301,2)</f>
        <v>0</v>
      </c>
      <c r="K301" s="176" t="s">
        <v>160</v>
      </c>
      <c r="L301" s="40"/>
      <c r="M301" s="181" t="s">
        <v>19</v>
      </c>
      <c r="N301" s="182" t="s">
        <v>44</v>
      </c>
      <c r="O301" s="65"/>
      <c r="P301" s="183">
        <f>O301*H301</f>
        <v>0</v>
      </c>
      <c r="Q301" s="183">
        <v>0</v>
      </c>
      <c r="R301" s="183">
        <f>Q301*H301</f>
        <v>0</v>
      </c>
      <c r="S301" s="183">
        <v>0.001</v>
      </c>
      <c r="T301" s="184">
        <f>S301*H301</f>
        <v>0.002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185" t="s">
        <v>212</v>
      </c>
      <c r="AT301" s="185" t="s">
        <v>156</v>
      </c>
      <c r="AU301" s="185" t="s">
        <v>83</v>
      </c>
      <c r="AY301" s="18" t="s">
        <v>153</v>
      </c>
      <c r="BE301" s="186">
        <f>IF(N301="základní",J301,0)</f>
        <v>0</v>
      </c>
      <c r="BF301" s="186">
        <f>IF(N301="snížená",J301,0)</f>
        <v>0</v>
      </c>
      <c r="BG301" s="186">
        <f>IF(N301="zákl. přenesená",J301,0)</f>
        <v>0</v>
      </c>
      <c r="BH301" s="186">
        <f>IF(N301="sníž. přenesená",J301,0)</f>
        <v>0</v>
      </c>
      <c r="BI301" s="186">
        <f>IF(N301="nulová",J301,0)</f>
        <v>0</v>
      </c>
      <c r="BJ301" s="18" t="s">
        <v>81</v>
      </c>
      <c r="BK301" s="186">
        <f>ROUND(I301*H301,2)</f>
        <v>0</v>
      </c>
      <c r="BL301" s="18" t="s">
        <v>212</v>
      </c>
      <c r="BM301" s="185" t="s">
        <v>922</v>
      </c>
    </row>
    <row r="302" spans="1:47" s="2" customFormat="1" ht="11.25">
      <c r="A302" s="35"/>
      <c r="B302" s="36"/>
      <c r="C302" s="37"/>
      <c r="D302" s="187" t="s">
        <v>163</v>
      </c>
      <c r="E302" s="37"/>
      <c r="F302" s="188" t="s">
        <v>562</v>
      </c>
      <c r="G302" s="37"/>
      <c r="H302" s="37"/>
      <c r="I302" s="189"/>
      <c r="J302" s="37"/>
      <c r="K302" s="37"/>
      <c r="L302" s="40"/>
      <c r="M302" s="190"/>
      <c r="N302" s="191"/>
      <c r="O302" s="65"/>
      <c r="P302" s="65"/>
      <c r="Q302" s="65"/>
      <c r="R302" s="65"/>
      <c r="S302" s="65"/>
      <c r="T302" s="66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T302" s="18" t="s">
        <v>163</v>
      </c>
      <c r="AU302" s="18" t="s">
        <v>83</v>
      </c>
    </row>
    <row r="303" spans="2:51" s="13" customFormat="1" ht="11.25">
      <c r="B303" s="192"/>
      <c r="C303" s="193"/>
      <c r="D303" s="194" t="s">
        <v>165</v>
      </c>
      <c r="E303" s="195" t="s">
        <v>19</v>
      </c>
      <c r="F303" s="196" t="s">
        <v>563</v>
      </c>
      <c r="G303" s="193"/>
      <c r="H303" s="197">
        <v>2</v>
      </c>
      <c r="I303" s="198"/>
      <c r="J303" s="193"/>
      <c r="K303" s="193"/>
      <c r="L303" s="199"/>
      <c r="M303" s="200"/>
      <c r="N303" s="201"/>
      <c r="O303" s="201"/>
      <c r="P303" s="201"/>
      <c r="Q303" s="201"/>
      <c r="R303" s="201"/>
      <c r="S303" s="201"/>
      <c r="T303" s="202"/>
      <c r="AT303" s="203" t="s">
        <v>165</v>
      </c>
      <c r="AU303" s="203" t="s">
        <v>83</v>
      </c>
      <c r="AV303" s="13" t="s">
        <v>83</v>
      </c>
      <c r="AW303" s="13" t="s">
        <v>34</v>
      </c>
      <c r="AX303" s="13" t="s">
        <v>81</v>
      </c>
      <c r="AY303" s="203" t="s">
        <v>153</v>
      </c>
    </row>
    <row r="304" spans="1:65" s="2" customFormat="1" ht="24.2" customHeight="1">
      <c r="A304" s="35"/>
      <c r="B304" s="36"/>
      <c r="C304" s="174" t="s">
        <v>581</v>
      </c>
      <c r="D304" s="174" t="s">
        <v>156</v>
      </c>
      <c r="E304" s="175" t="s">
        <v>565</v>
      </c>
      <c r="F304" s="176" t="s">
        <v>566</v>
      </c>
      <c r="G304" s="177" t="s">
        <v>211</v>
      </c>
      <c r="H304" s="178">
        <v>2</v>
      </c>
      <c r="I304" s="179"/>
      <c r="J304" s="180">
        <f>ROUND(I304*H304,2)</f>
        <v>0</v>
      </c>
      <c r="K304" s="176" t="s">
        <v>160</v>
      </c>
      <c r="L304" s="40"/>
      <c r="M304" s="181" t="s">
        <v>19</v>
      </c>
      <c r="N304" s="182" t="s">
        <v>44</v>
      </c>
      <c r="O304" s="65"/>
      <c r="P304" s="183">
        <f>O304*H304</f>
        <v>0</v>
      </c>
      <c r="Q304" s="183">
        <v>0</v>
      </c>
      <c r="R304" s="183">
        <f>Q304*H304</f>
        <v>0</v>
      </c>
      <c r="S304" s="183">
        <v>0.024</v>
      </c>
      <c r="T304" s="184">
        <f>S304*H304</f>
        <v>0.048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185" t="s">
        <v>212</v>
      </c>
      <c r="AT304" s="185" t="s">
        <v>156</v>
      </c>
      <c r="AU304" s="185" t="s">
        <v>83</v>
      </c>
      <c r="AY304" s="18" t="s">
        <v>153</v>
      </c>
      <c r="BE304" s="186">
        <f>IF(N304="základní",J304,0)</f>
        <v>0</v>
      </c>
      <c r="BF304" s="186">
        <f>IF(N304="snížená",J304,0)</f>
        <v>0</v>
      </c>
      <c r="BG304" s="186">
        <f>IF(N304="zákl. přenesená",J304,0)</f>
        <v>0</v>
      </c>
      <c r="BH304" s="186">
        <f>IF(N304="sníž. přenesená",J304,0)</f>
        <v>0</v>
      </c>
      <c r="BI304" s="186">
        <f>IF(N304="nulová",J304,0)</f>
        <v>0</v>
      </c>
      <c r="BJ304" s="18" t="s">
        <v>81</v>
      </c>
      <c r="BK304" s="186">
        <f>ROUND(I304*H304,2)</f>
        <v>0</v>
      </c>
      <c r="BL304" s="18" t="s">
        <v>212</v>
      </c>
      <c r="BM304" s="185" t="s">
        <v>923</v>
      </c>
    </row>
    <row r="305" spans="1:47" s="2" customFormat="1" ht="11.25">
      <c r="A305" s="35"/>
      <c r="B305" s="36"/>
      <c r="C305" s="37"/>
      <c r="D305" s="187" t="s">
        <v>163</v>
      </c>
      <c r="E305" s="37"/>
      <c r="F305" s="188" t="s">
        <v>568</v>
      </c>
      <c r="G305" s="37"/>
      <c r="H305" s="37"/>
      <c r="I305" s="189"/>
      <c r="J305" s="37"/>
      <c r="K305" s="37"/>
      <c r="L305" s="40"/>
      <c r="M305" s="190"/>
      <c r="N305" s="191"/>
      <c r="O305" s="65"/>
      <c r="P305" s="65"/>
      <c r="Q305" s="65"/>
      <c r="R305" s="65"/>
      <c r="S305" s="65"/>
      <c r="T305" s="66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T305" s="18" t="s">
        <v>163</v>
      </c>
      <c r="AU305" s="18" t="s">
        <v>83</v>
      </c>
    </row>
    <row r="306" spans="2:51" s="13" customFormat="1" ht="11.25">
      <c r="B306" s="192"/>
      <c r="C306" s="193"/>
      <c r="D306" s="194" t="s">
        <v>165</v>
      </c>
      <c r="E306" s="195" t="s">
        <v>19</v>
      </c>
      <c r="F306" s="196" t="s">
        <v>569</v>
      </c>
      <c r="G306" s="193"/>
      <c r="H306" s="197">
        <v>2</v>
      </c>
      <c r="I306" s="198"/>
      <c r="J306" s="193"/>
      <c r="K306" s="193"/>
      <c r="L306" s="199"/>
      <c r="M306" s="200"/>
      <c r="N306" s="201"/>
      <c r="O306" s="201"/>
      <c r="P306" s="201"/>
      <c r="Q306" s="201"/>
      <c r="R306" s="201"/>
      <c r="S306" s="201"/>
      <c r="T306" s="202"/>
      <c r="AT306" s="203" t="s">
        <v>165</v>
      </c>
      <c r="AU306" s="203" t="s">
        <v>83</v>
      </c>
      <c r="AV306" s="13" t="s">
        <v>83</v>
      </c>
      <c r="AW306" s="13" t="s">
        <v>34</v>
      </c>
      <c r="AX306" s="13" t="s">
        <v>81</v>
      </c>
      <c r="AY306" s="203" t="s">
        <v>153</v>
      </c>
    </row>
    <row r="307" spans="1:65" s="2" customFormat="1" ht="37.9" customHeight="1">
      <c r="A307" s="35"/>
      <c r="B307" s="36"/>
      <c r="C307" s="174" t="s">
        <v>586</v>
      </c>
      <c r="D307" s="174" t="s">
        <v>156</v>
      </c>
      <c r="E307" s="175" t="s">
        <v>571</v>
      </c>
      <c r="F307" s="176" t="s">
        <v>572</v>
      </c>
      <c r="G307" s="177" t="s">
        <v>211</v>
      </c>
      <c r="H307" s="178">
        <v>2</v>
      </c>
      <c r="I307" s="179"/>
      <c r="J307" s="180">
        <f>ROUND(I307*H307,2)</f>
        <v>0</v>
      </c>
      <c r="K307" s="176" t="s">
        <v>160</v>
      </c>
      <c r="L307" s="40"/>
      <c r="M307" s="181" t="s">
        <v>19</v>
      </c>
      <c r="N307" s="182" t="s">
        <v>44</v>
      </c>
      <c r="O307" s="65"/>
      <c r="P307" s="183">
        <f>O307*H307</f>
        <v>0</v>
      </c>
      <c r="Q307" s="183">
        <v>0</v>
      </c>
      <c r="R307" s="183">
        <f>Q307*H307</f>
        <v>0</v>
      </c>
      <c r="S307" s="183">
        <v>0</v>
      </c>
      <c r="T307" s="184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185" t="s">
        <v>212</v>
      </c>
      <c r="AT307" s="185" t="s">
        <v>156</v>
      </c>
      <c r="AU307" s="185" t="s">
        <v>83</v>
      </c>
      <c r="AY307" s="18" t="s">
        <v>153</v>
      </c>
      <c r="BE307" s="186">
        <f>IF(N307="základní",J307,0)</f>
        <v>0</v>
      </c>
      <c r="BF307" s="186">
        <f>IF(N307="snížená",J307,0)</f>
        <v>0</v>
      </c>
      <c r="BG307" s="186">
        <f>IF(N307="zákl. přenesená",J307,0)</f>
        <v>0</v>
      </c>
      <c r="BH307" s="186">
        <f>IF(N307="sníž. přenesená",J307,0)</f>
        <v>0</v>
      </c>
      <c r="BI307" s="186">
        <f>IF(N307="nulová",J307,0)</f>
        <v>0</v>
      </c>
      <c r="BJ307" s="18" t="s">
        <v>81</v>
      </c>
      <c r="BK307" s="186">
        <f>ROUND(I307*H307,2)</f>
        <v>0</v>
      </c>
      <c r="BL307" s="18" t="s">
        <v>212</v>
      </c>
      <c r="BM307" s="185" t="s">
        <v>924</v>
      </c>
    </row>
    <row r="308" spans="1:47" s="2" customFormat="1" ht="11.25">
      <c r="A308" s="35"/>
      <c r="B308" s="36"/>
      <c r="C308" s="37"/>
      <c r="D308" s="187" t="s">
        <v>163</v>
      </c>
      <c r="E308" s="37"/>
      <c r="F308" s="188" t="s">
        <v>574</v>
      </c>
      <c r="G308" s="37"/>
      <c r="H308" s="37"/>
      <c r="I308" s="189"/>
      <c r="J308" s="37"/>
      <c r="K308" s="37"/>
      <c r="L308" s="40"/>
      <c r="M308" s="190"/>
      <c r="N308" s="191"/>
      <c r="O308" s="65"/>
      <c r="P308" s="65"/>
      <c r="Q308" s="65"/>
      <c r="R308" s="65"/>
      <c r="S308" s="65"/>
      <c r="T308" s="66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T308" s="18" t="s">
        <v>163</v>
      </c>
      <c r="AU308" s="18" t="s">
        <v>83</v>
      </c>
    </row>
    <row r="309" spans="2:51" s="13" customFormat="1" ht="11.25">
      <c r="B309" s="192"/>
      <c r="C309" s="193"/>
      <c r="D309" s="194" t="s">
        <v>165</v>
      </c>
      <c r="E309" s="195" t="s">
        <v>19</v>
      </c>
      <c r="F309" s="196" t="s">
        <v>563</v>
      </c>
      <c r="G309" s="193"/>
      <c r="H309" s="197">
        <v>2</v>
      </c>
      <c r="I309" s="198"/>
      <c r="J309" s="193"/>
      <c r="K309" s="193"/>
      <c r="L309" s="199"/>
      <c r="M309" s="200"/>
      <c r="N309" s="201"/>
      <c r="O309" s="201"/>
      <c r="P309" s="201"/>
      <c r="Q309" s="201"/>
      <c r="R309" s="201"/>
      <c r="S309" s="201"/>
      <c r="T309" s="202"/>
      <c r="AT309" s="203" t="s">
        <v>165</v>
      </c>
      <c r="AU309" s="203" t="s">
        <v>83</v>
      </c>
      <c r="AV309" s="13" t="s">
        <v>83</v>
      </c>
      <c r="AW309" s="13" t="s">
        <v>34</v>
      </c>
      <c r="AX309" s="13" t="s">
        <v>81</v>
      </c>
      <c r="AY309" s="203" t="s">
        <v>153</v>
      </c>
    </row>
    <row r="310" spans="1:65" s="2" customFormat="1" ht="24.2" customHeight="1">
      <c r="A310" s="35"/>
      <c r="B310" s="36"/>
      <c r="C310" s="215" t="s">
        <v>591</v>
      </c>
      <c r="D310" s="215" t="s">
        <v>298</v>
      </c>
      <c r="E310" s="216" t="s">
        <v>577</v>
      </c>
      <c r="F310" s="217" t="s">
        <v>578</v>
      </c>
      <c r="G310" s="218" t="s">
        <v>211</v>
      </c>
      <c r="H310" s="219">
        <v>2</v>
      </c>
      <c r="I310" s="220"/>
      <c r="J310" s="221">
        <f>ROUND(I310*H310,2)</f>
        <v>0</v>
      </c>
      <c r="K310" s="217" t="s">
        <v>579</v>
      </c>
      <c r="L310" s="222"/>
      <c r="M310" s="223" t="s">
        <v>19</v>
      </c>
      <c r="N310" s="224" t="s">
        <v>44</v>
      </c>
      <c r="O310" s="65"/>
      <c r="P310" s="183">
        <f>O310*H310</f>
        <v>0</v>
      </c>
      <c r="Q310" s="183">
        <v>0.013</v>
      </c>
      <c r="R310" s="183">
        <f>Q310*H310</f>
        <v>0.026</v>
      </c>
      <c r="S310" s="183">
        <v>0</v>
      </c>
      <c r="T310" s="184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185" t="s">
        <v>302</v>
      </c>
      <c r="AT310" s="185" t="s">
        <v>298</v>
      </c>
      <c r="AU310" s="185" t="s">
        <v>83</v>
      </c>
      <c r="AY310" s="18" t="s">
        <v>153</v>
      </c>
      <c r="BE310" s="186">
        <f>IF(N310="základní",J310,0)</f>
        <v>0</v>
      </c>
      <c r="BF310" s="186">
        <f>IF(N310="snížená",J310,0)</f>
        <v>0</v>
      </c>
      <c r="BG310" s="186">
        <f>IF(N310="zákl. přenesená",J310,0)</f>
        <v>0</v>
      </c>
      <c r="BH310" s="186">
        <f>IF(N310="sníž. přenesená",J310,0)</f>
        <v>0</v>
      </c>
      <c r="BI310" s="186">
        <f>IF(N310="nulová",J310,0)</f>
        <v>0</v>
      </c>
      <c r="BJ310" s="18" t="s">
        <v>81</v>
      </c>
      <c r="BK310" s="186">
        <f>ROUND(I310*H310,2)</f>
        <v>0</v>
      </c>
      <c r="BL310" s="18" t="s">
        <v>212</v>
      </c>
      <c r="BM310" s="185" t="s">
        <v>925</v>
      </c>
    </row>
    <row r="311" spans="1:65" s="2" customFormat="1" ht="33" customHeight="1">
      <c r="A311" s="35"/>
      <c r="B311" s="36"/>
      <c r="C311" s="174" t="s">
        <v>598</v>
      </c>
      <c r="D311" s="174" t="s">
        <v>156</v>
      </c>
      <c r="E311" s="175" t="s">
        <v>582</v>
      </c>
      <c r="F311" s="176" t="s">
        <v>583</v>
      </c>
      <c r="G311" s="177" t="s">
        <v>211</v>
      </c>
      <c r="H311" s="178">
        <v>2</v>
      </c>
      <c r="I311" s="179"/>
      <c r="J311" s="180">
        <f>ROUND(I311*H311,2)</f>
        <v>0</v>
      </c>
      <c r="K311" s="176" t="s">
        <v>160</v>
      </c>
      <c r="L311" s="40"/>
      <c r="M311" s="181" t="s">
        <v>19</v>
      </c>
      <c r="N311" s="182" t="s">
        <v>44</v>
      </c>
      <c r="O311" s="65"/>
      <c r="P311" s="183">
        <f>O311*H311</f>
        <v>0</v>
      </c>
      <c r="Q311" s="183">
        <v>0</v>
      </c>
      <c r="R311" s="183">
        <f>Q311*H311</f>
        <v>0</v>
      </c>
      <c r="S311" s="183">
        <v>0</v>
      </c>
      <c r="T311" s="184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185" t="s">
        <v>212</v>
      </c>
      <c r="AT311" s="185" t="s">
        <v>156</v>
      </c>
      <c r="AU311" s="185" t="s">
        <v>83</v>
      </c>
      <c r="AY311" s="18" t="s">
        <v>153</v>
      </c>
      <c r="BE311" s="186">
        <f>IF(N311="základní",J311,0)</f>
        <v>0</v>
      </c>
      <c r="BF311" s="186">
        <f>IF(N311="snížená",J311,0)</f>
        <v>0</v>
      </c>
      <c r="BG311" s="186">
        <f>IF(N311="zákl. přenesená",J311,0)</f>
        <v>0</v>
      </c>
      <c r="BH311" s="186">
        <f>IF(N311="sníž. přenesená",J311,0)</f>
        <v>0</v>
      </c>
      <c r="BI311" s="186">
        <f>IF(N311="nulová",J311,0)</f>
        <v>0</v>
      </c>
      <c r="BJ311" s="18" t="s">
        <v>81</v>
      </c>
      <c r="BK311" s="186">
        <f>ROUND(I311*H311,2)</f>
        <v>0</v>
      </c>
      <c r="BL311" s="18" t="s">
        <v>212</v>
      </c>
      <c r="BM311" s="185" t="s">
        <v>926</v>
      </c>
    </row>
    <row r="312" spans="1:47" s="2" customFormat="1" ht="11.25">
      <c r="A312" s="35"/>
      <c r="B312" s="36"/>
      <c r="C312" s="37"/>
      <c r="D312" s="187" t="s">
        <v>163</v>
      </c>
      <c r="E312" s="37"/>
      <c r="F312" s="188" t="s">
        <v>585</v>
      </c>
      <c r="G312" s="37"/>
      <c r="H312" s="37"/>
      <c r="I312" s="189"/>
      <c r="J312" s="37"/>
      <c r="K312" s="37"/>
      <c r="L312" s="40"/>
      <c r="M312" s="190"/>
      <c r="N312" s="191"/>
      <c r="O312" s="65"/>
      <c r="P312" s="65"/>
      <c r="Q312" s="65"/>
      <c r="R312" s="65"/>
      <c r="S312" s="65"/>
      <c r="T312" s="66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T312" s="18" t="s">
        <v>163</v>
      </c>
      <c r="AU312" s="18" t="s">
        <v>83</v>
      </c>
    </row>
    <row r="313" spans="2:51" s="13" customFormat="1" ht="11.25">
      <c r="B313" s="192"/>
      <c r="C313" s="193"/>
      <c r="D313" s="194" t="s">
        <v>165</v>
      </c>
      <c r="E313" s="195" t="s">
        <v>19</v>
      </c>
      <c r="F313" s="196" t="s">
        <v>927</v>
      </c>
      <c r="G313" s="193"/>
      <c r="H313" s="197">
        <v>2</v>
      </c>
      <c r="I313" s="198"/>
      <c r="J313" s="193"/>
      <c r="K313" s="193"/>
      <c r="L313" s="199"/>
      <c r="M313" s="200"/>
      <c r="N313" s="201"/>
      <c r="O313" s="201"/>
      <c r="P313" s="201"/>
      <c r="Q313" s="201"/>
      <c r="R313" s="201"/>
      <c r="S313" s="201"/>
      <c r="T313" s="202"/>
      <c r="AT313" s="203" t="s">
        <v>165</v>
      </c>
      <c r="AU313" s="203" t="s">
        <v>83</v>
      </c>
      <c r="AV313" s="13" t="s">
        <v>83</v>
      </c>
      <c r="AW313" s="13" t="s">
        <v>34</v>
      </c>
      <c r="AX313" s="13" t="s">
        <v>81</v>
      </c>
      <c r="AY313" s="203" t="s">
        <v>153</v>
      </c>
    </row>
    <row r="314" spans="1:65" s="2" customFormat="1" ht="24.2" customHeight="1">
      <c r="A314" s="35"/>
      <c r="B314" s="36"/>
      <c r="C314" s="215" t="s">
        <v>603</v>
      </c>
      <c r="D314" s="215" t="s">
        <v>298</v>
      </c>
      <c r="E314" s="216" t="s">
        <v>587</v>
      </c>
      <c r="F314" s="217" t="s">
        <v>588</v>
      </c>
      <c r="G314" s="218" t="s">
        <v>159</v>
      </c>
      <c r="H314" s="219">
        <v>0.852</v>
      </c>
      <c r="I314" s="220"/>
      <c r="J314" s="221">
        <f>ROUND(I314*H314,2)</f>
        <v>0</v>
      </c>
      <c r="K314" s="217" t="s">
        <v>206</v>
      </c>
      <c r="L314" s="222"/>
      <c r="M314" s="223" t="s">
        <v>19</v>
      </c>
      <c r="N314" s="224" t="s">
        <v>44</v>
      </c>
      <c r="O314" s="65"/>
      <c r="P314" s="183">
        <f>O314*H314</f>
        <v>0</v>
      </c>
      <c r="Q314" s="183">
        <v>0.02527</v>
      </c>
      <c r="R314" s="183">
        <f>Q314*H314</f>
        <v>0.02153004</v>
      </c>
      <c r="S314" s="183">
        <v>0</v>
      </c>
      <c r="T314" s="184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185" t="s">
        <v>302</v>
      </c>
      <c r="AT314" s="185" t="s">
        <v>298</v>
      </c>
      <c r="AU314" s="185" t="s">
        <v>83</v>
      </c>
      <c r="AY314" s="18" t="s">
        <v>153</v>
      </c>
      <c r="BE314" s="186">
        <f>IF(N314="základní",J314,0)</f>
        <v>0</v>
      </c>
      <c r="BF314" s="186">
        <f>IF(N314="snížená",J314,0)</f>
        <v>0</v>
      </c>
      <c r="BG314" s="186">
        <f>IF(N314="zákl. přenesená",J314,0)</f>
        <v>0</v>
      </c>
      <c r="BH314" s="186">
        <f>IF(N314="sníž. přenesená",J314,0)</f>
        <v>0</v>
      </c>
      <c r="BI314" s="186">
        <f>IF(N314="nulová",J314,0)</f>
        <v>0</v>
      </c>
      <c r="BJ314" s="18" t="s">
        <v>81</v>
      </c>
      <c r="BK314" s="186">
        <f>ROUND(I314*H314,2)</f>
        <v>0</v>
      </c>
      <c r="BL314" s="18" t="s">
        <v>212</v>
      </c>
      <c r="BM314" s="185" t="s">
        <v>928</v>
      </c>
    </row>
    <row r="315" spans="2:51" s="13" customFormat="1" ht="11.25">
      <c r="B315" s="192"/>
      <c r="C315" s="193"/>
      <c r="D315" s="194" t="s">
        <v>165</v>
      </c>
      <c r="E315" s="195" t="s">
        <v>19</v>
      </c>
      <c r="F315" s="196" t="s">
        <v>929</v>
      </c>
      <c r="G315" s="193"/>
      <c r="H315" s="197">
        <v>0.852</v>
      </c>
      <c r="I315" s="198"/>
      <c r="J315" s="193"/>
      <c r="K315" s="193"/>
      <c r="L315" s="199"/>
      <c r="M315" s="200"/>
      <c r="N315" s="201"/>
      <c r="O315" s="201"/>
      <c r="P315" s="201"/>
      <c r="Q315" s="201"/>
      <c r="R315" s="201"/>
      <c r="S315" s="201"/>
      <c r="T315" s="202"/>
      <c r="AT315" s="203" t="s">
        <v>165</v>
      </c>
      <c r="AU315" s="203" t="s">
        <v>83</v>
      </c>
      <c r="AV315" s="13" t="s">
        <v>83</v>
      </c>
      <c r="AW315" s="13" t="s">
        <v>34</v>
      </c>
      <c r="AX315" s="13" t="s">
        <v>81</v>
      </c>
      <c r="AY315" s="203" t="s">
        <v>153</v>
      </c>
    </row>
    <row r="316" spans="1:65" s="2" customFormat="1" ht="49.15" customHeight="1">
      <c r="A316" s="35"/>
      <c r="B316" s="36"/>
      <c r="C316" s="174" t="s">
        <v>609</v>
      </c>
      <c r="D316" s="174" t="s">
        <v>156</v>
      </c>
      <c r="E316" s="175" t="s">
        <v>770</v>
      </c>
      <c r="F316" s="176" t="s">
        <v>771</v>
      </c>
      <c r="G316" s="177" t="s">
        <v>249</v>
      </c>
      <c r="H316" s="178">
        <v>0.048</v>
      </c>
      <c r="I316" s="179"/>
      <c r="J316" s="180">
        <f>ROUND(I316*H316,2)</f>
        <v>0</v>
      </c>
      <c r="K316" s="176" t="s">
        <v>160</v>
      </c>
      <c r="L316" s="40"/>
      <c r="M316" s="181" t="s">
        <v>19</v>
      </c>
      <c r="N316" s="182" t="s">
        <v>44</v>
      </c>
      <c r="O316" s="65"/>
      <c r="P316" s="183">
        <f>O316*H316</f>
        <v>0</v>
      </c>
      <c r="Q316" s="183">
        <v>0</v>
      </c>
      <c r="R316" s="183">
        <f>Q316*H316</f>
        <v>0</v>
      </c>
      <c r="S316" s="183">
        <v>0</v>
      </c>
      <c r="T316" s="184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185" t="s">
        <v>212</v>
      </c>
      <c r="AT316" s="185" t="s">
        <v>156</v>
      </c>
      <c r="AU316" s="185" t="s">
        <v>83</v>
      </c>
      <c r="AY316" s="18" t="s">
        <v>153</v>
      </c>
      <c r="BE316" s="186">
        <f>IF(N316="základní",J316,0)</f>
        <v>0</v>
      </c>
      <c r="BF316" s="186">
        <f>IF(N316="snížená",J316,0)</f>
        <v>0</v>
      </c>
      <c r="BG316" s="186">
        <f>IF(N316="zákl. přenesená",J316,0)</f>
        <v>0</v>
      </c>
      <c r="BH316" s="186">
        <f>IF(N316="sníž. přenesená",J316,0)</f>
        <v>0</v>
      </c>
      <c r="BI316" s="186">
        <f>IF(N316="nulová",J316,0)</f>
        <v>0</v>
      </c>
      <c r="BJ316" s="18" t="s">
        <v>81</v>
      </c>
      <c r="BK316" s="186">
        <f>ROUND(I316*H316,2)</f>
        <v>0</v>
      </c>
      <c r="BL316" s="18" t="s">
        <v>212</v>
      </c>
      <c r="BM316" s="185" t="s">
        <v>1030</v>
      </c>
    </row>
    <row r="317" spans="1:47" s="2" customFormat="1" ht="11.25">
      <c r="A317" s="35"/>
      <c r="B317" s="36"/>
      <c r="C317" s="37"/>
      <c r="D317" s="187" t="s">
        <v>163</v>
      </c>
      <c r="E317" s="37"/>
      <c r="F317" s="188" t="s">
        <v>773</v>
      </c>
      <c r="G317" s="37"/>
      <c r="H317" s="37"/>
      <c r="I317" s="189"/>
      <c r="J317" s="37"/>
      <c r="K317" s="37"/>
      <c r="L317" s="40"/>
      <c r="M317" s="190"/>
      <c r="N317" s="191"/>
      <c r="O317" s="65"/>
      <c r="P317" s="65"/>
      <c r="Q317" s="65"/>
      <c r="R317" s="65"/>
      <c r="S317" s="65"/>
      <c r="T317" s="66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T317" s="18" t="s">
        <v>163</v>
      </c>
      <c r="AU317" s="18" t="s">
        <v>83</v>
      </c>
    </row>
    <row r="318" spans="2:63" s="12" customFormat="1" ht="22.9" customHeight="1">
      <c r="B318" s="158"/>
      <c r="C318" s="159"/>
      <c r="D318" s="160" t="s">
        <v>72</v>
      </c>
      <c r="E318" s="172" t="s">
        <v>596</v>
      </c>
      <c r="F318" s="172" t="s">
        <v>597</v>
      </c>
      <c r="G318" s="159"/>
      <c r="H318" s="159"/>
      <c r="I318" s="162"/>
      <c r="J318" s="173">
        <f>BK318</f>
        <v>0</v>
      </c>
      <c r="K318" s="159"/>
      <c r="L318" s="164"/>
      <c r="M318" s="165"/>
      <c r="N318" s="166"/>
      <c r="O318" s="166"/>
      <c r="P318" s="167">
        <f>SUM(P319:P325)</f>
        <v>0</v>
      </c>
      <c r="Q318" s="166"/>
      <c r="R318" s="167">
        <f>SUM(R319:R325)</f>
        <v>0.0014116999999999999</v>
      </c>
      <c r="S318" s="166"/>
      <c r="T318" s="168">
        <f>SUM(T319:T325)</f>
        <v>0.0004</v>
      </c>
      <c r="AR318" s="169" t="s">
        <v>83</v>
      </c>
      <c r="AT318" s="170" t="s">
        <v>72</v>
      </c>
      <c r="AU318" s="170" t="s">
        <v>81</v>
      </c>
      <c r="AY318" s="169" t="s">
        <v>153</v>
      </c>
      <c r="BK318" s="171">
        <f>SUM(BK319:BK325)</f>
        <v>0</v>
      </c>
    </row>
    <row r="319" spans="1:65" s="2" customFormat="1" ht="16.5" customHeight="1">
      <c r="A319" s="35"/>
      <c r="B319" s="36"/>
      <c r="C319" s="174" t="s">
        <v>613</v>
      </c>
      <c r="D319" s="174" t="s">
        <v>156</v>
      </c>
      <c r="E319" s="175" t="s">
        <v>599</v>
      </c>
      <c r="F319" s="176" t="s">
        <v>600</v>
      </c>
      <c r="G319" s="177" t="s">
        <v>211</v>
      </c>
      <c r="H319" s="178">
        <v>1</v>
      </c>
      <c r="I319" s="179"/>
      <c r="J319" s="180">
        <f>ROUND(I319*H319,2)</f>
        <v>0</v>
      </c>
      <c r="K319" s="176" t="s">
        <v>206</v>
      </c>
      <c r="L319" s="40"/>
      <c r="M319" s="181" t="s">
        <v>19</v>
      </c>
      <c r="N319" s="182" t="s">
        <v>44</v>
      </c>
      <c r="O319" s="65"/>
      <c r="P319" s="183">
        <f>O319*H319</f>
        <v>0</v>
      </c>
      <c r="Q319" s="183">
        <v>0</v>
      </c>
      <c r="R319" s="183">
        <f>Q319*H319</f>
        <v>0</v>
      </c>
      <c r="S319" s="183">
        <v>0.0004</v>
      </c>
      <c r="T319" s="184">
        <f>S319*H319</f>
        <v>0.0004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185" t="s">
        <v>212</v>
      </c>
      <c r="AT319" s="185" t="s">
        <v>156</v>
      </c>
      <c r="AU319" s="185" t="s">
        <v>83</v>
      </c>
      <c r="AY319" s="18" t="s">
        <v>153</v>
      </c>
      <c r="BE319" s="186">
        <f>IF(N319="základní",J319,0)</f>
        <v>0</v>
      </c>
      <c r="BF319" s="186">
        <f>IF(N319="snížená",J319,0)</f>
        <v>0</v>
      </c>
      <c r="BG319" s="186">
        <f>IF(N319="zákl. přenesená",J319,0)</f>
        <v>0</v>
      </c>
      <c r="BH319" s="186">
        <f>IF(N319="sníž. přenesená",J319,0)</f>
        <v>0</v>
      </c>
      <c r="BI319" s="186">
        <f>IF(N319="nulová",J319,0)</f>
        <v>0</v>
      </c>
      <c r="BJ319" s="18" t="s">
        <v>81</v>
      </c>
      <c r="BK319" s="186">
        <f>ROUND(I319*H319,2)</f>
        <v>0</v>
      </c>
      <c r="BL319" s="18" t="s">
        <v>212</v>
      </c>
      <c r="BM319" s="185" t="s">
        <v>931</v>
      </c>
    </row>
    <row r="320" spans="1:65" s="2" customFormat="1" ht="37.9" customHeight="1">
      <c r="A320" s="35"/>
      <c r="B320" s="36"/>
      <c r="C320" s="174" t="s">
        <v>620</v>
      </c>
      <c r="D320" s="174" t="s">
        <v>156</v>
      </c>
      <c r="E320" s="175" t="s">
        <v>604</v>
      </c>
      <c r="F320" s="176" t="s">
        <v>605</v>
      </c>
      <c r="G320" s="177" t="s">
        <v>159</v>
      </c>
      <c r="H320" s="178">
        <v>0.09</v>
      </c>
      <c r="I320" s="179"/>
      <c r="J320" s="180">
        <f>ROUND(I320*H320,2)</f>
        <v>0</v>
      </c>
      <c r="K320" s="176" t="s">
        <v>160</v>
      </c>
      <c r="L320" s="40"/>
      <c r="M320" s="181" t="s">
        <v>19</v>
      </c>
      <c r="N320" s="182" t="s">
        <v>44</v>
      </c>
      <c r="O320" s="65"/>
      <c r="P320" s="183">
        <f>O320*H320</f>
        <v>0</v>
      </c>
      <c r="Q320" s="183">
        <v>0.00013</v>
      </c>
      <c r="R320" s="183">
        <f>Q320*H320</f>
        <v>1.1699999999999998E-05</v>
      </c>
      <c r="S320" s="183">
        <v>0</v>
      </c>
      <c r="T320" s="184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185" t="s">
        <v>212</v>
      </c>
      <c r="AT320" s="185" t="s">
        <v>156</v>
      </c>
      <c r="AU320" s="185" t="s">
        <v>83</v>
      </c>
      <c r="AY320" s="18" t="s">
        <v>153</v>
      </c>
      <c r="BE320" s="186">
        <f>IF(N320="základní",J320,0)</f>
        <v>0</v>
      </c>
      <c r="BF320" s="186">
        <f>IF(N320="snížená",J320,0)</f>
        <v>0</v>
      </c>
      <c r="BG320" s="186">
        <f>IF(N320="zákl. přenesená",J320,0)</f>
        <v>0</v>
      </c>
      <c r="BH320" s="186">
        <f>IF(N320="sníž. přenesená",J320,0)</f>
        <v>0</v>
      </c>
      <c r="BI320" s="186">
        <f>IF(N320="nulová",J320,0)</f>
        <v>0</v>
      </c>
      <c r="BJ320" s="18" t="s">
        <v>81</v>
      </c>
      <c r="BK320" s="186">
        <f>ROUND(I320*H320,2)</f>
        <v>0</v>
      </c>
      <c r="BL320" s="18" t="s">
        <v>212</v>
      </c>
      <c r="BM320" s="185" t="s">
        <v>932</v>
      </c>
    </row>
    <row r="321" spans="1:47" s="2" customFormat="1" ht="11.25">
      <c r="A321" s="35"/>
      <c r="B321" s="36"/>
      <c r="C321" s="37"/>
      <c r="D321" s="187" t="s">
        <v>163</v>
      </c>
      <c r="E321" s="37"/>
      <c r="F321" s="188" t="s">
        <v>607</v>
      </c>
      <c r="G321" s="37"/>
      <c r="H321" s="37"/>
      <c r="I321" s="189"/>
      <c r="J321" s="37"/>
      <c r="K321" s="37"/>
      <c r="L321" s="40"/>
      <c r="M321" s="190"/>
      <c r="N321" s="191"/>
      <c r="O321" s="65"/>
      <c r="P321" s="65"/>
      <c r="Q321" s="65"/>
      <c r="R321" s="65"/>
      <c r="S321" s="65"/>
      <c r="T321" s="66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T321" s="18" t="s">
        <v>163</v>
      </c>
      <c r="AU321" s="18" t="s">
        <v>83</v>
      </c>
    </row>
    <row r="322" spans="2:51" s="13" customFormat="1" ht="11.25">
      <c r="B322" s="192"/>
      <c r="C322" s="193"/>
      <c r="D322" s="194" t="s">
        <v>165</v>
      </c>
      <c r="E322" s="195" t="s">
        <v>19</v>
      </c>
      <c r="F322" s="196" t="s">
        <v>933</v>
      </c>
      <c r="G322" s="193"/>
      <c r="H322" s="197">
        <v>0.09</v>
      </c>
      <c r="I322" s="198"/>
      <c r="J322" s="193"/>
      <c r="K322" s="193"/>
      <c r="L322" s="199"/>
      <c r="M322" s="200"/>
      <c r="N322" s="201"/>
      <c r="O322" s="201"/>
      <c r="P322" s="201"/>
      <c r="Q322" s="201"/>
      <c r="R322" s="201"/>
      <c r="S322" s="201"/>
      <c r="T322" s="202"/>
      <c r="AT322" s="203" t="s">
        <v>165</v>
      </c>
      <c r="AU322" s="203" t="s">
        <v>83</v>
      </c>
      <c r="AV322" s="13" t="s">
        <v>83</v>
      </c>
      <c r="AW322" s="13" t="s">
        <v>34</v>
      </c>
      <c r="AX322" s="13" t="s">
        <v>81</v>
      </c>
      <c r="AY322" s="203" t="s">
        <v>153</v>
      </c>
    </row>
    <row r="323" spans="1:65" s="2" customFormat="1" ht="24.2" customHeight="1">
      <c r="A323" s="35"/>
      <c r="B323" s="36"/>
      <c r="C323" s="215" t="s">
        <v>625</v>
      </c>
      <c r="D323" s="215" t="s">
        <v>298</v>
      </c>
      <c r="E323" s="216" t="s">
        <v>610</v>
      </c>
      <c r="F323" s="217" t="s">
        <v>611</v>
      </c>
      <c r="G323" s="218" t="s">
        <v>211</v>
      </c>
      <c r="H323" s="219">
        <v>1</v>
      </c>
      <c r="I323" s="220"/>
      <c r="J323" s="221">
        <f>ROUND(I323*H323,2)</f>
        <v>0</v>
      </c>
      <c r="K323" s="217" t="s">
        <v>160</v>
      </c>
      <c r="L323" s="222"/>
      <c r="M323" s="223" t="s">
        <v>19</v>
      </c>
      <c r="N323" s="224" t="s">
        <v>44</v>
      </c>
      <c r="O323" s="65"/>
      <c r="P323" s="183">
        <f>O323*H323</f>
        <v>0</v>
      </c>
      <c r="Q323" s="183">
        <v>0.0014</v>
      </c>
      <c r="R323" s="183">
        <f>Q323*H323</f>
        <v>0.0014</v>
      </c>
      <c r="S323" s="183">
        <v>0</v>
      </c>
      <c r="T323" s="184">
        <f>S323*H323</f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185" t="s">
        <v>302</v>
      </c>
      <c r="AT323" s="185" t="s">
        <v>298</v>
      </c>
      <c r="AU323" s="185" t="s">
        <v>83</v>
      </c>
      <c r="AY323" s="18" t="s">
        <v>153</v>
      </c>
      <c r="BE323" s="186">
        <f>IF(N323="základní",J323,0)</f>
        <v>0</v>
      </c>
      <c r="BF323" s="186">
        <f>IF(N323="snížená",J323,0)</f>
        <v>0</v>
      </c>
      <c r="BG323" s="186">
        <f>IF(N323="zákl. přenesená",J323,0)</f>
        <v>0</v>
      </c>
      <c r="BH323" s="186">
        <f>IF(N323="sníž. přenesená",J323,0)</f>
        <v>0</v>
      </c>
      <c r="BI323" s="186">
        <f>IF(N323="nulová",J323,0)</f>
        <v>0</v>
      </c>
      <c r="BJ323" s="18" t="s">
        <v>81</v>
      </c>
      <c r="BK323" s="186">
        <f>ROUND(I323*H323,2)</f>
        <v>0</v>
      </c>
      <c r="BL323" s="18" t="s">
        <v>212</v>
      </c>
      <c r="BM323" s="185" t="s">
        <v>934</v>
      </c>
    </row>
    <row r="324" spans="1:65" s="2" customFormat="1" ht="49.15" customHeight="1">
      <c r="A324" s="35"/>
      <c r="B324" s="36"/>
      <c r="C324" s="174" t="s">
        <v>630</v>
      </c>
      <c r="D324" s="174" t="s">
        <v>156</v>
      </c>
      <c r="E324" s="175" t="s">
        <v>774</v>
      </c>
      <c r="F324" s="176" t="s">
        <v>775</v>
      </c>
      <c r="G324" s="177" t="s">
        <v>249</v>
      </c>
      <c r="H324" s="178">
        <v>0.001</v>
      </c>
      <c r="I324" s="179"/>
      <c r="J324" s="180">
        <f>ROUND(I324*H324,2)</f>
        <v>0</v>
      </c>
      <c r="K324" s="176" t="s">
        <v>160</v>
      </c>
      <c r="L324" s="40"/>
      <c r="M324" s="181" t="s">
        <v>19</v>
      </c>
      <c r="N324" s="182" t="s">
        <v>44</v>
      </c>
      <c r="O324" s="65"/>
      <c r="P324" s="183">
        <f>O324*H324</f>
        <v>0</v>
      </c>
      <c r="Q324" s="183">
        <v>0</v>
      </c>
      <c r="R324" s="183">
        <f>Q324*H324</f>
        <v>0</v>
      </c>
      <c r="S324" s="183">
        <v>0</v>
      </c>
      <c r="T324" s="184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185" t="s">
        <v>212</v>
      </c>
      <c r="AT324" s="185" t="s">
        <v>156</v>
      </c>
      <c r="AU324" s="185" t="s">
        <v>83</v>
      </c>
      <c r="AY324" s="18" t="s">
        <v>153</v>
      </c>
      <c r="BE324" s="186">
        <f>IF(N324="základní",J324,0)</f>
        <v>0</v>
      </c>
      <c r="BF324" s="186">
        <f>IF(N324="snížená",J324,0)</f>
        <v>0</v>
      </c>
      <c r="BG324" s="186">
        <f>IF(N324="zákl. přenesená",J324,0)</f>
        <v>0</v>
      </c>
      <c r="BH324" s="186">
        <f>IF(N324="sníž. přenesená",J324,0)</f>
        <v>0</v>
      </c>
      <c r="BI324" s="186">
        <f>IF(N324="nulová",J324,0)</f>
        <v>0</v>
      </c>
      <c r="BJ324" s="18" t="s">
        <v>81</v>
      </c>
      <c r="BK324" s="186">
        <f>ROUND(I324*H324,2)</f>
        <v>0</v>
      </c>
      <c r="BL324" s="18" t="s">
        <v>212</v>
      </c>
      <c r="BM324" s="185" t="s">
        <v>1031</v>
      </c>
    </row>
    <row r="325" spans="1:47" s="2" customFormat="1" ht="11.25">
      <c r="A325" s="35"/>
      <c r="B325" s="36"/>
      <c r="C325" s="37"/>
      <c r="D325" s="187" t="s">
        <v>163</v>
      </c>
      <c r="E325" s="37"/>
      <c r="F325" s="188" t="s">
        <v>777</v>
      </c>
      <c r="G325" s="37"/>
      <c r="H325" s="37"/>
      <c r="I325" s="189"/>
      <c r="J325" s="37"/>
      <c r="K325" s="37"/>
      <c r="L325" s="40"/>
      <c r="M325" s="190"/>
      <c r="N325" s="191"/>
      <c r="O325" s="65"/>
      <c r="P325" s="65"/>
      <c r="Q325" s="65"/>
      <c r="R325" s="65"/>
      <c r="S325" s="65"/>
      <c r="T325" s="66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T325" s="18" t="s">
        <v>163</v>
      </c>
      <c r="AU325" s="18" t="s">
        <v>83</v>
      </c>
    </row>
    <row r="326" spans="2:63" s="12" customFormat="1" ht="22.9" customHeight="1">
      <c r="B326" s="158"/>
      <c r="C326" s="159"/>
      <c r="D326" s="160" t="s">
        <v>72</v>
      </c>
      <c r="E326" s="172" t="s">
        <v>618</v>
      </c>
      <c r="F326" s="172" t="s">
        <v>619</v>
      </c>
      <c r="G326" s="159"/>
      <c r="H326" s="159"/>
      <c r="I326" s="162"/>
      <c r="J326" s="173">
        <f>BK326</f>
        <v>0</v>
      </c>
      <c r="K326" s="159"/>
      <c r="L326" s="164"/>
      <c r="M326" s="165"/>
      <c r="N326" s="166"/>
      <c r="O326" s="166"/>
      <c r="P326" s="167">
        <f>SUM(P327:P339)</f>
        <v>0</v>
      </c>
      <c r="Q326" s="166"/>
      <c r="R326" s="167">
        <f>SUM(R327:R339)</f>
        <v>0.1172751</v>
      </c>
      <c r="S326" s="166"/>
      <c r="T326" s="168">
        <f>SUM(T327:T339)</f>
        <v>0</v>
      </c>
      <c r="AR326" s="169" t="s">
        <v>83</v>
      </c>
      <c r="AT326" s="170" t="s">
        <v>72</v>
      </c>
      <c r="AU326" s="170" t="s">
        <v>81</v>
      </c>
      <c r="AY326" s="169" t="s">
        <v>153</v>
      </c>
      <c r="BK326" s="171">
        <f>SUM(BK327:BK339)</f>
        <v>0</v>
      </c>
    </row>
    <row r="327" spans="1:65" s="2" customFormat="1" ht="24.2" customHeight="1">
      <c r="A327" s="35"/>
      <c r="B327" s="36"/>
      <c r="C327" s="174" t="s">
        <v>635</v>
      </c>
      <c r="D327" s="174" t="s">
        <v>156</v>
      </c>
      <c r="E327" s="175" t="s">
        <v>621</v>
      </c>
      <c r="F327" s="176" t="s">
        <v>622</v>
      </c>
      <c r="G327" s="177" t="s">
        <v>159</v>
      </c>
      <c r="H327" s="178">
        <v>3.377</v>
      </c>
      <c r="I327" s="179"/>
      <c r="J327" s="180">
        <f>ROUND(I327*H327,2)</f>
        <v>0</v>
      </c>
      <c r="K327" s="176" t="s">
        <v>160</v>
      </c>
      <c r="L327" s="40"/>
      <c r="M327" s="181" t="s">
        <v>19</v>
      </c>
      <c r="N327" s="182" t="s">
        <v>44</v>
      </c>
      <c r="O327" s="65"/>
      <c r="P327" s="183">
        <f>O327*H327</f>
        <v>0</v>
      </c>
      <c r="Q327" s="183">
        <v>0</v>
      </c>
      <c r="R327" s="183">
        <f>Q327*H327</f>
        <v>0</v>
      </c>
      <c r="S327" s="183">
        <v>0</v>
      </c>
      <c r="T327" s="184">
        <f>S327*H327</f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185" t="s">
        <v>212</v>
      </c>
      <c r="AT327" s="185" t="s">
        <v>156</v>
      </c>
      <c r="AU327" s="185" t="s">
        <v>83</v>
      </c>
      <c r="AY327" s="18" t="s">
        <v>153</v>
      </c>
      <c r="BE327" s="186">
        <f>IF(N327="základní",J327,0)</f>
        <v>0</v>
      </c>
      <c r="BF327" s="186">
        <f>IF(N327="snížená",J327,0)</f>
        <v>0</v>
      </c>
      <c r="BG327" s="186">
        <f>IF(N327="zákl. přenesená",J327,0)</f>
        <v>0</v>
      </c>
      <c r="BH327" s="186">
        <f>IF(N327="sníž. přenesená",J327,0)</f>
        <v>0</v>
      </c>
      <c r="BI327" s="186">
        <f>IF(N327="nulová",J327,0)</f>
        <v>0</v>
      </c>
      <c r="BJ327" s="18" t="s">
        <v>81</v>
      </c>
      <c r="BK327" s="186">
        <f>ROUND(I327*H327,2)</f>
        <v>0</v>
      </c>
      <c r="BL327" s="18" t="s">
        <v>212</v>
      </c>
      <c r="BM327" s="185" t="s">
        <v>936</v>
      </c>
    </row>
    <row r="328" spans="1:47" s="2" customFormat="1" ht="11.25">
      <c r="A328" s="35"/>
      <c r="B328" s="36"/>
      <c r="C328" s="37"/>
      <c r="D328" s="187" t="s">
        <v>163</v>
      </c>
      <c r="E328" s="37"/>
      <c r="F328" s="188" t="s">
        <v>624</v>
      </c>
      <c r="G328" s="37"/>
      <c r="H328" s="37"/>
      <c r="I328" s="189"/>
      <c r="J328" s="37"/>
      <c r="K328" s="37"/>
      <c r="L328" s="40"/>
      <c r="M328" s="190"/>
      <c r="N328" s="191"/>
      <c r="O328" s="65"/>
      <c r="P328" s="65"/>
      <c r="Q328" s="65"/>
      <c r="R328" s="65"/>
      <c r="S328" s="65"/>
      <c r="T328" s="66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T328" s="18" t="s">
        <v>163</v>
      </c>
      <c r="AU328" s="18" t="s">
        <v>83</v>
      </c>
    </row>
    <row r="329" spans="2:51" s="13" customFormat="1" ht="11.25">
      <c r="B329" s="192"/>
      <c r="C329" s="193"/>
      <c r="D329" s="194" t="s">
        <v>165</v>
      </c>
      <c r="E329" s="195" t="s">
        <v>19</v>
      </c>
      <c r="F329" s="196" t="s">
        <v>810</v>
      </c>
      <c r="G329" s="193"/>
      <c r="H329" s="197">
        <v>1.164</v>
      </c>
      <c r="I329" s="198"/>
      <c r="J329" s="193"/>
      <c r="K329" s="193"/>
      <c r="L329" s="199"/>
      <c r="M329" s="200"/>
      <c r="N329" s="201"/>
      <c r="O329" s="201"/>
      <c r="P329" s="201"/>
      <c r="Q329" s="201"/>
      <c r="R329" s="201"/>
      <c r="S329" s="201"/>
      <c r="T329" s="202"/>
      <c r="AT329" s="203" t="s">
        <v>165</v>
      </c>
      <c r="AU329" s="203" t="s">
        <v>83</v>
      </c>
      <c r="AV329" s="13" t="s">
        <v>83</v>
      </c>
      <c r="AW329" s="13" t="s">
        <v>34</v>
      </c>
      <c r="AX329" s="13" t="s">
        <v>73</v>
      </c>
      <c r="AY329" s="203" t="s">
        <v>153</v>
      </c>
    </row>
    <row r="330" spans="2:51" s="13" customFormat="1" ht="11.25">
      <c r="B330" s="192"/>
      <c r="C330" s="193"/>
      <c r="D330" s="194" t="s">
        <v>165</v>
      </c>
      <c r="E330" s="195" t="s">
        <v>19</v>
      </c>
      <c r="F330" s="196" t="s">
        <v>811</v>
      </c>
      <c r="G330" s="193"/>
      <c r="H330" s="197">
        <v>1.278</v>
      </c>
      <c r="I330" s="198"/>
      <c r="J330" s="193"/>
      <c r="K330" s="193"/>
      <c r="L330" s="199"/>
      <c r="M330" s="200"/>
      <c r="N330" s="201"/>
      <c r="O330" s="201"/>
      <c r="P330" s="201"/>
      <c r="Q330" s="201"/>
      <c r="R330" s="201"/>
      <c r="S330" s="201"/>
      <c r="T330" s="202"/>
      <c r="AT330" s="203" t="s">
        <v>165</v>
      </c>
      <c r="AU330" s="203" t="s">
        <v>83</v>
      </c>
      <c r="AV330" s="13" t="s">
        <v>83</v>
      </c>
      <c r="AW330" s="13" t="s">
        <v>34</v>
      </c>
      <c r="AX330" s="13" t="s">
        <v>73</v>
      </c>
      <c r="AY330" s="203" t="s">
        <v>153</v>
      </c>
    </row>
    <row r="331" spans="2:51" s="13" customFormat="1" ht="11.25">
      <c r="B331" s="192"/>
      <c r="C331" s="193"/>
      <c r="D331" s="194" t="s">
        <v>165</v>
      </c>
      <c r="E331" s="195" t="s">
        <v>19</v>
      </c>
      <c r="F331" s="196" t="s">
        <v>812</v>
      </c>
      <c r="G331" s="193"/>
      <c r="H331" s="197">
        <v>0.935</v>
      </c>
      <c r="I331" s="198"/>
      <c r="J331" s="193"/>
      <c r="K331" s="193"/>
      <c r="L331" s="199"/>
      <c r="M331" s="200"/>
      <c r="N331" s="201"/>
      <c r="O331" s="201"/>
      <c r="P331" s="201"/>
      <c r="Q331" s="201"/>
      <c r="R331" s="201"/>
      <c r="S331" s="201"/>
      <c r="T331" s="202"/>
      <c r="AT331" s="203" t="s">
        <v>165</v>
      </c>
      <c r="AU331" s="203" t="s">
        <v>83</v>
      </c>
      <c r="AV331" s="13" t="s">
        <v>83</v>
      </c>
      <c r="AW331" s="13" t="s">
        <v>34</v>
      </c>
      <c r="AX331" s="13" t="s">
        <v>73</v>
      </c>
      <c r="AY331" s="203" t="s">
        <v>153</v>
      </c>
    </row>
    <row r="332" spans="2:51" s="14" customFormat="1" ht="11.25">
      <c r="B332" s="204"/>
      <c r="C332" s="205"/>
      <c r="D332" s="194" t="s">
        <v>165</v>
      </c>
      <c r="E332" s="206" t="s">
        <v>19</v>
      </c>
      <c r="F332" s="207" t="s">
        <v>184</v>
      </c>
      <c r="G332" s="205"/>
      <c r="H332" s="208">
        <v>3.3770000000000002</v>
      </c>
      <c r="I332" s="209"/>
      <c r="J332" s="205"/>
      <c r="K332" s="205"/>
      <c r="L332" s="210"/>
      <c r="M332" s="211"/>
      <c r="N332" s="212"/>
      <c r="O332" s="212"/>
      <c r="P332" s="212"/>
      <c r="Q332" s="212"/>
      <c r="R332" s="212"/>
      <c r="S332" s="212"/>
      <c r="T332" s="213"/>
      <c r="AT332" s="214" t="s">
        <v>165</v>
      </c>
      <c r="AU332" s="214" t="s">
        <v>83</v>
      </c>
      <c r="AV332" s="14" t="s">
        <v>161</v>
      </c>
      <c r="AW332" s="14" t="s">
        <v>34</v>
      </c>
      <c r="AX332" s="14" t="s">
        <v>81</v>
      </c>
      <c r="AY332" s="214" t="s">
        <v>153</v>
      </c>
    </row>
    <row r="333" spans="1:65" s="2" customFormat="1" ht="16.5" customHeight="1">
      <c r="A333" s="35"/>
      <c r="B333" s="36"/>
      <c r="C333" s="174" t="s">
        <v>639</v>
      </c>
      <c r="D333" s="174" t="s">
        <v>156</v>
      </c>
      <c r="E333" s="175" t="s">
        <v>626</v>
      </c>
      <c r="F333" s="176" t="s">
        <v>627</v>
      </c>
      <c r="G333" s="177" t="s">
        <v>159</v>
      </c>
      <c r="H333" s="178">
        <v>3.377</v>
      </c>
      <c r="I333" s="179"/>
      <c r="J333" s="180">
        <f>ROUND(I333*H333,2)</f>
        <v>0</v>
      </c>
      <c r="K333" s="176" t="s">
        <v>160</v>
      </c>
      <c r="L333" s="40"/>
      <c r="M333" s="181" t="s">
        <v>19</v>
      </c>
      <c r="N333" s="182" t="s">
        <v>44</v>
      </c>
      <c r="O333" s="65"/>
      <c r="P333" s="183">
        <f>O333*H333</f>
        <v>0</v>
      </c>
      <c r="Q333" s="183">
        <v>0.0003</v>
      </c>
      <c r="R333" s="183">
        <f>Q333*H333</f>
        <v>0.0010130999999999999</v>
      </c>
      <c r="S333" s="183">
        <v>0</v>
      </c>
      <c r="T333" s="184">
        <f>S333*H333</f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185" t="s">
        <v>212</v>
      </c>
      <c r="AT333" s="185" t="s">
        <v>156</v>
      </c>
      <c r="AU333" s="185" t="s">
        <v>83</v>
      </c>
      <c r="AY333" s="18" t="s">
        <v>153</v>
      </c>
      <c r="BE333" s="186">
        <f>IF(N333="základní",J333,0)</f>
        <v>0</v>
      </c>
      <c r="BF333" s="186">
        <f>IF(N333="snížená",J333,0)</f>
        <v>0</v>
      </c>
      <c r="BG333" s="186">
        <f>IF(N333="zákl. přenesená",J333,0)</f>
        <v>0</v>
      </c>
      <c r="BH333" s="186">
        <f>IF(N333="sníž. přenesená",J333,0)</f>
        <v>0</v>
      </c>
      <c r="BI333" s="186">
        <f>IF(N333="nulová",J333,0)</f>
        <v>0</v>
      </c>
      <c r="BJ333" s="18" t="s">
        <v>81</v>
      </c>
      <c r="BK333" s="186">
        <f>ROUND(I333*H333,2)</f>
        <v>0</v>
      </c>
      <c r="BL333" s="18" t="s">
        <v>212</v>
      </c>
      <c r="BM333" s="185" t="s">
        <v>937</v>
      </c>
    </row>
    <row r="334" spans="1:47" s="2" customFormat="1" ht="11.25">
      <c r="A334" s="35"/>
      <c r="B334" s="36"/>
      <c r="C334" s="37"/>
      <c r="D334" s="187" t="s">
        <v>163</v>
      </c>
      <c r="E334" s="37"/>
      <c r="F334" s="188" t="s">
        <v>629</v>
      </c>
      <c r="G334" s="37"/>
      <c r="H334" s="37"/>
      <c r="I334" s="189"/>
      <c r="J334" s="37"/>
      <c r="K334" s="37"/>
      <c r="L334" s="40"/>
      <c r="M334" s="190"/>
      <c r="N334" s="191"/>
      <c r="O334" s="65"/>
      <c r="P334" s="65"/>
      <c r="Q334" s="65"/>
      <c r="R334" s="65"/>
      <c r="S334" s="65"/>
      <c r="T334" s="66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T334" s="18" t="s">
        <v>163</v>
      </c>
      <c r="AU334" s="18" t="s">
        <v>83</v>
      </c>
    </row>
    <row r="335" spans="1:65" s="2" customFormat="1" ht="37.9" customHeight="1">
      <c r="A335" s="35"/>
      <c r="B335" s="36"/>
      <c r="C335" s="174" t="s">
        <v>646</v>
      </c>
      <c r="D335" s="174" t="s">
        <v>156</v>
      </c>
      <c r="E335" s="175" t="s">
        <v>631</v>
      </c>
      <c r="F335" s="176" t="s">
        <v>632</v>
      </c>
      <c r="G335" s="177" t="s">
        <v>159</v>
      </c>
      <c r="H335" s="178">
        <v>3.377</v>
      </c>
      <c r="I335" s="179"/>
      <c r="J335" s="180">
        <f>ROUND(I335*H335,2)</f>
        <v>0</v>
      </c>
      <c r="K335" s="176" t="s">
        <v>160</v>
      </c>
      <c r="L335" s="40"/>
      <c r="M335" s="181" t="s">
        <v>19</v>
      </c>
      <c r="N335" s="182" t="s">
        <v>44</v>
      </c>
      <c r="O335" s="65"/>
      <c r="P335" s="183">
        <f>O335*H335</f>
        <v>0</v>
      </c>
      <c r="Q335" s="183">
        <v>0.006</v>
      </c>
      <c r="R335" s="183">
        <f>Q335*H335</f>
        <v>0.020262</v>
      </c>
      <c r="S335" s="183">
        <v>0</v>
      </c>
      <c r="T335" s="184">
        <f>S335*H335</f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185" t="s">
        <v>212</v>
      </c>
      <c r="AT335" s="185" t="s">
        <v>156</v>
      </c>
      <c r="AU335" s="185" t="s">
        <v>83</v>
      </c>
      <c r="AY335" s="18" t="s">
        <v>153</v>
      </c>
      <c r="BE335" s="186">
        <f>IF(N335="základní",J335,0)</f>
        <v>0</v>
      </c>
      <c r="BF335" s="186">
        <f>IF(N335="snížená",J335,0)</f>
        <v>0</v>
      </c>
      <c r="BG335" s="186">
        <f>IF(N335="zákl. přenesená",J335,0)</f>
        <v>0</v>
      </c>
      <c r="BH335" s="186">
        <f>IF(N335="sníž. přenesená",J335,0)</f>
        <v>0</v>
      </c>
      <c r="BI335" s="186">
        <f>IF(N335="nulová",J335,0)</f>
        <v>0</v>
      </c>
      <c r="BJ335" s="18" t="s">
        <v>81</v>
      </c>
      <c r="BK335" s="186">
        <f>ROUND(I335*H335,2)</f>
        <v>0</v>
      </c>
      <c r="BL335" s="18" t="s">
        <v>212</v>
      </c>
      <c r="BM335" s="185" t="s">
        <v>938</v>
      </c>
    </row>
    <row r="336" spans="1:47" s="2" customFormat="1" ht="11.25">
      <c r="A336" s="35"/>
      <c r="B336" s="36"/>
      <c r="C336" s="37"/>
      <c r="D336" s="187" t="s">
        <v>163</v>
      </c>
      <c r="E336" s="37"/>
      <c r="F336" s="188" t="s">
        <v>634</v>
      </c>
      <c r="G336" s="37"/>
      <c r="H336" s="37"/>
      <c r="I336" s="189"/>
      <c r="J336" s="37"/>
      <c r="K336" s="37"/>
      <c r="L336" s="40"/>
      <c r="M336" s="190"/>
      <c r="N336" s="191"/>
      <c r="O336" s="65"/>
      <c r="P336" s="65"/>
      <c r="Q336" s="65"/>
      <c r="R336" s="65"/>
      <c r="S336" s="65"/>
      <c r="T336" s="66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T336" s="18" t="s">
        <v>163</v>
      </c>
      <c r="AU336" s="18" t="s">
        <v>83</v>
      </c>
    </row>
    <row r="337" spans="1:65" s="2" customFormat="1" ht="24.2" customHeight="1">
      <c r="A337" s="35"/>
      <c r="B337" s="36"/>
      <c r="C337" s="215" t="s">
        <v>652</v>
      </c>
      <c r="D337" s="215" t="s">
        <v>298</v>
      </c>
      <c r="E337" s="216" t="s">
        <v>636</v>
      </c>
      <c r="F337" s="217" t="s">
        <v>637</v>
      </c>
      <c r="G337" s="218" t="s">
        <v>159</v>
      </c>
      <c r="H337" s="219">
        <v>5</v>
      </c>
      <c r="I337" s="220"/>
      <c r="J337" s="221">
        <f>ROUND(I337*H337,2)</f>
        <v>0</v>
      </c>
      <c r="K337" s="217" t="s">
        <v>206</v>
      </c>
      <c r="L337" s="222"/>
      <c r="M337" s="223" t="s">
        <v>19</v>
      </c>
      <c r="N337" s="224" t="s">
        <v>44</v>
      </c>
      <c r="O337" s="65"/>
      <c r="P337" s="183">
        <f>O337*H337</f>
        <v>0</v>
      </c>
      <c r="Q337" s="183">
        <v>0.0192</v>
      </c>
      <c r="R337" s="183">
        <f>Q337*H337</f>
        <v>0.09599999999999999</v>
      </c>
      <c r="S337" s="183">
        <v>0</v>
      </c>
      <c r="T337" s="184">
        <f>S337*H337</f>
        <v>0</v>
      </c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R337" s="185" t="s">
        <v>302</v>
      </c>
      <c r="AT337" s="185" t="s">
        <v>298</v>
      </c>
      <c r="AU337" s="185" t="s">
        <v>83</v>
      </c>
      <c r="AY337" s="18" t="s">
        <v>153</v>
      </c>
      <c r="BE337" s="186">
        <f>IF(N337="základní",J337,0)</f>
        <v>0</v>
      </c>
      <c r="BF337" s="186">
        <f>IF(N337="snížená",J337,0)</f>
        <v>0</v>
      </c>
      <c r="BG337" s="186">
        <f>IF(N337="zákl. přenesená",J337,0)</f>
        <v>0</v>
      </c>
      <c r="BH337" s="186">
        <f>IF(N337="sníž. přenesená",J337,0)</f>
        <v>0</v>
      </c>
      <c r="BI337" s="186">
        <f>IF(N337="nulová",J337,0)</f>
        <v>0</v>
      </c>
      <c r="BJ337" s="18" t="s">
        <v>81</v>
      </c>
      <c r="BK337" s="186">
        <f>ROUND(I337*H337,2)</f>
        <v>0</v>
      </c>
      <c r="BL337" s="18" t="s">
        <v>212</v>
      </c>
      <c r="BM337" s="185" t="s">
        <v>939</v>
      </c>
    </row>
    <row r="338" spans="1:65" s="2" customFormat="1" ht="49.15" customHeight="1">
      <c r="A338" s="35"/>
      <c r="B338" s="36"/>
      <c r="C338" s="174" t="s">
        <v>656</v>
      </c>
      <c r="D338" s="174" t="s">
        <v>156</v>
      </c>
      <c r="E338" s="175" t="s">
        <v>778</v>
      </c>
      <c r="F338" s="176" t="s">
        <v>779</v>
      </c>
      <c r="G338" s="177" t="s">
        <v>249</v>
      </c>
      <c r="H338" s="178">
        <v>0.117</v>
      </c>
      <c r="I338" s="179"/>
      <c r="J338" s="180">
        <f>ROUND(I338*H338,2)</f>
        <v>0</v>
      </c>
      <c r="K338" s="176" t="s">
        <v>160</v>
      </c>
      <c r="L338" s="40"/>
      <c r="M338" s="181" t="s">
        <v>19</v>
      </c>
      <c r="N338" s="182" t="s">
        <v>44</v>
      </c>
      <c r="O338" s="65"/>
      <c r="P338" s="183">
        <f>O338*H338</f>
        <v>0</v>
      </c>
      <c r="Q338" s="183">
        <v>0</v>
      </c>
      <c r="R338" s="183">
        <f>Q338*H338</f>
        <v>0</v>
      </c>
      <c r="S338" s="183">
        <v>0</v>
      </c>
      <c r="T338" s="184">
        <f>S338*H338</f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185" t="s">
        <v>212</v>
      </c>
      <c r="AT338" s="185" t="s">
        <v>156</v>
      </c>
      <c r="AU338" s="185" t="s">
        <v>83</v>
      </c>
      <c r="AY338" s="18" t="s">
        <v>153</v>
      </c>
      <c r="BE338" s="186">
        <f>IF(N338="základní",J338,0)</f>
        <v>0</v>
      </c>
      <c r="BF338" s="186">
        <f>IF(N338="snížená",J338,0)</f>
        <v>0</v>
      </c>
      <c r="BG338" s="186">
        <f>IF(N338="zákl. přenesená",J338,0)</f>
        <v>0</v>
      </c>
      <c r="BH338" s="186">
        <f>IF(N338="sníž. přenesená",J338,0)</f>
        <v>0</v>
      </c>
      <c r="BI338" s="186">
        <f>IF(N338="nulová",J338,0)</f>
        <v>0</v>
      </c>
      <c r="BJ338" s="18" t="s">
        <v>81</v>
      </c>
      <c r="BK338" s="186">
        <f>ROUND(I338*H338,2)</f>
        <v>0</v>
      </c>
      <c r="BL338" s="18" t="s">
        <v>212</v>
      </c>
      <c r="BM338" s="185" t="s">
        <v>1032</v>
      </c>
    </row>
    <row r="339" spans="1:47" s="2" customFormat="1" ht="11.25">
      <c r="A339" s="35"/>
      <c r="B339" s="36"/>
      <c r="C339" s="37"/>
      <c r="D339" s="187" t="s">
        <v>163</v>
      </c>
      <c r="E339" s="37"/>
      <c r="F339" s="188" t="s">
        <v>781</v>
      </c>
      <c r="G339" s="37"/>
      <c r="H339" s="37"/>
      <c r="I339" s="189"/>
      <c r="J339" s="37"/>
      <c r="K339" s="37"/>
      <c r="L339" s="40"/>
      <c r="M339" s="190"/>
      <c r="N339" s="191"/>
      <c r="O339" s="65"/>
      <c r="P339" s="65"/>
      <c r="Q339" s="65"/>
      <c r="R339" s="65"/>
      <c r="S339" s="65"/>
      <c r="T339" s="66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T339" s="18" t="s">
        <v>163</v>
      </c>
      <c r="AU339" s="18" t="s">
        <v>83</v>
      </c>
    </row>
    <row r="340" spans="2:63" s="12" customFormat="1" ht="22.9" customHeight="1">
      <c r="B340" s="158"/>
      <c r="C340" s="159"/>
      <c r="D340" s="160" t="s">
        <v>72</v>
      </c>
      <c r="E340" s="172" t="s">
        <v>644</v>
      </c>
      <c r="F340" s="172" t="s">
        <v>645</v>
      </c>
      <c r="G340" s="159"/>
      <c r="H340" s="159"/>
      <c r="I340" s="162"/>
      <c r="J340" s="173">
        <f>BK340</f>
        <v>0</v>
      </c>
      <c r="K340" s="159"/>
      <c r="L340" s="164"/>
      <c r="M340" s="165"/>
      <c r="N340" s="166"/>
      <c r="O340" s="166"/>
      <c r="P340" s="167">
        <f>SUM(P341:P346)</f>
        <v>0</v>
      </c>
      <c r="Q340" s="166"/>
      <c r="R340" s="167">
        <f>SUM(R341:R346)</f>
        <v>0.000504</v>
      </c>
      <c r="S340" s="166"/>
      <c r="T340" s="168">
        <f>SUM(T341:T346)</f>
        <v>0</v>
      </c>
      <c r="AR340" s="169" t="s">
        <v>83</v>
      </c>
      <c r="AT340" s="170" t="s">
        <v>72</v>
      </c>
      <c r="AU340" s="170" t="s">
        <v>81</v>
      </c>
      <c r="AY340" s="169" t="s">
        <v>153</v>
      </c>
      <c r="BK340" s="171">
        <f>SUM(BK341:BK346)</f>
        <v>0</v>
      </c>
    </row>
    <row r="341" spans="1:65" s="2" customFormat="1" ht="21.75" customHeight="1">
      <c r="A341" s="35"/>
      <c r="B341" s="36"/>
      <c r="C341" s="174" t="s">
        <v>663</v>
      </c>
      <c r="D341" s="174" t="s">
        <v>156</v>
      </c>
      <c r="E341" s="175" t="s">
        <v>647</v>
      </c>
      <c r="F341" s="176" t="s">
        <v>648</v>
      </c>
      <c r="G341" s="177" t="s">
        <v>205</v>
      </c>
      <c r="H341" s="178">
        <v>1.2</v>
      </c>
      <c r="I341" s="179"/>
      <c r="J341" s="180">
        <f>ROUND(I341*H341,2)</f>
        <v>0</v>
      </c>
      <c r="K341" s="176" t="s">
        <v>160</v>
      </c>
      <c r="L341" s="40"/>
      <c r="M341" s="181" t="s">
        <v>19</v>
      </c>
      <c r="N341" s="182" t="s">
        <v>44</v>
      </c>
      <c r="O341" s="65"/>
      <c r="P341" s="183">
        <f>O341*H341</f>
        <v>0</v>
      </c>
      <c r="Q341" s="183">
        <v>4E-05</v>
      </c>
      <c r="R341" s="183">
        <f>Q341*H341</f>
        <v>4.8E-05</v>
      </c>
      <c r="S341" s="183">
        <v>0</v>
      </c>
      <c r="T341" s="184">
        <f>S341*H341</f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185" t="s">
        <v>212</v>
      </c>
      <c r="AT341" s="185" t="s">
        <v>156</v>
      </c>
      <c r="AU341" s="185" t="s">
        <v>83</v>
      </c>
      <c r="AY341" s="18" t="s">
        <v>153</v>
      </c>
      <c r="BE341" s="186">
        <f>IF(N341="základní",J341,0)</f>
        <v>0</v>
      </c>
      <c r="BF341" s="186">
        <f>IF(N341="snížená",J341,0)</f>
        <v>0</v>
      </c>
      <c r="BG341" s="186">
        <f>IF(N341="zákl. přenesená",J341,0)</f>
        <v>0</v>
      </c>
      <c r="BH341" s="186">
        <f>IF(N341="sníž. přenesená",J341,0)</f>
        <v>0</v>
      </c>
      <c r="BI341" s="186">
        <f>IF(N341="nulová",J341,0)</f>
        <v>0</v>
      </c>
      <c r="BJ341" s="18" t="s">
        <v>81</v>
      </c>
      <c r="BK341" s="186">
        <f>ROUND(I341*H341,2)</f>
        <v>0</v>
      </c>
      <c r="BL341" s="18" t="s">
        <v>212</v>
      </c>
      <c r="BM341" s="185" t="s">
        <v>941</v>
      </c>
    </row>
    <row r="342" spans="1:47" s="2" customFormat="1" ht="11.25">
      <c r="A342" s="35"/>
      <c r="B342" s="36"/>
      <c r="C342" s="37"/>
      <c r="D342" s="187" t="s">
        <v>163</v>
      </c>
      <c r="E342" s="37"/>
      <c r="F342" s="188" t="s">
        <v>650</v>
      </c>
      <c r="G342" s="37"/>
      <c r="H342" s="37"/>
      <c r="I342" s="189"/>
      <c r="J342" s="37"/>
      <c r="K342" s="37"/>
      <c r="L342" s="40"/>
      <c r="M342" s="190"/>
      <c r="N342" s="191"/>
      <c r="O342" s="65"/>
      <c r="P342" s="65"/>
      <c r="Q342" s="65"/>
      <c r="R342" s="65"/>
      <c r="S342" s="65"/>
      <c r="T342" s="66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T342" s="18" t="s">
        <v>163</v>
      </c>
      <c r="AU342" s="18" t="s">
        <v>83</v>
      </c>
    </row>
    <row r="343" spans="2:51" s="13" customFormat="1" ht="11.25">
      <c r="B343" s="192"/>
      <c r="C343" s="193"/>
      <c r="D343" s="194" t="s">
        <v>165</v>
      </c>
      <c r="E343" s="195" t="s">
        <v>19</v>
      </c>
      <c r="F343" s="196" t="s">
        <v>651</v>
      </c>
      <c r="G343" s="193"/>
      <c r="H343" s="197">
        <v>1.2</v>
      </c>
      <c r="I343" s="198"/>
      <c r="J343" s="193"/>
      <c r="K343" s="193"/>
      <c r="L343" s="199"/>
      <c r="M343" s="200"/>
      <c r="N343" s="201"/>
      <c r="O343" s="201"/>
      <c r="P343" s="201"/>
      <c r="Q343" s="201"/>
      <c r="R343" s="201"/>
      <c r="S343" s="201"/>
      <c r="T343" s="202"/>
      <c r="AT343" s="203" t="s">
        <v>165</v>
      </c>
      <c r="AU343" s="203" t="s">
        <v>83</v>
      </c>
      <c r="AV343" s="13" t="s">
        <v>83</v>
      </c>
      <c r="AW343" s="13" t="s">
        <v>34</v>
      </c>
      <c r="AX343" s="13" t="s">
        <v>81</v>
      </c>
      <c r="AY343" s="203" t="s">
        <v>153</v>
      </c>
    </row>
    <row r="344" spans="1:65" s="2" customFormat="1" ht="24.2" customHeight="1">
      <c r="A344" s="35"/>
      <c r="B344" s="36"/>
      <c r="C344" s="215" t="s">
        <v>668</v>
      </c>
      <c r="D344" s="215" t="s">
        <v>298</v>
      </c>
      <c r="E344" s="216" t="s">
        <v>653</v>
      </c>
      <c r="F344" s="217" t="s">
        <v>654</v>
      </c>
      <c r="G344" s="218" t="s">
        <v>205</v>
      </c>
      <c r="H344" s="219">
        <v>1.2</v>
      </c>
      <c r="I344" s="220"/>
      <c r="J344" s="221">
        <f>ROUND(I344*H344,2)</f>
        <v>0</v>
      </c>
      <c r="K344" s="217" t="s">
        <v>160</v>
      </c>
      <c r="L344" s="222"/>
      <c r="M344" s="223" t="s">
        <v>19</v>
      </c>
      <c r="N344" s="224" t="s">
        <v>44</v>
      </c>
      <c r="O344" s="65"/>
      <c r="P344" s="183">
        <f>O344*H344</f>
        <v>0</v>
      </c>
      <c r="Q344" s="183">
        <v>0.00038</v>
      </c>
      <c r="R344" s="183">
        <f>Q344*H344</f>
        <v>0.000456</v>
      </c>
      <c r="S344" s="183">
        <v>0</v>
      </c>
      <c r="T344" s="184">
        <f>S344*H344</f>
        <v>0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185" t="s">
        <v>302</v>
      </c>
      <c r="AT344" s="185" t="s">
        <v>298</v>
      </c>
      <c r="AU344" s="185" t="s">
        <v>83</v>
      </c>
      <c r="AY344" s="18" t="s">
        <v>153</v>
      </c>
      <c r="BE344" s="186">
        <f>IF(N344="základní",J344,0)</f>
        <v>0</v>
      </c>
      <c r="BF344" s="186">
        <f>IF(N344="snížená",J344,0)</f>
        <v>0</v>
      </c>
      <c r="BG344" s="186">
        <f>IF(N344="zákl. přenesená",J344,0)</f>
        <v>0</v>
      </c>
      <c r="BH344" s="186">
        <f>IF(N344="sníž. přenesená",J344,0)</f>
        <v>0</v>
      </c>
      <c r="BI344" s="186">
        <f>IF(N344="nulová",J344,0)</f>
        <v>0</v>
      </c>
      <c r="BJ344" s="18" t="s">
        <v>81</v>
      </c>
      <c r="BK344" s="186">
        <f>ROUND(I344*H344,2)</f>
        <v>0</v>
      </c>
      <c r="BL344" s="18" t="s">
        <v>212</v>
      </c>
      <c r="BM344" s="185" t="s">
        <v>942</v>
      </c>
    </row>
    <row r="345" spans="1:65" s="2" customFormat="1" ht="49.15" customHeight="1">
      <c r="A345" s="35"/>
      <c r="B345" s="36"/>
      <c r="C345" s="174" t="s">
        <v>673</v>
      </c>
      <c r="D345" s="174" t="s">
        <v>156</v>
      </c>
      <c r="E345" s="175" t="s">
        <v>782</v>
      </c>
      <c r="F345" s="176" t="s">
        <v>783</v>
      </c>
      <c r="G345" s="177" t="s">
        <v>249</v>
      </c>
      <c r="H345" s="178">
        <v>0.001</v>
      </c>
      <c r="I345" s="179"/>
      <c r="J345" s="180">
        <f>ROUND(I345*H345,2)</f>
        <v>0</v>
      </c>
      <c r="K345" s="176" t="s">
        <v>160</v>
      </c>
      <c r="L345" s="40"/>
      <c r="M345" s="181" t="s">
        <v>19</v>
      </c>
      <c r="N345" s="182" t="s">
        <v>44</v>
      </c>
      <c r="O345" s="65"/>
      <c r="P345" s="183">
        <f>O345*H345</f>
        <v>0</v>
      </c>
      <c r="Q345" s="183">
        <v>0</v>
      </c>
      <c r="R345" s="183">
        <f>Q345*H345</f>
        <v>0</v>
      </c>
      <c r="S345" s="183">
        <v>0</v>
      </c>
      <c r="T345" s="184">
        <f>S345*H345</f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185" t="s">
        <v>212</v>
      </c>
      <c r="AT345" s="185" t="s">
        <v>156</v>
      </c>
      <c r="AU345" s="185" t="s">
        <v>83</v>
      </c>
      <c r="AY345" s="18" t="s">
        <v>153</v>
      </c>
      <c r="BE345" s="186">
        <f>IF(N345="základní",J345,0)</f>
        <v>0</v>
      </c>
      <c r="BF345" s="186">
        <f>IF(N345="snížená",J345,0)</f>
        <v>0</v>
      </c>
      <c r="BG345" s="186">
        <f>IF(N345="zákl. přenesená",J345,0)</f>
        <v>0</v>
      </c>
      <c r="BH345" s="186">
        <f>IF(N345="sníž. přenesená",J345,0)</f>
        <v>0</v>
      </c>
      <c r="BI345" s="186">
        <f>IF(N345="nulová",J345,0)</f>
        <v>0</v>
      </c>
      <c r="BJ345" s="18" t="s">
        <v>81</v>
      </c>
      <c r="BK345" s="186">
        <f>ROUND(I345*H345,2)</f>
        <v>0</v>
      </c>
      <c r="BL345" s="18" t="s">
        <v>212</v>
      </c>
      <c r="BM345" s="185" t="s">
        <v>1033</v>
      </c>
    </row>
    <row r="346" spans="1:47" s="2" customFormat="1" ht="11.25">
      <c r="A346" s="35"/>
      <c r="B346" s="36"/>
      <c r="C346" s="37"/>
      <c r="D346" s="187" t="s">
        <v>163</v>
      </c>
      <c r="E346" s="37"/>
      <c r="F346" s="188" t="s">
        <v>785</v>
      </c>
      <c r="G346" s="37"/>
      <c r="H346" s="37"/>
      <c r="I346" s="189"/>
      <c r="J346" s="37"/>
      <c r="K346" s="37"/>
      <c r="L346" s="40"/>
      <c r="M346" s="190"/>
      <c r="N346" s="191"/>
      <c r="O346" s="65"/>
      <c r="P346" s="65"/>
      <c r="Q346" s="65"/>
      <c r="R346" s="65"/>
      <c r="S346" s="65"/>
      <c r="T346" s="66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T346" s="18" t="s">
        <v>163</v>
      </c>
      <c r="AU346" s="18" t="s">
        <v>83</v>
      </c>
    </row>
    <row r="347" spans="2:63" s="12" customFormat="1" ht="22.9" customHeight="1">
      <c r="B347" s="158"/>
      <c r="C347" s="159"/>
      <c r="D347" s="160" t="s">
        <v>72</v>
      </c>
      <c r="E347" s="172" t="s">
        <v>661</v>
      </c>
      <c r="F347" s="172" t="s">
        <v>662</v>
      </c>
      <c r="G347" s="159"/>
      <c r="H347" s="159"/>
      <c r="I347" s="162"/>
      <c r="J347" s="173">
        <f>BK347</f>
        <v>0</v>
      </c>
      <c r="K347" s="159"/>
      <c r="L347" s="164"/>
      <c r="M347" s="165"/>
      <c r="N347" s="166"/>
      <c r="O347" s="166"/>
      <c r="P347" s="167">
        <f>SUM(P348:P367)</f>
        <v>0</v>
      </c>
      <c r="Q347" s="166"/>
      <c r="R347" s="167">
        <f>SUM(R348:R367)</f>
        <v>0.7168527599999999</v>
      </c>
      <c r="S347" s="166"/>
      <c r="T347" s="168">
        <f>SUM(T348:T367)</f>
        <v>0</v>
      </c>
      <c r="AR347" s="169" t="s">
        <v>83</v>
      </c>
      <c r="AT347" s="170" t="s">
        <v>72</v>
      </c>
      <c r="AU347" s="170" t="s">
        <v>81</v>
      </c>
      <c r="AY347" s="169" t="s">
        <v>153</v>
      </c>
      <c r="BK347" s="171">
        <f>SUM(BK348:BK367)</f>
        <v>0</v>
      </c>
    </row>
    <row r="348" spans="1:65" s="2" customFormat="1" ht="24.2" customHeight="1">
      <c r="A348" s="35"/>
      <c r="B348" s="36"/>
      <c r="C348" s="174" t="s">
        <v>679</v>
      </c>
      <c r="D348" s="174" t="s">
        <v>156</v>
      </c>
      <c r="E348" s="175" t="s">
        <v>664</v>
      </c>
      <c r="F348" s="176" t="s">
        <v>665</v>
      </c>
      <c r="G348" s="177" t="s">
        <v>159</v>
      </c>
      <c r="H348" s="178">
        <v>17.842</v>
      </c>
      <c r="I348" s="179"/>
      <c r="J348" s="180">
        <f>ROUND(I348*H348,2)</f>
        <v>0</v>
      </c>
      <c r="K348" s="176" t="s">
        <v>160</v>
      </c>
      <c r="L348" s="40"/>
      <c r="M348" s="181" t="s">
        <v>19</v>
      </c>
      <c r="N348" s="182" t="s">
        <v>44</v>
      </c>
      <c r="O348" s="65"/>
      <c r="P348" s="183">
        <f>O348*H348</f>
        <v>0</v>
      </c>
      <c r="Q348" s="183">
        <v>0.02048</v>
      </c>
      <c r="R348" s="183">
        <f>Q348*H348</f>
        <v>0.36540416</v>
      </c>
      <c r="S348" s="183">
        <v>0</v>
      </c>
      <c r="T348" s="184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185" t="s">
        <v>212</v>
      </c>
      <c r="AT348" s="185" t="s">
        <v>156</v>
      </c>
      <c r="AU348" s="185" t="s">
        <v>83</v>
      </c>
      <c r="AY348" s="18" t="s">
        <v>153</v>
      </c>
      <c r="BE348" s="186">
        <f>IF(N348="základní",J348,0)</f>
        <v>0</v>
      </c>
      <c r="BF348" s="186">
        <f>IF(N348="snížená",J348,0)</f>
        <v>0</v>
      </c>
      <c r="BG348" s="186">
        <f>IF(N348="zákl. přenesená",J348,0)</f>
        <v>0</v>
      </c>
      <c r="BH348" s="186">
        <f>IF(N348="sníž. přenesená",J348,0)</f>
        <v>0</v>
      </c>
      <c r="BI348" s="186">
        <f>IF(N348="nulová",J348,0)</f>
        <v>0</v>
      </c>
      <c r="BJ348" s="18" t="s">
        <v>81</v>
      </c>
      <c r="BK348" s="186">
        <f>ROUND(I348*H348,2)</f>
        <v>0</v>
      </c>
      <c r="BL348" s="18" t="s">
        <v>212</v>
      </c>
      <c r="BM348" s="185" t="s">
        <v>944</v>
      </c>
    </row>
    <row r="349" spans="1:47" s="2" customFormat="1" ht="11.25">
      <c r="A349" s="35"/>
      <c r="B349" s="36"/>
      <c r="C349" s="37"/>
      <c r="D349" s="187" t="s">
        <v>163</v>
      </c>
      <c r="E349" s="37"/>
      <c r="F349" s="188" t="s">
        <v>667</v>
      </c>
      <c r="G349" s="37"/>
      <c r="H349" s="37"/>
      <c r="I349" s="189"/>
      <c r="J349" s="37"/>
      <c r="K349" s="37"/>
      <c r="L349" s="40"/>
      <c r="M349" s="190"/>
      <c r="N349" s="191"/>
      <c r="O349" s="65"/>
      <c r="P349" s="65"/>
      <c r="Q349" s="65"/>
      <c r="R349" s="65"/>
      <c r="S349" s="65"/>
      <c r="T349" s="66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T349" s="18" t="s">
        <v>163</v>
      </c>
      <c r="AU349" s="18" t="s">
        <v>83</v>
      </c>
    </row>
    <row r="350" spans="2:51" s="13" customFormat="1" ht="11.25">
      <c r="B350" s="192"/>
      <c r="C350" s="193"/>
      <c r="D350" s="194" t="s">
        <v>165</v>
      </c>
      <c r="E350" s="195" t="s">
        <v>19</v>
      </c>
      <c r="F350" s="196" t="s">
        <v>827</v>
      </c>
      <c r="G350" s="193"/>
      <c r="H350" s="197">
        <v>4.682</v>
      </c>
      <c r="I350" s="198"/>
      <c r="J350" s="193"/>
      <c r="K350" s="193"/>
      <c r="L350" s="199"/>
      <c r="M350" s="200"/>
      <c r="N350" s="201"/>
      <c r="O350" s="201"/>
      <c r="P350" s="201"/>
      <c r="Q350" s="201"/>
      <c r="R350" s="201"/>
      <c r="S350" s="201"/>
      <c r="T350" s="202"/>
      <c r="AT350" s="203" t="s">
        <v>165</v>
      </c>
      <c r="AU350" s="203" t="s">
        <v>83</v>
      </c>
      <c r="AV350" s="13" t="s">
        <v>83</v>
      </c>
      <c r="AW350" s="13" t="s">
        <v>34</v>
      </c>
      <c r="AX350" s="13" t="s">
        <v>73</v>
      </c>
      <c r="AY350" s="203" t="s">
        <v>153</v>
      </c>
    </row>
    <row r="351" spans="2:51" s="13" customFormat="1" ht="11.25">
      <c r="B351" s="192"/>
      <c r="C351" s="193"/>
      <c r="D351" s="194" t="s">
        <v>165</v>
      </c>
      <c r="E351" s="195" t="s">
        <v>19</v>
      </c>
      <c r="F351" s="196" t="s">
        <v>828</v>
      </c>
      <c r="G351" s="193"/>
      <c r="H351" s="197">
        <v>8.08</v>
      </c>
      <c r="I351" s="198"/>
      <c r="J351" s="193"/>
      <c r="K351" s="193"/>
      <c r="L351" s="199"/>
      <c r="M351" s="200"/>
      <c r="N351" s="201"/>
      <c r="O351" s="201"/>
      <c r="P351" s="201"/>
      <c r="Q351" s="201"/>
      <c r="R351" s="201"/>
      <c r="S351" s="201"/>
      <c r="T351" s="202"/>
      <c r="AT351" s="203" t="s">
        <v>165</v>
      </c>
      <c r="AU351" s="203" t="s">
        <v>83</v>
      </c>
      <c r="AV351" s="13" t="s">
        <v>83</v>
      </c>
      <c r="AW351" s="13" t="s">
        <v>34</v>
      </c>
      <c r="AX351" s="13" t="s">
        <v>73</v>
      </c>
      <c r="AY351" s="203" t="s">
        <v>153</v>
      </c>
    </row>
    <row r="352" spans="2:51" s="13" customFormat="1" ht="11.25">
      <c r="B352" s="192"/>
      <c r="C352" s="193"/>
      <c r="D352" s="194" t="s">
        <v>165</v>
      </c>
      <c r="E352" s="195" t="s">
        <v>19</v>
      </c>
      <c r="F352" s="196" t="s">
        <v>829</v>
      </c>
      <c r="G352" s="193"/>
      <c r="H352" s="197">
        <v>5.08</v>
      </c>
      <c r="I352" s="198"/>
      <c r="J352" s="193"/>
      <c r="K352" s="193"/>
      <c r="L352" s="199"/>
      <c r="M352" s="200"/>
      <c r="N352" s="201"/>
      <c r="O352" s="201"/>
      <c r="P352" s="201"/>
      <c r="Q352" s="201"/>
      <c r="R352" s="201"/>
      <c r="S352" s="201"/>
      <c r="T352" s="202"/>
      <c r="AT352" s="203" t="s">
        <v>165</v>
      </c>
      <c r="AU352" s="203" t="s">
        <v>83</v>
      </c>
      <c r="AV352" s="13" t="s">
        <v>83</v>
      </c>
      <c r="AW352" s="13" t="s">
        <v>34</v>
      </c>
      <c r="AX352" s="13" t="s">
        <v>73</v>
      </c>
      <c r="AY352" s="203" t="s">
        <v>153</v>
      </c>
    </row>
    <row r="353" spans="2:51" s="14" customFormat="1" ht="11.25">
      <c r="B353" s="204"/>
      <c r="C353" s="205"/>
      <c r="D353" s="194" t="s">
        <v>165</v>
      </c>
      <c r="E353" s="206" t="s">
        <v>19</v>
      </c>
      <c r="F353" s="207" t="s">
        <v>184</v>
      </c>
      <c r="G353" s="205"/>
      <c r="H353" s="208">
        <v>17.842</v>
      </c>
      <c r="I353" s="209"/>
      <c r="J353" s="205"/>
      <c r="K353" s="205"/>
      <c r="L353" s="210"/>
      <c r="M353" s="211"/>
      <c r="N353" s="212"/>
      <c r="O353" s="212"/>
      <c r="P353" s="212"/>
      <c r="Q353" s="212"/>
      <c r="R353" s="212"/>
      <c r="S353" s="212"/>
      <c r="T353" s="213"/>
      <c r="AT353" s="214" t="s">
        <v>165</v>
      </c>
      <c r="AU353" s="214" t="s">
        <v>83</v>
      </c>
      <c r="AV353" s="14" t="s">
        <v>161</v>
      </c>
      <c r="AW353" s="14" t="s">
        <v>34</v>
      </c>
      <c r="AX353" s="14" t="s">
        <v>81</v>
      </c>
      <c r="AY353" s="214" t="s">
        <v>153</v>
      </c>
    </row>
    <row r="354" spans="1:65" s="2" customFormat="1" ht="16.5" customHeight="1">
      <c r="A354" s="35"/>
      <c r="B354" s="36"/>
      <c r="C354" s="174" t="s">
        <v>683</v>
      </c>
      <c r="D354" s="174" t="s">
        <v>156</v>
      </c>
      <c r="E354" s="175" t="s">
        <v>669</v>
      </c>
      <c r="F354" s="176" t="s">
        <v>670</v>
      </c>
      <c r="G354" s="177" t="s">
        <v>159</v>
      </c>
      <c r="H354" s="178">
        <v>17.842</v>
      </c>
      <c r="I354" s="179"/>
      <c r="J354" s="180">
        <f>ROUND(I354*H354,2)</f>
        <v>0</v>
      </c>
      <c r="K354" s="176" t="s">
        <v>160</v>
      </c>
      <c r="L354" s="40"/>
      <c r="M354" s="181" t="s">
        <v>19</v>
      </c>
      <c r="N354" s="182" t="s">
        <v>44</v>
      </c>
      <c r="O354" s="65"/>
      <c r="P354" s="183">
        <f>O354*H354</f>
        <v>0</v>
      </c>
      <c r="Q354" s="183">
        <v>0.0003</v>
      </c>
      <c r="R354" s="183">
        <f>Q354*H354</f>
        <v>0.005352599999999999</v>
      </c>
      <c r="S354" s="183">
        <v>0</v>
      </c>
      <c r="T354" s="184">
        <f>S354*H354</f>
        <v>0</v>
      </c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R354" s="185" t="s">
        <v>212</v>
      </c>
      <c r="AT354" s="185" t="s">
        <v>156</v>
      </c>
      <c r="AU354" s="185" t="s">
        <v>83</v>
      </c>
      <c r="AY354" s="18" t="s">
        <v>153</v>
      </c>
      <c r="BE354" s="186">
        <f>IF(N354="základní",J354,0)</f>
        <v>0</v>
      </c>
      <c r="BF354" s="186">
        <f>IF(N354="snížená",J354,0)</f>
        <v>0</v>
      </c>
      <c r="BG354" s="186">
        <f>IF(N354="zákl. přenesená",J354,0)</f>
        <v>0</v>
      </c>
      <c r="BH354" s="186">
        <f>IF(N354="sníž. přenesená",J354,0)</f>
        <v>0</v>
      </c>
      <c r="BI354" s="186">
        <f>IF(N354="nulová",J354,0)</f>
        <v>0</v>
      </c>
      <c r="BJ354" s="18" t="s">
        <v>81</v>
      </c>
      <c r="BK354" s="186">
        <f>ROUND(I354*H354,2)</f>
        <v>0</v>
      </c>
      <c r="BL354" s="18" t="s">
        <v>212</v>
      </c>
      <c r="BM354" s="185" t="s">
        <v>945</v>
      </c>
    </row>
    <row r="355" spans="1:47" s="2" customFormat="1" ht="11.25">
      <c r="A355" s="35"/>
      <c r="B355" s="36"/>
      <c r="C355" s="37"/>
      <c r="D355" s="187" t="s">
        <v>163</v>
      </c>
      <c r="E355" s="37"/>
      <c r="F355" s="188" t="s">
        <v>672</v>
      </c>
      <c r="G355" s="37"/>
      <c r="H355" s="37"/>
      <c r="I355" s="189"/>
      <c r="J355" s="37"/>
      <c r="K355" s="37"/>
      <c r="L355" s="40"/>
      <c r="M355" s="190"/>
      <c r="N355" s="191"/>
      <c r="O355" s="65"/>
      <c r="P355" s="65"/>
      <c r="Q355" s="65"/>
      <c r="R355" s="65"/>
      <c r="S355" s="65"/>
      <c r="T355" s="66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T355" s="18" t="s">
        <v>163</v>
      </c>
      <c r="AU355" s="18" t="s">
        <v>83</v>
      </c>
    </row>
    <row r="356" spans="1:65" s="2" customFormat="1" ht="33" customHeight="1">
      <c r="A356" s="35"/>
      <c r="B356" s="36"/>
      <c r="C356" s="174" t="s">
        <v>688</v>
      </c>
      <c r="D356" s="174" t="s">
        <v>156</v>
      </c>
      <c r="E356" s="175" t="s">
        <v>674</v>
      </c>
      <c r="F356" s="176" t="s">
        <v>675</v>
      </c>
      <c r="G356" s="177" t="s">
        <v>205</v>
      </c>
      <c r="H356" s="178">
        <v>10.42</v>
      </c>
      <c r="I356" s="179"/>
      <c r="J356" s="180">
        <f>ROUND(I356*H356,2)</f>
        <v>0</v>
      </c>
      <c r="K356" s="176" t="s">
        <v>160</v>
      </c>
      <c r="L356" s="40"/>
      <c r="M356" s="181" t="s">
        <v>19</v>
      </c>
      <c r="N356" s="182" t="s">
        <v>44</v>
      </c>
      <c r="O356" s="65"/>
      <c r="P356" s="183">
        <f>O356*H356</f>
        <v>0</v>
      </c>
      <c r="Q356" s="183">
        <v>0.0002</v>
      </c>
      <c r="R356" s="183">
        <f>Q356*H356</f>
        <v>0.002084</v>
      </c>
      <c r="S356" s="183">
        <v>0</v>
      </c>
      <c r="T356" s="184">
        <f>S356*H356</f>
        <v>0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R356" s="185" t="s">
        <v>212</v>
      </c>
      <c r="AT356" s="185" t="s">
        <v>156</v>
      </c>
      <c r="AU356" s="185" t="s">
        <v>83</v>
      </c>
      <c r="AY356" s="18" t="s">
        <v>153</v>
      </c>
      <c r="BE356" s="186">
        <f>IF(N356="základní",J356,0)</f>
        <v>0</v>
      </c>
      <c r="BF356" s="186">
        <f>IF(N356="snížená",J356,0)</f>
        <v>0</v>
      </c>
      <c r="BG356" s="186">
        <f>IF(N356="zákl. přenesená",J356,0)</f>
        <v>0</v>
      </c>
      <c r="BH356" s="186">
        <f>IF(N356="sníž. přenesená",J356,0)</f>
        <v>0</v>
      </c>
      <c r="BI356" s="186">
        <f>IF(N356="nulová",J356,0)</f>
        <v>0</v>
      </c>
      <c r="BJ356" s="18" t="s">
        <v>81</v>
      </c>
      <c r="BK356" s="186">
        <f>ROUND(I356*H356,2)</f>
        <v>0</v>
      </c>
      <c r="BL356" s="18" t="s">
        <v>212</v>
      </c>
      <c r="BM356" s="185" t="s">
        <v>946</v>
      </c>
    </row>
    <row r="357" spans="1:47" s="2" customFormat="1" ht="11.25">
      <c r="A357" s="35"/>
      <c r="B357" s="36"/>
      <c r="C357" s="37"/>
      <c r="D357" s="187" t="s">
        <v>163</v>
      </c>
      <c r="E357" s="37"/>
      <c r="F357" s="188" t="s">
        <v>677</v>
      </c>
      <c r="G357" s="37"/>
      <c r="H357" s="37"/>
      <c r="I357" s="189"/>
      <c r="J357" s="37"/>
      <c r="K357" s="37"/>
      <c r="L357" s="40"/>
      <c r="M357" s="190"/>
      <c r="N357" s="191"/>
      <c r="O357" s="65"/>
      <c r="P357" s="65"/>
      <c r="Q357" s="65"/>
      <c r="R357" s="65"/>
      <c r="S357" s="65"/>
      <c r="T357" s="66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T357" s="18" t="s">
        <v>163</v>
      </c>
      <c r="AU357" s="18" t="s">
        <v>83</v>
      </c>
    </row>
    <row r="358" spans="2:51" s="13" customFormat="1" ht="11.25">
      <c r="B358" s="192"/>
      <c r="C358" s="193"/>
      <c r="D358" s="194" t="s">
        <v>165</v>
      </c>
      <c r="E358" s="195" t="s">
        <v>19</v>
      </c>
      <c r="F358" s="196" t="s">
        <v>947</v>
      </c>
      <c r="G358" s="193"/>
      <c r="H358" s="197">
        <v>3.06</v>
      </c>
      <c r="I358" s="198"/>
      <c r="J358" s="193"/>
      <c r="K358" s="193"/>
      <c r="L358" s="199"/>
      <c r="M358" s="200"/>
      <c r="N358" s="201"/>
      <c r="O358" s="201"/>
      <c r="P358" s="201"/>
      <c r="Q358" s="201"/>
      <c r="R358" s="201"/>
      <c r="S358" s="201"/>
      <c r="T358" s="202"/>
      <c r="AT358" s="203" t="s">
        <v>165</v>
      </c>
      <c r="AU358" s="203" t="s">
        <v>83</v>
      </c>
      <c r="AV358" s="13" t="s">
        <v>83</v>
      </c>
      <c r="AW358" s="13" t="s">
        <v>34</v>
      </c>
      <c r="AX358" s="13" t="s">
        <v>73</v>
      </c>
      <c r="AY358" s="203" t="s">
        <v>153</v>
      </c>
    </row>
    <row r="359" spans="2:51" s="13" customFormat="1" ht="11.25">
      <c r="B359" s="192"/>
      <c r="C359" s="193"/>
      <c r="D359" s="194" t="s">
        <v>165</v>
      </c>
      <c r="E359" s="195" t="s">
        <v>19</v>
      </c>
      <c r="F359" s="196" t="s">
        <v>948</v>
      </c>
      <c r="G359" s="193"/>
      <c r="H359" s="197">
        <v>4.04</v>
      </c>
      <c r="I359" s="198"/>
      <c r="J359" s="193"/>
      <c r="K359" s="193"/>
      <c r="L359" s="199"/>
      <c r="M359" s="200"/>
      <c r="N359" s="201"/>
      <c r="O359" s="201"/>
      <c r="P359" s="201"/>
      <c r="Q359" s="201"/>
      <c r="R359" s="201"/>
      <c r="S359" s="201"/>
      <c r="T359" s="202"/>
      <c r="AT359" s="203" t="s">
        <v>165</v>
      </c>
      <c r="AU359" s="203" t="s">
        <v>83</v>
      </c>
      <c r="AV359" s="13" t="s">
        <v>83</v>
      </c>
      <c r="AW359" s="13" t="s">
        <v>34</v>
      </c>
      <c r="AX359" s="13" t="s">
        <v>73</v>
      </c>
      <c r="AY359" s="203" t="s">
        <v>153</v>
      </c>
    </row>
    <row r="360" spans="2:51" s="13" customFormat="1" ht="11.25">
      <c r="B360" s="192"/>
      <c r="C360" s="193"/>
      <c r="D360" s="194" t="s">
        <v>165</v>
      </c>
      <c r="E360" s="195" t="s">
        <v>19</v>
      </c>
      <c r="F360" s="196" t="s">
        <v>949</v>
      </c>
      <c r="G360" s="193"/>
      <c r="H360" s="197">
        <v>3.32</v>
      </c>
      <c r="I360" s="198"/>
      <c r="J360" s="193"/>
      <c r="K360" s="193"/>
      <c r="L360" s="199"/>
      <c r="M360" s="200"/>
      <c r="N360" s="201"/>
      <c r="O360" s="201"/>
      <c r="P360" s="201"/>
      <c r="Q360" s="201"/>
      <c r="R360" s="201"/>
      <c r="S360" s="201"/>
      <c r="T360" s="202"/>
      <c r="AT360" s="203" t="s">
        <v>165</v>
      </c>
      <c r="AU360" s="203" t="s">
        <v>83</v>
      </c>
      <c r="AV360" s="13" t="s">
        <v>83</v>
      </c>
      <c r="AW360" s="13" t="s">
        <v>34</v>
      </c>
      <c r="AX360" s="13" t="s">
        <v>73</v>
      </c>
      <c r="AY360" s="203" t="s">
        <v>153</v>
      </c>
    </row>
    <row r="361" spans="2:51" s="14" customFormat="1" ht="11.25">
      <c r="B361" s="204"/>
      <c r="C361" s="205"/>
      <c r="D361" s="194" t="s">
        <v>165</v>
      </c>
      <c r="E361" s="206" t="s">
        <v>19</v>
      </c>
      <c r="F361" s="207" t="s">
        <v>184</v>
      </c>
      <c r="G361" s="205"/>
      <c r="H361" s="208">
        <v>10.42</v>
      </c>
      <c r="I361" s="209"/>
      <c r="J361" s="205"/>
      <c r="K361" s="205"/>
      <c r="L361" s="210"/>
      <c r="M361" s="211"/>
      <c r="N361" s="212"/>
      <c r="O361" s="212"/>
      <c r="P361" s="212"/>
      <c r="Q361" s="212"/>
      <c r="R361" s="212"/>
      <c r="S361" s="212"/>
      <c r="T361" s="213"/>
      <c r="AT361" s="214" t="s">
        <v>165</v>
      </c>
      <c r="AU361" s="214" t="s">
        <v>83</v>
      </c>
      <c r="AV361" s="14" t="s">
        <v>161</v>
      </c>
      <c r="AW361" s="14" t="s">
        <v>34</v>
      </c>
      <c r="AX361" s="14" t="s">
        <v>81</v>
      </c>
      <c r="AY361" s="214" t="s">
        <v>153</v>
      </c>
    </row>
    <row r="362" spans="1:65" s="2" customFormat="1" ht="16.5" customHeight="1">
      <c r="A362" s="35"/>
      <c r="B362" s="36"/>
      <c r="C362" s="215" t="s">
        <v>692</v>
      </c>
      <c r="D362" s="215" t="s">
        <v>298</v>
      </c>
      <c r="E362" s="216" t="s">
        <v>680</v>
      </c>
      <c r="F362" s="217" t="s">
        <v>681</v>
      </c>
      <c r="G362" s="218" t="s">
        <v>205</v>
      </c>
      <c r="H362" s="219">
        <v>12</v>
      </c>
      <c r="I362" s="220"/>
      <c r="J362" s="221">
        <f>ROUND(I362*H362,2)</f>
        <v>0</v>
      </c>
      <c r="K362" s="217" t="s">
        <v>206</v>
      </c>
      <c r="L362" s="222"/>
      <c r="M362" s="223" t="s">
        <v>19</v>
      </c>
      <c r="N362" s="224" t="s">
        <v>44</v>
      </c>
      <c r="O362" s="65"/>
      <c r="P362" s="183">
        <f>O362*H362</f>
        <v>0</v>
      </c>
      <c r="Q362" s="183">
        <v>8E-05</v>
      </c>
      <c r="R362" s="183">
        <f>Q362*H362</f>
        <v>0.0009600000000000001</v>
      </c>
      <c r="S362" s="183">
        <v>0</v>
      </c>
      <c r="T362" s="184">
        <f>S362*H362</f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185" t="s">
        <v>302</v>
      </c>
      <c r="AT362" s="185" t="s">
        <v>298</v>
      </c>
      <c r="AU362" s="185" t="s">
        <v>83</v>
      </c>
      <c r="AY362" s="18" t="s">
        <v>153</v>
      </c>
      <c r="BE362" s="186">
        <f>IF(N362="základní",J362,0)</f>
        <v>0</v>
      </c>
      <c r="BF362" s="186">
        <f>IF(N362="snížená",J362,0)</f>
        <v>0</v>
      </c>
      <c r="BG362" s="186">
        <f>IF(N362="zákl. přenesená",J362,0)</f>
        <v>0</v>
      </c>
      <c r="BH362" s="186">
        <f>IF(N362="sníž. přenesená",J362,0)</f>
        <v>0</v>
      </c>
      <c r="BI362" s="186">
        <f>IF(N362="nulová",J362,0)</f>
        <v>0</v>
      </c>
      <c r="BJ362" s="18" t="s">
        <v>81</v>
      </c>
      <c r="BK362" s="186">
        <f>ROUND(I362*H362,2)</f>
        <v>0</v>
      </c>
      <c r="BL362" s="18" t="s">
        <v>212</v>
      </c>
      <c r="BM362" s="185" t="s">
        <v>950</v>
      </c>
    </row>
    <row r="363" spans="1:65" s="2" customFormat="1" ht="37.9" customHeight="1">
      <c r="A363" s="35"/>
      <c r="B363" s="36"/>
      <c r="C363" s="174" t="s">
        <v>699</v>
      </c>
      <c r="D363" s="174" t="s">
        <v>156</v>
      </c>
      <c r="E363" s="175" t="s">
        <v>684</v>
      </c>
      <c r="F363" s="176" t="s">
        <v>685</v>
      </c>
      <c r="G363" s="177" t="s">
        <v>159</v>
      </c>
      <c r="H363" s="178">
        <v>17.842</v>
      </c>
      <c r="I363" s="179"/>
      <c r="J363" s="180">
        <f>ROUND(I363*H363,2)</f>
        <v>0</v>
      </c>
      <c r="K363" s="176" t="s">
        <v>160</v>
      </c>
      <c r="L363" s="40"/>
      <c r="M363" s="181" t="s">
        <v>19</v>
      </c>
      <c r="N363" s="182" t="s">
        <v>44</v>
      </c>
      <c r="O363" s="65"/>
      <c r="P363" s="183">
        <f>O363*H363</f>
        <v>0</v>
      </c>
      <c r="Q363" s="183">
        <v>0.006</v>
      </c>
      <c r="R363" s="183">
        <f>Q363*H363</f>
        <v>0.107052</v>
      </c>
      <c r="S363" s="183">
        <v>0</v>
      </c>
      <c r="T363" s="184">
        <f>S363*H363</f>
        <v>0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185" t="s">
        <v>212</v>
      </c>
      <c r="AT363" s="185" t="s">
        <v>156</v>
      </c>
      <c r="AU363" s="185" t="s">
        <v>83</v>
      </c>
      <c r="AY363" s="18" t="s">
        <v>153</v>
      </c>
      <c r="BE363" s="186">
        <f>IF(N363="základní",J363,0)</f>
        <v>0</v>
      </c>
      <c r="BF363" s="186">
        <f>IF(N363="snížená",J363,0)</f>
        <v>0</v>
      </c>
      <c r="BG363" s="186">
        <f>IF(N363="zákl. přenesená",J363,0)</f>
        <v>0</v>
      </c>
      <c r="BH363" s="186">
        <f>IF(N363="sníž. přenesená",J363,0)</f>
        <v>0</v>
      </c>
      <c r="BI363" s="186">
        <f>IF(N363="nulová",J363,0)</f>
        <v>0</v>
      </c>
      <c r="BJ363" s="18" t="s">
        <v>81</v>
      </c>
      <c r="BK363" s="186">
        <f>ROUND(I363*H363,2)</f>
        <v>0</v>
      </c>
      <c r="BL363" s="18" t="s">
        <v>212</v>
      </c>
      <c r="BM363" s="185" t="s">
        <v>951</v>
      </c>
    </row>
    <row r="364" spans="1:47" s="2" customFormat="1" ht="11.25">
      <c r="A364" s="35"/>
      <c r="B364" s="36"/>
      <c r="C364" s="37"/>
      <c r="D364" s="187" t="s">
        <v>163</v>
      </c>
      <c r="E364" s="37"/>
      <c r="F364" s="188" t="s">
        <v>687</v>
      </c>
      <c r="G364" s="37"/>
      <c r="H364" s="37"/>
      <c r="I364" s="189"/>
      <c r="J364" s="37"/>
      <c r="K364" s="37"/>
      <c r="L364" s="40"/>
      <c r="M364" s="190"/>
      <c r="N364" s="191"/>
      <c r="O364" s="65"/>
      <c r="P364" s="65"/>
      <c r="Q364" s="65"/>
      <c r="R364" s="65"/>
      <c r="S364" s="65"/>
      <c r="T364" s="66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T364" s="18" t="s">
        <v>163</v>
      </c>
      <c r="AU364" s="18" t="s">
        <v>83</v>
      </c>
    </row>
    <row r="365" spans="1:65" s="2" customFormat="1" ht="24.2" customHeight="1">
      <c r="A365" s="35"/>
      <c r="B365" s="36"/>
      <c r="C365" s="215" t="s">
        <v>705</v>
      </c>
      <c r="D365" s="215" t="s">
        <v>298</v>
      </c>
      <c r="E365" s="216" t="s">
        <v>689</v>
      </c>
      <c r="F365" s="217" t="s">
        <v>690</v>
      </c>
      <c r="G365" s="218" t="s">
        <v>159</v>
      </c>
      <c r="H365" s="219">
        <v>20</v>
      </c>
      <c r="I365" s="220"/>
      <c r="J365" s="221">
        <f>ROUND(I365*H365,2)</f>
        <v>0</v>
      </c>
      <c r="K365" s="217" t="s">
        <v>206</v>
      </c>
      <c r="L365" s="222"/>
      <c r="M365" s="223" t="s">
        <v>19</v>
      </c>
      <c r="N365" s="224" t="s">
        <v>44</v>
      </c>
      <c r="O365" s="65"/>
      <c r="P365" s="183">
        <f>O365*H365</f>
        <v>0</v>
      </c>
      <c r="Q365" s="183">
        <v>0.0118</v>
      </c>
      <c r="R365" s="183">
        <f>Q365*H365</f>
        <v>0.236</v>
      </c>
      <c r="S365" s="183">
        <v>0</v>
      </c>
      <c r="T365" s="184">
        <f>S365*H365</f>
        <v>0</v>
      </c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R365" s="185" t="s">
        <v>302</v>
      </c>
      <c r="AT365" s="185" t="s">
        <v>298</v>
      </c>
      <c r="AU365" s="185" t="s">
        <v>83</v>
      </c>
      <c r="AY365" s="18" t="s">
        <v>153</v>
      </c>
      <c r="BE365" s="186">
        <f>IF(N365="základní",J365,0)</f>
        <v>0</v>
      </c>
      <c r="BF365" s="186">
        <f>IF(N365="snížená",J365,0)</f>
        <v>0</v>
      </c>
      <c r="BG365" s="186">
        <f>IF(N365="zákl. přenesená",J365,0)</f>
        <v>0</v>
      </c>
      <c r="BH365" s="186">
        <f>IF(N365="sníž. přenesená",J365,0)</f>
        <v>0</v>
      </c>
      <c r="BI365" s="186">
        <f>IF(N365="nulová",J365,0)</f>
        <v>0</v>
      </c>
      <c r="BJ365" s="18" t="s">
        <v>81</v>
      </c>
      <c r="BK365" s="186">
        <f>ROUND(I365*H365,2)</f>
        <v>0</v>
      </c>
      <c r="BL365" s="18" t="s">
        <v>212</v>
      </c>
      <c r="BM365" s="185" t="s">
        <v>952</v>
      </c>
    </row>
    <row r="366" spans="1:65" s="2" customFormat="1" ht="49.15" customHeight="1">
      <c r="A366" s="35"/>
      <c r="B366" s="36"/>
      <c r="C366" s="174" t="s">
        <v>710</v>
      </c>
      <c r="D366" s="174" t="s">
        <v>156</v>
      </c>
      <c r="E366" s="175" t="s">
        <v>786</v>
      </c>
      <c r="F366" s="176" t="s">
        <v>787</v>
      </c>
      <c r="G366" s="177" t="s">
        <v>249</v>
      </c>
      <c r="H366" s="178">
        <v>0.717</v>
      </c>
      <c r="I366" s="179"/>
      <c r="J366" s="180">
        <f>ROUND(I366*H366,2)</f>
        <v>0</v>
      </c>
      <c r="K366" s="176" t="s">
        <v>160</v>
      </c>
      <c r="L366" s="40"/>
      <c r="M366" s="181" t="s">
        <v>19</v>
      </c>
      <c r="N366" s="182" t="s">
        <v>44</v>
      </c>
      <c r="O366" s="65"/>
      <c r="P366" s="183">
        <f>O366*H366</f>
        <v>0</v>
      </c>
      <c r="Q366" s="183">
        <v>0</v>
      </c>
      <c r="R366" s="183">
        <f>Q366*H366</f>
        <v>0</v>
      </c>
      <c r="S366" s="183">
        <v>0</v>
      </c>
      <c r="T366" s="184">
        <f>S366*H366</f>
        <v>0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185" t="s">
        <v>212</v>
      </c>
      <c r="AT366" s="185" t="s">
        <v>156</v>
      </c>
      <c r="AU366" s="185" t="s">
        <v>83</v>
      </c>
      <c r="AY366" s="18" t="s">
        <v>153</v>
      </c>
      <c r="BE366" s="186">
        <f>IF(N366="základní",J366,0)</f>
        <v>0</v>
      </c>
      <c r="BF366" s="186">
        <f>IF(N366="snížená",J366,0)</f>
        <v>0</v>
      </c>
      <c r="BG366" s="186">
        <f>IF(N366="zákl. přenesená",J366,0)</f>
        <v>0</v>
      </c>
      <c r="BH366" s="186">
        <f>IF(N366="sníž. přenesená",J366,0)</f>
        <v>0</v>
      </c>
      <c r="BI366" s="186">
        <f>IF(N366="nulová",J366,0)</f>
        <v>0</v>
      </c>
      <c r="BJ366" s="18" t="s">
        <v>81</v>
      </c>
      <c r="BK366" s="186">
        <f>ROUND(I366*H366,2)</f>
        <v>0</v>
      </c>
      <c r="BL366" s="18" t="s">
        <v>212</v>
      </c>
      <c r="BM366" s="185" t="s">
        <v>1034</v>
      </c>
    </row>
    <row r="367" spans="1:47" s="2" customFormat="1" ht="11.25">
      <c r="A367" s="35"/>
      <c r="B367" s="36"/>
      <c r="C367" s="37"/>
      <c r="D367" s="187" t="s">
        <v>163</v>
      </c>
      <c r="E367" s="37"/>
      <c r="F367" s="188" t="s">
        <v>789</v>
      </c>
      <c r="G367" s="37"/>
      <c r="H367" s="37"/>
      <c r="I367" s="189"/>
      <c r="J367" s="37"/>
      <c r="K367" s="37"/>
      <c r="L367" s="40"/>
      <c r="M367" s="190"/>
      <c r="N367" s="191"/>
      <c r="O367" s="65"/>
      <c r="P367" s="65"/>
      <c r="Q367" s="65"/>
      <c r="R367" s="65"/>
      <c r="S367" s="65"/>
      <c r="T367" s="66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T367" s="18" t="s">
        <v>163</v>
      </c>
      <c r="AU367" s="18" t="s">
        <v>83</v>
      </c>
    </row>
    <row r="368" spans="2:63" s="12" customFormat="1" ht="22.9" customHeight="1">
      <c r="B368" s="158"/>
      <c r="C368" s="159"/>
      <c r="D368" s="160" t="s">
        <v>72</v>
      </c>
      <c r="E368" s="172" t="s">
        <v>697</v>
      </c>
      <c r="F368" s="172" t="s">
        <v>698</v>
      </c>
      <c r="G368" s="159"/>
      <c r="H368" s="159"/>
      <c r="I368" s="162"/>
      <c r="J368" s="173">
        <f>BK368</f>
        <v>0</v>
      </c>
      <c r="K368" s="159"/>
      <c r="L368" s="164"/>
      <c r="M368" s="165"/>
      <c r="N368" s="166"/>
      <c r="O368" s="166"/>
      <c r="P368" s="167">
        <f>SUM(P369:P377)</f>
        <v>0</v>
      </c>
      <c r="Q368" s="166"/>
      <c r="R368" s="167">
        <f>SUM(R369:R377)</f>
        <v>0.0015731999999999999</v>
      </c>
      <c r="S368" s="166"/>
      <c r="T368" s="168">
        <f>SUM(T369:T377)</f>
        <v>0</v>
      </c>
      <c r="AR368" s="169" t="s">
        <v>83</v>
      </c>
      <c r="AT368" s="170" t="s">
        <v>72</v>
      </c>
      <c r="AU368" s="170" t="s">
        <v>81</v>
      </c>
      <c r="AY368" s="169" t="s">
        <v>153</v>
      </c>
      <c r="BK368" s="171">
        <f>SUM(BK369:BK377)</f>
        <v>0</v>
      </c>
    </row>
    <row r="369" spans="1:65" s="2" customFormat="1" ht="24.2" customHeight="1">
      <c r="A369" s="35"/>
      <c r="B369" s="36"/>
      <c r="C369" s="174" t="s">
        <v>715</v>
      </c>
      <c r="D369" s="174" t="s">
        <v>156</v>
      </c>
      <c r="E369" s="175" t="s">
        <v>700</v>
      </c>
      <c r="F369" s="176" t="s">
        <v>701</v>
      </c>
      <c r="G369" s="177" t="s">
        <v>159</v>
      </c>
      <c r="H369" s="178">
        <v>4.14</v>
      </c>
      <c r="I369" s="179"/>
      <c r="J369" s="180">
        <f>ROUND(I369*H369,2)</f>
        <v>0</v>
      </c>
      <c r="K369" s="176" t="s">
        <v>160</v>
      </c>
      <c r="L369" s="40"/>
      <c r="M369" s="181" t="s">
        <v>19</v>
      </c>
      <c r="N369" s="182" t="s">
        <v>44</v>
      </c>
      <c r="O369" s="65"/>
      <c r="P369" s="183">
        <f>O369*H369</f>
        <v>0</v>
      </c>
      <c r="Q369" s="183">
        <v>2E-05</v>
      </c>
      <c r="R369" s="183">
        <f>Q369*H369</f>
        <v>8.280000000000001E-05</v>
      </c>
      <c r="S369" s="183">
        <v>0</v>
      </c>
      <c r="T369" s="184">
        <f>S369*H369</f>
        <v>0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185" t="s">
        <v>212</v>
      </c>
      <c r="AT369" s="185" t="s">
        <v>156</v>
      </c>
      <c r="AU369" s="185" t="s">
        <v>83</v>
      </c>
      <c r="AY369" s="18" t="s">
        <v>153</v>
      </c>
      <c r="BE369" s="186">
        <f>IF(N369="základní",J369,0)</f>
        <v>0</v>
      </c>
      <c r="BF369" s="186">
        <f>IF(N369="snížená",J369,0)</f>
        <v>0</v>
      </c>
      <c r="BG369" s="186">
        <f>IF(N369="zákl. přenesená",J369,0)</f>
        <v>0</v>
      </c>
      <c r="BH369" s="186">
        <f>IF(N369="sníž. přenesená",J369,0)</f>
        <v>0</v>
      </c>
      <c r="BI369" s="186">
        <f>IF(N369="nulová",J369,0)</f>
        <v>0</v>
      </c>
      <c r="BJ369" s="18" t="s">
        <v>81</v>
      </c>
      <c r="BK369" s="186">
        <f>ROUND(I369*H369,2)</f>
        <v>0</v>
      </c>
      <c r="BL369" s="18" t="s">
        <v>212</v>
      </c>
      <c r="BM369" s="185" t="s">
        <v>954</v>
      </c>
    </row>
    <row r="370" spans="1:47" s="2" customFormat="1" ht="11.25">
      <c r="A370" s="35"/>
      <c r="B370" s="36"/>
      <c r="C370" s="37"/>
      <c r="D370" s="187" t="s">
        <v>163</v>
      </c>
      <c r="E370" s="37"/>
      <c r="F370" s="188" t="s">
        <v>703</v>
      </c>
      <c r="G370" s="37"/>
      <c r="H370" s="37"/>
      <c r="I370" s="189"/>
      <c r="J370" s="37"/>
      <c r="K370" s="37"/>
      <c r="L370" s="40"/>
      <c r="M370" s="190"/>
      <c r="N370" s="191"/>
      <c r="O370" s="65"/>
      <c r="P370" s="65"/>
      <c r="Q370" s="65"/>
      <c r="R370" s="65"/>
      <c r="S370" s="65"/>
      <c r="T370" s="66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T370" s="18" t="s">
        <v>163</v>
      </c>
      <c r="AU370" s="18" t="s">
        <v>83</v>
      </c>
    </row>
    <row r="371" spans="2:51" s="13" customFormat="1" ht="11.25">
      <c r="B371" s="192"/>
      <c r="C371" s="193"/>
      <c r="D371" s="194" t="s">
        <v>165</v>
      </c>
      <c r="E371" s="195" t="s">
        <v>19</v>
      </c>
      <c r="F371" s="196" t="s">
        <v>704</v>
      </c>
      <c r="G371" s="193"/>
      <c r="H371" s="197">
        <v>4.14</v>
      </c>
      <c r="I371" s="198"/>
      <c r="J371" s="193"/>
      <c r="K371" s="193"/>
      <c r="L371" s="199"/>
      <c r="M371" s="200"/>
      <c r="N371" s="201"/>
      <c r="O371" s="201"/>
      <c r="P371" s="201"/>
      <c r="Q371" s="201"/>
      <c r="R371" s="201"/>
      <c r="S371" s="201"/>
      <c r="T371" s="202"/>
      <c r="AT371" s="203" t="s">
        <v>165</v>
      </c>
      <c r="AU371" s="203" t="s">
        <v>83</v>
      </c>
      <c r="AV371" s="13" t="s">
        <v>83</v>
      </c>
      <c r="AW371" s="13" t="s">
        <v>34</v>
      </c>
      <c r="AX371" s="13" t="s">
        <v>81</v>
      </c>
      <c r="AY371" s="203" t="s">
        <v>153</v>
      </c>
    </row>
    <row r="372" spans="1:65" s="2" customFormat="1" ht="37.9" customHeight="1">
      <c r="A372" s="35"/>
      <c r="B372" s="36"/>
      <c r="C372" s="174" t="s">
        <v>722</v>
      </c>
      <c r="D372" s="174" t="s">
        <v>156</v>
      </c>
      <c r="E372" s="175" t="s">
        <v>706</v>
      </c>
      <c r="F372" s="176" t="s">
        <v>707</v>
      </c>
      <c r="G372" s="177" t="s">
        <v>159</v>
      </c>
      <c r="H372" s="178">
        <v>4.14</v>
      </c>
      <c r="I372" s="179"/>
      <c r="J372" s="180">
        <f>ROUND(I372*H372,2)</f>
        <v>0</v>
      </c>
      <c r="K372" s="176" t="s">
        <v>160</v>
      </c>
      <c r="L372" s="40"/>
      <c r="M372" s="181" t="s">
        <v>19</v>
      </c>
      <c r="N372" s="182" t="s">
        <v>44</v>
      </c>
      <c r="O372" s="65"/>
      <c r="P372" s="183">
        <f>O372*H372</f>
        <v>0</v>
      </c>
      <c r="Q372" s="183">
        <v>7E-05</v>
      </c>
      <c r="R372" s="183">
        <f>Q372*H372</f>
        <v>0.00028979999999999994</v>
      </c>
      <c r="S372" s="183">
        <v>0</v>
      </c>
      <c r="T372" s="184">
        <f>S372*H372</f>
        <v>0</v>
      </c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R372" s="185" t="s">
        <v>212</v>
      </c>
      <c r="AT372" s="185" t="s">
        <v>156</v>
      </c>
      <c r="AU372" s="185" t="s">
        <v>83</v>
      </c>
      <c r="AY372" s="18" t="s">
        <v>153</v>
      </c>
      <c r="BE372" s="186">
        <f>IF(N372="základní",J372,0)</f>
        <v>0</v>
      </c>
      <c r="BF372" s="186">
        <f>IF(N372="snížená",J372,0)</f>
        <v>0</v>
      </c>
      <c r="BG372" s="186">
        <f>IF(N372="zákl. přenesená",J372,0)</f>
        <v>0</v>
      </c>
      <c r="BH372" s="186">
        <f>IF(N372="sníž. přenesená",J372,0)</f>
        <v>0</v>
      </c>
      <c r="BI372" s="186">
        <f>IF(N372="nulová",J372,0)</f>
        <v>0</v>
      </c>
      <c r="BJ372" s="18" t="s">
        <v>81</v>
      </c>
      <c r="BK372" s="186">
        <f>ROUND(I372*H372,2)</f>
        <v>0</v>
      </c>
      <c r="BL372" s="18" t="s">
        <v>212</v>
      </c>
      <c r="BM372" s="185" t="s">
        <v>955</v>
      </c>
    </row>
    <row r="373" spans="1:47" s="2" customFormat="1" ht="11.25">
      <c r="A373" s="35"/>
      <c r="B373" s="36"/>
      <c r="C373" s="37"/>
      <c r="D373" s="187" t="s">
        <v>163</v>
      </c>
      <c r="E373" s="37"/>
      <c r="F373" s="188" t="s">
        <v>709</v>
      </c>
      <c r="G373" s="37"/>
      <c r="H373" s="37"/>
      <c r="I373" s="189"/>
      <c r="J373" s="37"/>
      <c r="K373" s="37"/>
      <c r="L373" s="40"/>
      <c r="M373" s="190"/>
      <c r="N373" s="191"/>
      <c r="O373" s="65"/>
      <c r="P373" s="65"/>
      <c r="Q373" s="65"/>
      <c r="R373" s="65"/>
      <c r="S373" s="65"/>
      <c r="T373" s="66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T373" s="18" t="s">
        <v>163</v>
      </c>
      <c r="AU373" s="18" t="s">
        <v>83</v>
      </c>
    </row>
    <row r="374" spans="1:65" s="2" customFormat="1" ht="24.2" customHeight="1">
      <c r="A374" s="35"/>
      <c r="B374" s="36"/>
      <c r="C374" s="174" t="s">
        <v>728</v>
      </c>
      <c r="D374" s="174" t="s">
        <v>156</v>
      </c>
      <c r="E374" s="175" t="s">
        <v>711</v>
      </c>
      <c r="F374" s="176" t="s">
        <v>712</v>
      </c>
      <c r="G374" s="177" t="s">
        <v>159</v>
      </c>
      <c r="H374" s="178">
        <v>4.14</v>
      </c>
      <c r="I374" s="179"/>
      <c r="J374" s="180">
        <f>ROUND(I374*H374,2)</f>
        <v>0</v>
      </c>
      <c r="K374" s="176" t="s">
        <v>160</v>
      </c>
      <c r="L374" s="40"/>
      <c r="M374" s="181" t="s">
        <v>19</v>
      </c>
      <c r="N374" s="182" t="s">
        <v>44</v>
      </c>
      <c r="O374" s="65"/>
      <c r="P374" s="183">
        <f>O374*H374</f>
        <v>0</v>
      </c>
      <c r="Q374" s="183">
        <v>0.00017</v>
      </c>
      <c r="R374" s="183">
        <f>Q374*H374</f>
        <v>0.0007038</v>
      </c>
      <c r="S374" s="183">
        <v>0</v>
      </c>
      <c r="T374" s="184">
        <f>S374*H374</f>
        <v>0</v>
      </c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R374" s="185" t="s">
        <v>212</v>
      </c>
      <c r="AT374" s="185" t="s">
        <v>156</v>
      </c>
      <c r="AU374" s="185" t="s">
        <v>83</v>
      </c>
      <c r="AY374" s="18" t="s">
        <v>153</v>
      </c>
      <c r="BE374" s="186">
        <f>IF(N374="základní",J374,0)</f>
        <v>0</v>
      </c>
      <c r="BF374" s="186">
        <f>IF(N374="snížená",J374,0)</f>
        <v>0</v>
      </c>
      <c r="BG374" s="186">
        <f>IF(N374="zákl. přenesená",J374,0)</f>
        <v>0</v>
      </c>
      <c r="BH374" s="186">
        <f>IF(N374="sníž. přenesená",J374,0)</f>
        <v>0</v>
      </c>
      <c r="BI374" s="186">
        <f>IF(N374="nulová",J374,0)</f>
        <v>0</v>
      </c>
      <c r="BJ374" s="18" t="s">
        <v>81</v>
      </c>
      <c r="BK374" s="186">
        <f>ROUND(I374*H374,2)</f>
        <v>0</v>
      </c>
      <c r="BL374" s="18" t="s">
        <v>212</v>
      </c>
      <c r="BM374" s="185" t="s">
        <v>956</v>
      </c>
    </row>
    <row r="375" spans="1:47" s="2" customFormat="1" ht="11.25">
      <c r="A375" s="35"/>
      <c r="B375" s="36"/>
      <c r="C375" s="37"/>
      <c r="D375" s="187" t="s">
        <v>163</v>
      </c>
      <c r="E375" s="37"/>
      <c r="F375" s="188" t="s">
        <v>714</v>
      </c>
      <c r="G375" s="37"/>
      <c r="H375" s="37"/>
      <c r="I375" s="189"/>
      <c r="J375" s="37"/>
      <c r="K375" s="37"/>
      <c r="L375" s="40"/>
      <c r="M375" s="190"/>
      <c r="N375" s="191"/>
      <c r="O375" s="65"/>
      <c r="P375" s="65"/>
      <c r="Q375" s="65"/>
      <c r="R375" s="65"/>
      <c r="S375" s="65"/>
      <c r="T375" s="66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T375" s="18" t="s">
        <v>163</v>
      </c>
      <c r="AU375" s="18" t="s">
        <v>83</v>
      </c>
    </row>
    <row r="376" spans="1:65" s="2" customFormat="1" ht="24.2" customHeight="1">
      <c r="A376" s="35"/>
      <c r="B376" s="36"/>
      <c r="C376" s="174" t="s">
        <v>735</v>
      </c>
      <c r="D376" s="174" t="s">
        <v>156</v>
      </c>
      <c r="E376" s="175" t="s">
        <v>716</v>
      </c>
      <c r="F376" s="176" t="s">
        <v>717</v>
      </c>
      <c r="G376" s="177" t="s">
        <v>159</v>
      </c>
      <c r="H376" s="178">
        <v>4.14</v>
      </c>
      <c r="I376" s="179"/>
      <c r="J376" s="180">
        <f>ROUND(I376*H376,2)</f>
        <v>0</v>
      </c>
      <c r="K376" s="176" t="s">
        <v>160</v>
      </c>
      <c r="L376" s="40"/>
      <c r="M376" s="181" t="s">
        <v>19</v>
      </c>
      <c r="N376" s="182" t="s">
        <v>44</v>
      </c>
      <c r="O376" s="65"/>
      <c r="P376" s="183">
        <f>O376*H376</f>
        <v>0</v>
      </c>
      <c r="Q376" s="183">
        <v>0.00012</v>
      </c>
      <c r="R376" s="183">
        <f>Q376*H376</f>
        <v>0.0004967999999999999</v>
      </c>
      <c r="S376" s="183">
        <v>0</v>
      </c>
      <c r="T376" s="184">
        <f>S376*H376</f>
        <v>0</v>
      </c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R376" s="185" t="s">
        <v>212</v>
      </c>
      <c r="AT376" s="185" t="s">
        <v>156</v>
      </c>
      <c r="AU376" s="185" t="s">
        <v>83</v>
      </c>
      <c r="AY376" s="18" t="s">
        <v>153</v>
      </c>
      <c r="BE376" s="186">
        <f>IF(N376="základní",J376,0)</f>
        <v>0</v>
      </c>
      <c r="BF376" s="186">
        <f>IF(N376="snížená",J376,0)</f>
        <v>0</v>
      </c>
      <c r="BG376" s="186">
        <f>IF(N376="zákl. přenesená",J376,0)</f>
        <v>0</v>
      </c>
      <c r="BH376" s="186">
        <f>IF(N376="sníž. přenesená",J376,0)</f>
        <v>0</v>
      </c>
      <c r="BI376" s="186">
        <f>IF(N376="nulová",J376,0)</f>
        <v>0</v>
      </c>
      <c r="BJ376" s="18" t="s">
        <v>81</v>
      </c>
      <c r="BK376" s="186">
        <f>ROUND(I376*H376,2)</f>
        <v>0</v>
      </c>
      <c r="BL376" s="18" t="s">
        <v>212</v>
      </c>
      <c r="BM376" s="185" t="s">
        <v>957</v>
      </c>
    </row>
    <row r="377" spans="1:47" s="2" customFormat="1" ht="11.25">
      <c r="A377" s="35"/>
      <c r="B377" s="36"/>
      <c r="C377" s="37"/>
      <c r="D377" s="187" t="s">
        <v>163</v>
      </c>
      <c r="E377" s="37"/>
      <c r="F377" s="188" t="s">
        <v>719</v>
      </c>
      <c r="G377" s="37"/>
      <c r="H377" s="37"/>
      <c r="I377" s="189"/>
      <c r="J377" s="37"/>
      <c r="K377" s="37"/>
      <c r="L377" s="40"/>
      <c r="M377" s="190"/>
      <c r="N377" s="191"/>
      <c r="O377" s="65"/>
      <c r="P377" s="65"/>
      <c r="Q377" s="65"/>
      <c r="R377" s="65"/>
      <c r="S377" s="65"/>
      <c r="T377" s="66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T377" s="18" t="s">
        <v>163</v>
      </c>
      <c r="AU377" s="18" t="s">
        <v>83</v>
      </c>
    </row>
    <row r="378" spans="2:63" s="12" customFormat="1" ht="22.9" customHeight="1">
      <c r="B378" s="158"/>
      <c r="C378" s="159"/>
      <c r="D378" s="160" t="s">
        <v>72</v>
      </c>
      <c r="E378" s="172" t="s">
        <v>720</v>
      </c>
      <c r="F378" s="172" t="s">
        <v>721</v>
      </c>
      <c r="G378" s="159"/>
      <c r="H378" s="159"/>
      <c r="I378" s="162"/>
      <c r="J378" s="173">
        <f>BK378</f>
        <v>0</v>
      </c>
      <c r="K378" s="159"/>
      <c r="L378" s="164"/>
      <c r="M378" s="165"/>
      <c r="N378" s="166"/>
      <c r="O378" s="166"/>
      <c r="P378" s="167">
        <f>SUM(P379:P383)</f>
        <v>0</v>
      </c>
      <c r="Q378" s="166"/>
      <c r="R378" s="167">
        <f>SUM(R379:R383)</f>
        <v>0.0059943186</v>
      </c>
      <c r="S378" s="166"/>
      <c r="T378" s="168">
        <f>SUM(T379:T383)</f>
        <v>0</v>
      </c>
      <c r="AR378" s="169" t="s">
        <v>83</v>
      </c>
      <c r="AT378" s="170" t="s">
        <v>72</v>
      </c>
      <c r="AU378" s="170" t="s">
        <v>81</v>
      </c>
      <c r="AY378" s="169" t="s">
        <v>153</v>
      </c>
      <c r="BK378" s="171">
        <f>SUM(BK379:BK383)</f>
        <v>0</v>
      </c>
    </row>
    <row r="379" spans="1:65" s="2" customFormat="1" ht="33" customHeight="1">
      <c r="A379" s="35"/>
      <c r="B379" s="36"/>
      <c r="C379" s="174" t="s">
        <v>958</v>
      </c>
      <c r="D379" s="174" t="s">
        <v>156</v>
      </c>
      <c r="E379" s="175" t="s">
        <v>723</v>
      </c>
      <c r="F379" s="176" t="s">
        <v>724</v>
      </c>
      <c r="G379" s="177" t="s">
        <v>159</v>
      </c>
      <c r="H379" s="178">
        <v>12.609</v>
      </c>
      <c r="I379" s="179"/>
      <c r="J379" s="180">
        <f>ROUND(I379*H379,2)</f>
        <v>0</v>
      </c>
      <c r="K379" s="176" t="s">
        <v>160</v>
      </c>
      <c r="L379" s="40"/>
      <c r="M379" s="181" t="s">
        <v>19</v>
      </c>
      <c r="N379" s="182" t="s">
        <v>44</v>
      </c>
      <c r="O379" s="65"/>
      <c r="P379" s="183">
        <f>O379*H379</f>
        <v>0</v>
      </c>
      <c r="Q379" s="183">
        <v>0.0002</v>
      </c>
      <c r="R379" s="183">
        <f>Q379*H379</f>
        <v>0.0025218000000000003</v>
      </c>
      <c r="S379" s="183">
        <v>0</v>
      </c>
      <c r="T379" s="184">
        <f>S379*H379</f>
        <v>0</v>
      </c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R379" s="185" t="s">
        <v>212</v>
      </c>
      <c r="AT379" s="185" t="s">
        <v>156</v>
      </c>
      <c r="AU379" s="185" t="s">
        <v>83</v>
      </c>
      <c r="AY379" s="18" t="s">
        <v>153</v>
      </c>
      <c r="BE379" s="186">
        <f>IF(N379="základní",J379,0)</f>
        <v>0</v>
      </c>
      <c r="BF379" s="186">
        <f>IF(N379="snížená",J379,0)</f>
        <v>0</v>
      </c>
      <c r="BG379" s="186">
        <f>IF(N379="zákl. přenesená",J379,0)</f>
        <v>0</v>
      </c>
      <c r="BH379" s="186">
        <f>IF(N379="sníž. přenesená",J379,0)</f>
        <v>0</v>
      </c>
      <c r="BI379" s="186">
        <f>IF(N379="nulová",J379,0)</f>
        <v>0</v>
      </c>
      <c r="BJ379" s="18" t="s">
        <v>81</v>
      </c>
      <c r="BK379" s="186">
        <f>ROUND(I379*H379,2)</f>
        <v>0</v>
      </c>
      <c r="BL379" s="18" t="s">
        <v>212</v>
      </c>
      <c r="BM379" s="185" t="s">
        <v>959</v>
      </c>
    </row>
    <row r="380" spans="1:47" s="2" customFormat="1" ht="11.25">
      <c r="A380" s="35"/>
      <c r="B380" s="36"/>
      <c r="C380" s="37"/>
      <c r="D380" s="187" t="s">
        <v>163</v>
      </c>
      <c r="E380" s="37"/>
      <c r="F380" s="188" t="s">
        <v>726</v>
      </c>
      <c r="G380" s="37"/>
      <c r="H380" s="37"/>
      <c r="I380" s="189"/>
      <c r="J380" s="37"/>
      <c r="K380" s="37"/>
      <c r="L380" s="40"/>
      <c r="M380" s="190"/>
      <c r="N380" s="191"/>
      <c r="O380" s="65"/>
      <c r="P380" s="65"/>
      <c r="Q380" s="65"/>
      <c r="R380" s="65"/>
      <c r="S380" s="65"/>
      <c r="T380" s="66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T380" s="18" t="s">
        <v>163</v>
      </c>
      <c r="AU380" s="18" t="s">
        <v>83</v>
      </c>
    </row>
    <row r="381" spans="2:51" s="13" customFormat="1" ht="22.5">
      <c r="B381" s="192"/>
      <c r="C381" s="193"/>
      <c r="D381" s="194" t="s">
        <v>165</v>
      </c>
      <c r="E381" s="195" t="s">
        <v>19</v>
      </c>
      <c r="F381" s="196" t="s">
        <v>960</v>
      </c>
      <c r="G381" s="193"/>
      <c r="H381" s="197">
        <v>12.609</v>
      </c>
      <c r="I381" s="198"/>
      <c r="J381" s="193"/>
      <c r="K381" s="193"/>
      <c r="L381" s="199"/>
      <c r="M381" s="200"/>
      <c r="N381" s="201"/>
      <c r="O381" s="201"/>
      <c r="P381" s="201"/>
      <c r="Q381" s="201"/>
      <c r="R381" s="201"/>
      <c r="S381" s="201"/>
      <c r="T381" s="202"/>
      <c r="AT381" s="203" t="s">
        <v>165</v>
      </c>
      <c r="AU381" s="203" t="s">
        <v>83</v>
      </c>
      <c r="AV381" s="13" t="s">
        <v>83</v>
      </c>
      <c r="AW381" s="13" t="s">
        <v>34</v>
      </c>
      <c r="AX381" s="13" t="s">
        <v>81</v>
      </c>
      <c r="AY381" s="203" t="s">
        <v>153</v>
      </c>
    </row>
    <row r="382" spans="1:65" s="2" customFormat="1" ht="33" customHeight="1">
      <c r="A382" s="35"/>
      <c r="B382" s="36"/>
      <c r="C382" s="174" t="s">
        <v>961</v>
      </c>
      <c r="D382" s="174" t="s">
        <v>156</v>
      </c>
      <c r="E382" s="175" t="s">
        <v>729</v>
      </c>
      <c r="F382" s="176" t="s">
        <v>730</v>
      </c>
      <c r="G382" s="177" t="s">
        <v>159</v>
      </c>
      <c r="H382" s="178">
        <v>12.609</v>
      </c>
      <c r="I382" s="179"/>
      <c r="J382" s="180">
        <f>ROUND(I382*H382,2)</f>
        <v>0</v>
      </c>
      <c r="K382" s="176" t="s">
        <v>160</v>
      </c>
      <c r="L382" s="40"/>
      <c r="M382" s="181" t="s">
        <v>19</v>
      </c>
      <c r="N382" s="182" t="s">
        <v>44</v>
      </c>
      <c r="O382" s="65"/>
      <c r="P382" s="183">
        <f>O382*H382</f>
        <v>0</v>
      </c>
      <c r="Q382" s="183">
        <v>0.0002754</v>
      </c>
      <c r="R382" s="183">
        <f>Q382*H382</f>
        <v>0.0034725186</v>
      </c>
      <c r="S382" s="183">
        <v>0</v>
      </c>
      <c r="T382" s="184">
        <f>S382*H382</f>
        <v>0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R382" s="185" t="s">
        <v>212</v>
      </c>
      <c r="AT382" s="185" t="s">
        <v>156</v>
      </c>
      <c r="AU382" s="185" t="s">
        <v>83</v>
      </c>
      <c r="AY382" s="18" t="s">
        <v>153</v>
      </c>
      <c r="BE382" s="186">
        <f>IF(N382="základní",J382,0)</f>
        <v>0</v>
      </c>
      <c r="BF382" s="186">
        <f>IF(N382="snížená",J382,0)</f>
        <v>0</v>
      </c>
      <c r="BG382" s="186">
        <f>IF(N382="zákl. přenesená",J382,0)</f>
        <v>0</v>
      </c>
      <c r="BH382" s="186">
        <f>IF(N382="sníž. přenesená",J382,0)</f>
        <v>0</v>
      </c>
      <c r="BI382" s="186">
        <f>IF(N382="nulová",J382,0)</f>
        <v>0</v>
      </c>
      <c r="BJ382" s="18" t="s">
        <v>81</v>
      </c>
      <c r="BK382" s="186">
        <f>ROUND(I382*H382,2)</f>
        <v>0</v>
      </c>
      <c r="BL382" s="18" t="s">
        <v>212</v>
      </c>
      <c r="BM382" s="185" t="s">
        <v>962</v>
      </c>
    </row>
    <row r="383" spans="1:47" s="2" customFormat="1" ht="11.25">
      <c r="A383" s="35"/>
      <c r="B383" s="36"/>
      <c r="C383" s="37"/>
      <c r="D383" s="187" t="s">
        <v>163</v>
      </c>
      <c r="E383" s="37"/>
      <c r="F383" s="188" t="s">
        <v>732</v>
      </c>
      <c r="G383" s="37"/>
      <c r="H383" s="37"/>
      <c r="I383" s="189"/>
      <c r="J383" s="37"/>
      <c r="K383" s="37"/>
      <c r="L383" s="40"/>
      <c r="M383" s="190"/>
      <c r="N383" s="191"/>
      <c r="O383" s="65"/>
      <c r="P383" s="65"/>
      <c r="Q383" s="65"/>
      <c r="R383" s="65"/>
      <c r="S383" s="65"/>
      <c r="T383" s="66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T383" s="18" t="s">
        <v>163</v>
      </c>
      <c r="AU383" s="18" t="s">
        <v>83</v>
      </c>
    </row>
    <row r="384" spans="2:63" s="12" customFormat="1" ht="25.9" customHeight="1">
      <c r="B384" s="158"/>
      <c r="C384" s="159"/>
      <c r="D384" s="160" t="s">
        <v>72</v>
      </c>
      <c r="E384" s="161" t="s">
        <v>108</v>
      </c>
      <c r="F384" s="161" t="s">
        <v>109</v>
      </c>
      <c r="G384" s="159"/>
      <c r="H384" s="159"/>
      <c r="I384" s="162"/>
      <c r="J384" s="163">
        <f>BK384</f>
        <v>0</v>
      </c>
      <c r="K384" s="159"/>
      <c r="L384" s="164"/>
      <c r="M384" s="165"/>
      <c r="N384" s="166"/>
      <c r="O384" s="166"/>
      <c r="P384" s="167">
        <f>P385</f>
        <v>0</v>
      </c>
      <c r="Q384" s="166"/>
      <c r="R384" s="167">
        <f>R385</f>
        <v>0</v>
      </c>
      <c r="S384" s="166"/>
      <c r="T384" s="168">
        <f>T385</f>
        <v>0</v>
      </c>
      <c r="AR384" s="169" t="s">
        <v>185</v>
      </c>
      <c r="AT384" s="170" t="s">
        <v>72</v>
      </c>
      <c r="AU384" s="170" t="s">
        <v>73</v>
      </c>
      <c r="AY384" s="169" t="s">
        <v>153</v>
      </c>
      <c r="BK384" s="171">
        <f>BK385</f>
        <v>0</v>
      </c>
    </row>
    <row r="385" spans="2:63" s="12" customFormat="1" ht="22.9" customHeight="1">
      <c r="B385" s="158"/>
      <c r="C385" s="159"/>
      <c r="D385" s="160" t="s">
        <v>72</v>
      </c>
      <c r="E385" s="172" t="s">
        <v>733</v>
      </c>
      <c r="F385" s="172" t="s">
        <v>734</v>
      </c>
      <c r="G385" s="159"/>
      <c r="H385" s="159"/>
      <c r="I385" s="162"/>
      <c r="J385" s="173">
        <f>BK385</f>
        <v>0</v>
      </c>
      <c r="K385" s="159"/>
      <c r="L385" s="164"/>
      <c r="M385" s="165"/>
      <c r="N385" s="166"/>
      <c r="O385" s="166"/>
      <c r="P385" s="167">
        <f>SUM(P386:P387)</f>
        <v>0</v>
      </c>
      <c r="Q385" s="166"/>
      <c r="R385" s="167">
        <f>SUM(R386:R387)</f>
        <v>0</v>
      </c>
      <c r="S385" s="166"/>
      <c r="T385" s="168">
        <f>SUM(T386:T387)</f>
        <v>0</v>
      </c>
      <c r="AR385" s="169" t="s">
        <v>185</v>
      </c>
      <c r="AT385" s="170" t="s">
        <v>72</v>
      </c>
      <c r="AU385" s="170" t="s">
        <v>81</v>
      </c>
      <c r="AY385" s="169" t="s">
        <v>153</v>
      </c>
      <c r="BK385" s="171">
        <f>SUM(BK386:BK387)</f>
        <v>0</v>
      </c>
    </row>
    <row r="386" spans="1:65" s="2" customFormat="1" ht="16.5" customHeight="1">
      <c r="A386" s="35"/>
      <c r="B386" s="36"/>
      <c r="C386" s="174" t="s">
        <v>963</v>
      </c>
      <c r="D386" s="174" t="s">
        <v>156</v>
      </c>
      <c r="E386" s="175" t="s">
        <v>736</v>
      </c>
      <c r="F386" s="176" t="s">
        <v>737</v>
      </c>
      <c r="G386" s="177" t="s">
        <v>384</v>
      </c>
      <c r="H386" s="178">
        <v>1</v>
      </c>
      <c r="I386" s="179"/>
      <c r="J386" s="180">
        <f>ROUND(I386*H386,2)</f>
        <v>0</v>
      </c>
      <c r="K386" s="176" t="s">
        <v>160</v>
      </c>
      <c r="L386" s="40"/>
      <c r="M386" s="181" t="s">
        <v>19</v>
      </c>
      <c r="N386" s="182" t="s">
        <v>44</v>
      </c>
      <c r="O386" s="65"/>
      <c r="P386" s="183">
        <f>O386*H386</f>
        <v>0</v>
      </c>
      <c r="Q386" s="183">
        <v>0</v>
      </c>
      <c r="R386" s="183">
        <f>Q386*H386</f>
        <v>0</v>
      </c>
      <c r="S386" s="183">
        <v>0</v>
      </c>
      <c r="T386" s="184">
        <f>S386*H386</f>
        <v>0</v>
      </c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R386" s="185" t="s">
        <v>738</v>
      </c>
      <c r="AT386" s="185" t="s">
        <v>156</v>
      </c>
      <c r="AU386" s="185" t="s">
        <v>83</v>
      </c>
      <c r="AY386" s="18" t="s">
        <v>153</v>
      </c>
      <c r="BE386" s="186">
        <f>IF(N386="základní",J386,0)</f>
        <v>0</v>
      </c>
      <c r="BF386" s="186">
        <f>IF(N386="snížená",J386,0)</f>
        <v>0</v>
      </c>
      <c r="BG386" s="186">
        <f>IF(N386="zákl. přenesená",J386,0)</f>
        <v>0</v>
      </c>
      <c r="BH386" s="186">
        <f>IF(N386="sníž. přenesená",J386,0)</f>
        <v>0</v>
      </c>
      <c r="BI386" s="186">
        <f>IF(N386="nulová",J386,0)</f>
        <v>0</v>
      </c>
      <c r="BJ386" s="18" t="s">
        <v>81</v>
      </c>
      <c r="BK386" s="186">
        <f>ROUND(I386*H386,2)</f>
        <v>0</v>
      </c>
      <c r="BL386" s="18" t="s">
        <v>738</v>
      </c>
      <c r="BM386" s="185" t="s">
        <v>964</v>
      </c>
    </row>
    <row r="387" spans="1:47" s="2" customFormat="1" ht="11.25">
      <c r="A387" s="35"/>
      <c r="B387" s="36"/>
      <c r="C387" s="37"/>
      <c r="D387" s="187" t="s">
        <v>163</v>
      </c>
      <c r="E387" s="37"/>
      <c r="F387" s="188" t="s">
        <v>740</v>
      </c>
      <c r="G387" s="37"/>
      <c r="H387" s="37"/>
      <c r="I387" s="189"/>
      <c r="J387" s="37"/>
      <c r="K387" s="37"/>
      <c r="L387" s="40"/>
      <c r="M387" s="225"/>
      <c r="N387" s="226"/>
      <c r="O387" s="227"/>
      <c r="P387" s="227"/>
      <c r="Q387" s="227"/>
      <c r="R387" s="227"/>
      <c r="S387" s="227"/>
      <c r="T387" s="228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T387" s="18" t="s">
        <v>163</v>
      </c>
      <c r="AU387" s="18" t="s">
        <v>83</v>
      </c>
    </row>
    <row r="388" spans="1:31" s="2" customFormat="1" ht="6.95" customHeight="1">
      <c r="A388" s="35"/>
      <c r="B388" s="48"/>
      <c r="C388" s="49"/>
      <c r="D388" s="49"/>
      <c r="E388" s="49"/>
      <c r="F388" s="49"/>
      <c r="G388" s="49"/>
      <c r="H388" s="49"/>
      <c r="I388" s="49"/>
      <c r="J388" s="49"/>
      <c r="K388" s="49"/>
      <c r="L388" s="40"/>
      <c r="M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</row>
  </sheetData>
  <sheetProtection algorithmName="SHA-512" hashValue="Lccu72mwquKWsXabMTjdvqEnK/EI5E/tGq9raKXmO5sXL/I+3tfoyXSjIO5bGEyov3rkSIAfGno7yV3yGOARFg==" saltValue="cGhbPsiYuXOWhhc+H5UJtX9ymQqm5anHUl4KzaRnT2PTWx6bH2K+Gh4u/9IX4j8svGcVb39emCMTzJeRIIix2g==" spinCount="100000" sheet="1" objects="1" scenarios="1" formatColumns="0" formatRows="0" autoFilter="0"/>
  <autoFilter ref="C99:K387"/>
  <mergeCells count="9">
    <mergeCell ref="E50:H50"/>
    <mergeCell ref="E90:H90"/>
    <mergeCell ref="E92:H92"/>
    <mergeCell ref="L2:V2"/>
    <mergeCell ref="E7:H7"/>
    <mergeCell ref="E9:H9"/>
    <mergeCell ref="E18:H18"/>
    <mergeCell ref="E27:H27"/>
    <mergeCell ref="E48:H48"/>
  </mergeCells>
  <hyperlinks>
    <hyperlink ref="F104" r:id="rId1" display="https://podminky.urs.cz/item/CS_URS_2024_01/612135101"/>
    <hyperlink ref="F107" r:id="rId2" display="https://podminky.urs.cz/item/CS_URS_2024_01/611131121"/>
    <hyperlink ref="F113" r:id="rId3" display="https://podminky.urs.cz/item/CS_URS_2024_01/611321141"/>
    <hyperlink ref="F115" r:id="rId4" display="https://podminky.urs.cz/item/CS_URS_2024_01/612131121"/>
    <hyperlink ref="F121" r:id="rId5" display="https://podminky.urs.cz/item/CS_URS_2024_01/612321141"/>
    <hyperlink ref="F124" r:id="rId6" display="https://podminky.urs.cz/item/CS_URS_2024_01/949101111"/>
    <hyperlink ref="F126" r:id="rId7" display="https://podminky.urs.cz/item/CS_URS_2024_01/965081223"/>
    <hyperlink ref="F134" r:id="rId8" display="https://podminky.urs.cz/item/CS_URS_2024_01/971033331"/>
    <hyperlink ref="F137" r:id="rId9" display="https://podminky.urs.cz/item/CS_URS_2024_01/978059541"/>
    <hyperlink ref="F143" r:id="rId10" display="https://podminky.urs.cz/item/CS_URS_2024_01/978011191"/>
    <hyperlink ref="F149" r:id="rId11" display="https://podminky.urs.cz/item/CS_URS_2024_01/978013191"/>
    <hyperlink ref="F155" r:id="rId12" display="https://podminky.urs.cz/item/CS_URS_2024_01/962031133"/>
    <hyperlink ref="F160" r:id="rId13" display="https://podminky.urs.cz/item/CS_URS_2024_01/997013116"/>
    <hyperlink ref="F162" r:id="rId14" display="https://podminky.urs.cz/item/CS_URS_2024_01/997013501"/>
    <hyperlink ref="F164" r:id="rId15" display="https://podminky.urs.cz/item/CS_URS_2024_01/997013509"/>
    <hyperlink ref="F167" r:id="rId16" display="https://podminky.urs.cz/item/CS_URS_2024_01/997013607"/>
    <hyperlink ref="F170" r:id="rId17" display="https://podminky.urs.cz/item/CS_URS_2024_01/997013631"/>
    <hyperlink ref="F174" r:id="rId18" display="https://podminky.urs.cz/item/CS_URS_2024_01/711131811"/>
    <hyperlink ref="F180" r:id="rId19" display="https://podminky.urs.cz/item/CS_URS_2024_01/711191101"/>
    <hyperlink ref="F186" r:id="rId20" display="https://podminky.urs.cz/item/CS_URS_2024_01/711192101"/>
    <hyperlink ref="F194" r:id="rId21" display="https://podminky.urs.cz/item/CS_URS_2024_01/998711103"/>
    <hyperlink ref="F197" r:id="rId22" display="https://podminky.urs.cz/item/CS_URS_2024_01/721174004"/>
    <hyperlink ref="F199" r:id="rId23" display="https://podminky.urs.cz/item/CS_URS_2024_01/721174005"/>
    <hyperlink ref="F201" r:id="rId24" display="https://podminky.urs.cz/item/CS_URS_2024_01/721174043"/>
    <hyperlink ref="F204" r:id="rId25" display="https://podminky.urs.cz/item/CS_URS_2024_01/998721103"/>
    <hyperlink ref="F207" r:id="rId26" display="https://podminky.urs.cz/item/CS_URS_2024_01/722174003"/>
    <hyperlink ref="F209" r:id="rId27" display="https://podminky.urs.cz/item/CS_URS_2024_01/722174023"/>
    <hyperlink ref="F211" r:id="rId28" display="https://podminky.urs.cz/item/CS_URS_2024_01/722181212"/>
    <hyperlink ref="F214" r:id="rId29" display="https://podminky.urs.cz/item/CS_URS_2024_01/722220153"/>
    <hyperlink ref="F216" r:id="rId30" display="https://podminky.urs.cz/item/CS_URS_2024_01/722290234"/>
    <hyperlink ref="F218" r:id="rId31" display="https://podminky.urs.cz/item/CS_URS_2024_01/998722103"/>
    <hyperlink ref="F221" r:id="rId32" display="https://podminky.urs.cz/item/CS_URS_2024_01/725810811"/>
    <hyperlink ref="F223" r:id="rId33" display="https://podminky.urs.cz/item/CS_URS_2024_01/725820801"/>
    <hyperlink ref="F225" r:id="rId34" display="https://podminky.urs.cz/item/CS_URS_2024_01/725840851"/>
    <hyperlink ref="F227" r:id="rId35" display="https://podminky.urs.cz/item/CS_URS_2024_01/725110811"/>
    <hyperlink ref="F229" r:id="rId36" display="https://podminky.urs.cz/item/CS_URS_2024_01/725210821"/>
    <hyperlink ref="F231" r:id="rId37" display="https://podminky.urs.cz/item/CS_URS_2024_01/725813111"/>
    <hyperlink ref="F234" r:id="rId38" display="https://podminky.urs.cz/item/CS_URS_2024_01/725112011"/>
    <hyperlink ref="F236" r:id="rId39" display="https://podminky.urs.cz/item/CS_URS_2024_01/725291650"/>
    <hyperlink ref="F239" r:id="rId40" display="https://podminky.urs.cz/item/CS_URS_2024_01/725241901"/>
    <hyperlink ref="F248" r:id="rId41" display="https://podminky.urs.cz/item/CS_URS_2024_01/725865501"/>
    <hyperlink ref="F251" r:id="rId42" display="https://podminky.urs.cz/item/CS_URS_2024_01/725822611"/>
    <hyperlink ref="F253" r:id="rId43" display="https://podminky.urs.cz/item/CS_URS_2024_01/998725103"/>
    <hyperlink ref="F262" r:id="rId44" display="https://podminky.urs.cz/item/CS_URS_2024_01/741371813"/>
    <hyperlink ref="F265" r:id="rId45" display="https://podminky.urs.cz/item/CS_URS_2024_01/741372012"/>
    <hyperlink ref="F269" r:id="rId46" display="https://podminky.urs.cz/item/CS_URS_2024_01/741313043"/>
    <hyperlink ref="F273" r:id="rId47" display="https://podminky.urs.cz/item/CS_URS_2024_01/741310251"/>
    <hyperlink ref="F279" r:id="rId48" display="https://podminky.urs.cz/item/CS_URS_2024_01/741310201"/>
    <hyperlink ref="F283" r:id="rId49" display="https://podminky.urs.cz/item/CS_URS_2024_01/998741103"/>
    <hyperlink ref="F286" r:id="rId50" display="https://podminky.urs.cz/item/CS_URS_2024_01/751398825"/>
    <hyperlink ref="F289" r:id="rId51" display="https://podminky.urs.cz/item/CS_URS_2024_01/751398021"/>
    <hyperlink ref="F293" r:id="rId52" display="https://podminky.urs.cz/item/CS_URS_2024_01/998751102"/>
    <hyperlink ref="F296" r:id="rId53" display="https://podminky.urs.cz/item/CS_URS_2024_01/763164541"/>
    <hyperlink ref="F299" r:id="rId54" display="https://podminky.urs.cz/item/CS_URS_2024_01/998763303"/>
    <hyperlink ref="F302" r:id="rId55" display="https://podminky.urs.cz/item/CS_URS_2024_01/766491851"/>
    <hyperlink ref="F305" r:id="rId56" display="https://podminky.urs.cz/item/CS_URS_2024_01/766691914"/>
    <hyperlink ref="F308" r:id="rId57" display="https://podminky.urs.cz/item/CS_URS_2024_01/766660001"/>
    <hyperlink ref="F312" r:id="rId58" display="https://podminky.urs.cz/item/CS_URS_2024_01/766693411"/>
    <hyperlink ref="F317" r:id="rId59" display="https://podminky.urs.cz/item/CS_URS_2024_01/998766103"/>
    <hyperlink ref="F321" r:id="rId60" display="https://podminky.urs.cz/item/CS_URS_2024_01/767646411"/>
    <hyperlink ref="F325" r:id="rId61" display="https://podminky.urs.cz/item/CS_URS_2024_01/998767103"/>
    <hyperlink ref="F328" r:id="rId62" display="https://podminky.urs.cz/item/CS_URS_2024_01/771111011"/>
    <hyperlink ref="F334" r:id="rId63" display="https://podminky.urs.cz/item/CS_URS_2024_01/771121011"/>
    <hyperlink ref="F336" r:id="rId64" display="https://podminky.urs.cz/item/CS_URS_2024_01/771574416"/>
    <hyperlink ref="F339" r:id="rId65" display="https://podminky.urs.cz/item/CS_URS_2024_01/998771103"/>
    <hyperlink ref="F342" r:id="rId66" display="https://podminky.urs.cz/item/CS_URS_2024_01/775429121"/>
    <hyperlink ref="F346" r:id="rId67" display="https://podminky.urs.cz/item/CS_URS_2024_01/998775103"/>
    <hyperlink ref="F349" r:id="rId68" display="https://podminky.urs.cz/item/CS_URS_2024_01/612135001"/>
    <hyperlink ref="F355" r:id="rId69" display="https://podminky.urs.cz/item/CS_URS_2024_01/781121011"/>
    <hyperlink ref="F357" r:id="rId70" display="https://podminky.urs.cz/item/CS_URS_2024_01/781161021"/>
    <hyperlink ref="F364" r:id="rId71" display="https://podminky.urs.cz/item/CS_URS_2024_01/781472216"/>
    <hyperlink ref="F367" r:id="rId72" display="https://podminky.urs.cz/item/CS_URS_2024_01/998781103"/>
    <hyperlink ref="F370" r:id="rId73" display="https://podminky.urs.cz/item/CS_URS_2024_01/783306805"/>
    <hyperlink ref="F373" r:id="rId74" display="https://podminky.urs.cz/item/CS_URS_2024_01/783301313"/>
    <hyperlink ref="F375" r:id="rId75" display="https://podminky.urs.cz/item/CS_URS_2024_01/783314201"/>
    <hyperlink ref="F377" r:id="rId76" display="https://podminky.urs.cz/item/CS_URS_2024_01/783317101"/>
    <hyperlink ref="F380" r:id="rId77" display="https://podminky.urs.cz/item/CS_URS_2024_01/784181101"/>
    <hyperlink ref="F383" r:id="rId78" display="https://podminky.urs.cz/item/CS_URS_2024_01/784211121"/>
    <hyperlink ref="F387" r:id="rId79" display="https://podminky.urs.cz/item/CS_URS_2024_01/04320300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8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BM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8" t="s">
        <v>110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83</v>
      </c>
    </row>
    <row r="4" spans="2:46" s="1" customFormat="1" ht="24.95" customHeight="1">
      <c r="B4" s="21"/>
      <c r="D4" s="104" t="s">
        <v>111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56" t="str">
        <f>'Rekapitulace stavby'!K6</f>
        <v>Rekonstrukce hygienických prostor ISŠT, Benešov, Černoleská 1997</v>
      </c>
      <c r="F7" s="357"/>
      <c r="G7" s="357"/>
      <c r="H7" s="357"/>
      <c r="L7" s="21"/>
    </row>
    <row r="8" spans="1:31" s="2" customFormat="1" ht="12" customHeight="1">
      <c r="A8" s="35"/>
      <c r="B8" s="40"/>
      <c r="C8" s="35"/>
      <c r="D8" s="106" t="s">
        <v>112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58" t="s">
        <v>136</v>
      </c>
      <c r="F9" s="359"/>
      <c r="G9" s="359"/>
      <c r="H9" s="359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28. 6. 2024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27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28</v>
      </c>
      <c r="F15" s="35"/>
      <c r="G15" s="35"/>
      <c r="H15" s="35"/>
      <c r="I15" s="106" t="s">
        <v>29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30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0" t="str">
        <f>'Rekapitulace stavby'!E14</f>
        <v>Vyplň údaj</v>
      </c>
      <c r="F18" s="361"/>
      <c r="G18" s="361"/>
      <c r="H18" s="361"/>
      <c r="I18" s="106" t="s">
        <v>29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32</v>
      </c>
      <c r="E20" s="35"/>
      <c r="F20" s="35"/>
      <c r="G20" s="35"/>
      <c r="H20" s="35"/>
      <c r="I20" s="106" t="s">
        <v>26</v>
      </c>
      <c r="J20" s="108" t="s">
        <v>19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33</v>
      </c>
      <c r="F21" s="35"/>
      <c r="G21" s="35"/>
      <c r="H21" s="35"/>
      <c r="I21" s="106" t="s">
        <v>29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35</v>
      </c>
      <c r="E23" s="35"/>
      <c r="F23" s="35"/>
      <c r="G23" s="35"/>
      <c r="H23" s="35"/>
      <c r="I23" s="106" t="s">
        <v>26</v>
      </c>
      <c r="J23" s="108" t="str">
        <f>IF('Rekapitulace stavby'!AN19="","",'Rekapitulace stavby'!AN19)</f>
        <v/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tr">
        <f>IF('Rekapitulace stavby'!E20="","",'Rekapitulace stavby'!E20)</f>
        <v xml:space="preserve"> </v>
      </c>
      <c r="F24" s="35"/>
      <c r="G24" s="35"/>
      <c r="H24" s="35"/>
      <c r="I24" s="106" t="s">
        <v>29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37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62" t="s">
        <v>19</v>
      </c>
      <c r="F27" s="362"/>
      <c r="G27" s="362"/>
      <c r="H27" s="362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39</v>
      </c>
      <c r="E30" s="35"/>
      <c r="F30" s="35"/>
      <c r="G30" s="35"/>
      <c r="H30" s="35"/>
      <c r="I30" s="35"/>
      <c r="J30" s="115">
        <f>ROUND(J82,2)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41</v>
      </c>
      <c r="G32" s="35"/>
      <c r="H32" s="35"/>
      <c r="I32" s="116" t="s">
        <v>40</v>
      </c>
      <c r="J32" s="116" t="s">
        <v>42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43</v>
      </c>
      <c r="E33" s="106" t="s">
        <v>44</v>
      </c>
      <c r="F33" s="118">
        <f>ROUND((SUM(BE82:BE89)),2)</f>
        <v>0</v>
      </c>
      <c r="G33" s="35"/>
      <c r="H33" s="35"/>
      <c r="I33" s="119">
        <v>0.21</v>
      </c>
      <c r="J33" s="118">
        <f>ROUND(((SUM(BE82:BE89))*I33),2)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45</v>
      </c>
      <c r="F34" s="118">
        <f>ROUND((SUM(BF82:BF89)),2)</f>
        <v>0</v>
      </c>
      <c r="G34" s="35"/>
      <c r="H34" s="35"/>
      <c r="I34" s="119">
        <v>0.12</v>
      </c>
      <c r="J34" s="118">
        <f>ROUND(((SUM(BF82:BF89))*I34),2)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46</v>
      </c>
      <c r="F35" s="118">
        <f>ROUND((SUM(BG82:BG89)),2)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47</v>
      </c>
      <c r="F36" s="118">
        <f>ROUND((SUM(BH82:BH89)),2)</f>
        <v>0</v>
      </c>
      <c r="G36" s="35"/>
      <c r="H36" s="35"/>
      <c r="I36" s="119">
        <v>0.12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48</v>
      </c>
      <c r="F37" s="118">
        <f>ROUND((SUM(BI82:BI89)),2)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49</v>
      </c>
      <c r="E39" s="122"/>
      <c r="F39" s="122"/>
      <c r="G39" s="123" t="s">
        <v>50</v>
      </c>
      <c r="H39" s="124" t="s">
        <v>51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114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63" t="str">
        <f>E7</f>
        <v>Rekonstrukce hygienických prostor ISŠT, Benešov, Černoleská 1997</v>
      </c>
      <c r="F48" s="364"/>
      <c r="G48" s="364"/>
      <c r="H48" s="364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112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0" t="str">
        <f>E9</f>
        <v>VRN - Vedlejší rozpočtové náklady</v>
      </c>
      <c r="F50" s="365"/>
      <c r="G50" s="365"/>
      <c r="H50" s="365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Benešov, Černoleská 1997</v>
      </c>
      <c r="G52" s="37"/>
      <c r="H52" s="37"/>
      <c r="I52" s="30" t="s">
        <v>23</v>
      </c>
      <c r="J52" s="60" t="str">
        <f>IF(J12="","",J12)</f>
        <v>28. 6. 2024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5.7" customHeight="1">
      <c r="A54" s="35"/>
      <c r="B54" s="36"/>
      <c r="C54" s="30" t="s">
        <v>25</v>
      </c>
      <c r="D54" s="37"/>
      <c r="E54" s="37"/>
      <c r="F54" s="28" t="str">
        <f>E15</f>
        <v>Integrovaná střední škola technická</v>
      </c>
      <c r="G54" s="37"/>
      <c r="H54" s="37"/>
      <c r="I54" s="30" t="s">
        <v>32</v>
      </c>
      <c r="J54" s="33" t="str">
        <f>E21</f>
        <v>Ing. arch. Ondřej Lovíšek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30" t="s">
        <v>35</v>
      </c>
      <c r="J55" s="33" t="str">
        <f>E24</f>
        <v xml:space="preserve"> 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115</v>
      </c>
      <c r="D57" s="132"/>
      <c r="E57" s="132"/>
      <c r="F57" s="132"/>
      <c r="G57" s="132"/>
      <c r="H57" s="132"/>
      <c r="I57" s="132"/>
      <c r="J57" s="133" t="s">
        <v>116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71</v>
      </c>
      <c r="D59" s="37"/>
      <c r="E59" s="37"/>
      <c r="F59" s="37"/>
      <c r="G59" s="37"/>
      <c r="H59" s="37"/>
      <c r="I59" s="37"/>
      <c r="J59" s="78">
        <f>J82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117</v>
      </c>
    </row>
    <row r="60" spans="2:12" s="9" customFormat="1" ht="24.95" customHeight="1">
      <c r="B60" s="135"/>
      <c r="C60" s="136"/>
      <c r="D60" s="137" t="s">
        <v>136</v>
      </c>
      <c r="E60" s="138"/>
      <c r="F60" s="138"/>
      <c r="G60" s="138"/>
      <c r="H60" s="138"/>
      <c r="I60" s="138"/>
      <c r="J60" s="139">
        <f>J83</f>
        <v>0</v>
      </c>
      <c r="K60" s="136"/>
      <c r="L60" s="140"/>
    </row>
    <row r="61" spans="2:12" s="10" customFormat="1" ht="19.9" customHeight="1">
      <c r="B61" s="141"/>
      <c r="C61" s="142"/>
      <c r="D61" s="143" t="s">
        <v>1035</v>
      </c>
      <c r="E61" s="144"/>
      <c r="F61" s="144"/>
      <c r="G61" s="144"/>
      <c r="H61" s="144"/>
      <c r="I61" s="144"/>
      <c r="J61" s="145">
        <f>J84</f>
        <v>0</v>
      </c>
      <c r="K61" s="142"/>
      <c r="L61" s="146"/>
    </row>
    <row r="62" spans="2:12" s="10" customFormat="1" ht="19.9" customHeight="1">
      <c r="B62" s="141"/>
      <c r="C62" s="142"/>
      <c r="D62" s="143" t="s">
        <v>1036</v>
      </c>
      <c r="E62" s="144"/>
      <c r="F62" s="144"/>
      <c r="G62" s="144"/>
      <c r="H62" s="144"/>
      <c r="I62" s="144"/>
      <c r="J62" s="145">
        <f>J87</f>
        <v>0</v>
      </c>
      <c r="K62" s="142"/>
      <c r="L62" s="146"/>
    </row>
    <row r="63" spans="1:31" s="2" customFormat="1" ht="21.75" customHeight="1">
      <c r="A63" s="35"/>
      <c r="B63" s="36"/>
      <c r="C63" s="37"/>
      <c r="D63" s="37"/>
      <c r="E63" s="37"/>
      <c r="F63" s="37"/>
      <c r="G63" s="37"/>
      <c r="H63" s="37"/>
      <c r="I63" s="37"/>
      <c r="J63" s="37"/>
      <c r="K63" s="37"/>
      <c r="L63" s="10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4" spans="1:31" s="2" customFormat="1" ht="6.95" customHeight="1">
      <c r="A64" s="35"/>
      <c r="B64" s="48"/>
      <c r="C64" s="49"/>
      <c r="D64" s="49"/>
      <c r="E64" s="49"/>
      <c r="F64" s="49"/>
      <c r="G64" s="49"/>
      <c r="H64" s="49"/>
      <c r="I64" s="49"/>
      <c r="J64" s="49"/>
      <c r="K64" s="49"/>
      <c r="L64" s="107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8" spans="1:31" s="2" customFormat="1" ht="6.95" customHeight="1">
      <c r="A68" s="35"/>
      <c r="B68" s="50"/>
      <c r="C68" s="51"/>
      <c r="D68" s="51"/>
      <c r="E68" s="51"/>
      <c r="F68" s="51"/>
      <c r="G68" s="51"/>
      <c r="H68" s="51"/>
      <c r="I68" s="51"/>
      <c r="J68" s="51"/>
      <c r="K68" s="51"/>
      <c r="L68" s="10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24.95" customHeight="1">
      <c r="A69" s="35"/>
      <c r="B69" s="36"/>
      <c r="C69" s="24" t="s">
        <v>138</v>
      </c>
      <c r="D69" s="37"/>
      <c r="E69" s="37"/>
      <c r="F69" s="37"/>
      <c r="G69" s="37"/>
      <c r="H69" s="37"/>
      <c r="I69" s="37"/>
      <c r="J69" s="37"/>
      <c r="K69" s="37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6.95" customHeight="1">
      <c r="A70" s="35"/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2" customHeight="1">
      <c r="A71" s="35"/>
      <c r="B71" s="36"/>
      <c r="C71" s="30" t="s">
        <v>16</v>
      </c>
      <c r="D71" s="37"/>
      <c r="E71" s="37"/>
      <c r="F71" s="37"/>
      <c r="G71" s="37"/>
      <c r="H71" s="37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6.5" customHeight="1">
      <c r="A72" s="35"/>
      <c r="B72" s="36"/>
      <c r="C72" s="37"/>
      <c r="D72" s="37"/>
      <c r="E72" s="363" t="str">
        <f>E7</f>
        <v>Rekonstrukce hygienických prostor ISŠT, Benešov, Černoleská 1997</v>
      </c>
      <c r="F72" s="364"/>
      <c r="G72" s="364"/>
      <c r="H72" s="364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2" customHeight="1">
      <c r="A73" s="35"/>
      <c r="B73" s="36"/>
      <c r="C73" s="30" t="s">
        <v>112</v>
      </c>
      <c r="D73" s="37"/>
      <c r="E73" s="37"/>
      <c r="F73" s="37"/>
      <c r="G73" s="37"/>
      <c r="H73" s="37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6.5" customHeight="1">
      <c r="A74" s="35"/>
      <c r="B74" s="36"/>
      <c r="C74" s="37"/>
      <c r="D74" s="37"/>
      <c r="E74" s="320" t="str">
        <f>E9</f>
        <v>VRN - Vedlejší rozpočtové náklady</v>
      </c>
      <c r="F74" s="365"/>
      <c r="G74" s="365"/>
      <c r="H74" s="365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5" customHeight="1">
      <c r="A75" s="35"/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30" t="s">
        <v>21</v>
      </c>
      <c r="D76" s="37"/>
      <c r="E76" s="37"/>
      <c r="F76" s="28" t="str">
        <f>F12</f>
        <v>Benešov, Černoleská 1997</v>
      </c>
      <c r="G76" s="37"/>
      <c r="H76" s="37"/>
      <c r="I76" s="30" t="s">
        <v>23</v>
      </c>
      <c r="J76" s="60" t="str">
        <f>IF(J12="","",J12)</f>
        <v>28. 6. 2024</v>
      </c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5" customHeight="1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25.7" customHeight="1">
      <c r="A78" s="35"/>
      <c r="B78" s="36"/>
      <c r="C78" s="30" t="s">
        <v>25</v>
      </c>
      <c r="D78" s="37"/>
      <c r="E78" s="37"/>
      <c r="F78" s="28" t="str">
        <f>E15</f>
        <v>Integrovaná střední škola technická</v>
      </c>
      <c r="G78" s="37"/>
      <c r="H78" s="37"/>
      <c r="I78" s="30" t="s">
        <v>32</v>
      </c>
      <c r="J78" s="33" t="str">
        <f>E21</f>
        <v>Ing. arch. Ondřej Lovíšek</v>
      </c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5.2" customHeight="1">
      <c r="A79" s="35"/>
      <c r="B79" s="36"/>
      <c r="C79" s="30" t="s">
        <v>30</v>
      </c>
      <c r="D79" s="37"/>
      <c r="E79" s="37"/>
      <c r="F79" s="28" t="str">
        <f>IF(E18="","",E18)</f>
        <v>Vyplň údaj</v>
      </c>
      <c r="G79" s="37"/>
      <c r="H79" s="37"/>
      <c r="I79" s="30" t="s">
        <v>35</v>
      </c>
      <c r="J79" s="33" t="str">
        <f>E24</f>
        <v xml:space="preserve"> </v>
      </c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0.35" customHeight="1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11" customFormat="1" ht="29.25" customHeight="1">
      <c r="A81" s="147"/>
      <c r="B81" s="148"/>
      <c r="C81" s="149" t="s">
        <v>139</v>
      </c>
      <c r="D81" s="150" t="s">
        <v>58</v>
      </c>
      <c r="E81" s="150" t="s">
        <v>54</v>
      </c>
      <c r="F81" s="150" t="s">
        <v>55</v>
      </c>
      <c r="G81" s="150" t="s">
        <v>140</v>
      </c>
      <c r="H81" s="150" t="s">
        <v>141</v>
      </c>
      <c r="I81" s="150" t="s">
        <v>142</v>
      </c>
      <c r="J81" s="150" t="s">
        <v>116</v>
      </c>
      <c r="K81" s="151" t="s">
        <v>143</v>
      </c>
      <c r="L81" s="152"/>
      <c r="M81" s="69" t="s">
        <v>19</v>
      </c>
      <c r="N81" s="70" t="s">
        <v>43</v>
      </c>
      <c r="O81" s="70" t="s">
        <v>144</v>
      </c>
      <c r="P81" s="70" t="s">
        <v>145</v>
      </c>
      <c r="Q81" s="70" t="s">
        <v>146</v>
      </c>
      <c r="R81" s="70" t="s">
        <v>147</v>
      </c>
      <c r="S81" s="70" t="s">
        <v>148</v>
      </c>
      <c r="T81" s="71" t="s">
        <v>149</v>
      </c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</row>
    <row r="82" spans="1:63" s="2" customFormat="1" ht="22.9" customHeight="1">
      <c r="A82" s="35"/>
      <c r="B82" s="36"/>
      <c r="C82" s="76" t="s">
        <v>150</v>
      </c>
      <c r="D82" s="37"/>
      <c r="E82" s="37"/>
      <c r="F82" s="37"/>
      <c r="G82" s="37"/>
      <c r="H82" s="37"/>
      <c r="I82" s="37"/>
      <c r="J82" s="153">
        <f>BK82</f>
        <v>0</v>
      </c>
      <c r="K82" s="37"/>
      <c r="L82" s="40"/>
      <c r="M82" s="72"/>
      <c r="N82" s="154"/>
      <c r="O82" s="73"/>
      <c r="P82" s="155">
        <f>P83</f>
        <v>0</v>
      </c>
      <c r="Q82" s="73"/>
      <c r="R82" s="155">
        <f>R83</f>
        <v>0</v>
      </c>
      <c r="S82" s="73"/>
      <c r="T82" s="156">
        <f>T83</f>
        <v>0</v>
      </c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T82" s="18" t="s">
        <v>72</v>
      </c>
      <c r="AU82" s="18" t="s">
        <v>117</v>
      </c>
      <c r="BK82" s="157">
        <f>BK83</f>
        <v>0</v>
      </c>
    </row>
    <row r="83" spans="2:63" s="12" customFormat="1" ht="25.9" customHeight="1">
      <c r="B83" s="158"/>
      <c r="C83" s="159"/>
      <c r="D83" s="160" t="s">
        <v>72</v>
      </c>
      <c r="E83" s="161" t="s">
        <v>108</v>
      </c>
      <c r="F83" s="161" t="s">
        <v>109</v>
      </c>
      <c r="G83" s="159"/>
      <c r="H83" s="159"/>
      <c r="I83" s="162"/>
      <c r="J83" s="163">
        <f>BK83</f>
        <v>0</v>
      </c>
      <c r="K83" s="159"/>
      <c r="L83" s="164"/>
      <c r="M83" s="165"/>
      <c r="N83" s="166"/>
      <c r="O83" s="166"/>
      <c r="P83" s="167">
        <f>P84+P87</f>
        <v>0</v>
      </c>
      <c r="Q83" s="166"/>
      <c r="R83" s="167">
        <f>R84+R87</f>
        <v>0</v>
      </c>
      <c r="S83" s="166"/>
      <c r="T83" s="168">
        <f>T84+T87</f>
        <v>0</v>
      </c>
      <c r="AR83" s="169" t="s">
        <v>185</v>
      </c>
      <c r="AT83" s="170" t="s">
        <v>72</v>
      </c>
      <c r="AU83" s="170" t="s">
        <v>73</v>
      </c>
      <c r="AY83" s="169" t="s">
        <v>153</v>
      </c>
      <c r="BK83" s="171">
        <f>BK84+BK87</f>
        <v>0</v>
      </c>
    </row>
    <row r="84" spans="2:63" s="12" customFormat="1" ht="22.9" customHeight="1">
      <c r="B84" s="158"/>
      <c r="C84" s="159"/>
      <c r="D84" s="160" t="s">
        <v>72</v>
      </c>
      <c r="E84" s="172" t="s">
        <v>1037</v>
      </c>
      <c r="F84" s="172" t="s">
        <v>1038</v>
      </c>
      <c r="G84" s="159"/>
      <c r="H84" s="159"/>
      <c r="I84" s="162"/>
      <c r="J84" s="173">
        <f>BK84</f>
        <v>0</v>
      </c>
      <c r="K84" s="159"/>
      <c r="L84" s="164"/>
      <c r="M84" s="165"/>
      <c r="N84" s="166"/>
      <c r="O84" s="166"/>
      <c r="P84" s="167">
        <f>SUM(P85:P86)</f>
        <v>0</v>
      </c>
      <c r="Q84" s="166"/>
      <c r="R84" s="167">
        <f>SUM(R85:R86)</f>
        <v>0</v>
      </c>
      <c r="S84" s="166"/>
      <c r="T84" s="168">
        <f>SUM(T85:T86)</f>
        <v>0</v>
      </c>
      <c r="AR84" s="169" t="s">
        <v>185</v>
      </c>
      <c r="AT84" s="170" t="s">
        <v>72</v>
      </c>
      <c r="AU84" s="170" t="s">
        <v>81</v>
      </c>
      <c r="AY84" s="169" t="s">
        <v>153</v>
      </c>
      <c r="BK84" s="171">
        <f>SUM(BK85:BK86)</f>
        <v>0</v>
      </c>
    </row>
    <row r="85" spans="1:65" s="2" customFormat="1" ht="16.5" customHeight="1">
      <c r="A85" s="35"/>
      <c r="B85" s="36"/>
      <c r="C85" s="174" t="s">
        <v>81</v>
      </c>
      <c r="D85" s="174" t="s">
        <v>156</v>
      </c>
      <c r="E85" s="175" t="s">
        <v>1039</v>
      </c>
      <c r="F85" s="176" t="s">
        <v>1040</v>
      </c>
      <c r="G85" s="177" t="s">
        <v>242</v>
      </c>
      <c r="H85" s="178">
        <v>1</v>
      </c>
      <c r="I85" s="179"/>
      <c r="J85" s="180">
        <f>ROUND(I85*H85,2)</f>
        <v>0</v>
      </c>
      <c r="K85" s="176" t="s">
        <v>160</v>
      </c>
      <c r="L85" s="40"/>
      <c r="M85" s="181" t="s">
        <v>19</v>
      </c>
      <c r="N85" s="182" t="s">
        <v>44</v>
      </c>
      <c r="O85" s="65"/>
      <c r="P85" s="183">
        <f>O85*H85</f>
        <v>0</v>
      </c>
      <c r="Q85" s="183">
        <v>0</v>
      </c>
      <c r="R85" s="183">
        <f>Q85*H85</f>
        <v>0</v>
      </c>
      <c r="S85" s="183">
        <v>0</v>
      </c>
      <c r="T85" s="184">
        <f>S85*H85</f>
        <v>0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R85" s="185" t="s">
        <v>738</v>
      </c>
      <c r="AT85" s="185" t="s">
        <v>156</v>
      </c>
      <c r="AU85" s="185" t="s">
        <v>83</v>
      </c>
      <c r="AY85" s="18" t="s">
        <v>153</v>
      </c>
      <c r="BE85" s="186">
        <f>IF(N85="základní",J85,0)</f>
        <v>0</v>
      </c>
      <c r="BF85" s="186">
        <f>IF(N85="snížená",J85,0)</f>
        <v>0</v>
      </c>
      <c r="BG85" s="186">
        <f>IF(N85="zákl. přenesená",J85,0)</f>
        <v>0</v>
      </c>
      <c r="BH85" s="186">
        <f>IF(N85="sníž. přenesená",J85,0)</f>
        <v>0</v>
      </c>
      <c r="BI85" s="186">
        <f>IF(N85="nulová",J85,0)</f>
        <v>0</v>
      </c>
      <c r="BJ85" s="18" t="s">
        <v>81</v>
      </c>
      <c r="BK85" s="186">
        <f>ROUND(I85*H85,2)</f>
        <v>0</v>
      </c>
      <c r="BL85" s="18" t="s">
        <v>738</v>
      </c>
      <c r="BM85" s="185" t="s">
        <v>1041</v>
      </c>
    </row>
    <row r="86" spans="1:47" s="2" customFormat="1" ht="11.25">
      <c r="A86" s="35"/>
      <c r="B86" s="36"/>
      <c r="C86" s="37"/>
      <c r="D86" s="187" t="s">
        <v>163</v>
      </c>
      <c r="E86" s="37"/>
      <c r="F86" s="188" t="s">
        <v>1042</v>
      </c>
      <c r="G86" s="37"/>
      <c r="H86" s="37"/>
      <c r="I86" s="189"/>
      <c r="J86" s="37"/>
      <c r="K86" s="37"/>
      <c r="L86" s="40"/>
      <c r="M86" s="190"/>
      <c r="N86" s="191"/>
      <c r="O86" s="65"/>
      <c r="P86" s="65"/>
      <c r="Q86" s="65"/>
      <c r="R86" s="65"/>
      <c r="S86" s="65"/>
      <c r="T86" s="66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T86" s="18" t="s">
        <v>163</v>
      </c>
      <c r="AU86" s="18" t="s">
        <v>83</v>
      </c>
    </row>
    <row r="87" spans="2:63" s="12" customFormat="1" ht="22.9" customHeight="1">
      <c r="B87" s="158"/>
      <c r="C87" s="159"/>
      <c r="D87" s="160" t="s">
        <v>72</v>
      </c>
      <c r="E87" s="172" t="s">
        <v>1043</v>
      </c>
      <c r="F87" s="172" t="s">
        <v>1044</v>
      </c>
      <c r="G87" s="159"/>
      <c r="H87" s="159"/>
      <c r="I87" s="162"/>
      <c r="J87" s="173">
        <f>BK87</f>
        <v>0</v>
      </c>
      <c r="K87" s="159"/>
      <c r="L87" s="164"/>
      <c r="M87" s="165"/>
      <c r="N87" s="166"/>
      <c r="O87" s="166"/>
      <c r="P87" s="167">
        <f>SUM(P88:P89)</f>
        <v>0</v>
      </c>
      <c r="Q87" s="166"/>
      <c r="R87" s="167">
        <f>SUM(R88:R89)</f>
        <v>0</v>
      </c>
      <c r="S87" s="166"/>
      <c r="T87" s="168">
        <f>SUM(T88:T89)</f>
        <v>0</v>
      </c>
      <c r="AR87" s="169" t="s">
        <v>185</v>
      </c>
      <c r="AT87" s="170" t="s">
        <v>72</v>
      </c>
      <c r="AU87" s="170" t="s">
        <v>81</v>
      </c>
      <c r="AY87" s="169" t="s">
        <v>153</v>
      </c>
      <c r="BK87" s="171">
        <f>SUM(BK88:BK89)</f>
        <v>0</v>
      </c>
    </row>
    <row r="88" spans="1:65" s="2" customFormat="1" ht="16.5" customHeight="1">
      <c r="A88" s="35"/>
      <c r="B88" s="36"/>
      <c r="C88" s="174" t="s">
        <v>83</v>
      </c>
      <c r="D88" s="174" t="s">
        <v>156</v>
      </c>
      <c r="E88" s="175" t="s">
        <v>1045</v>
      </c>
      <c r="F88" s="176" t="s">
        <v>1044</v>
      </c>
      <c r="G88" s="177" t="s">
        <v>242</v>
      </c>
      <c r="H88" s="178">
        <v>1</v>
      </c>
      <c r="I88" s="179"/>
      <c r="J88" s="180">
        <f>ROUND(I88*H88,2)</f>
        <v>0</v>
      </c>
      <c r="K88" s="176" t="s">
        <v>160</v>
      </c>
      <c r="L88" s="40"/>
      <c r="M88" s="181" t="s">
        <v>19</v>
      </c>
      <c r="N88" s="182" t="s">
        <v>44</v>
      </c>
      <c r="O88" s="65"/>
      <c r="P88" s="183">
        <f>O88*H88</f>
        <v>0</v>
      </c>
      <c r="Q88" s="183">
        <v>0</v>
      </c>
      <c r="R88" s="183">
        <f>Q88*H88</f>
        <v>0</v>
      </c>
      <c r="S88" s="183">
        <v>0</v>
      </c>
      <c r="T88" s="184">
        <f>S88*H88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185" t="s">
        <v>738</v>
      </c>
      <c r="AT88" s="185" t="s">
        <v>156</v>
      </c>
      <c r="AU88" s="185" t="s">
        <v>83</v>
      </c>
      <c r="AY88" s="18" t="s">
        <v>153</v>
      </c>
      <c r="BE88" s="186">
        <f>IF(N88="základní",J88,0)</f>
        <v>0</v>
      </c>
      <c r="BF88" s="186">
        <f>IF(N88="snížená",J88,0)</f>
        <v>0</v>
      </c>
      <c r="BG88" s="186">
        <f>IF(N88="zákl. přenesená",J88,0)</f>
        <v>0</v>
      </c>
      <c r="BH88" s="186">
        <f>IF(N88="sníž. přenesená",J88,0)</f>
        <v>0</v>
      </c>
      <c r="BI88" s="186">
        <f>IF(N88="nulová",J88,0)</f>
        <v>0</v>
      </c>
      <c r="BJ88" s="18" t="s">
        <v>81</v>
      </c>
      <c r="BK88" s="186">
        <f>ROUND(I88*H88,2)</f>
        <v>0</v>
      </c>
      <c r="BL88" s="18" t="s">
        <v>738</v>
      </c>
      <c r="BM88" s="185" t="s">
        <v>1046</v>
      </c>
    </row>
    <row r="89" spans="1:47" s="2" customFormat="1" ht="11.25">
      <c r="A89" s="35"/>
      <c r="B89" s="36"/>
      <c r="C89" s="37"/>
      <c r="D89" s="187" t="s">
        <v>163</v>
      </c>
      <c r="E89" s="37"/>
      <c r="F89" s="188" t="s">
        <v>1047</v>
      </c>
      <c r="G89" s="37"/>
      <c r="H89" s="37"/>
      <c r="I89" s="189"/>
      <c r="J89" s="37"/>
      <c r="K89" s="37"/>
      <c r="L89" s="40"/>
      <c r="M89" s="225"/>
      <c r="N89" s="226"/>
      <c r="O89" s="227"/>
      <c r="P89" s="227"/>
      <c r="Q89" s="227"/>
      <c r="R89" s="227"/>
      <c r="S89" s="227"/>
      <c r="T89" s="228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8" t="s">
        <v>163</v>
      </c>
      <c r="AU89" s="18" t="s">
        <v>83</v>
      </c>
    </row>
    <row r="90" spans="1:31" s="2" customFormat="1" ht="6.95" customHeight="1">
      <c r="A90" s="35"/>
      <c r="B90" s="48"/>
      <c r="C90" s="49"/>
      <c r="D90" s="49"/>
      <c r="E90" s="49"/>
      <c r="F90" s="49"/>
      <c r="G90" s="49"/>
      <c r="H90" s="49"/>
      <c r="I90" s="49"/>
      <c r="J90" s="49"/>
      <c r="K90" s="49"/>
      <c r="L90" s="40"/>
      <c r="M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</sheetData>
  <sheetProtection algorithmName="SHA-512" hashValue="SGQELy8nJRGvnjAVqxJkB2SLueA1EI+yKhyD/OUAjkuoc+VlWhtH+H1QAxvI04g+n5IzXk6bShfHU0S7cshoeg==" saltValue="Vk07Z1Y6X6zyowZ3VMYdGVa5VNutUp/aLnQDRCZJljfgGzA0oyyBNfYZqVFWiB5+Gp/dJYxLKW2pnGdbQA5pSA==" spinCount="100000" sheet="1" objects="1" scenarios="1" formatColumns="0" formatRows="0" autoFilter="0"/>
  <autoFilter ref="C81:K89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4_01/013254000"/>
    <hyperlink ref="F89" r:id="rId2" display="https://podminky.urs.cz/item/CS_URS_2024_01/0329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29" customWidth="1"/>
    <col min="2" max="2" width="1.7109375" style="229" customWidth="1"/>
    <col min="3" max="4" width="5.00390625" style="229" customWidth="1"/>
    <col min="5" max="5" width="11.7109375" style="229" customWidth="1"/>
    <col min="6" max="6" width="9.140625" style="229" customWidth="1"/>
    <col min="7" max="7" width="5.00390625" style="229" customWidth="1"/>
    <col min="8" max="8" width="77.8515625" style="229" customWidth="1"/>
    <col min="9" max="10" width="20.00390625" style="229" customWidth="1"/>
    <col min="11" max="11" width="1.7109375" style="229" customWidth="1"/>
  </cols>
  <sheetData>
    <row r="1" s="1" customFormat="1" ht="37.5" customHeight="1"/>
    <row r="2" spans="2:11" s="1" customFormat="1" ht="7.5" customHeight="1">
      <c r="B2" s="230"/>
      <c r="C2" s="231"/>
      <c r="D2" s="231"/>
      <c r="E2" s="231"/>
      <c r="F2" s="231"/>
      <c r="G2" s="231"/>
      <c r="H2" s="231"/>
      <c r="I2" s="231"/>
      <c r="J2" s="231"/>
      <c r="K2" s="232"/>
    </row>
    <row r="3" spans="2:11" s="15" customFormat="1" ht="45" customHeight="1">
      <c r="B3" s="233"/>
      <c r="C3" s="368" t="s">
        <v>1048</v>
      </c>
      <c r="D3" s="368"/>
      <c r="E3" s="368"/>
      <c r="F3" s="368"/>
      <c r="G3" s="368"/>
      <c r="H3" s="368"/>
      <c r="I3" s="368"/>
      <c r="J3" s="368"/>
      <c r="K3" s="234"/>
    </row>
    <row r="4" spans="2:11" s="1" customFormat="1" ht="25.5" customHeight="1">
      <c r="B4" s="235"/>
      <c r="C4" s="367" t="s">
        <v>1049</v>
      </c>
      <c r="D4" s="367"/>
      <c r="E4" s="367"/>
      <c r="F4" s="367"/>
      <c r="G4" s="367"/>
      <c r="H4" s="367"/>
      <c r="I4" s="367"/>
      <c r="J4" s="367"/>
      <c r="K4" s="236"/>
    </row>
    <row r="5" spans="2:11" s="1" customFormat="1" ht="5.25" customHeight="1">
      <c r="B5" s="235"/>
      <c r="C5" s="237"/>
      <c r="D5" s="237"/>
      <c r="E5" s="237"/>
      <c r="F5" s="237"/>
      <c r="G5" s="237"/>
      <c r="H5" s="237"/>
      <c r="I5" s="237"/>
      <c r="J5" s="237"/>
      <c r="K5" s="236"/>
    </row>
    <row r="6" spans="2:11" s="1" customFormat="1" ht="15" customHeight="1">
      <c r="B6" s="235"/>
      <c r="C6" s="366" t="s">
        <v>1050</v>
      </c>
      <c r="D6" s="366"/>
      <c r="E6" s="366"/>
      <c r="F6" s="366"/>
      <c r="G6" s="366"/>
      <c r="H6" s="366"/>
      <c r="I6" s="366"/>
      <c r="J6" s="366"/>
      <c r="K6" s="236"/>
    </row>
    <row r="7" spans="2:11" s="1" customFormat="1" ht="15" customHeight="1">
      <c r="B7" s="239"/>
      <c r="C7" s="366" t="s">
        <v>1051</v>
      </c>
      <c r="D7" s="366"/>
      <c r="E7" s="366"/>
      <c r="F7" s="366"/>
      <c r="G7" s="366"/>
      <c r="H7" s="366"/>
      <c r="I7" s="366"/>
      <c r="J7" s="366"/>
      <c r="K7" s="236"/>
    </row>
    <row r="8" spans="2:11" s="1" customFormat="1" ht="12.75" customHeight="1">
      <c r="B8" s="239"/>
      <c r="C8" s="238"/>
      <c r="D8" s="238"/>
      <c r="E8" s="238"/>
      <c r="F8" s="238"/>
      <c r="G8" s="238"/>
      <c r="H8" s="238"/>
      <c r="I8" s="238"/>
      <c r="J8" s="238"/>
      <c r="K8" s="236"/>
    </row>
    <row r="9" spans="2:11" s="1" customFormat="1" ht="15" customHeight="1">
      <c r="B9" s="239"/>
      <c r="C9" s="366" t="s">
        <v>1052</v>
      </c>
      <c r="D9" s="366"/>
      <c r="E9" s="366"/>
      <c r="F9" s="366"/>
      <c r="G9" s="366"/>
      <c r="H9" s="366"/>
      <c r="I9" s="366"/>
      <c r="J9" s="366"/>
      <c r="K9" s="236"/>
    </row>
    <row r="10" spans="2:11" s="1" customFormat="1" ht="15" customHeight="1">
      <c r="B10" s="239"/>
      <c r="C10" s="238"/>
      <c r="D10" s="366" t="s">
        <v>1053</v>
      </c>
      <c r="E10" s="366"/>
      <c r="F10" s="366"/>
      <c r="G10" s="366"/>
      <c r="H10" s="366"/>
      <c r="I10" s="366"/>
      <c r="J10" s="366"/>
      <c r="K10" s="236"/>
    </row>
    <row r="11" spans="2:11" s="1" customFormat="1" ht="15" customHeight="1">
      <c r="B11" s="239"/>
      <c r="C11" s="240"/>
      <c r="D11" s="366" t="s">
        <v>1054</v>
      </c>
      <c r="E11" s="366"/>
      <c r="F11" s="366"/>
      <c r="G11" s="366"/>
      <c r="H11" s="366"/>
      <c r="I11" s="366"/>
      <c r="J11" s="366"/>
      <c r="K11" s="236"/>
    </row>
    <row r="12" spans="2:11" s="1" customFormat="1" ht="15" customHeight="1">
      <c r="B12" s="239"/>
      <c r="C12" s="240"/>
      <c r="D12" s="238"/>
      <c r="E12" s="238"/>
      <c r="F12" s="238"/>
      <c r="G12" s="238"/>
      <c r="H12" s="238"/>
      <c r="I12" s="238"/>
      <c r="J12" s="238"/>
      <c r="K12" s="236"/>
    </row>
    <row r="13" spans="2:11" s="1" customFormat="1" ht="15" customHeight="1">
      <c r="B13" s="239"/>
      <c r="C13" s="240"/>
      <c r="D13" s="241" t="s">
        <v>1055</v>
      </c>
      <c r="E13" s="238"/>
      <c r="F13" s="238"/>
      <c r="G13" s="238"/>
      <c r="H13" s="238"/>
      <c r="I13" s="238"/>
      <c r="J13" s="238"/>
      <c r="K13" s="236"/>
    </row>
    <row r="14" spans="2:11" s="1" customFormat="1" ht="12.75" customHeight="1">
      <c r="B14" s="239"/>
      <c r="C14" s="240"/>
      <c r="D14" s="240"/>
      <c r="E14" s="240"/>
      <c r="F14" s="240"/>
      <c r="G14" s="240"/>
      <c r="H14" s="240"/>
      <c r="I14" s="240"/>
      <c r="J14" s="240"/>
      <c r="K14" s="236"/>
    </row>
    <row r="15" spans="2:11" s="1" customFormat="1" ht="15" customHeight="1">
      <c r="B15" s="239"/>
      <c r="C15" s="240"/>
      <c r="D15" s="366" t="s">
        <v>1056</v>
      </c>
      <c r="E15" s="366"/>
      <c r="F15" s="366"/>
      <c r="G15" s="366"/>
      <c r="H15" s="366"/>
      <c r="I15" s="366"/>
      <c r="J15" s="366"/>
      <c r="K15" s="236"/>
    </row>
    <row r="16" spans="2:11" s="1" customFormat="1" ht="15" customHeight="1">
      <c r="B16" s="239"/>
      <c r="C16" s="240"/>
      <c r="D16" s="366" t="s">
        <v>1057</v>
      </c>
      <c r="E16" s="366"/>
      <c r="F16" s="366"/>
      <c r="G16" s="366"/>
      <c r="H16" s="366"/>
      <c r="I16" s="366"/>
      <c r="J16" s="366"/>
      <c r="K16" s="236"/>
    </row>
    <row r="17" spans="2:11" s="1" customFormat="1" ht="15" customHeight="1">
      <c r="B17" s="239"/>
      <c r="C17" s="240"/>
      <c r="D17" s="366" t="s">
        <v>1058</v>
      </c>
      <c r="E17" s="366"/>
      <c r="F17" s="366"/>
      <c r="G17" s="366"/>
      <c r="H17" s="366"/>
      <c r="I17" s="366"/>
      <c r="J17" s="366"/>
      <c r="K17" s="236"/>
    </row>
    <row r="18" spans="2:11" s="1" customFormat="1" ht="15" customHeight="1">
      <c r="B18" s="239"/>
      <c r="C18" s="240"/>
      <c r="D18" s="240"/>
      <c r="E18" s="242" t="s">
        <v>80</v>
      </c>
      <c r="F18" s="366" t="s">
        <v>1059</v>
      </c>
      <c r="G18" s="366"/>
      <c r="H18" s="366"/>
      <c r="I18" s="366"/>
      <c r="J18" s="366"/>
      <c r="K18" s="236"/>
    </row>
    <row r="19" spans="2:11" s="1" customFormat="1" ht="15" customHeight="1">
      <c r="B19" s="239"/>
      <c r="C19" s="240"/>
      <c r="D19" s="240"/>
      <c r="E19" s="242" t="s">
        <v>1060</v>
      </c>
      <c r="F19" s="366" t="s">
        <v>1061</v>
      </c>
      <c r="G19" s="366"/>
      <c r="H19" s="366"/>
      <c r="I19" s="366"/>
      <c r="J19" s="366"/>
      <c r="K19" s="236"/>
    </row>
    <row r="20" spans="2:11" s="1" customFormat="1" ht="15" customHeight="1">
      <c r="B20" s="239"/>
      <c r="C20" s="240"/>
      <c r="D20" s="240"/>
      <c r="E20" s="242" t="s">
        <v>1062</v>
      </c>
      <c r="F20" s="366" t="s">
        <v>1063</v>
      </c>
      <c r="G20" s="366"/>
      <c r="H20" s="366"/>
      <c r="I20" s="366"/>
      <c r="J20" s="366"/>
      <c r="K20" s="236"/>
    </row>
    <row r="21" spans="2:11" s="1" customFormat="1" ht="15" customHeight="1">
      <c r="B21" s="239"/>
      <c r="C21" s="240"/>
      <c r="D21" s="240"/>
      <c r="E21" s="242" t="s">
        <v>1064</v>
      </c>
      <c r="F21" s="366" t="s">
        <v>1065</v>
      </c>
      <c r="G21" s="366"/>
      <c r="H21" s="366"/>
      <c r="I21" s="366"/>
      <c r="J21" s="366"/>
      <c r="K21" s="236"/>
    </row>
    <row r="22" spans="2:11" s="1" customFormat="1" ht="15" customHeight="1">
      <c r="B22" s="239"/>
      <c r="C22" s="240"/>
      <c r="D22" s="240"/>
      <c r="E22" s="242" t="s">
        <v>1066</v>
      </c>
      <c r="F22" s="366" t="s">
        <v>1067</v>
      </c>
      <c r="G22" s="366"/>
      <c r="H22" s="366"/>
      <c r="I22" s="366"/>
      <c r="J22" s="366"/>
      <c r="K22" s="236"/>
    </row>
    <row r="23" spans="2:11" s="1" customFormat="1" ht="15" customHeight="1">
      <c r="B23" s="239"/>
      <c r="C23" s="240"/>
      <c r="D23" s="240"/>
      <c r="E23" s="242" t="s">
        <v>1068</v>
      </c>
      <c r="F23" s="366" t="s">
        <v>1069</v>
      </c>
      <c r="G23" s="366"/>
      <c r="H23" s="366"/>
      <c r="I23" s="366"/>
      <c r="J23" s="366"/>
      <c r="K23" s="236"/>
    </row>
    <row r="24" spans="2:11" s="1" customFormat="1" ht="12.75" customHeight="1">
      <c r="B24" s="239"/>
      <c r="C24" s="240"/>
      <c r="D24" s="240"/>
      <c r="E24" s="240"/>
      <c r="F24" s="240"/>
      <c r="G24" s="240"/>
      <c r="H24" s="240"/>
      <c r="I24" s="240"/>
      <c r="J24" s="240"/>
      <c r="K24" s="236"/>
    </row>
    <row r="25" spans="2:11" s="1" customFormat="1" ht="15" customHeight="1">
      <c r="B25" s="239"/>
      <c r="C25" s="366" t="s">
        <v>1070</v>
      </c>
      <c r="D25" s="366"/>
      <c r="E25" s="366"/>
      <c r="F25" s="366"/>
      <c r="G25" s="366"/>
      <c r="H25" s="366"/>
      <c r="I25" s="366"/>
      <c r="J25" s="366"/>
      <c r="K25" s="236"/>
    </row>
    <row r="26" spans="2:11" s="1" customFormat="1" ht="15" customHeight="1">
      <c r="B26" s="239"/>
      <c r="C26" s="366" t="s">
        <v>1071</v>
      </c>
      <c r="D26" s="366"/>
      <c r="E26" s="366"/>
      <c r="F26" s="366"/>
      <c r="G26" s="366"/>
      <c r="H26" s="366"/>
      <c r="I26" s="366"/>
      <c r="J26" s="366"/>
      <c r="K26" s="236"/>
    </row>
    <row r="27" spans="2:11" s="1" customFormat="1" ht="15" customHeight="1">
      <c r="B27" s="239"/>
      <c r="C27" s="238"/>
      <c r="D27" s="366" t="s">
        <v>1072</v>
      </c>
      <c r="E27" s="366"/>
      <c r="F27" s="366"/>
      <c r="G27" s="366"/>
      <c r="H27" s="366"/>
      <c r="I27" s="366"/>
      <c r="J27" s="366"/>
      <c r="K27" s="236"/>
    </row>
    <row r="28" spans="2:11" s="1" customFormat="1" ht="15" customHeight="1">
      <c r="B28" s="239"/>
      <c r="C28" s="240"/>
      <c r="D28" s="366" t="s">
        <v>1073</v>
      </c>
      <c r="E28" s="366"/>
      <c r="F28" s="366"/>
      <c r="G28" s="366"/>
      <c r="H28" s="366"/>
      <c r="I28" s="366"/>
      <c r="J28" s="366"/>
      <c r="K28" s="236"/>
    </row>
    <row r="29" spans="2:11" s="1" customFormat="1" ht="12.75" customHeight="1">
      <c r="B29" s="239"/>
      <c r="C29" s="240"/>
      <c r="D29" s="240"/>
      <c r="E29" s="240"/>
      <c r="F29" s="240"/>
      <c r="G29" s="240"/>
      <c r="H29" s="240"/>
      <c r="I29" s="240"/>
      <c r="J29" s="240"/>
      <c r="K29" s="236"/>
    </row>
    <row r="30" spans="2:11" s="1" customFormat="1" ht="15" customHeight="1">
      <c r="B30" s="239"/>
      <c r="C30" s="240"/>
      <c r="D30" s="366" t="s">
        <v>1074</v>
      </c>
      <c r="E30" s="366"/>
      <c r="F30" s="366"/>
      <c r="G30" s="366"/>
      <c r="H30" s="366"/>
      <c r="I30" s="366"/>
      <c r="J30" s="366"/>
      <c r="K30" s="236"/>
    </row>
    <row r="31" spans="2:11" s="1" customFormat="1" ht="15" customHeight="1">
      <c r="B31" s="239"/>
      <c r="C31" s="240"/>
      <c r="D31" s="366" t="s">
        <v>1075</v>
      </c>
      <c r="E31" s="366"/>
      <c r="F31" s="366"/>
      <c r="G31" s="366"/>
      <c r="H31" s="366"/>
      <c r="I31" s="366"/>
      <c r="J31" s="366"/>
      <c r="K31" s="236"/>
    </row>
    <row r="32" spans="2:11" s="1" customFormat="1" ht="12.75" customHeight="1">
      <c r="B32" s="239"/>
      <c r="C32" s="240"/>
      <c r="D32" s="240"/>
      <c r="E32" s="240"/>
      <c r="F32" s="240"/>
      <c r="G32" s="240"/>
      <c r="H32" s="240"/>
      <c r="I32" s="240"/>
      <c r="J32" s="240"/>
      <c r="K32" s="236"/>
    </row>
    <row r="33" spans="2:11" s="1" customFormat="1" ht="15" customHeight="1">
      <c r="B33" s="239"/>
      <c r="C33" s="240"/>
      <c r="D33" s="366" t="s">
        <v>1076</v>
      </c>
      <c r="E33" s="366"/>
      <c r="F33" s="366"/>
      <c r="G33" s="366"/>
      <c r="H33" s="366"/>
      <c r="I33" s="366"/>
      <c r="J33" s="366"/>
      <c r="K33" s="236"/>
    </row>
    <row r="34" spans="2:11" s="1" customFormat="1" ht="15" customHeight="1">
      <c r="B34" s="239"/>
      <c r="C34" s="240"/>
      <c r="D34" s="366" t="s">
        <v>1077</v>
      </c>
      <c r="E34" s="366"/>
      <c r="F34" s="366"/>
      <c r="G34" s="366"/>
      <c r="H34" s="366"/>
      <c r="I34" s="366"/>
      <c r="J34" s="366"/>
      <c r="K34" s="236"/>
    </row>
    <row r="35" spans="2:11" s="1" customFormat="1" ht="15" customHeight="1">
      <c r="B35" s="239"/>
      <c r="C35" s="240"/>
      <c r="D35" s="366" t="s">
        <v>1078</v>
      </c>
      <c r="E35" s="366"/>
      <c r="F35" s="366"/>
      <c r="G35" s="366"/>
      <c r="H35" s="366"/>
      <c r="I35" s="366"/>
      <c r="J35" s="366"/>
      <c r="K35" s="236"/>
    </row>
    <row r="36" spans="2:11" s="1" customFormat="1" ht="15" customHeight="1">
      <c r="B36" s="239"/>
      <c r="C36" s="240"/>
      <c r="D36" s="238"/>
      <c r="E36" s="241" t="s">
        <v>139</v>
      </c>
      <c r="F36" s="238"/>
      <c r="G36" s="366" t="s">
        <v>1079</v>
      </c>
      <c r="H36" s="366"/>
      <c r="I36" s="366"/>
      <c r="J36" s="366"/>
      <c r="K36" s="236"/>
    </row>
    <row r="37" spans="2:11" s="1" customFormat="1" ht="30.75" customHeight="1">
      <c r="B37" s="239"/>
      <c r="C37" s="240"/>
      <c r="D37" s="238"/>
      <c r="E37" s="241" t="s">
        <v>1080</v>
      </c>
      <c r="F37" s="238"/>
      <c r="G37" s="366" t="s">
        <v>1081</v>
      </c>
      <c r="H37" s="366"/>
      <c r="I37" s="366"/>
      <c r="J37" s="366"/>
      <c r="K37" s="236"/>
    </row>
    <row r="38" spans="2:11" s="1" customFormat="1" ht="15" customHeight="1">
      <c r="B38" s="239"/>
      <c r="C38" s="240"/>
      <c r="D38" s="238"/>
      <c r="E38" s="241" t="s">
        <v>54</v>
      </c>
      <c r="F38" s="238"/>
      <c r="G38" s="366" t="s">
        <v>1082</v>
      </c>
      <c r="H38" s="366"/>
      <c r="I38" s="366"/>
      <c r="J38" s="366"/>
      <c r="K38" s="236"/>
    </row>
    <row r="39" spans="2:11" s="1" customFormat="1" ht="15" customHeight="1">
      <c r="B39" s="239"/>
      <c r="C39" s="240"/>
      <c r="D39" s="238"/>
      <c r="E39" s="241" t="s">
        <v>55</v>
      </c>
      <c r="F39" s="238"/>
      <c r="G39" s="366" t="s">
        <v>1083</v>
      </c>
      <c r="H39" s="366"/>
      <c r="I39" s="366"/>
      <c r="J39" s="366"/>
      <c r="K39" s="236"/>
    </row>
    <row r="40" spans="2:11" s="1" customFormat="1" ht="15" customHeight="1">
      <c r="B40" s="239"/>
      <c r="C40" s="240"/>
      <c r="D40" s="238"/>
      <c r="E40" s="241" t="s">
        <v>140</v>
      </c>
      <c r="F40" s="238"/>
      <c r="G40" s="366" t="s">
        <v>1084</v>
      </c>
      <c r="H40" s="366"/>
      <c r="I40" s="366"/>
      <c r="J40" s="366"/>
      <c r="K40" s="236"/>
    </row>
    <row r="41" spans="2:11" s="1" customFormat="1" ht="15" customHeight="1">
      <c r="B41" s="239"/>
      <c r="C41" s="240"/>
      <c r="D41" s="238"/>
      <c r="E41" s="241" t="s">
        <v>141</v>
      </c>
      <c r="F41" s="238"/>
      <c r="G41" s="366" t="s">
        <v>1085</v>
      </c>
      <c r="H41" s="366"/>
      <c r="I41" s="366"/>
      <c r="J41" s="366"/>
      <c r="K41" s="236"/>
    </row>
    <row r="42" spans="2:11" s="1" customFormat="1" ht="15" customHeight="1">
      <c r="B42" s="239"/>
      <c r="C42" s="240"/>
      <c r="D42" s="238"/>
      <c r="E42" s="241" t="s">
        <v>1086</v>
      </c>
      <c r="F42" s="238"/>
      <c r="G42" s="366" t="s">
        <v>1087</v>
      </c>
      <c r="H42" s="366"/>
      <c r="I42" s="366"/>
      <c r="J42" s="366"/>
      <c r="K42" s="236"/>
    </row>
    <row r="43" spans="2:11" s="1" customFormat="1" ht="15" customHeight="1">
      <c r="B43" s="239"/>
      <c r="C43" s="240"/>
      <c r="D43" s="238"/>
      <c r="E43" s="241"/>
      <c r="F43" s="238"/>
      <c r="G43" s="366" t="s">
        <v>1088</v>
      </c>
      <c r="H43" s="366"/>
      <c r="I43" s="366"/>
      <c r="J43" s="366"/>
      <c r="K43" s="236"/>
    </row>
    <row r="44" spans="2:11" s="1" customFormat="1" ht="15" customHeight="1">
      <c r="B44" s="239"/>
      <c r="C44" s="240"/>
      <c r="D44" s="238"/>
      <c r="E44" s="241" t="s">
        <v>1089</v>
      </c>
      <c r="F44" s="238"/>
      <c r="G44" s="366" t="s">
        <v>1090</v>
      </c>
      <c r="H44" s="366"/>
      <c r="I44" s="366"/>
      <c r="J44" s="366"/>
      <c r="K44" s="236"/>
    </row>
    <row r="45" spans="2:11" s="1" customFormat="1" ht="15" customHeight="1">
      <c r="B45" s="239"/>
      <c r="C45" s="240"/>
      <c r="D45" s="238"/>
      <c r="E45" s="241" t="s">
        <v>143</v>
      </c>
      <c r="F45" s="238"/>
      <c r="G45" s="366" t="s">
        <v>1091</v>
      </c>
      <c r="H45" s="366"/>
      <c r="I45" s="366"/>
      <c r="J45" s="366"/>
      <c r="K45" s="236"/>
    </row>
    <row r="46" spans="2:11" s="1" customFormat="1" ht="12.75" customHeight="1">
      <c r="B46" s="239"/>
      <c r="C46" s="240"/>
      <c r="D46" s="238"/>
      <c r="E46" s="238"/>
      <c r="F46" s="238"/>
      <c r="G46" s="238"/>
      <c r="H46" s="238"/>
      <c r="I46" s="238"/>
      <c r="J46" s="238"/>
      <c r="K46" s="236"/>
    </row>
    <row r="47" spans="2:11" s="1" customFormat="1" ht="15" customHeight="1">
      <c r="B47" s="239"/>
      <c r="C47" s="240"/>
      <c r="D47" s="366" t="s">
        <v>1092</v>
      </c>
      <c r="E47" s="366"/>
      <c r="F47" s="366"/>
      <c r="G47" s="366"/>
      <c r="H47" s="366"/>
      <c r="I47" s="366"/>
      <c r="J47" s="366"/>
      <c r="K47" s="236"/>
    </row>
    <row r="48" spans="2:11" s="1" customFormat="1" ht="15" customHeight="1">
      <c r="B48" s="239"/>
      <c r="C48" s="240"/>
      <c r="D48" s="240"/>
      <c r="E48" s="366" t="s">
        <v>1093</v>
      </c>
      <c r="F48" s="366"/>
      <c r="G48" s="366"/>
      <c r="H48" s="366"/>
      <c r="I48" s="366"/>
      <c r="J48" s="366"/>
      <c r="K48" s="236"/>
    </row>
    <row r="49" spans="2:11" s="1" customFormat="1" ht="15" customHeight="1">
      <c r="B49" s="239"/>
      <c r="C49" s="240"/>
      <c r="D49" s="240"/>
      <c r="E49" s="366" t="s">
        <v>1094</v>
      </c>
      <c r="F49" s="366"/>
      <c r="G49" s="366"/>
      <c r="H49" s="366"/>
      <c r="I49" s="366"/>
      <c r="J49" s="366"/>
      <c r="K49" s="236"/>
    </row>
    <row r="50" spans="2:11" s="1" customFormat="1" ht="15" customHeight="1">
      <c r="B50" s="239"/>
      <c r="C50" s="240"/>
      <c r="D50" s="240"/>
      <c r="E50" s="366" t="s">
        <v>1095</v>
      </c>
      <c r="F50" s="366"/>
      <c r="G50" s="366"/>
      <c r="H50" s="366"/>
      <c r="I50" s="366"/>
      <c r="J50" s="366"/>
      <c r="K50" s="236"/>
    </row>
    <row r="51" spans="2:11" s="1" customFormat="1" ht="15" customHeight="1">
      <c r="B51" s="239"/>
      <c r="C51" s="240"/>
      <c r="D51" s="366" t="s">
        <v>1096</v>
      </c>
      <c r="E51" s="366"/>
      <c r="F51" s="366"/>
      <c r="G51" s="366"/>
      <c r="H51" s="366"/>
      <c r="I51" s="366"/>
      <c r="J51" s="366"/>
      <c r="K51" s="236"/>
    </row>
    <row r="52" spans="2:11" s="1" customFormat="1" ht="25.5" customHeight="1">
      <c r="B52" s="235"/>
      <c r="C52" s="367" t="s">
        <v>1097</v>
      </c>
      <c r="D52" s="367"/>
      <c r="E52" s="367"/>
      <c r="F52" s="367"/>
      <c r="G52" s="367"/>
      <c r="H52" s="367"/>
      <c r="I52" s="367"/>
      <c r="J52" s="367"/>
      <c r="K52" s="236"/>
    </row>
    <row r="53" spans="2:11" s="1" customFormat="1" ht="5.25" customHeight="1">
      <c r="B53" s="235"/>
      <c r="C53" s="237"/>
      <c r="D53" s="237"/>
      <c r="E53" s="237"/>
      <c r="F53" s="237"/>
      <c r="G53" s="237"/>
      <c r="H53" s="237"/>
      <c r="I53" s="237"/>
      <c r="J53" s="237"/>
      <c r="K53" s="236"/>
    </row>
    <row r="54" spans="2:11" s="1" customFormat="1" ht="15" customHeight="1">
      <c r="B54" s="235"/>
      <c r="C54" s="366" t="s">
        <v>1098</v>
      </c>
      <c r="D54" s="366"/>
      <c r="E54" s="366"/>
      <c r="F54" s="366"/>
      <c r="G54" s="366"/>
      <c r="H54" s="366"/>
      <c r="I54" s="366"/>
      <c r="J54" s="366"/>
      <c r="K54" s="236"/>
    </row>
    <row r="55" spans="2:11" s="1" customFormat="1" ht="15" customHeight="1">
      <c r="B55" s="235"/>
      <c r="C55" s="366" t="s">
        <v>1099</v>
      </c>
      <c r="D55" s="366"/>
      <c r="E55" s="366"/>
      <c r="F55" s="366"/>
      <c r="G55" s="366"/>
      <c r="H55" s="366"/>
      <c r="I55" s="366"/>
      <c r="J55" s="366"/>
      <c r="K55" s="236"/>
    </row>
    <row r="56" spans="2:11" s="1" customFormat="1" ht="12.75" customHeight="1">
      <c r="B56" s="235"/>
      <c r="C56" s="238"/>
      <c r="D56" s="238"/>
      <c r="E56" s="238"/>
      <c r="F56" s="238"/>
      <c r="G56" s="238"/>
      <c r="H56" s="238"/>
      <c r="I56" s="238"/>
      <c r="J56" s="238"/>
      <c r="K56" s="236"/>
    </row>
    <row r="57" spans="2:11" s="1" customFormat="1" ht="15" customHeight="1">
      <c r="B57" s="235"/>
      <c r="C57" s="366" t="s">
        <v>1100</v>
      </c>
      <c r="D57" s="366"/>
      <c r="E57" s="366"/>
      <c r="F57" s="366"/>
      <c r="G57" s="366"/>
      <c r="H57" s="366"/>
      <c r="I57" s="366"/>
      <c r="J57" s="366"/>
      <c r="K57" s="236"/>
    </row>
    <row r="58" spans="2:11" s="1" customFormat="1" ht="15" customHeight="1">
      <c r="B58" s="235"/>
      <c r="C58" s="240"/>
      <c r="D58" s="366" t="s">
        <v>1101</v>
      </c>
      <c r="E58" s="366"/>
      <c r="F58" s="366"/>
      <c r="G58" s="366"/>
      <c r="H58" s="366"/>
      <c r="I58" s="366"/>
      <c r="J58" s="366"/>
      <c r="K58" s="236"/>
    </row>
    <row r="59" spans="2:11" s="1" customFormat="1" ht="15" customHeight="1">
      <c r="B59" s="235"/>
      <c r="C59" s="240"/>
      <c r="D59" s="366" t="s">
        <v>1102</v>
      </c>
      <c r="E59" s="366"/>
      <c r="F59" s="366"/>
      <c r="G59" s="366"/>
      <c r="H59" s="366"/>
      <c r="I59" s="366"/>
      <c r="J59" s="366"/>
      <c r="K59" s="236"/>
    </row>
    <row r="60" spans="2:11" s="1" customFormat="1" ht="15" customHeight="1">
      <c r="B60" s="235"/>
      <c r="C60" s="240"/>
      <c r="D60" s="366" t="s">
        <v>1103</v>
      </c>
      <c r="E60" s="366"/>
      <c r="F60" s="366"/>
      <c r="G60" s="366"/>
      <c r="H60" s="366"/>
      <c r="I60" s="366"/>
      <c r="J60" s="366"/>
      <c r="K60" s="236"/>
    </row>
    <row r="61" spans="2:11" s="1" customFormat="1" ht="15" customHeight="1">
      <c r="B61" s="235"/>
      <c r="C61" s="240"/>
      <c r="D61" s="366" t="s">
        <v>1104</v>
      </c>
      <c r="E61" s="366"/>
      <c r="F61" s="366"/>
      <c r="G61" s="366"/>
      <c r="H61" s="366"/>
      <c r="I61" s="366"/>
      <c r="J61" s="366"/>
      <c r="K61" s="236"/>
    </row>
    <row r="62" spans="2:11" s="1" customFormat="1" ht="15" customHeight="1">
      <c r="B62" s="235"/>
      <c r="C62" s="240"/>
      <c r="D62" s="369" t="s">
        <v>1105</v>
      </c>
      <c r="E62" s="369"/>
      <c r="F62" s="369"/>
      <c r="G62" s="369"/>
      <c r="H62" s="369"/>
      <c r="I62" s="369"/>
      <c r="J62" s="369"/>
      <c r="K62" s="236"/>
    </row>
    <row r="63" spans="2:11" s="1" customFormat="1" ht="15" customHeight="1">
      <c r="B63" s="235"/>
      <c r="C63" s="240"/>
      <c r="D63" s="366" t="s">
        <v>1106</v>
      </c>
      <c r="E63" s="366"/>
      <c r="F63" s="366"/>
      <c r="G63" s="366"/>
      <c r="H63" s="366"/>
      <c r="I63" s="366"/>
      <c r="J63" s="366"/>
      <c r="K63" s="236"/>
    </row>
    <row r="64" spans="2:11" s="1" customFormat="1" ht="12.75" customHeight="1">
      <c r="B64" s="235"/>
      <c r="C64" s="240"/>
      <c r="D64" s="240"/>
      <c r="E64" s="243"/>
      <c r="F64" s="240"/>
      <c r="G64" s="240"/>
      <c r="H64" s="240"/>
      <c r="I64" s="240"/>
      <c r="J64" s="240"/>
      <c r="K64" s="236"/>
    </row>
    <row r="65" spans="2:11" s="1" customFormat="1" ht="15" customHeight="1">
      <c r="B65" s="235"/>
      <c r="C65" s="240"/>
      <c r="D65" s="366" t="s">
        <v>1107</v>
      </c>
      <c r="E65" s="366"/>
      <c r="F65" s="366"/>
      <c r="G65" s="366"/>
      <c r="H65" s="366"/>
      <c r="I65" s="366"/>
      <c r="J65" s="366"/>
      <c r="K65" s="236"/>
    </row>
    <row r="66" spans="2:11" s="1" customFormat="1" ht="15" customHeight="1">
      <c r="B66" s="235"/>
      <c r="C66" s="240"/>
      <c r="D66" s="369" t="s">
        <v>1108</v>
      </c>
      <c r="E66" s="369"/>
      <c r="F66" s="369"/>
      <c r="G66" s="369"/>
      <c r="H66" s="369"/>
      <c r="I66" s="369"/>
      <c r="J66" s="369"/>
      <c r="K66" s="236"/>
    </row>
    <row r="67" spans="2:11" s="1" customFormat="1" ht="15" customHeight="1">
      <c r="B67" s="235"/>
      <c r="C67" s="240"/>
      <c r="D67" s="366" t="s">
        <v>1109</v>
      </c>
      <c r="E67" s="366"/>
      <c r="F67" s="366"/>
      <c r="G67" s="366"/>
      <c r="H67" s="366"/>
      <c r="I67" s="366"/>
      <c r="J67" s="366"/>
      <c r="K67" s="236"/>
    </row>
    <row r="68" spans="2:11" s="1" customFormat="1" ht="15" customHeight="1">
      <c r="B68" s="235"/>
      <c r="C68" s="240"/>
      <c r="D68" s="366" t="s">
        <v>1110</v>
      </c>
      <c r="E68" s="366"/>
      <c r="F68" s="366"/>
      <c r="G68" s="366"/>
      <c r="H68" s="366"/>
      <c r="I68" s="366"/>
      <c r="J68" s="366"/>
      <c r="K68" s="236"/>
    </row>
    <row r="69" spans="2:11" s="1" customFormat="1" ht="15" customHeight="1">
      <c r="B69" s="235"/>
      <c r="C69" s="240"/>
      <c r="D69" s="366" t="s">
        <v>1111</v>
      </c>
      <c r="E69" s="366"/>
      <c r="F69" s="366"/>
      <c r="G69" s="366"/>
      <c r="H69" s="366"/>
      <c r="I69" s="366"/>
      <c r="J69" s="366"/>
      <c r="K69" s="236"/>
    </row>
    <row r="70" spans="2:11" s="1" customFormat="1" ht="15" customHeight="1">
      <c r="B70" s="235"/>
      <c r="C70" s="240"/>
      <c r="D70" s="366" t="s">
        <v>1112</v>
      </c>
      <c r="E70" s="366"/>
      <c r="F70" s="366"/>
      <c r="G70" s="366"/>
      <c r="H70" s="366"/>
      <c r="I70" s="366"/>
      <c r="J70" s="366"/>
      <c r="K70" s="236"/>
    </row>
    <row r="71" spans="2:11" s="1" customFormat="1" ht="12.75" customHeight="1">
      <c r="B71" s="244"/>
      <c r="C71" s="245"/>
      <c r="D71" s="245"/>
      <c r="E71" s="245"/>
      <c r="F71" s="245"/>
      <c r="G71" s="245"/>
      <c r="H71" s="245"/>
      <c r="I71" s="245"/>
      <c r="J71" s="245"/>
      <c r="K71" s="246"/>
    </row>
    <row r="72" spans="2:11" s="1" customFormat="1" ht="18.75" customHeight="1">
      <c r="B72" s="247"/>
      <c r="C72" s="247"/>
      <c r="D72" s="247"/>
      <c r="E72" s="247"/>
      <c r="F72" s="247"/>
      <c r="G72" s="247"/>
      <c r="H72" s="247"/>
      <c r="I72" s="247"/>
      <c r="J72" s="247"/>
      <c r="K72" s="248"/>
    </row>
    <row r="73" spans="2:11" s="1" customFormat="1" ht="18.75" customHeight="1">
      <c r="B73" s="248"/>
      <c r="C73" s="248"/>
      <c r="D73" s="248"/>
      <c r="E73" s="248"/>
      <c r="F73" s="248"/>
      <c r="G73" s="248"/>
      <c r="H73" s="248"/>
      <c r="I73" s="248"/>
      <c r="J73" s="248"/>
      <c r="K73" s="248"/>
    </row>
    <row r="74" spans="2:11" s="1" customFormat="1" ht="7.5" customHeight="1">
      <c r="B74" s="249"/>
      <c r="C74" s="250"/>
      <c r="D74" s="250"/>
      <c r="E74" s="250"/>
      <c r="F74" s="250"/>
      <c r="G74" s="250"/>
      <c r="H74" s="250"/>
      <c r="I74" s="250"/>
      <c r="J74" s="250"/>
      <c r="K74" s="251"/>
    </row>
    <row r="75" spans="2:11" s="1" customFormat="1" ht="45" customHeight="1">
      <c r="B75" s="252"/>
      <c r="C75" s="370" t="s">
        <v>1113</v>
      </c>
      <c r="D75" s="370"/>
      <c r="E75" s="370"/>
      <c r="F75" s="370"/>
      <c r="G75" s="370"/>
      <c r="H75" s="370"/>
      <c r="I75" s="370"/>
      <c r="J75" s="370"/>
      <c r="K75" s="253"/>
    </row>
    <row r="76" spans="2:11" s="1" customFormat="1" ht="17.25" customHeight="1">
      <c r="B76" s="252"/>
      <c r="C76" s="254" t="s">
        <v>1114</v>
      </c>
      <c r="D76" s="254"/>
      <c r="E76" s="254"/>
      <c r="F76" s="254" t="s">
        <v>1115</v>
      </c>
      <c r="G76" s="255"/>
      <c r="H76" s="254" t="s">
        <v>55</v>
      </c>
      <c r="I76" s="254" t="s">
        <v>58</v>
      </c>
      <c r="J76" s="254" t="s">
        <v>1116</v>
      </c>
      <c r="K76" s="253"/>
    </row>
    <row r="77" spans="2:11" s="1" customFormat="1" ht="17.25" customHeight="1">
      <c r="B77" s="252"/>
      <c r="C77" s="256" t="s">
        <v>1117</v>
      </c>
      <c r="D77" s="256"/>
      <c r="E77" s="256"/>
      <c r="F77" s="257" t="s">
        <v>1118</v>
      </c>
      <c r="G77" s="258"/>
      <c r="H77" s="256"/>
      <c r="I77" s="256"/>
      <c r="J77" s="256" t="s">
        <v>1119</v>
      </c>
      <c r="K77" s="253"/>
    </row>
    <row r="78" spans="2:11" s="1" customFormat="1" ht="5.25" customHeight="1">
      <c r="B78" s="252"/>
      <c r="C78" s="259"/>
      <c r="D78" s="259"/>
      <c r="E78" s="259"/>
      <c r="F78" s="259"/>
      <c r="G78" s="260"/>
      <c r="H78" s="259"/>
      <c r="I78" s="259"/>
      <c r="J78" s="259"/>
      <c r="K78" s="253"/>
    </row>
    <row r="79" spans="2:11" s="1" customFormat="1" ht="15" customHeight="1">
      <c r="B79" s="252"/>
      <c r="C79" s="241" t="s">
        <v>54</v>
      </c>
      <c r="D79" s="261"/>
      <c r="E79" s="261"/>
      <c r="F79" s="262" t="s">
        <v>1120</v>
      </c>
      <c r="G79" s="263"/>
      <c r="H79" s="241" t="s">
        <v>1121</v>
      </c>
      <c r="I79" s="241" t="s">
        <v>1122</v>
      </c>
      <c r="J79" s="241">
        <v>20</v>
      </c>
      <c r="K79" s="253"/>
    </row>
    <row r="80" spans="2:11" s="1" customFormat="1" ht="15" customHeight="1">
      <c r="B80" s="252"/>
      <c r="C80" s="241" t="s">
        <v>1123</v>
      </c>
      <c r="D80" s="241"/>
      <c r="E80" s="241"/>
      <c r="F80" s="262" t="s">
        <v>1120</v>
      </c>
      <c r="G80" s="263"/>
      <c r="H80" s="241" t="s">
        <v>1124</v>
      </c>
      <c r="I80" s="241" t="s">
        <v>1122</v>
      </c>
      <c r="J80" s="241">
        <v>120</v>
      </c>
      <c r="K80" s="253"/>
    </row>
    <row r="81" spans="2:11" s="1" customFormat="1" ht="15" customHeight="1">
      <c r="B81" s="264"/>
      <c r="C81" s="241" t="s">
        <v>1125</v>
      </c>
      <c r="D81" s="241"/>
      <c r="E81" s="241"/>
      <c r="F81" s="262" t="s">
        <v>1126</v>
      </c>
      <c r="G81" s="263"/>
      <c r="H81" s="241" t="s">
        <v>1127</v>
      </c>
      <c r="I81" s="241" t="s">
        <v>1122</v>
      </c>
      <c r="J81" s="241">
        <v>50</v>
      </c>
      <c r="K81" s="253"/>
    </row>
    <row r="82" spans="2:11" s="1" customFormat="1" ht="15" customHeight="1">
      <c r="B82" s="264"/>
      <c r="C82" s="241" t="s">
        <v>1128</v>
      </c>
      <c r="D82" s="241"/>
      <c r="E82" s="241"/>
      <c r="F82" s="262" t="s">
        <v>1120</v>
      </c>
      <c r="G82" s="263"/>
      <c r="H82" s="241" t="s">
        <v>1129</v>
      </c>
      <c r="I82" s="241" t="s">
        <v>1130</v>
      </c>
      <c r="J82" s="241"/>
      <c r="K82" s="253"/>
    </row>
    <row r="83" spans="2:11" s="1" customFormat="1" ht="15" customHeight="1">
      <c r="B83" s="264"/>
      <c r="C83" s="265" t="s">
        <v>1131</v>
      </c>
      <c r="D83" s="265"/>
      <c r="E83" s="265"/>
      <c r="F83" s="266" t="s">
        <v>1126</v>
      </c>
      <c r="G83" s="265"/>
      <c r="H83" s="265" t="s">
        <v>1132</v>
      </c>
      <c r="I83" s="265" t="s">
        <v>1122</v>
      </c>
      <c r="J83" s="265">
        <v>15</v>
      </c>
      <c r="K83" s="253"/>
    </row>
    <row r="84" spans="2:11" s="1" customFormat="1" ht="15" customHeight="1">
      <c r="B84" s="264"/>
      <c r="C84" s="265" t="s">
        <v>1133</v>
      </c>
      <c r="D84" s="265"/>
      <c r="E84" s="265"/>
      <c r="F84" s="266" t="s">
        <v>1126</v>
      </c>
      <c r="G84" s="265"/>
      <c r="H84" s="265" t="s">
        <v>1134</v>
      </c>
      <c r="I84" s="265" t="s">
        <v>1122</v>
      </c>
      <c r="J84" s="265">
        <v>15</v>
      </c>
      <c r="K84" s="253"/>
    </row>
    <row r="85" spans="2:11" s="1" customFormat="1" ht="15" customHeight="1">
      <c r="B85" s="264"/>
      <c r="C85" s="265" t="s">
        <v>1135</v>
      </c>
      <c r="D85" s="265"/>
      <c r="E85" s="265"/>
      <c r="F85" s="266" t="s">
        <v>1126</v>
      </c>
      <c r="G85" s="265"/>
      <c r="H85" s="265" t="s">
        <v>1136</v>
      </c>
      <c r="I85" s="265" t="s">
        <v>1122</v>
      </c>
      <c r="J85" s="265">
        <v>20</v>
      </c>
      <c r="K85" s="253"/>
    </row>
    <row r="86" spans="2:11" s="1" customFormat="1" ht="15" customHeight="1">
      <c r="B86" s="264"/>
      <c r="C86" s="265" t="s">
        <v>1137</v>
      </c>
      <c r="D86" s="265"/>
      <c r="E86" s="265"/>
      <c r="F86" s="266" t="s">
        <v>1126</v>
      </c>
      <c r="G86" s="265"/>
      <c r="H86" s="265" t="s">
        <v>1138</v>
      </c>
      <c r="I86" s="265" t="s">
        <v>1122</v>
      </c>
      <c r="J86" s="265">
        <v>20</v>
      </c>
      <c r="K86" s="253"/>
    </row>
    <row r="87" spans="2:11" s="1" customFormat="1" ht="15" customHeight="1">
      <c r="B87" s="264"/>
      <c r="C87" s="241" t="s">
        <v>1139</v>
      </c>
      <c r="D87" s="241"/>
      <c r="E87" s="241"/>
      <c r="F87" s="262" t="s">
        <v>1126</v>
      </c>
      <c r="G87" s="263"/>
      <c r="H87" s="241" t="s">
        <v>1140</v>
      </c>
      <c r="I87" s="241" t="s">
        <v>1122</v>
      </c>
      <c r="J87" s="241">
        <v>50</v>
      </c>
      <c r="K87" s="253"/>
    </row>
    <row r="88" spans="2:11" s="1" customFormat="1" ht="15" customHeight="1">
      <c r="B88" s="264"/>
      <c r="C88" s="241" t="s">
        <v>1141</v>
      </c>
      <c r="D88" s="241"/>
      <c r="E88" s="241"/>
      <c r="F88" s="262" t="s">
        <v>1126</v>
      </c>
      <c r="G88" s="263"/>
      <c r="H88" s="241" t="s">
        <v>1142</v>
      </c>
      <c r="I88" s="241" t="s">
        <v>1122</v>
      </c>
      <c r="J88" s="241">
        <v>20</v>
      </c>
      <c r="K88" s="253"/>
    </row>
    <row r="89" spans="2:11" s="1" customFormat="1" ht="15" customHeight="1">
      <c r="B89" s="264"/>
      <c r="C89" s="241" t="s">
        <v>1143</v>
      </c>
      <c r="D89" s="241"/>
      <c r="E89" s="241"/>
      <c r="F89" s="262" t="s">
        <v>1126</v>
      </c>
      <c r="G89" s="263"/>
      <c r="H89" s="241" t="s">
        <v>1144</v>
      </c>
      <c r="I89" s="241" t="s">
        <v>1122</v>
      </c>
      <c r="J89" s="241">
        <v>20</v>
      </c>
      <c r="K89" s="253"/>
    </row>
    <row r="90" spans="2:11" s="1" customFormat="1" ht="15" customHeight="1">
      <c r="B90" s="264"/>
      <c r="C90" s="241" t="s">
        <v>1145</v>
      </c>
      <c r="D90" s="241"/>
      <c r="E90" s="241"/>
      <c r="F90" s="262" t="s">
        <v>1126</v>
      </c>
      <c r="G90" s="263"/>
      <c r="H90" s="241" t="s">
        <v>1146</v>
      </c>
      <c r="I90" s="241" t="s">
        <v>1122</v>
      </c>
      <c r="J90" s="241">
        <v>50</v>
      </c>
      <c r="K90" s="253"/>
    </row>
    <row r="91" spans="2:11" s="1" customFormat="1" ht="15" customHeight="1">
      <c r="B91" s="264"/>
      <c r="C91" s="241" t="s">
        <v>1147</v>
      </c>
      <c r="D91" s="241"/>
      <c r="E91" s="241"/>
      <c r="F91" s="262" t="s">
        <v>1126</v>
      </c>
      <c r="G91" s="263"/>
      <c r="H91" s="241" t="s">
        <v>1147</v>
      </c>
      <c r="I91" s="241" t="s">
        <v>1122</v>
      </c>
      <c r="J91" s="241">
        <v>50</v>
      </c>
      <c r="K91" s="253"/>
    </row>
    <row r="92" spans="2:11" s="1" customFormat="1" ht="15" customHeight="1">
      <c r="B92" s="264"/>
      <c r="C92" s="241" t="s">
        <v>1148</v>
      </c>
      <c r="D92" s="241"/>
      <c r="E92" s="241"/>
      <c r="F92" s="262" t="s">
        <v>1126</v>
      </c>
      <c r="G92" s="263"/>
      <c r="H92" s="241" t="s">
        <v>1149</v>
      </c>
      <c r="I92" s="241" t="s">
        <v>1122</v>
      </c>
      <c r="J92" s="241">
        <v>255</v>
      </c>
      <c r="K92" s="253"/>
    </row>
    <row r="93" spans="2:11" s="1" customFormat="1" ht="15" customHeight="1">
      <c r="B93" s="264"/>
      <c r="C93" s="241" t="s">
        <v>1150</v>
      </c>
      <c r="D93" s="241"/>
      <c r="E93" s="241"/>
      <c r="F93" s="262" t="s">
        <v>1120</v>
      </c>
      <c r="G93" s="263"/>
      <c r="H93" s="241" t="s">
        <v>1151</v>
      </c>
      <c r="I93" s="241" t="s">
        <v>1152</v>
      </c>
      <c r="J93" s="241"/>
      <c r="K93" s="253"/>
    </row>
    <row r="94" spans="2:11" s="1" customFormat="1" ht="15" customHeight="1">
      <c r="B94" s="264"/>
      <c r="C94" s="241" t="s">
        <v>1153</v>
      </c>
      <c r="D94" s="241"/>
      <c r="E94" s="241"/>
      <c r="F94" s="262" t="s">
        <v>1120</v>
      </c>
      <c r="G94" s="263"/>
      <c r="H94" s="241" t="s">
        <v>1154</v>
      </c>
      <c r="I94" s="241" t="s">
        <v>1155</v>
      </c>
      <c r="J94" s="241"/>
      <c r="K94" s="253"/>
    </row>
    <row r="95" spans="2:11" s="1" customFormat="1" ht="15" customHeight="1">
      <c r="B95" s="264"/>
      <c r="C95" s="241" t="s">
        <v>1156</v>
      </c>
      <c r="D95" s="241"/>
      <c r="E95" s="241"/>
      <c r="F95" s="262" t="s">
        <v>1120</v>
      </c>
      <c r="G95" s="263"/>
      <c r="H95" s="241" t="s">
        <v>1156</v>
      </c>
      <c r="I95" s="241" t="s">
        <v>1155</v>
      </c>
      <c r="J95" s="241"/>
      <c r="K95" s="253"/>
    </row>
    <row r="96" spans="2:11" s="1" customFormat="1" ht="15" customHeight="1">
      <c r="B96" s="264"/>
      <c r="C96" s="241" t="s">
        <v>39</v>
      </c>
      <c r="D96" s="241"/>
      <c r="E96" s="241"/>
      <c r="F96" s="262" t="s">
        <v>1120</v>
      </c>
      <c r="G96" s="263"/>
      <c r="H96" s="241" t="s">
        <v>1157</v>
      </c>
      <c r="I96" s="241" t="s">
        <v>1155</v>
      </c>
      <c r="J96" s="241"/>
      <c r="K96" s="253"/>
    </row>
    <row r="97" spans="2:11" s="1" customFormat="1" ht="15" customHeight="1">
      <c r="B97" s="264"/>
      <c r="C97" s="241" t="s">
        <v>49</v>
      </c>
      <c r="D97" s="241"/>
      <c r="E97" s="241"/>
      <c r="F97" s="262" t="s">
        <v>1120</v>
      </c>
      <c r="G97" s="263"/>
      <c r="H97" s="241" t="s">
        <v>1158</v>
      </c>
      <c r="I97" s="241" t="s">
        <v>1155</v>
      </c>
      <c r="J97" s="241"/>
      <c r="K97" s="253"/>
    </row>
    <row r="98" spans="2:11" s="1" customFormat="1" ht="15" customHeight="1">
      <c r="B98" s="267"/>
      <c r="C98" s="268"/>
      <c r="D98" s="268"/>
      <c r="E98" s="268"/>
      <c r="F98" s="268"/>
      <c r="G98" s="268"/>
      <c r="H98" s="268"/>
      <c r="I98" s="268"/>
      <c r="J98" s="268"/>
      <c r="K98" s="269"/>
    </row>
    <row r="99" spans="2:11" s="1" customFormat="1" ht="18.75" customHeight="1">
      <c r="B99" s="270"/>
      <c r="C99" s="271"/>
      <c r="D99" s="271"/>
      <c r="E99" s="271"/>
      <c r="F99" s="271"/>
      <c r="G99" s="271"/>
      <c r="H99" s="271"/>
      <c r="I99" s="271"/>
      <c r="J99" s="271"/>
      <c r="K99" s="270"/>
    </row>
    <row r="100" spans="2:11" s="1" customFormat="1" ht="18.75" customHeight="1">
      <c r="B100" s="248"/>
      <c r="C100" s="248"/>
      <c r="D100" s="248"/>
      <c r="E100" s="248"/>
      <c r="F100" s="248"/>
      <c r="G100" s="248"/>
      <c r="H100" s="248"/>
      <c r="I100" s="248"/>
      <c r="J100" s="248"/>
      <c r="K100" s="248"/>
    </row>
    <row r="101" spans="2:11" s="1" customFormat="1" ht="7.5" customHeight="1">
      <c r="B101" s="249"/>
      <c r="C101" s="250"/>
      <c r="D101" s="250"/>
      <c r="E101" s="250"/>
      <c r="F101" s="250"/>
      <c r="G101" s="250"/>
      <c r="H101" s="250"/>
      <c r="I101" s="250"/>
      <c r="J101" s="250"/>
      <c r="K101" s="251"/>
    </row>
    <row r="102" spans="2:11" s="1" customFormat="1" ht="45" customHeight="1">
      <c r="B102" s="252"/>
      <c r="C102" s="370" t="s">
        <v>1159</v>
      </c>
      <c r="D102" s="370"/>
      <c r="E102" s="370"/>
      <c r="F102" s="370"/>
      <c r="G102" s="370"/>
      <c r="H102" s="370"/>
      <c r="I102" s="370"/>
      <c r="J102" s="370"/>
      <c r="K102" s="253"/>
    </row>
    <row r="103" spans="2:11" s="1" customFormat="1" ht="17.25" customHeight="1">
      <c r="B103" s="252"/>
      <c r="C103" s="254" t="s">
        <v>1114</v>
      </c>
      <c r="D103" s="254"/>
      <c r="E103" s="254"/>
      <c r="F103" s="254" t="s">
        <v>1115</v>
      </c>
      <c r="G103" s="255"/>
      <c r="H103" s="254" t="s">
        <v>55</v>
      </c>
      <c r="I103" s="254" t="s">
        <v>58</v>
      </c>
      <c r="J103" s="254" t="s">
        <v>1116</v>
      </c>
      <c r="K103" s="253"/>
    </row>
    <row r="104" spans="2:11" s="1" customFormat="1" ht="17.25" customHeight="1">
      <c r="B104" s="252"/>
      <c r="C104" s="256" t="s">
        <v>1117</v>
      </c>
      <c r="D104" s="256"/>
      <c r="E104" s="256"/>
      <c r="F104" s="257" t="s">
        <v>1118</v>
      </c>
      <c r="G104" s="258"/>
      <c r="H104" s="256"/>
      <c r="I104" s="256"/>
      <c r="J104" s="256" t="s">
        <v>1119</v>
      </c>
      <c r="K104" s="253"/>
    </row>
    <row r="105" spans="2:11" s="1" customFormat="1" ht="5.25" customHeight="1">
      <c r="B105" s="252"/>
      <c r="C105" s="254"/>
      <c r="D105" s="254"/>
      <c r="E105" s="254"/>
      <c r="F105" s="254"/>
      <c r="G105" s="272"/>
      <c r="H105" s="254"/>
      <c r="I105" s="254"/>
      <c r="J105" s="254"/>
      <c r="K105" s="253"/>
    </row>
    <row r="106" spans="2:11" s="1" customFormat="1" ht="15" customHeight="1">
      <c r="B106" s="252"/>
      <c r="C106" s="241" t="s">
        <v>54</v>
      </c>
      <c r="D106" s="261"/>
      <c r="E106" s="261"/>
      <c r="F106" s="262" t="s">
        <v>1120</v>
      </c>
      <c r="G106" s="241"/>
      <c r="H106" s="241" t="s">
        <v>1160</v>
      </c>
      <c r="I106" s="241" t="s">
        <v>1122</v>
      </c>
      <c r="J106" s="241">
        <v>20</v>
      </c>
      <c r="K106" s="253"/>
    </row>
    <row r="107" spans="2:11" s="1" customFormat="1" ht="15" customHeight="1">
      <c r="B107" s="252"/>
      <c r="C107" s="241" t="s">
        <v>1123</v>
      </c>
      <c r="D107" s="241"/>
      <c r="E107" s="241"/>
      <c r="F107" s="262" t="s">
        <v>1120</v>
      </c>
      <c r="G107" s="241"/>
      <c r="H107" s="241" t="s">
        <v>1160</v>
      </c>
      <c r="I107" s="241" t="s">
        <v>1122</v>
      </c>
      <c r="J107" s="241">
        <v>120</v>
      </c>
      <c r="K107" s="253"/>
    </row>
    <row r="108" spans="2:11" s="1" customFormat="1" ht="15" customHeight="1">
      <c r="B108" s="264"/>
      <c r="C108" s="241" t="s">
        <v>1125</v>
      </c>
      <c r="D108" s="241"/>
      <c r="E108" s="241"/>
      <c r="F108" s="262" t="s">
        <v>1126</v>
      </c>
      <c r="G108" s="241"/>
      <c r="H108" s="241" t="s">
        <v>1160</v>
      </c>
      <c r="I108" s="241" t="s">
        <v>1122</v>
      </c>
      <c r="J108" s="241">
        <v>50</v>
      </c>
      <c r="K108" s="253"/>
    </row>
    <row r="109" spans="2:11" s="1" customFormat="1" ht="15" customHeight="1">
      <c r="B109" s="264"/>
      <c r="C109" s="241" t="s">
        <v>1128</v>
      </c>
      <c r="D109" s="241"/>
      <c r="E109" s="241"/>
      <c r="F109" s="262" t="s">
        <v>1120</v>
      </c>
      <c r="G109" s="241"/>
      <c r="H109" s="241" t="s">
        <v>1160</v>
      </c>
      <c r="I109" s="241" t="s">
        <v>1130</v>
      </c>
      <c r="J109" s="241"/>
      <c r="K109" s="253"/>
    </row>
    <row r="110" spans="2:11" s="1" customFormat="1" ht="15" customHeight="1">
      <c r="B110" s="264"/>
      <c r="C110" s="241" t="s">
        <v>1139</v>
      </c>
      <c r="D110" s="241"/>
      <c r="E110" s="241"/>
      <c r="F110" s="262" t="s">
        <v>1126</v>
      </c>
      <c r="G110" s="241"/>
      <c r="H110" s="241" t="s">
        <v>1160</v>
      </c>
      <c r="I110" s="241" t="s">
        <v>1122</v>
      </c>
      <c r="J110" s="241">
        <v>50</v>
      </c>
      <c r="K110" s="253"/>
    </row>
    <row r="111" spans="2:11" s="1" customFormat="1" ht="15" customHeight="1">
      <c r="B111" s="264"/>
      <c r="C111" s="241" t="s">
        <v>1147</v>
      </c>
      <c r="D111" s="241"/>
      <c r="E111" s="241"/>
      <c r="F111" s="262" t="s">
        <v>1126</v>
      </c>
      <c r="G111" s="241"/>
      <c r="H111" s="241" t="s">
        <v>1160</v>
      </c>
      <c r="I111" s="241" t="s">
        <v>1122</v>
      </c>
      <c r="J111" s="241">
        <v>50</v>
      </c>
      <c r="K111" s="253"/>
    </row>
    <row r="112" spans="2:11" s="1" customFormat="1" ht="15" customHeight="1">
      <c r="B112" s="264"/>
      <c r="C112" s="241" t="s">
        <v>1145</v>
      </c>
      <c r="D112" s="241"/>
      <c r="E112" s="241"/>
      <c r="F112" s="262" t="s">
        <v>1126</v>
      </c>
      <c r="G112" s="241"/>
      <c r="H112" s="241" t="s">
        <v>1160</v>
      </c>
      <c r="I112" s="241" t="s">
        <v>1122</v>
      </c>
      <c r="J112" s="241">
        <v>50</v>
      </c>
      <c r="K112" s="253"/>
    </row>
    <row r="113" spans="2:11" s="1" customFormat="1" ht="15" customHeight="1">
      <c r="B113" s="264"/>
      <c r="C113" s="241" t="s">
        <v>54</v>
      </c>
      <c r="D113" s="241"/>
      <c r="E113" s="241"/>
      <c r="F113" s="262" t="s">
        <v>1120</v>
      </c>
      <c r="G113" s="241"/>
      <c r="H113" s="241" t="s">
        <v>1161</v>
      </c>
      <c r="I113" s="241" t="s">
        <v>1122</v>
      </c>
      <c r="J113" s="241">
        <v>20</v>
      </c>
      <c r="K113" s="253"/>
    </row>
    <row r="114" spans="2:11" s="1" customFormat="1" ht="15" customHeight="1">
      <c r="B114" s="264"/>
      <c r="C114" s="241" t="s">
        <v>1162</v>
      </c>
      <c r="D114" s="241"/>
      <c r="E114" s="241"/>
      <c r="F114" s="262" t="s">
        <v>1120</v>
      </c>
      <c r="G114" s="241"/>
      <c r="H114" s="241" t="s">
        <v>1163</v>
      </c>
      <c r="I114" s="241" t="s">
        <v>1122</v>
      </c>
      <c r="J114" s="241">
        <v>120</v>
      </c>
      <c r="K114" s="253"/>
    </row>
    <row r="115" spans="2:11" s="1" customFormat="1" ht="15" customHeight="1">
      <c r="B115" s="264"/>
      <c r="C115" s="241" t="s">
        <v>39</v>
      </c>
      <c r="D115" s="241"/>
      <c r="E115" s="241"/>
      <c r="F115" s="262" t="s">
        <v>1120</v>
      </c>
      <c r="G115" s="241"/>
      <c r="H115" s="241" t="s">
        <v>1164</v>
      </c>
      <c r="I115" s="241" t="s">
        <v>1155</v>
      </c>
      <c r="J115" s="241"/>
      <c r="K115" s="253"/>
    </row>
    <row r="116" spans="2:11" s="1" customFormat="1" ht="15" customHeight="1">
      <c r="B116" s="264"/>
      <c r="C116" s="241" t="s">
        <v>49</v>
      </c>
      <c r="D116" s="241"/>
      <c r="E116" s="241"/>
      <c r="F116" s="262" t="s">
        <v>1120</v>
      </c>
      <c r="G116" s="241"/>
      <c r="H116" s="241" t="s">
        <v>1165</v>
      </c>
      <c r="I116" s="241" t="s">
        <v>1155</v>
      </c>
      <c r="J116" s="241"/>
      <c r="K116" s="253"/>
    </row>
    <row r="117" spans="2:11" s="1" customFormat="1" ht="15" customHeight="1">
      <c r="B117" s="264"/>
      <c r="C117" s="241" t="s">
        <v>58</v>
      </c>
      <c r="D117" s="241"/>
      <c r="E117" s="241"/>
      <c r="F117" s="262" t="s">
        <v>1120</v>
      </c>
      <c r="G117" s="241"/>
      <c r="H117" s="241" t="s">
        <v>1166</v>
      </c>
      <c r="I117" s="241" t="s">
        <v>1167</v>
      </c>
      <c r="J117" s="241"/>
      <c r="K117" s="253"/>
    </row>
    <row r="118" spans="2:11" s="1" customFormat="1" ht="15" customHeight="1">
      <c r="B118" s="267"/>
      <c r="C118" s="273"/>
      <c r="D118" s="273"/>
      <c r="E118" s="273"/>
      <c r="F118" s="273"/>
      <c r="G118" s="273"/>
      <c r="H118" s="273"/>
      <c r="I118" s="273"/>
      <c r="J118" s="273"/>
      <c r="K118" s="269"/>
    </row>
    <row r="119" spans="2:11" s="1" customFormat="1" ht="18.75" customHeight="1">
      <c r="B119" s="274"/>
      <c r="C119" s="275"/>
      <c r="D119" s="275"/>
      <c r="E119" s="275"/>
      <c r="F119" s="276"/>
      <c r="G119" s="275"/>
      <c r="H119" s="275"/>
      <c r="I119" s="275"/>
      <c r="J119" s="275"/>
      <c r="K119" s="274"/>
    </row>
    <row r="120" spans="2:11" s="1" customFormat="1" ht="18.75" customHeight="1">
      <c r="B120" s="248"/>
      <c r="C120" s="248"/>
      <c r="D120" s="248"/>
      <c r="E120" s="248"/>
      <c r="F120" s="248"/>
      <c r="G120" s="248"/>
      <c r="H120" s="248"/>
      <c r="I120" s="248"/>
      <c r="J120" s="248"/>
      <c r="K120" s="248"/>
    </row>
    <row r="121" spans="2:11" s="1" customFormat="1" ht="7.5" customHeight="1">
      <c r="B121" s="277"/>
      <c r="C121" s="278"/>
      <c r="D121" s="278"/>
      <c r="E121" s="278"/>
      <c r="F121" s="278"/>
      <c r="G121" s="278"/>
      <c r="H121" s="278"/>
      <c r="I121" s="278"/>
      <c r="J121" s="278"/>
      <c r="K121" s="279"/>
    </row>
    <row r="122" spans="2:11" s="1" customFormat="1" ht="45" customHeight="1">
      <c r="B122" s="280"/>
      <c r="C122" s="368" t="s">
        <v>1168</v>
      </c>
      <c r="D122" s="368"/>
      <c r="E122" s="368"/>
      <c r="F122" s="368"/>
      <c r="G122" s="368"/>
      <c r="H122" s="368"/>
      <c r="I122" s="368"/>
      <c r="J122" s="368"/>
      <c r="K122" s="281"/>
    </row>
    <row r="123" spans="2:11" s="1" customFormat="1" ht="17.25" customHeight="1">
      <c r="B123" s="282"/>
      <c r="C123" s="254" t="s">
        <v>1114</v>
      </c>
      <c r="D123" s="254"/>
      <c r="E123" s="254"/>
      <c r="F123" s="254" t="s">
        <v>1115</v>
      </c>
      <c r="G123" s="255"/>
      <c r="H123" s="254" t="s">
        <v>55</v>
      </c>
      <c r="I123" s="254" t="s">
        <v>58</v>
      </c>
      <c r="J123" s="254" t="s">
        <v>1116</v>
      </c>
      <c r="K123" s="283"/>
    </row>
    <row r="124" spans="2:11" s="1" customFormat="1" ht="17.25" customHeight="1">
      <c r="B124" s="282"/>
      <c r="C124" s="256" t="s">
        <v>1117</v>
      </c>
      <c r="D124" s="256"/>
      <c r="E124" s="256"/>
      <c r="F124" s="257" t="s">
        <v>1118</v>
      </c>
      <c r="G124" s="258"/>
      <c r="H124" s="256"/>
      <c r="I124" s="256"/>
      <c r="J124" s="256" t="s">
        <v>1119</v>
      </c>
      <c r="K124" s="283"/>
    </row>
    <row r="125" spans="2:11" s="1" customFormat="1" ht="5.25" customHeight="1">
      <c r="B125" s="284"/>
      <c r="C125" s="259"/>
      <c r="D125" s="259"/>
      <c r="E125" s="259"/>
      <c r="F125" s="259"/>
      <c r="G125" s="285"/>
      <c r="H125" s="259"/>
      <c r="I125" s="259"/>
      <c r="J125" s="259"/>
      <c r="K125" s="286"/>
    </row>
    <row r="126" spans="2:11" s="1" customFormat="1" ht="15" customHeight="1">
      <c r="B126" s="284"/>
      <c r="C126" s="241" t="s">
        <v>1123</v>
      </c>
      <c r="D126" s="261"/>
      <c r="E126" s="261"/>
      <c r="F126" s="262" t="s">
        <v>1120</v>
      </c>
      <c r="G126" s="241"/>
      <c r="H126" s="241" t="s">
        <v>1160</v>
      </c>
      <c r="I126" s="241" t="s">
        <v>1122</v>
      </c>
      <c r="J126" s="241">
        <v>120</v>
      </c>
      <c r="K126" s="287"/>
    </row>
    <row r="127" spans="2:11" s="1" customFormat="1" ht="15" customHeight="1">
      <c r="B127" s="284"/>
      <c r="C127" s="241" t="s">
        <v>1169</v>
      </c>
      <c r="D127" s="241"/>
      <c r="E127" s="241"/>
      <c r="F127" s="262" t="s">
        <v>1120</v>
      </c>
      <c r="G127" s="241"/>
      <c r="H127" s="241" t="s">
        <v>1170</v>
      </c>
      <c r="I127" s="241" t="s">
        <v>1122</v>
      </c>
      <c r="J127" s="241" t="s">
        <v>1171</v>
      </c>
      <c r="K127" s="287"/>
    </row>
    <row r="128" spans="2:11" s="1" customFormat="1" ht="15" customHeight="1">
      <c r="B128" s="284"/>
      <c r="C128" s="241" t="s">
        <v>1068</v>
      </c>
      <c r="D128" s="241"/>
      <c r="E128" s="241"/>
      <c r="F128" s="262" t="s">
        <v>1120</v>
      </c>
      <c r="G128" s="241"/>
      <c r="H128" s="241" t="s">
        <v>1172</v>
      </c>
      <c r="I128" s="241" t="s">
        <v>1122</v>
      </c>
      <c r="J128" s="241" t="s">
        <v>1171</v>
      </c>
      <c r="K128" s="287"/>
    </row>
    <row r="129" spans="2:11" s="1" customFormat="1" ht="15" customHeight="1">
      <c r="B129" s="284"/>
      <c r="C129" s="241" t="s">
        <v>1131</v>
      </c>
      <c r="D129" s="241"/>
      <c r="E129" s="241"/>
      <c r="F129" s="262" t="s">
        <v>1126</v>
      </c>
      <c r="G129" s="241"/>
      <c r="H129" s="241" t="s">
        <v>1132</v>
      </c>
      <c r="I129" s="241" t="s">
        <v>1122</v>
      </c>
      <c r="J129" s="241">
        <v>15</v>
      </c>
      <c r="K129" s="287"/>
    </row>
    <row r="130" spans="2:11" s="1" customFormat="1" ht="15" customHeight="1">
      <c r="B130" s="284"/>
      <c r="C130" s="265" t="s">
        <v>1133</v>
      </c>
      <c r="D130" s="265"/>
      <c r="E130" s="265"/>
      <c r="F130" s="266" t="s">
        <v>1126</v>
      </c>
      <c r="G130" s="265"/>
      <c r="H130" s="265" t="s">
        <v>1134</v>
      </c>
      <c r="I130" s="265" t="s">
        <v>1122</v>
      </c>
      <c r="J130" s="265">
        <v>15</v>
      </c>
      <c r="K130" s="287"/>
    </row>
    <row r="131" spans="2:11" s="1" customFormat="1" ht="15" customHeight="1">
      <c r="B131" s="284"/>
      <c r="C131" s="265" t="s">
        <v>1135</v>
      </c>
      <c r="D131" s="265"/>
      <c r="E131" s="265"/>
      <c r="F131" s="266" t="s">
        <v>1126</v>
      </c>
      <c r="G131" s="265"/>
      <c r="H131" s="265" t="s">
        <v>1136</v>
      </c>
      <c r="I131" s="265" t="s">
        <v>1122</v>
      </c>
      <c r="J131" s="265">
        <v>20</v>
      </c>
      <c r="K131" s="287"/>
    </row>
    <row r="132" spans="2:11" s="1" customFormat="1" ht="15" customHeight="1">
      <c r="B132" s="284"/>
      <c r="C132" s="265" t="s">
        <v>1137</v>
      </c>
      <c r="D132" s="265"/>
      <c r="E132" s="265"/>
      <c r="F132" s="266" t="s">
        <v>1126</v>
      </c>
      <c r="G132" s="265"/>
      <c r="H132" s="265" t="s">
        <v>1138</v>
      </c>
      <c r="I132" s="265" t="s">
        <v>1122</v>
      </c>
      <c r="J132" s="265">
        <v>20</v>
      </c>
      <c r="K132" s="287"/>
    </row>
    <row r="133" spans="2:11" s="1" customFormat="1" ht="15" customHeight="1">
      <c r="B133" s="284"/>
      <c r="C133" s="241" t="s">
        <v>1125</v>
      </c>
      <c r="D133" s="241"/>
      <c r="E133" s="241"/>
      <c r="F133" s="262" t="s">
        <v>1126</v>
      </c>
      <c r="G133" s="241"/>
      <c r="H133" s="241" t="s">
        <v>1160</v>
      </c>
      <c r="I133" s="241" t="s">
        <v>1122</v>
      </c>
      <c r="J133" s="241">
        <v>50</v>
      </c>
      <c r="K133" s="287"/>
    </row>
    <row r="134" spans="2:11" s="1" customFormat="1" ht="15" customHeight="1">
      <c r="B134" s="284"/>
      <c r="C134" s="241" t="s">
        <v>1139</v>
      </c>
      <c r="D134" s="241"/>
      <c r="E134" s="241"/>
      <c r="F134" s="262" t="s">
        <v>1126</v>
      </c>
      <c r="G134" s="241"/>
      <c r="H134" s="241" t="s">
        <v>1160</v>
      </c>
      <c r="I134" s="241" t="s">
        <v>1122</v>
      </c>
      <c r="J134" s="241">
        <v>50</v>
      </c>
      <c r="K134" s="287"/>
    </row>
    <row r="135" spans="2:11" s="1" customFormat="1" ht="15" customHeight="1">
      <c r="B135" s="284"/>
      <c r="C135" s="241" t="s">
        <v>1145</v>
      </c>
      <c r="D135" s="241"/>
      <c r="E135" s="241"/>
      <c r="F135" s="262" t="s">
        <v>1126</v>
      </c>
      <c r="G135" s="241"/>
      <c r="H135" s="241" t="s">
        <v>1160</v>
      </c>
      <c r="I135" s="241" t="s">
        <v>1122</v>
      </c>
      <c r="J135" s="241">
        <v>50</v>
      </c>
      <c r="K135" s="287"/>
    </row>
    <row r="136" spans="2:11" s="1" customFormat="1" ht="15" customHeight="1">
      <c r="B136" s="284"/>
      <c r="C136" s="241" t="s">
        <v>1147</v>
      </c>
      <c r="D136" s="241"/>
      <c r="E136" s="241"/>
      <c r="F136" s="262" t="s">
        <v>1126</v>
      </c>
      <c r="G136" s="241"/>
      <c r="H136" s="241" t="s">
        <v>1160</v>
      </c>
      <c r="I136" s="241" t="s">
        <v>1122</v>
      </c>
      <c r="J136" s="241">
        <v>50</v>
      </c>
      <c r="K136" s="287"/>
    </row>
    <row r="137" spans="2:11" s="1" customFormat="1" ht="15" customHeight="1">
      <c r="B137" s="284"/>
      <c r="C137" s="241" t="s">
        <v>1148</v>
      </c>
      <c r="D137" s="241"/>
      <c r="E137" s="241"/>
      <c r="F137" s="262" t="s">
        <v>1126</v>
      </c>
      <c r="G137" s="241"/>
      <c r="H137" s="241" t="s">
        <v>1173</v>
      </c>
      <c r="I137" s="241" t="s">
        <v>1122</v>
      </c>
      <c r="J137" s="241">
        <v>255</v>
      </c>
      <c r="K137" s="287"/>
    </row>
    <row r="138" spans="2:11" s="1" customFormat="1" ht="15" customHeight="1">
      <c r="B138" s="284"/>
      <c r="C138" s="241" t="s">
        <v>1150</v>
      </c>
      <c r="D138" s="241"/>
      <c r="E138" s="241"/>
      <c r="F138" s="262" t="s">
        <v>1120</v>
      </c>
      <c r="G138" s="241"/>
      <c r="H138" s="241" t="s">
        <v>1174</v>
      </c>
      <c r="I138" s="241" t="s">
        <v>1152</v>
      </c>
      <c r="J138" s="241"/>
      <c r="K138" s="287"/>
    </row>
    <row r="139" spans="2:11" s="1" customFormat="1" ht="15" customHeight="1">
      <c r="B139" s="284"/>
      <c r="C139" s="241" t="s">
        <v>1153</v>
      </c>
      <c r="D139" s="241"/>
      <c r="E139" s="241"/>
      <c r="F139" s="262" t="s">
        <v>1120</v>
      </c>
      <c r="G139" s="241"/>
      <c r="H139" s="241" t="s">
        <v>1175</v>
      </c>
      <c r="I139" s="241" t="s">
        <v>1155</v>
      </c>
      <c r="J139" s="241"/>
      <c r="K139" s="287"/>
    </row>
    <row r="140" spans="2:11" s="1" customFormat="1" ht="15" customHeight="1">
      <c r="B140" s="284"/>
      <c r="C140" s="241" t="s">
        <v>1156</v>
      </c>
      <c r="D140" s="241"/>
      <c r="E140" s="241"/>
      <c r="F140" s="262" t="s">
        <v>1120</v>
      </c>
      <c r="G140" s="241"/>
      <c r="H140" s="241" t="s">
        <v>1156</v>
      </c>
      <c r="I140" s="241" t="s">
        <v>1155</v>
      </c>
      <c r="J140" s="241"/>
      <c r="K140" s="287"/>
    </row>
    <row r="141" spans="2:11" s="1" customFormat="1" ht="15" customHeight="1">
      <c r="B141" s="284"/>
      <c r="C141" s="241" t="s">
        <v>39</v>
      </c>
      <c r="D141" s="241"/>
      <c r="E141" s="241"/>
      <c r="F141" s="262" t="s">
        <v>1120</v>
      </c>
      <c r="G141" s="241"/>
      <c r="H141" s="241" t="s">
        <v>1176</v>
      </c>
      <c r="I141" s="241" t="s">
        <v>1155</v>
      </c>
      <c r="J141" s="241"/>
      <c r="K141" s="287"/>
    </row>
    <row r="142" spans="2:11" s="1" customFormat="1" ht="15" customHeight="1">
      <c r="B142" s="284"/>
      <c r="C142" s="241" t="s">
        <v>1177</v>
      </c>
      <c r="D142" s="241"/>
      <c r="E142" s="241"/>
      <c r="F142" s="262" t="s">
        <v>1120</v>
      </c>
      <c r="G142" s="241"/>
      <c r="H142" s="241" t="s">
        <v>1178</v>
      </c>
      <c r="I142" s="241" t="s">
        <v>1155</v>
      </c>
      <c r="J142" s="241"/>
      <c r="K142" s="287"/>
    </row>
    <row r="143" spans="2:11" s="1" customFormat="1" ht="15" customHeight="1">
      <c r="B143" s="288"/>
      <c r="C143" s="289"/>
      <c r="D143" s="289"/>
      <c r="E143" s="289"/>
      <c r="F143" s="289"/>
      <c r="G143" s="289"/>
      <c r="H143" s="289"/>
      <c r="I143" s="289"/>
      <c r="J143" s="289"/>
      <c r="K143" s="290"/>
    </row>
    <row r="144" spans="2:11" s="1" customFormat="1" ht="18.75" customHeight="1">
      <c r="B144" s="275"/>
      <c r="C144" s="275"/>
      <c r="D144" s="275"/>
      <c r="E144" s="275"/>
      <c r="F144" s="276"/>
      <c r="G144" s="275"/>
      <c r="H144" s="275"/>
      <c r="I144" s="275"/>
      <c r="J144" s="275"/>
      <c r="K144" s="275"/>
    </row>
    <row r="145" spans="2:11" s="1" customFormat="1" ht="18.75" customHeight="1">
      <c r="B145" s="248"/>
      <c r="C145" s="248"/>
      <c r="D145" s="248"/>
      <c r="E145" s="248"/>
      <c r="F145" s="248"/>
      <c r="G145" s="248"/>
      <c r="H145" s="248"/>
      <c r="I145" s="248"/>
      <c r="J145" s="248"/>
      <c r="K145" s="248"/>
    </row>
    <row r="146" spans="2:11" s="1" customFormat="1" ht="7.5" customHeight="1">
      <c r="B146" s="249"/>
      <c r="C146" s="250"/>
      <c r="D146" s="250"/>
      <c r="E146" s="250"/>
      <c r="F146" s="250"/>
      <c r="G146" s="250"/>
      <c r="H146" s="250"/>
      <c r="I146" s="250"/>
      <c r="J146" s="250"/>
      <c r="K146" s="251"/>
    </row>
    <row r="147" spans="2:11" s="1" customFormat="1" ht="45" customHeight="1">
      <c r="B147" s="252"/>
      <c r="C147" s="370" t="s">
        <v>1179</v>
      </c>
      <c r="D147" s="370"/>
      <c r="E147" s="370"/>
      <c r="F147" s="370"/>
      <c r="G147" s="370"/>
      <c r="H147" s="370"/>
      <c r="I147" s="370"/>
      <c r="J147" s="370"/>
      <c r="K147" s="253"/>
    </row>
    <row r="148" spans="2:11" s="1" customFormat="1" ht="17.25" customHeight="1">
      <c r="B148" s="252"/>
      <c r="C148" s="254" t="s">
        <v>1114</v>
      </c>
      <c r="D148" s="254"/>
      <c r="E148" s="254"/>
      <c r="F148" s="254" t="s">
        <v>1115</v>
      </c>
      <c r="G148" s="255"/>
      <c r="H148" s="254" t="s">
        <v>55</v>
      </c>
      <c r="I148" s="254" t="s">
        <v>58</v>
      </c>
      <c r="J148" s="254" t="s">
        <v>1116</v>
      </c>
      <c r="K148" s="253"/>
    </row>
    <row r="149" spans="2:11" s="1" customFormat="1" ht="17.25" customHeight="1">
      <c r="B149" s="252"/>
      <c r="C149" s="256" t="s">
        <v>1117</v>
      </c>
      <c r="D149" s="256"/>
      <c r="E149" s="256"/>
      <c r="F149" s="257" t="s">
        <v>1118</v>
      </c>
      <c r="G149" s="258"/>
      <c r="H149" s="256"/>
      <c r="I149" s="256"/>
      <c r="J149" s="256" t="s">
        <v>1119</v>
      </c>
      <c r="K149" s="253"/>
    </row>
    <row r="150" spans="2:11" s="1" customFormat="1" ht="5.25" customHeight="1">
      <c r="B150" s="264"/>
      <c r="C150" s="259"/>
      <c r="D150" s="259"/>
      <c r="E150" s="259"/>
      <c r="F150" s="259"/>
      <c r="G150" s="260"/>
      <c r="H150" s="259"/>
      <c r="I150" s="259"/>
      <c r="J150" s="259"/>
      <c r="K150" s="287"/>
    </row>
    <row r="151" spans="2:11" s="1" customFormat="1" ht="15" customHeight="1">
      <c r="B151" s="264"/>
      <c r="C151" s="291" t="s">
        <v>1123</v>
      </c>
      <c r="D151" s="241"/>
      <c r="E151" s="241"/>
      <c r="F151" s="292" t="s">
        <v>1120</v>
      </c>
      <c r="G151" s="241"/>
      <c r="H151" s="291" t="s">
        <v>1160</v>
      </c>
      <c r="I151" s="291" t="s">
        <v>1122</v>
      </c>
      <c r="J151" s="291">
        <v>120</v>
      </c>
      <c r="K151" s="287"/>
    </row>
    <row r="152" spans="2:11" s="1" customFormat="1" ht="15" customHeight="1">
      <c r="B152" s="264"/>
      <c r="C152" s="291" t="s">
        <v>1169</v>
      </c>
      <c r="D152" s="241"/>
      <c r="E152" s="241"/>
      <c r="F152" s="292" t="s">
        <v>1120</v>
      </c>
      <c r="G152" s="241"/>
      <c r="H152" s="291" t="s">
        <v>1180</v>
      </c>
      <c r="I152" s="291" t="s">
        <v>1122</v>
      </c>
      <c r="J152" s="291" t="s">
        <v>1171</v>
      </c>
      <c r="K152" s="287"/>
    </row>
    <row r="153" spans="2:11" s="1" customFormat="1" ht="15" customHeight="1">
      <c r="B153" s="264"/>
      <c r="C153" s="291" t="s">
        <v>1068</v>
      </c>
      <c r="D153" s="241"/>
      <c r="E153" s="241"/>
      <c r="F153" s="292" t="s">
        <v>1120</v>
      </c>
      <c r="G153" s="241"/>
      <c r="H153" s="291" t="s">
        <v>1181</v>
      </c>
      <c r="I153" s="291" t="s">
        <v>1122</v>
      </c>
      <c r="J153" s="291" t="s">
        <v>1171</v>
      </c>
      <c r="K153" s="287"/>
    </row>
    <row r="154" spans="2:11" s="1" customFormat="1" ht="15" customHeight="1">
      <c r="B154" s="264"/>
      <c r="C154" s="291" t="s">
        <v>1125</v>
      </c>
      <c r="D154" s="241"/>
      <c r="E154" s="241"/>
      <c r="F154" s="292" t="s">
        <v>1126</v>
      </c>
      <c r="G154" s="241"/>
      <c r="H154" s="291" t="s">
        <v>1160</v>
      </c>
      <c r="I154" s="291" t="s">
        <v>1122</v>
      </c>
      <c r="J154" s="291">
        <v>50</v>
      </c>
      <c r="K154" s="287"/>
    </row>
    <row r="155" spans="2:11" s="1" customFormat="1" ht="15" customHeight="1">
      <c r="B155" s="264"/>
      <c r="C155" s="291" t="s">
        <v>1128</v>
      </c>
      <c r="D155" s="241"/>
      <c r="E155" s="241"/>
      <c r="F155" s="292" t="s">
        <v>1120</v>
      </c>
      <c r="G155" s="241"/>
      <c r="H155" s="291" t="s">
        <v>1160</v>
      </c>
      <c r="I155" s="291" t="s">
        <v>1130</v>
      </c>
      <c r="J155" s="291"/>
      <c r="K155" s="287"/>
    </row>
    <row r="156" spans="2:11" s="1" customFormat="1" ht="15" customHeight="1">
      <c r="B156" s="264"/>
      <c r="C156" s="291" t="s">
        <v>1139</v>
      </c>
      <c r="D156" s="241"/>
      <c r="E156" s="241"/>
      <c r="F156" s="292" t="s">
        <v>1126</v>
      </c>
      <c r="G156" s="241"/>
      <c r="H156" s="291" t="s">
        <v>1160</v>
      </c>
      <c r="I156" s="291" t="s">
        <v>1122</v>
      </c>
      <c r="J156" s="291">
        <v>50</v>
      </c>
      <c r="K156" s="287"/>
    </row>
    <row r="157" spans="2:11" s="1" customFormat="1" ht="15" customHeight="1">
      <c r="B157" s="264"/>
      <c r="C157" s="291" t="s">
        <v>1147</v>
      </c>
      <c r="D157" s="241"/>
      <c r="E157" s="241"/>
      <c r="F157" s="292" t="s">
        <v>1126</v>
      </c>
      <c r="G157" s="241"/>
      <c r="H157" s="291" t="s">
        <v>1160</v>
      </c>
      <c r="I157" s="291" t="s">
        <v>1122</v>
      </c>
      <c r="J157" s="291">
        <v>50</v>
      </c>
      <c r="K157" s="287"/>
    </row>
    <row r="158" spans="2:11" s="1" customFormat="1" ht="15" customHeight="1">
      <c r="B158" s="264"/>
      <c r="C158" s="291" t="s">
        <v>1145</v>
      </c>
      <c r="D158" s="241"/>
      <c r="E158" s="241"/>
      <c r="F158" s="292" t="s">
        <v>1126</v>
      </c>
      <c r="G158" s="241"/>
      <c r="H158" s="291" t="s">
        <v>1160</v>
      </c>
      <c r="I158" s="291" t="s">
        <v>1122</v>
      </c>
      <c r="J158" s="291">
        <v>50</v>
      </c>
      <c r="K158" s="287"/>
    </row>
    <row r="159" spans="2:11" s="1" customFormat="1" ht="15" customHeight="1">
      <c r="B159" s="264"/>
      <c r="C159" s="291" t="s">
        <v>115</v>
      </c>
      <c r="D159" s="241"/>
      <c r="E159" s="241"/>
      <c r="F159" s="292" t="s">
        <v>1120</v>
      </c>
      <c r="G159" s="241"/>
      <c r="H159" s="291" t="s">
        <v>1182</v>
      </c>
      <c r="I159" s="291" t="s">
        <v>1122</v>
      </c>
      <c r="J159" s="291" t="s">
        <v>1183</v>
      </c>
      <c r="K159" s="287"/>
    </row>
    <row r="160" spans="2:11" s="1" customFormat="1" ht="15" customHeight="1">
      <c r="B160" s="264"/>
      <c r="C160" s="291" t="s">
        <v>1184</v>
      </c>
      <c r="D160" s="241"/>
      <c r="E160" s="241"/>
      <c r="F160" s="292" t="s">
        <v>1120</v>
      </c>
      <c r="G160" s="241"/>
      <c r="H160" s="291" t="s">
        <v>1185</v>
      </c>
      <c r="I160" s="291" t="s">
        <v>1155</v>
      </c>
      <c r="J160" s="291"/>
      <c r="K160" s="287"/>
    </row>
    <row r="161" spans="2:11" s="1" customFormat="1" ht="15" customHeight="1">
      <c r="B161" s="293"/>
      <c r="C161" s="273"/>
      <c r="D161" s="273"/>
      <c r="E161" s="273"/>
      <c r="F161" s="273"/>
      <c r="G161" s="273"/>
      <c r="H161" s="273"/>
      <c r="I161" s="273"/>
      <c r="J161" s="273"/>
      <c r="K161" s="294"/>
    </row>
    <row r="162" spans="2:11" s="1" customFormat="1" ht="18.75" customHeight="1">
      <c r="B162" s="275"/>
      <c r="C162" s="285"/>
      <c r="D162" s="285"/>
      <c r="E162" s="285"/>
      <c r="F162" s="295"/>
      <c r="G162" s="285"/>
      <c r="H162" s="285"/>
      <c r="I162" s="285"/>
      <c r="J162" s="285"/>
      <c r="K162" s="275"/>
    </row>
    <row r="163" spans="2:11" s="1" customFormat="1" ht="18.75" customHeight="1">
      <c r="B163" s="248"/>
      <c r="C163" s="248"/>
      <c r="D163" s="248"/>
      <c r="E163" s="248"/>
      <c r="F163" s="248"/>
      <c r="G163" s="248"/>
      <c r="H163" s="248"/>
      <c r="I163" s="248"/>
      <c r="J163" s="248"/>
      <c r="K163" s="248"/>
    </row>
    <row r="164" spans="2:11" s="1" customFormat="1" ht="7.5" customHeight="1">
      <c r="B164" s="230"/>
      <c r="C164" s="231"/>
      <c r="D164" s="231"/>
      <c r="E164" s="231"/>
      <c r="F164" s="231"/>
      <c r="G164" s="231"/>
      <c r="H164" s="231"/>
      <c r="I164" s="231"/>
      <c r="J164" s="231"/>
      <c r="K164" s="232"/>
    </row>
    <row r="165" spans="2:11" s="1" customFormat="1" ht="45" customHeight="1">
      <c r="B165" s="233"/>
      <c r="C165" s="368" t="s">
        <v>1186</v>
      </c>
      <c r="D165" s="368"/>
      <c r="E165" s="368"/>
      <c r="F165" s="368"/>
      <c r="G165" s="368"/>
      <c r="H165" s="368"/>
      <c r="I165" s="368"/>
      <c r="J165" s="368"/>
      <c r="K165" s="234"/>
    </row>
    <row r="166" spans="2:11" s="1" customFormat="1" ht="17.25" customHeight="1">
      <c r="B166" s="233"/>
      <c r="C166" s="254" t="s">
        <v>1114</v>
      </c>
      <c r="D166" s="254"/>
      <c r="E166" s="254"/>
      <c r="F166" s="254" t="s">
        <v>1115</v>
      </c>
      <c r="G166" s="296"/>
      <c r="H166" s="297" t="s">
        <v>55</v>
      </c>
      <c r="I166" s="297" t="s">
        <v>58</v>
      </c>
      <c r="J166" s="254" t="s">
        <v>1116</v>
      </c>
      <c r="K166" s="234"/>
    </row>
    <row r="167" spans="2:11" s="1" customFormat="1" ht="17.25" customHeight="1">
      <c r="B167" s="235"/>
      <c r="C167" s="256" t="s">
        <v>1117</v>
      </c>
      <c r="D167" s="256"/>
      <c r="E167" s="256"/>
      <c r="F167" s="257" t="s">
        <v>1118</v>
      </c>
      <c r="G167" s="298"/>
      <c r="H167" s="299"/>
      <c r="I167" s="299"/>
      <c r="J167" s="256" t="s">
        <v>1119</v>
      </c>
      <c r="K167" s="236"/>
    </row>
    <row r="168" spans="2:11" s="1" customFormat="1" ht="5.25" customHeight="1">
      <c r="B168" s="264"/>
      <c r="C168" s="259"/>
      <c r="D168" s="259"/>
      <c r="E168" s="259"/>
      <c r="F168" s="259"/>
      <c r="G168" s="260"/>
      <c r="H168" s="259"/>
      <c r="I168" s="259"/>
      <c r="J168" s="259"/>
      <c r="K168" s="287"/>
    </row>
    <row r="169" spans="2:11" s="1" customFormat="1" ht="15" customHeight="1">
      <c r="B169" s="264"/>
      <c r="C169" s="241" t="s">
        <v>1123</v>
      </c>
      <c r="D169" s="241"/>
      <c r="E169" s="241"/>
      <c r="F169" s="262" t="s">
        <v>1120</v>
      </c>
      <c r="G169" s="241"/>
      <c r="H169" s="241" t="s">
        <v>1160</v>
      </c>
      <c r="I169" s="241" t="s">
        <v>1122</v>
      </c>
      <c r="J169" s="241">
        <v>120</v>
      </c>
      <c r="K169" s="287"/>
    </row>
    <row r="170" spans="2:11" s="1" customFormat="1" ht="15" customHeight="1">
      <c r="B170" s="264"/>
      <c r="C170" s="241" t="s">
        <v>1169</v>
      </c>
      <c r="D170" s="241"/>
      <c r="E170" s="241"/>
      <c r="F170" s="262" t="s">
        <v>1120</v>
      </c>
      <c r="G170" s="241"/>
      <c r="H170" s="241" t="s">
        <v>1170</v>
      </c>
      <c r="I170" s="241" t="s">
        <v>1122</v>
      </c>
      <c r="J170" s="241" t="s">
        <v>1171</v>
      </c>
      <c r="K170" s="287"/>
    </row>
    <row r="171" spans="2:11" s="1" customFormat="1" ht="15" customHeight="1">
      <c r="B171" s="264"/>
      <c r="C171" s="241" t="s">
        <v>1068</v>
      </c>
      <c r="D171" s="241"/>
      <c r="E171" s="241"/>
      <c r="F171" s="262" t="s">
        <v>1120</v>
      </c>
      <c r="G171" s="241"/>
      <c r="H171" s="241" t="s">
        <v>1187</v>
      </c>
      <c r="I171" s="241" t="s">
        <v>1122</v>
      </c>
      <c r="J171" s="241" t="s">
        <v>1171</v>
      </c>
      <c r="K171" s="287"/>
    </row>
    <row r="172" spans="2:11" s="1" customFormat="1" ht="15" customHeight="1">
      <c r="B172" s="264"/>
      <c r="C172" s="241" t="s">
        <v>1125</v>
      </c>
      <c r="D172" s="241"/>
      <c r="E172" s="241"/>
      <c r="F172" s="262" t="s">
        <v>1126</v>
      </c>
      <c r="G172" s="241"/>
      <c r="H172" s="241" t="s">
        <v>1187</v>
      </c>
      <c r="I172" s="241" t="s">
        <v>1122</v>
      </c>
      <c r="J172" s="241">
        <v>50</v>
      </c>
      <c r="K172" s="287"/>
    </row>
    <row r="173" spans="2:11" s="1" customFormat="1" ht="15" customHeight="1">
      <c r="B173" s="264"/>
      <c r="C173" s="241" t="s">
        <v>1128</v>
      </c>
      <c r="D173" s="241"/>
      <c r="E173" s="241"/>
      <c r="F173" s="262" t="s">
        <v>1120</v>
      </c>
      <c r="G173" s="241"/>
      <c r="H173" s="241" t="s">
        <v>1187</v>
      </c>
      <c r="I173" s="241" t="s">
        <v>1130</v>
      </c>
      <c r="J173" s="241"/>
      <c r="K173" s="287"/>
    </row>
    <row r="174" spans="2:11" s="1" customFormat="1" ht="15" customHeight="1">
      <c r="B174" s="264"/>
      <c r="C174" s="241" t="s">
        <v>1139</v>
      </c>
      <c r="D174" s="241"/>
      <c r="E174" s="241"/>
      <c r="F174" s="262" t="s">
        <v>1126</v>
      </c>
      <c r="G174" s="241"/>
      <c r="H174" s="241" t="s">
        <v>1187</v>
      </c>
      <c r="I174" s="241" t="s">
        <v>1122</v>
      </c>
      <c r="J174" s="241">
        <v>50</v>
      </c>
      <c r="K174" s="287"/>
    </row>
    <row r="175" spans="2:11" s="1" customFormat="1" ht="15" customHeight="1">
      <c r="B175" s="264"/>
      <c r="C175" s="241" t="s">
        <v>1147</v>
      </c>
      <c r="D175" s="241"/>
      <c r="E175" s="241"/>
      <c r="F175" s="262" t="s">
        <v>1126</v>
      </c>
      <c r="G175" s="241"/>
      <c r="H175" s="241" t="s">
        <v>1187</v>
      </c>
      <c r="I175" s="241" t="s">
        <v>1122</v>
      </c>
      <c r="J175" s="241">
        <v>50</v>
      </c>
      <c r="K175" s="287"/>
    </row>
    <row r="176" spans="2:11" s="1" customFormat="1" ht="15" customHeight="1">
      <c r="B176" s="264"/>
      <c r="C176" s="241" t="s">
        <v>1145</v>
      </c>
      <c r="D176" s="241"/>
      <c r="E176" s="241"/>
      <c r="F176" s="262" t="s">
        <v>1126</v>
      </c>
      <c r="G176" s="241"/>
      <c r="H176" s="241" t="s">
        <v>1187</v>
      </c>
      <c r="I176" s="241" t="s">
        <v>1122</v>
      </c>
      <c r="J176" s="241">
        <v>50</v>
      </c>
      <c r="K176" s="287"/>
    </row>
    <row r="177" spans="2:11" s="1" customFormat="1" ht="15" customHeight="1">
      <c r="B177" s="264"/>
      <c r="C177" s="241" t="s">
        <v>139</v>
      </c>
      <c r="D177" s="241"/>
      <c r="E177" s="241"/>
      <c r="F177" s="262" t="s">
        <v>1120</v>
      </c>
      <c r="G177" s="241"/>
      <c r="H177" s="241" t="s">
        <v>1188</v>
      </c>
      <c r="I177" s="241" t="s">
        <v>1189</v>
      </c>
      <c r="J177" s="241"/>
      <c r="K177" s="287"/>
    </row>
    <row r="178" spans="2:11" s="1" customFormat="1" ht="15" customHeight="1">
      <c r="B178" s="264"/>
      <c r="C178" s="241" t="s">
        <v>58</v>
      </c>
      <c r="D178" s="241"/>
      <c r="E178" s="241"/>
      <c r="F178" s="262" t="s">
        <v>1120</v>
      </c>
      <c r="G178" s="241"/>
      <c r="H178" s="241" t="s">
        <v>1190</v>
      </c>
      <c r="I178" s="241" t="s">
        <v>1191</v>
      </c>
      <c r="J178" s="241">
        <v>1</v>
      </c>
      <c r="K178" s="287"/>
    </row>
    <row r="179" spans="2:11" s="1" customFormat="1" ht="15" customHeight="1">
      <c r="B179" s="264"/>
      <c r="C179" s="241" t="s">
        <v>54</v>
      </c>
      <c r="D179" s="241"/>
      <c r="E179" s="241"/>
      <c r="F179" s="262" t="s">
        <v>1120</v>
      </c>
      <c r="G179" s="241"/>
      <c r="H179" s="241" t="s">
        <v>1192</v>
      </c>
      <c r="I179" s="241" t="s">
        <v>1122</v>
      </c>
      <c r="J179" s="241">
        <v>20</v>
      </c>
      <c r="K179" s="287"/>
    </row>
    <row r="180" spans="2:11" s="1" customFormat="1" ht="15" customHeight="1">
      <c r="B180" s="264"/>
      <c r="C180" s="241" t="s">
        <v>55</v>
      </c>
      <c r="D180" s="241"/>
      <c r="E180" s="241"/>
      <c r="F180" s="262" t="s">
        <v>1120</v>
      </c>
      <c r="G180" s="241"/>
      <c r="H180" s="241" t="s">
        <v>1193</v>
      </c>
      <c r="I180" s="241" t="s">
        <v>1122</v>
      </c>
      <c r="J180" s="241">
        <v>255</v>
      </c>
      <c r="K180" s="287"/>
    </row>
    <row r="181" spans="2:11" s="1" customFormat="1" ht="15" customHeight="1">
      <c r="B181" s="264"/>
      <c r="C181" s="241" t="s">
        <v>140</v>
      </c>
      <c r="D181" s="241"/>
      <c r="E181" s="241"/>
      <c r="F181" s="262" t="s">
        <v>1120</v>
      </c>
      <c r="G181" s="241"/>
      <c r="H181" s="241" t="s">
        <v>1084</v>
      </c>
      <c r="I181" s="241" t="s">
        <v>1122</v>
      </c>
      <c r="J181" s="241">
        <v>10</v>
      </c>
      <c r="K181" s="287"/>
    </row>
    <row r="182" spans="2:11" s="1" customFormat="1" ht="15" customHeight="1">
      <c r="B182" s="264"/>
      <c r="C182" s="241" t="s">
        <v>141</v>
      </c>
      <c r="D182" s="241"/>
      <c r="E182" s="241"/>
      <c r="F182" s="262" t="s">
        <v>1120</v>
      </c>
      <c r="G182" s="241"/>
      <c r="H182" s="241" t="s">
        <v>1194</v>
      </c>
      <c r="I182" s="241" t="s">
        <v>1155</v>
      </c>
      <c r="J182" s="241"/>
      <c r="K182" s="287"/>
    </row>
    <row r="183" spans="2:11" s="1" customFormat="1" ht="15" customHeight="1">
      <c r="B183" s="264"/>
      <c r="C183" s="241" t="s">
        <v>1195</v>
      </c>
      <c r="D183" s="241"/>
      <c r="E183" s="241"/>
      <c r="F183" s="262" t="s">
        <v>1120</v>
      </c>
      <c r="G183" s="241"/>
      <c r="H183" s="241" t="s">
        <v>1196</v>
      </c>
      <c r="I183" s="241" t="s">
        <v>1155</v>
      </c>
      <c r="J183" s="241"/>
      <c r="K183" s="287"/>
    </row>
    <row r="184" spans="2:11" s="1" customFormat="1" ht="15" customHeight="1">
      <c r="B184" s="264"/>
      <c r="C184" s="241" t="s">
        <v>1184</v>
      </c>
      <c r="D184" s="241"/>
      <c r="E184" s="241"/>
      <c r="F184" s="262" t="s">
        <v>1120</v>
      </c>
      <c r="G184" s="241"/>
      <c r="H184" s="241" t="s">
        <v>1197</v>
      </c>
      <c r="I184" s="241" t="s">
        <v>1155</v>
      </c>
      <c r="J184" s="241"/>
      <c r="K184" s="287"/>
    </row>
    <row r="185" spans="2:11" s="1" customFormat="1" ht="15" customHeight="1">
      <c r="B185" s="264"/>
      <c r="C185" s="241" t="s">
        <v>143</v>
      </c>
      <c r="D185" s="241"/>
      <c r="E185" s="241"/>
      <c r="F185" s="262" t="s">
        <v>1126</v>
      </c>
      <c r="G185" s="241"/>
      <c r="H185" s="241" t="s">
        <v>1198</v>
      </c>
      <c r="I185" s="241" t="s">
        <v>1122</v>
      </c>
      <c r="J185" s="241">
        <v>50</v>
      </c>
      <c r="K185" s="287"/>
    </row>
    <row r="186" spans="2:11" s="1" customFormat="1" ht="15" customHeight="1">
      <c r="B186" s="264"/>
      <c r="C186" s="241" t="s">
        <v>1199</v>
      </c>
      <c r="D186" s="241"/>
      <c r="E186" s="241"/>
      <c r="F186" s="262" t="s">
        <v>1126</v>
      </c>
      <c r="G186" s="241"/>
      <c r="H186" s="241" t="s">
        <v>1200</v>
      </c>
      <c r="I186" s="241" t="s">
        <v>1201</v>
      </c>
      <c r="J186" s="241"/>
      <c r="K186" s="287"/>
    </row>
    <row r="187" spans="2:11" s="1" customFormat="1" ht="15" customHeight="1">
      <c r="B187" s="264"/>
      <c r="C187" s="241" t="s">
        <v>1202</v>
      </c>
      <c r="D187" s="241"/>
      <c r="E187" s="241"/>
      <c r="F187" s="262" t="s">
        <v>1126</v>
      </c>
      <c r="G187" s="241"/>
      <c r="H187" s="241" t="s">
        <v>1203</v>
      </c>
      <c r="I187" s="241" t="s">
        <v>1201</v>
      </c>
      <c r="J187" s="241"/>
      <c r="K187" s="287"/>
    </row>
    <row r="188" spans="2:11" s="1" customFormat="1" ht="15" customHeight="1">
      <c r="B188" s="264"/>
      <c r="C188" s="241" t="s">
        <v>1204</v>
      </c>
      <c r="D188" s="241"/>
      <c r="E188" s="241"/>
      <c r="F188" s="262" t="s">
        <v>1126</v>
      </c>
      <c r="G188" s="241"/>
      <c r="H188" s="241" t="s">
        <v>1205</v>
      </c>
      <c r="I188" s="241" t="s">
        <v>1201</v>
      </c>
      <c r="J188" s="241"/>
      <c r="K188" s="287"/>
    </row>
    <row r="189" spans="2:11" s="1" customFormat="1" ht="15" customHeight="1">
      <c r="B189" s="264"/>
      <c r="C189" s="300" t="s">
        <v>1206</v>
      </c>
      <c r="D189" s="241"/>
      <c r="E189" s="241"/>
      <c r="F189" s="262" t="s">
        <v>1126</v>
      </c>
      <c r="G189" s="241"/>
      <c r="H189" s="241" t="s">
        <v>1207</v>
      </c>
      <c r="I189" s="241" t="s">
        <v>1208</v>
      </c>
      <c r="J189" s="301" t="s">
        <v>1209</v>
      </c>
      <c r="K189" s="287"/>
    </row>
    <row r="190" spans="2:11" s="16" customFormat="1" ht="15" customHeight="1">
      <c r="B190" s="302"/>
      <c r="C190" s="303" t="s">
        <v>1210</v>
      </c>
      <c r="D190" s="304"/>
      <c r="E190" s="304"/>
      <c r="F190" s="305" t="s">
        <v>1126</v>
      </c>
      <c r="G190" s="304"/>
      <c r="H190" s="304" t="s">
        <v>1211</v>
      </c>
      <c r="I190" s="304" t="s">
        <v>1208</v>
      </c>
      <c r="J190" s="306" t="s">
        <v>1209</v>
      </c>
      <c r="K190" s="307"/>
    </row>
    <row r="191" spans="2:11" s="1" customFormat="1" ht="15" customHeight="1">
      <c r="B191" s="264"/>
      <c r="C191" s="300" t="s">
        <v>43</v>
      </c>
      <c r="D191" s="241"/>
      <c r="E191" s="241"/>
      <c r="F191" s="262" t="s">
        <v>1120</v>
      </c>
      <c r="G191" s="241"/>
      <c r="H191" s="238" t="s">
        <v>1212</v>
      </c>
      <c r="I191" s="241" t="s">
        <v>1213</v>
      </c>
      <c r="J191" s="241"/>
      <c r="K191" s="287"/>
    </row>
    <row r="192" spans="2:11" s="1" customFormat="1" ht="15" customHeight="1">
      <c r="B192" s="264"/>
      <c r="C192" s="300" t="s">
        <v>1214</v>
      </c>
      <c r="D192" s="241"/>
      <c r="E192" s="241"/>
      <c r="F192" s="262" t="s">
        <v>1120</v>
      </c>
      <c r="G192" s="241"/>
      <c r="H192" s="241" t="s">
        <v>1215</v>
      </c>
      <c r="I192" s="241" t="s">
        <v>1155</v>
      </c>
      <c r="J192" s="241"/>
      <c r="K192" s="287"/>
    </row>
    <row r="193" spans="2:11" s="1" customFormat="1" ht="15" customHeight="1">
      <c r="B193" s="264"/>
      <c r="C193" s="300" t="s">
        <v>1216</v>
      </c>
      <c r="D193" s="241"/>
      <c r="E193" s="241"/>
      <c r="F193" s="262" t="s">
        <v>1120</v>
      </c>
      <c r="G193" s="241"/>
      <c r="H193" s="241" t="s">
        <v>1217</v>
      </c>
      <c r="I193" s="241" t="s">
        <v>1155</v>
      </c>
      <c r="J193" s="241"/>
      <c r="K193" s="287"/>
    </row>
    <row r="194" spans="2:11" s="1" customFormat="1" ht="15" customHeight="1">
      <c r="B194" s="264"/>
      <c r="C194" s="300" t="s">
        <v>1218</v>
      </c>
      <c r="D194" s="241"/>
      <c r="E194" s="241"/>
      <c r="F194" s="262" t="s">
        <v>1126</v>
      </c>
      <c r="G194" s="241"/>
      <c r="H194" s="241" t="s">
        <v>1219</v>
      </c>
      <c r="I194" s="241" t="s">
        <v>1155</v>
      </c>
      <c r="J194" s="241"/>
      <c r="K194" s="287"/>
    </row>
    <row r="195" spans="2:11" s="1" customFormat="1" ht="15" customHeight="1">
      <c r="B195" s="293"/>
      <c r="C195" s="308"/>
      <c r="D195" s="273"/>
      <c r="E195" s="273"/>
      <c r="F195" s="273"/>
      <c r="G195" s="273"/>
      <c r="H195" s="273"/>
      <c r="I195" s="273"/>
      <c r="J195" s="273"/>
      <c r="K195" s="294"/>
    </row>
    <row r="196" spans="2:11" s="1" customFormat="1" ht="18.75" customHeight="1">
      <c r="B196" s="275"/>
      <c r="C196" s="285"/>
      <c r="D196" s="285"/>
      <c r="E196" s="285"/>
      <c r="F196" s="295"/>
      <c r="G196" s="285"/>
      <c r="H196" s="285"/>
      <c r="I196" s="285"/>
      <c r="J196" s="285"/>
      <c r="K196" s="275"/>
    </row>
    <row r="197" spans="2:11" s="1" customFormat="1" ht="18.75" customHeight="1">
      <c r="B197" s="275"/>
      <c r="C197" s="285"/>
      <c r="D197" s="285"/>
      <c r="E197" s="285"/>
      <c r="F197" s="295"/>
      <c r="G197" s="285"/>
      <c r="H197" s="285"/>
      <c r="I197" s="285"/>
      <c r="J197" s="285"/>
      <c r="K197" s="275"/>
    </row>
    <row r="198" spans="2:11" s="1" customFormat="1" ht="18.75" customHeight="1">
      <c r="B198" s="248"/>
      <c r="C198" s="248"/>
      <c r="D198" s="248"/>
      <c r="E198" s="248"/>
      <c r="F198" s="248"/>
      <c r="G198" s="248"/>
      <c r="H198" s="248"/>
      <c r="I198" s="248"/>
      <c r="J198" s="248"/>
      <c r="K198" s="248"/>
    </row>
    <row r="199" spans="2:11" s="1" customFormat="1" ht="13.5">
      <c r="B199" s="230"/>
      <c r="C199" s="231"/>
      <c r="D199" s="231"/>
      <c r="E199" s="231"/>
      <c r="F199" s="231"/>
      <c r="G199" s="231"/>
      <c r="H199" s="231"/>
      <c r="I199" s="231"/>
      <c r="J199" s="231"/>
      <c r="K199" s="232"/>
    </row>
    <row r="200" spans="2:11" s="1" customFormat="1" ht="21">
      <c r="B200" s="233"/>
      <c r="C200" s="368" t="s">
        <v>1220</v>
      </c>
      <c r="D200" s="368"/>
      <c r="E200" s="368"/>
      <c r="F200" s="368"/>
      <c r="G200" s="368"/>
      <c r="H200" s="368"/>
      <c r="I200" s="368"/>
      <c r="J200" s="368"/>
      <c r="K200" s="234"/>
    </row>
    <row r="201" spans="2:11" s="1" customFormat="1" ht="25.5" customHeight="1">
      <c r="B201" s="233"/>
      <c r="C201" s="309" t="s">
        <v>1221</v>
      </c>
      <c r="D201" s="309"/>
      <c r="E201" s="309"/>
      <c r="F201" s="309" t="s">
        <v>1222</v>
      </c>
      <c r="G201" s="310"/>
      <c r="H201" s="371" t="s">
        <v>1223</v>
      </c>
      <c r="I201" s="371"/>
      <c r="J201" s="371"/>
      <c r="K201" s="234"/>
    </row>
    <row r="202" spans="2:11" s="1" customFormat="1" ht="5.25" customHeight="1">
      <c r="B202" s="264"/>
      <c r="C202" s="259"/>
      <c r="D202" s="259"/>
      <c r="E202" s="259"/>
      <c r="F202" s="259"/>
      <c r="G202" s="285"/>
      <c r="H202" s="259"/>
      <c r="I202" s="259"/>
      <c r="J202" s="259"/>
      <c r="K202" s="287"/>
    </row>
    <row r="203" spans="2:11" s="1" customFormat="1" ht="15" customHeight="1">
      <c r="B203" s="264"/>
      <c r="C203" s="241" t="s">
        <v>1213</v>
      </c>
      <c r="D203" s="241"/>
      <c r="E203" s="241"/>
      <c r="F203" s="262" t="s">
        <v>44</v>
      </c>
      <c r="G203" s="241"/>
      <c r="H203" s="372" t="s">
        <v>1224</v>
      </c>
      <c r="I203" s="372"/>
      <c r="J203" s="372"/>
      <c r="K203" s="287"/>
    </row>
    <row r="204" spans="2:11" s="1" customFormat="1" ht="15" customHeight="1">
      <c r="B204" s="264"/>
      <c r="C204" s="241"/>
      <c r="D204" s="241"/>
      <c r="E204" s="241"/>
      <c r="F204" s="262" t="s">
        <v>45</v>
      </c>
      <c r="G204" s="241"/>
      <c r="H204" s="372" t="s">
        <v>1225</v>
      </c>
      <c r="I204" s="372"/>
      <c r="J204" s="372"/>
      <c r="K204" s="287"/>
    </row>
    <row r="205" spans="2:11" s="1" customFormat="1" ht="15" customHeight="1">
      <c r="B205" s="264"/>
      <c r="C205" s="241"/>
      <c r="D205" s="241"/>
      <c r="E205" s="241"/>
      <c r="F205" s="262" t="s">
        <v>48</v>
      </c>
      <c r="G205" s="241"/>
      <c r="H205" s="372" t="s">
        <v>1226</v>
      </c>
      <c r="I205" s="372"/>
      <c r="J205" s="372"/>
      <c r="K205" s="287"/>
    </row>
    <row r="206" spans="2:11" s="1" customFormat="1" ht="15" customHeight="1">
      <c r="B206" s="264"/>
      <c r="C206" s="241"/>
      <c r="D206" s="241"/>
      <c r="E206" s="241"/>
      <c r="F206" s="262" t="s">
        <v>46</v>
      </c>
      <c r="G206" s="241"/>
      <c r="H206" s="372" t="s">
        <v>1227</v>
      </c>
      <c r="I206" s="372"/>
      <c r="J206" s="372"/>
      <c r="K206" s="287"/>
    </row>
    <row r="207" spans="2:11" s="1" customFormat="1" ht="15" customHeight="1">
      <c r="B207" s="264"/>
      <c r="C207" s="241"/>
      <c r="D207" s="241"/>
      <c r="E207" s="241"/>
      <c r="F207" s="262" t="s">
        <v>47</v>
      </c>
      <c r="G207" s="241"/>
      <c r="H207" s="372" t="s">
        <v>1228</v>
      </c>
      <c r="I207" s="372"/>
      <c r="J207" s="372"/>
      <c r="K207" s="287"/>
    </row>
    <row r="208" spans="2:11" s="1" customFormat="1" ht="15" customHeight="1">
      <c r="B208" s="264"/>
      <c r="C208" s="241"/>
      <c r="D208" s="241"/>
      <c r="E208" s="241"/>
      <c r="F208" s="262"/>
      <c r="G208" s="241"/>
      <c r="H208" s="241"/>
      <c r="I208" s="241"/>
      <c r="J208" s="241"/>
      <c r="K208" s="287"/>
    </row>
    <row r="209" spans="2:11" s="1" customFormat="1" ht="15" customHeight="1">
      <c r="B209" s="264"/>
      <c r="C209" s="241" t="s">
        <v>1167</v>
      </c>
      <c r="D209" s="241"/>
      <c r="E209" s="241"/>
      <c r="F209" s="262" t="s">
        <v>80</v>
      </c>
      <c r="G209" s="241"/>
      <c r="H209" s="372" t="s">
        <v>1229</v>
      </c>
      <c r="I209" s="372"/>
      <c r="J209" s="372"/>
      <c r="K209" s="287"/>
    </row>
    <row r="210" spans="2:11" s="1" customFormat="1" ht="15" customHeight="1">
      <c r="B210" s="264"/>
      <c r="C210" s="241"/>
      <c r="D210" s="241"/>
      <c r="E210" s="241"/>
      <c r="F210" s="262" t="s">
        <v>1062</v>
      </c>
      <c r="G210" s="241"/>
      <c r="H210" s="372" t="s">
        <v>1063</v>
      </c>
      <c r="I210" s="372"/>
      <c r="J210" s="372"/>
      <c r="K210" s="287"/>
    </row>
    <row r="211" spans="2:11" s="1" customFormat="1" ht="15" customHeight="1">
      <c r="B211" s="264"/>
      <c r="C211" s="241"/>
      <c r="D211" s="241"/>
      <c r="E211" s="241"/>
      <c r="F211" s="262" t="s">
        <v>1060</v>
      </c>
      <c r="G211" s="241"/>
      <c r="H211" s="372" t="s">
        <v>1230</v>
      </c>
      <c r="I211" s="372"/>
      <c r="J211" s="372"/>
      <c r="K211" s="287"/>
    </row>
    <row r="212" spans="2:11" s="1" customFormat="1" ht="15" customHeight="1">
      <c r="B212" s="311"/>
      <c r="C212" s="241"/>
      <c r="D212" s="241"/>
      <c r="E212" s="241"/>
      <c r="F212" s="262" t="s">
        <v>1064</v>
      </c>
      <c r="G212" s="300"/>
      <c r="H212" s="373" t="s">
        <v>1065</v>
      </c>
      <c r="I212" s="373"/>
      <c r="J212" s="373"/>
      <c r="K212" s="312"/>
    </row>
    <row r="213" spans="2:11" s="1" customFormat="1" ht="15" customHeight="1">
      <c r="B213" s="311"/>
      <c r="C213" s="241"/>
      <c r="D213" s="241"/>
      <c r="E213" s="241"/>
      <c r="F213" s="262" t="s">
        <v>1066</v>
      </c>
      <c r="G213" s="300"/>
      <c r="H213" s="373" t="s">
        <v>1231</v>
      </c>
      <c r="I213" s="373"/>
      <c r="J213" s="373"/>
      <c r="K213" s="312"/>
    </row>
    <row r="214" spans="2:11" s="1" customFormat="1" ht="15" customHeight="1">
      <c r="B214" s="311"/>
      <c r="C214" s="241"/>
      <c r="D214" s="241"/>
      <c r="E214" s="241"/>
      <c r="F214" s="262"/>
      <c r="G214" s="300"/>
      <c r="H214" s="291"/>
      <c r="I214" s="291"/>
      <c r="J214" s="291"/>
      <c r="K214" s="312"/>
    </row>
    <row r="215" spans="2:11" s="1" customFormat="1" ht="15" customHeight="1">
      <c r="B215" s="311"/>
      <c r="C215" s="241" t="s">
        <v>1191</v>
      </c>
      <c r="D215" s="241"/>
      <c r="E215" s="241"/>
      <c r="F215" s="262">
        <v>1</v>
      </c>
      <c r="G215" s="300"/>
      <c r="H215" s="373" t="s">
        <v>1232</v>
      </c>
      <c r="I215" s="373"/>
      <c r="J215" s="373"/>
      <c r="K215" s="312"/>
    </row>
    <row r="216" spans="2:11" s="1" customFormat="1" ht="15" customHeight="1">
      <c r="B216" s="311"/>
      <c r="C216" s="241"/>
      <c r="D216" s="241"/>
      <c r="E216" s="241"/>
      <c r="F216" s="262">
        <v>2</v>
      </c>
      <c r="G216" s="300"/>
      <c r="H216" s="373" t="s">
        <v>1233</v>
      </c>
      <c r="I216" s="373"/>
      <c r="J216" s="373"/>
      <c r="K216" s="312"/>
    </row>
    <row r="217" spans="2:11" s="1" customFormat="1" ht="15" customHeight="1">
      <c r="B217" s="311"/>
      <c r="C217" s="241"/>
      <c r="D217" s="241"/>
      <c r="E217" s="241"/>
      <c r="F217" s="262">
        <v>3</v>
      </c>
      <c r="G217" s="300"/>
      <c r="H217" s="373" t="s">
        <v>1234</v>
      </c>
      <c r="I217" s="373"/>
      <c r="J217" s="373"/>
      <c r="K217" s="312"/>
    </row>
    <row r="218" spans="2:11" s="1" customFormat="1" ht="15" customHeight="1">
      <c r="B218" s="311"/>
      <c r="C218" s="241"/>
      <c r="D218" s="241"/>
      <c r="E218" s="241"/>
      <c r="F218" s="262">
        <v>4</v>
      </c>
      <c r="G218" s="300"/>
      <c r="H218" s="373" t="s">
        <v>1235</v>
      </c>
      <c r="I218" s="373"/>
      <c r="J218" s="373"/>
      <c r="K218" s="312"/>
    </row>
    <row r="219" spans="2:11" s="1" customFormat="1" ht="12.75" customHeight="1">
      <c r="B219" s="313"/>
      <c r="C219" s="314"/>
      <c r="D219" s="314"/>
      <c r="E219" s="314"/>
      <c r="F219" s="314"/>
      <c r="G219" s="314"/>
      <c r="H219" s="314"/>
      <c r="I219" s="314"/>
      <c r="J219" s="314"/>
      <c r="K219" s="315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8:J218"/>
    <mergeCell ref="H216:J216"/>
    <mergeCell ref="H213:J213"/>
    <mergeCell ref="H212:J212"/>
    <mergeCell ref="H206:J206"/>
    <mergeCell ref="H207:J207"/>
    <mergeCell ref="H209:J209"/>
    <mergeCell ref="H211:J211"/>
    <mergeCell ref="H215:J215"/>
    <mergeCell ref="H210:J210"/>
    <mergeCell ref="C200:J200"/>
    <mergeCell ref="H201:J201"/>
    <mergeCell ref="H203:J203"/>
    <mergeCell ref="H204:J204"/>
    <mergeCell ref="H205:J205"/>
    <mergeCell ref="C75:J75"/>
    <mergeCell ref="C102:J102"/>
    <mergeCell ref="C122:J122"/>
    <mergeCell ref="C147:J147"/>
    <mergeCell ref="C165:J165"/>
    <mergeCell ref="D66:J66"/>
    <mergeCell ref="D67:J67"/>
    <mergeCell ref="D68:J68"/>
    <mergeCell ref="D69:J69"/>
    <mergeCell ref="D70:J70"/>
    <mergeCell ref="D60:J60"/>
    <mergeCell ref="D61:J61"/>
    <mergeCell ref="D62:J62"/>
    <mergeCell ref="D63:J63"/>
    <mergeCell ref="D65:J65"/>
    <mergeCell ref="C54:J54"/>
    <mergeCell ref="C55:J55"/>
    <mergeCell ref="C57:J57"/>
    <mergeCell ref="D58:J58"/>
    <mergeCell ref="D59:J59"/>
    <mergeCell ref="F23:J23"/>
    <mergeCell ref="C25:J25"/>
    <mergeCell ref="C26:J26"/>
    <mergeCell ref="D27:J27"/>
    <mergeCell ref="D28:J28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D47:J47"/>
    <mergeCell ref="E48:J48"/>
    <mergeCell ref="E49:J49"/>
    <mergeCell ref="E50:J50"/>
    <mergeCell ref="D51:J51"/>
    <mergeCell ref="G41:J41"/>
    <mergeCell ref="G42:J42"/>
    <mergeCell ref="G43:J43"/>
    <mergeCell ref="G44:J44"/>
    <mergeCell ref="G45:J45"/>
    <mergeCell ref="G36:J36"/>
    <mergeCell ref="G37:J37"/>
    <mergeCell ref="G38:J38"/>
    <mergeCell ref="G39:J39"/>
    <mergeCell ref="G40:J40"/>
    <mergeCell ref="D30:J30"/>
    <mergeCell ref="D31:J31"/>
    <mergeCell ref="D33:J33"/>
    <mergeCell ref="D34:J34"/>
    <mergeCell ref="D35:J35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36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8" t="s">
        <v>82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83</v>
      </c>
    </row>
    <row r="4" spans="2:46" s="1" customFormat="1" ht="24.95" customHeight="1">
      <c r="B4" s="21"/>
      <c r="D4" s="104" t="s">
        <v>111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56" t="str">
        <f>'Rekapitulace stavby'!K6</f>
        <v>Rekonstrukce hygienických prostor ISŠT, Benešov, Černoleská 1997</v>
      </c>
      <c r="F7" s="357"/>
      <c r="G7" s="357"/>
      <c r="H7" s="357"/>
      <c r="L7" s="21"/>
    </row>
    <row r="8" spans="1:31" s="2" customFormat="1" ht="12" customHeight="1">
      <c r="A8" s="35"/>
      <c r="B8" s="40"/>
      <c r="C8" s="35"/>
      <c r="D8" s="106" t="s">
        <v>112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58" t="s">
        <v>113</v>
      </c>
      <c r="F9" s="359"/>
      <c r="G9" s="359"/>
      <c r="H9" s="359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28. 6. 2024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27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28</v>
      </c>
      <c r="F15" s="35"/>
      <c r="G15" s="35"/>
      <c r="H15" s="35"/>
      <c r="I15" s="106" t="s">
        <v>29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30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0" t="str">
        <f>'Rekapitulace stavby'!E14</f>
        <v>Vyplň údaj</v>
      </c>
      <c r="F18" s="361"/>
      <c r="G18" s="361"/>
      <c r="H18" s="361"/>
      <c r="I18" s="106" t="s">
        <v>29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32</v>
      </c>
      <c r="E20" s="35"/>
      <c r="F20" s="35"/>
      <c r="G20" s="35"/>
      <c r="H20" s="35"/>
      <c r="I20" s="106" t="s">
        <v>26</v>
      </c>
      <c r="J20" s="108" t="s">
        <v>19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33</v>
      </c>
      <c r="F21" s="35"/>
      <c r="G21" s="35"/>
      <c r="H21" s="35"/>
      <c r="I21" s="106" t="s">
        <v>29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35</v>
      </c>
      <c r="E23" s="35"/>
      <c r="F23" s="35"/>
      <c r="G23" s="35"/>
      <c r="H23" s="35"/>
      <c r="I23" s="106" t="s">
        <v>26</v>
      </c>
      <c r="J23" s="108" t="str">
        <f>IF('Rekapitulace stavby'!AN19="","",'Rekapitulace stavby'!AN19)</f>
        <v/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tr">
        <f>IF('Rekapitulace stavby'!E20="","",'Rekapitulace stavby'!E20)</f>
        <v xml:space="preserve"> </v>
      </c>
      <c r="F24" s="35"/>
      <c r="G24" s="35"/>
      <c r="H24" s="35"/>
      <c r="I24" s="106" t="s">
        <v>29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37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62" t="s">
        <v>19</v>
      </c>
      <c r="F27" s="362"/>
      <c r="G27" s="362"/>
      <c r="H27" s="362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39</v>
      </c>
      <c r="E30" s="35"/>
      <c r="F30" s="35"/>
      <c r="G30" s="35"/>
      <c r="H30" s="35"/>
      <c r="I30" s="35"/>
      <c r="J30" s="115">
        <f>ROUND(J99,2)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41</v>
      </c>
      <c r="G32" s="35"/>
      <c r="H32" s="35"/>
      <c r="I32" s="116" t="s">
        <v>40</v>
      </c>
      <c r="J32" s="116" t="s">
        <v>42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43</v>
      </c>
      <c r="E33" s="106" t="s">
        <v>44</v>
      </c>
      <c r="F33" s="118">
        <f>ROUND((SUM(BE99:BE364)),2)</f>
        <v>0</v>
      </c>
      <c r="G33" s="35"/>
      <c r="H33" s="35"/>
      <c r="I33" s="119">
        <v>0.21</v>
      </c>
      <c r="J33" s="118">
        <f>ROUND(((SUM(BE99:BE364))*I33),2)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45</v>
      </c>
      <c r="F34" s="118">
        <f>ROUND((SUM(BF99:BF364)),2)</f>
        <v>0</v>
      </c>
      <c r="G34" s="35"/>
      <c r="H34" s="35"/>
      <c r="I34" s="119">
        <v>0.12</v>
      </c>
      <c r="J34" s="118">
        <f>ROUND(((SUM(BF99:BF364))*I34),2)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46</v>
      </c>
      <c r="F35" s="118">
        <f>ROUND((SUM(BG99:BG364)),2)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47</v>
      </c>
      <c r="F36" s="118">
        <f>ROUND((SUM(BH99:BH364)),2)</f>
        <v>0</v>
      </c>
      <c r="G36" s="35"/>
      <c r="H36" s="35"/>
      <c r="I36" s="119">
        <v>0.12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48</v>
      </c>
      <c r="F37" s="118">
        <f>ROUND((SUM(BI99:BI364)),2)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49</v>
      </c>
      <c r="E39" s="122"/>
      <c r="F39" s="122"/>
      <c r="G39" s="123" t="s">
        <v>50</v>
      </c>
      <c r="H39" s="124" t="s">
        <v>51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114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63" t="str">
        <f>E7</f>
        <v>Rekonstrukce hygienických prostor ISŠT, Benešov, Černoleská 1997</v>
      </c>
      <c r="F48" s="364"/>
      <c r="G48" s="364"/>
      <c r="H48" s="364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112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0" t="str">
        <f>E9</f>
        <v>01 - 2.NP - č. 201 - Koupelna typ A</v>
      </c>
      <c r="F50" s="365"/>
      <c r="G50" s="365"/>
      <c r="H50" s="365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Benešov, Černoleská 1997</v>
      </c>
      <c r="G52" s="37"/>
      <c r="H52" s="37"/>
      <c r="I52" s="30" t="s">
        <v>23</v>
      </c>
      <c r="J52" s="60" t="str">
        <f>IF(J12="","",J12)</f>
        <v>28. 6. 2024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5.7" customHeight="1">
      <c r="A54" s="35"/>
      <c r="B54" s="36"/>
      <c r="C54" s="30" t="s">
        <v>25</v>
      </c>
      <c r="D54" s="37"/>
      <c r="E54" s="37"/>
      <c r="F54" s="28" t="str">
        <f>E15</f>
        <v>Integrovaná střední škola technická</v>
      </c>
      <c r="G54" s="37"/>
      <c r="H54" s="37"/>
      <c r="I54" s="30" t="s">
        <v>32</v>
      </c>
      <c r="J54" s="33" t="str">
        <f>E21</f>
        <v>Ing. arch. Ondřej Lovíšek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30" t="s">
        <v>35</v>
      </c>
      <c r="J55" s="33" t="str">
        <f>E24</f>
        <v xml:space="preserve"> 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115</v>
      </c>
      <c r="D57" s="132"/>
      <c r="E57" s="132"/>
      <c r="F57" s="132"/>
      <c r="G57" s="132"/>
      <c r="H57" s="132"/>
      <c r="I57" s="132"/>
      <c r="J57" s="133" t="s">
        <v>116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71</v>
      </c>
      <c r="D59" s="37"/>
      <c r="E59" s="37"/>
      <c r="F59" s="37"/>
      <c r="G59" s="37"/>
      <c r="H59" s="37"/>
      <c r="I59" s="37"/>
      <c r="J59" s="78">
        <f>J99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117</v>
      </c>
    </row>
    <row r="60" spans="2:12" s="9" customFormat="1" ht="24.95" customHeight="1">
      <c r="B60" s="135"/>
      <c r="C60" s="136"/>
      <c r="D60" s="137" t="s">
        <v>118</v>
      </c>
      <c r="E60" s="138"/>
      <c r="F60" s="138"/>
      <c r="G60" s="138"/>
      <c r="H60" s="138"/>
      <c r="I60" s="138"/>
      <c r="J60" s="139">
        <f>J100</f>
        <v>0</v>
      </c>
      <c r="K60" s="136"/>
      <c r="L60" s="140"/>
    </row>
    <row r="61" spans="2:12" s="10" customFormat="1" ht="19.9" customHeight="1">
      <c r="B61" s="141"/>
      <c r="C61" s="142"/>
      <c r="D61" s="143" t="s">
        <v>119</v>
      </c>
      <c r="E61" s="144"/>
      <c r="F61" s="144"/>
      <c r="G61" s="144"/>
      <c r="H61" s="144"/>
      <c r="I61" s="144"/>
      <c r="J61" s="145">
        <f>J101</f>
        <v>0</v>
      </c>
      <c r="K61" s="142"/>
      <c r="L61" s="146"/>
    </row>
    <row r="62" spans="2:12" s="10" customFormat="1" ht="19.9" customHeight="1">
      <c r="B62" s="141"/>
      <c r="C62" s="142"/>
      <c r="D62" s="143" t="s">
        <v>120</v>
      </c>
      <c r="E62" s="144"/>
      <c r="F62" s="144"/>
      <c r="G62" s="144"/>
      <c r="H62" s="144"/>
      <c r="I62" s="144"/>
      <c r="J62" s="145">
        <f>J118</f>
        <v>0</v>
      </c>
      <c r="K62" s="142"/>
      <c r="L62" s="146"/>
    </row>
    <row r="63" spans="2:12" s="10" customFormat="1" ht="19.9" customHeight="1">
      <c r="B63" s="141"/>
      <c r="C63" s="142"/>
      <c r="D63" s="143" t="s">
        <v>121</v>
      </c>
      <c r="E63" s="144"/>
      <c r="F63" s="144"/>
      <c r="G63" s="144"/>
      <c r="H63" s="144"/>
      <c r="I63" s="144"/>
      <c r="J63" s="145">
        <f>J148</f>
        <v>0</v>
      </c>
      <c r="K63" s="142"/>
      <c r="L63" s="146"/>
    </row>
    <row r="64" spans="2:12" s="9" customFormat="1" ht="24.95" customHeight="1">
      <c r="B64" s="135"/>
      <c r="C64" s="136"/>
      <c r="D64" s="137" t="s">
        <v>122</v>
      </c>
      <c r="E64" s="138"/>
      <c r="F64" s="138"/>
      <c r="G64" s="138"/>
      <c r="H64" s="138"/>
      <c r="I64" s="138"/>
      <c r="J64" s="139">
        <f>J161</f>
        <v>0</v>
      </c>
      <c r="K64" s="136"/>
      <c r="L64" s="140"/>
    </row>
    <row r="65" spans="2:12" s="10" customFormat="1" ht="19.9" customHeight="1">
      <c r="B65" s="141"/>
      <c r="C65" s="142"/>
      <c r="D65" s="143" t="s">
        <v>123</v>
      </c>
      <c r="E65" s="144"/>
      <c r="F65" s="144"/>
      <c r="G65" s="144"/>
      <c r="H65" s="144"/>
      <c r="I65" s="144"/>
      <c r="J65" s="145">
        <f>J162</f>
        <v>0</v>
      </c>
      <c r="K65" s="142"/>
      <c r="L65" s="146"/>
    </row>
    <row r="66" spans="2:12" s="10" customFormat="1" ht="19.9" customHeight="1">
      <c r="B66" s="141"/>
      <c r="C66" s="142"/>
      <c r="D66" s="143" t="s">
        <v>124</v>
      </c>
      <c r="E66" s="144"/>
      <c r="F66" s="144"/>
      <c r="G66" s="144"/>
      <c r="H66" s="144"/>
      <c r="I66" s="144"/>
      <c r="J66" s="145">
        <f>J185</f>
        <v>0</v>
      </c>
      <c r="K66" s="142"/>
      <c r="L66" s="146"/>
    </row>
    <row r="67" spans="2:12" s="10" customFormat="1" ht="19.9" customHeight="1">
      <c r="B67" s="141"/>
      <c r="C67" s="142"/>
      <c r="D67" s="143" t="s">
        <v>125</v>
      </c>
      <c r="E67" s="144"/>
      <c r="F67" s="144"/>
      <c r="G67" s="144"/>
      <c r="H67" s="144"/>
      <c r="I67" s="144"/>
      <c r="J67" s="145">
        <f>J196</f>
        <v>0</v>
      </c>
      <c r="K67" s="142"/>
      <c r="L67" s="146"/>
    </row>
    <row r="68" spans="2:12" s="10" customFormat="1" ht="19.9" customHeight="1">
      <c r="B68" s="141"/>
      <c r="C68" s="142"/>
      <c r="D68" s="143" t="s">
        <v>126</v>
      </c>
      <c r="E68" s="144"/>
      <c r="F68" s="144"/>
      <c r="G68" s="144"/>
      <c r="H68" s="144"/>
      <c r="I68" s="144"/>
      <c r="J68" s="145">
        <f>J211</f>
        <v>0</v>
      </c>
      <c r="K68" s="142"/>
      <c r="L68" s="146"/>
    </row>
    <row r="69" spans="2:12" s="10" customFormat="1" ht="19.9" customHeight="1">
      <c r="B69" s="141"/>
      <c r="C69" s="142"/>
      <c r="D69" s="143" t="s">
        <v>127</v>
      </c>
      <c r="E69" s="144"/>
      <c r="F69" s="144"/>
      <c r="G69" s="144"/>
      <c r="H69" s="144"/>
      <c r="I69" s="144"/>
      <c r="J69" s="145">
        <f>J249</f>
        <v>0</v>
      </c>
      <c r="K69" s="142"/>
      <c r="L69" s="146"/>
    </row>
    <row r="70" spans="2:12" s="10" customFormat="1" ht="19.9" customHeight="1">
      <c r="B70" s="141"/>
      <c r="C70" s="142"/>
      <c r="D70" s="143" t="s">
        <v>128</v>
      </c>
      <c r="E70" s="144"/>
      <c r="F70" s="144"/>
      <c r="G70" s="144"/>
      <c r="H70" s="144"/>
      <c r="I70" s="144"/>
      <c r="J70" s="145">
        <f>J273</f>
        <v>0</v>
      </c>
      <c r="K70" s="142"/>
      <c r="L70" s="146"/>
    </row>
    <row r="71" spans="2:12" s="10" customFormat="1" ht="19.9" customHeight="1">
      <c r="B71" s="141"/>
      <c r="C71" s="142"/>
      <c r="D71" s="143" t="s">
        <v>129</v>
      </c>
      <c r="E71" s="144"/>
      <c r="F71" s="144"/>
      <c r="G71" s="144"/>
      <c r="H71" s="144"/>
      <c r="I71" s="144"/>
      <c r="J71" s="145">
        <f>J283</f>
        <v>0</v>
      </c>
      <c r="K71" s="142"/>
      <c r="L71" s="146"/>
    </row>
    <row r="72" spans="2:12" s="10" customFormat="1" ht="19.9" customHeight="1">
      <c r="B72" s="141"/>
      <c r="C72" s="142"/>
      <c r="D72" s="143" t="s">
        <v>130</v>
      </c>
      <c r="E72" s="144"/>
      <c r="F72" s="144"/>
      <c r="G72" s="144"/>
      <c r="H72" s="144"/>
      <c r="I72" s="144"/>
      <c r="J72" s="145">
        <f>J300</f>
        <v>0</v>
      </c>
      <c r="K72" s="142"/>
      <c r="L72" s="146"/>
    </row>
    <row r="73" spans="2:12" s="10" customFormat="1" ht="19.9" customHeight="1">
      <c r="B73" s="141"/>
      <c r="C73" s="142"/>
      <c r="D73" s="143" t="s">
        <v>131</v>
      </c>
      <c r="E73" s="144"/>
      <c r="F73" s="144"/>
      <c r="G73" s="144"/>
      <c r="H73" s="144"/>
      <c r="I73" s="144"/>
      <c r="J73" s="145">
        <f>J309</f>
        <v>0</v>
      </c>
      <c r="K73" s="142"/>
      <c r="L73" s="146"/>
    </row>
    <row r="74" spans="2:12" s="10" customFormat="1" ht="19.9" customHeight="1">
      <c r="B74" s="141"/>
      <c r="C74" s="142"/>
      <c r="D74" s="143" t="s">
        <v>132</v>
      </c>
      <c r="E74" s="144"/>
      <c r="F74" s="144"/>
      <c r="G74" s="144"/>
      <c r="H74" s="144"/>
      <c r="I74" s="144"/>
      <c r="J74" s="145">
        <f>J320</f>
        <v>0</v>
      </c>
      <c r="K74" s="142"/>
      <c r="L74" s="146"/>
    </row>
    <row r="75" spans="2:12" s="10" customFormat="1" ht="19.9" customHeight="1">
      <c r="B75" s="141"/>
      <c r="C75" s="142"/>
      <c r="D75" s="143" t="s">
        <v>133</v>
      </c>
      <c r="E75" s="144"/>
      <c r="F75" s="144"/>
      <c r="G75" s="144"/>
      <c r="H75" s="144"/>
      <c r="I75" s="144"/>
      <c r="J75" s="145">
        <f>J327</f>
        <v>0</v>
      </c>
      <c r="K75" s="142"/>
      <c r="L75" s="146"/>
    </row>
    <row r="76" spans="2:12" s="10" customFormat="1" ht="19.9" customHeight="1">
      <c r="B76" s="141"/>
      <c r="C76" s="142"/>
      <c r="D76" s="143" t="s">
        <v>134</v>
      </c>
      <c r="E76" s="144"/>
      <c r="F76" s="144"/>
      <c r="G76" s="144"/>
      <c r="H76" s="144"/>
      <c r="I76" s="144"/>
      <c r="J76" s="145">
        <f>J345</f>
        <v>0</v>
      </c>
      <c r="K76" s="142"/>
      <c r="L76" s="146"/>
    </row>
    <row r="77" spans="2:12" s="10" customFormat="1" ht="19.9" customHeight="1">
      <c r="B77" s="141"/>
      <c r="C77" s="142"/>
      <c r="D77" s="143" t="s">
        <v>135</v>
      </c>
      <c r="E77" s="144"/>
      <c r="F77" s="144"/>
      <c r="G77" s="144"/>
      <c r="H77" s="144"/>
      <c r="I77" s="144"/>
      <c r="J77" s="145">
        <f>J355</f>
        <v>0</v>
      </c>
      <c r="K77" s="142"/>
      <c r="L77" s="146"/>
    </row>
    <row r="78" spans="2:12" s="9" customFormat="1" ht="24.95" customHeight="1">
      <c r="B78" s="135"/>
      <c r="C78" s="136"/>
      <c r="D78" s="137" t="s">
        <v>136</v>
      </c>
      <c r="E78" s="138"/>
      <c r="F78" s="138"/>
      <c r="G78" s="138"/>
      <c r="H78" s="138"/>
      <c r="I78" s="138"/>
      <c r="J78" s="139">
        <f>J361</f>
        <v>0</v>
      </c>
      <c r="K78" s="136"/>
      <c r="L78" s="140"/>
    </row>
    <row r="79" spans="2:12" s="10" customFormat="1" ht="19.9" customHeight="1">
      <c r="B79" s="141"/>
      <c r="C79" s="142"/>
      <c r="D79" s="143" t="s">
        <v>137</v>
      </c>
      <c r="E79" s="144"/>
      <c r="F79" s="144"/>
      <c r="G79" s="144"/>
      <c r="H79" s="144"/>
      <c r="I79" s="144"/>
      <c r="J79" s="145">
        <f>J362</f>
        <v>0</v>
      </c>
      <c r="K79" s="142"/>
      <c r="L79" s="146"/>
    </row>
    <row r="80" spans="1:31" s="2" customFormat="1" ht="21.75" customHeight="1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6.95" customHeight="1">
      <c r="A81" s="35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5" spans="1:31" s="2" customFormat="1" ht="6.95" customHeight="1">
      <c r="A85" s="35"/>
      <c r="B85" s="50"/>
      <c r="C85" s="51"/>
      <c r="D85" s="51"/>
      <c r="E85" s="51"/>
      <c r="F85" s="51"/>
      <c r="G85" s="51"/>
      <c r="H85" s="51"/>
      <c r="I85" s="51"/>
      <c r="J85" s="51"/>
      <c r="K85" s="51"/>
      <c r="L85" s="10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24.95" customHeight="1">
      <c r="A86" s="35"/>
      <c r="B86" s="36"/>
      <c r="C86" s="24" t="s">
        <v>138</v>
      </c>
      <c r="D86" s="37"/>
      <c r="E86" s="37"/>
      <c r="F86" s="37"/>
      <c r="G86" s="37"/>
      <c r="H86" s="37"/>
      <c r="I86" s="37"/>
      <c r="J86" s="37"/>
      <c r="K86" s="37"/>
      <c r="L86" s="10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6.95" customHeight="1">
      <c r="A87" s="35"/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10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16</v>
      </c>
      <c r="D88" s="37"/>
      <c r="E88" s="37"/>
      <c r="F88" s="37"/>
      <c r="G88" s="37"/>
      <c r="H88" s="37"/>
      <c r="I88" s="37"/>
      <c r="J88" s="37"/>
      <c r="K88" s="37"/>
      <c r="L88" s="10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363" t="str">
        <f>E7</f>
        <v>Rekonstrukce hygienických prostor ISŠT, Benešov, Černoleská 1997</v>
      </c>
      <c r="F89" s="364"/>
      <c r="G89" s="364"/>
      <c r="H89" s="364"/>
      <c r="I89" s="37"/>
      <c r="J89" s="37"/>
      <c r="K89" s="37"/>
      <c r="L89" s="107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2" customHeight="1">
      <c r="A90" s="35"/>
      <c r="B90" s="36"/>
      <c r="C90" s="30" t="s">
        <v>112</v>
      </c>
      <c r="D90" s="37"/>
      <c r="E90" s="37"/>
      <c r="F90" s="37"/>
      <c r="G90" s="37"/>
      <c r="H90" s="37"/>
      <c r="I90" s="37"/>
      <c r="J90" s="37"/>
      <c r="K90" s="37"/>
      <c r="L90" s="107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6.5" customHeight="1">
      <c r="A91" s="35"/>
      <c r="B91" s="36"/>
      <c r="C91" s="37"/>
      <c r="D91" s="37"/>
      <c r="E91" s="320" t="str">
        <f>E9</f>
        <v>01 - 2.NP - č. 201 - Koupelna typ A</v>
      </c>
      <c r="F91" s="365"/>
      <c r="G91" s="365"/>
      <c r="H91" s="365"/>
      <c r="I91" s="37"/>
      <c r="J91" s="37"/>
      <c r="K91" s="37"/>
      <c r="L91" s="107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107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2" customHeight="1">
      <c r="A93" s="35"/>
      <c r="B93" s="36"/>
      <c r="C93" s="30" t="s">
        <v>21</v>
      </c>
      <c r="D93" s="37"/>
      <c r="E93" s="37"/>
      <c r="F93" s="28" t="str">
        <f>F12</f>
        <v>Benešov, Černoleská 1997</v>
      </c>
      <c r="G93" s="37"/>
      <c r="H93" s="37"/>
      <c r="I93" s="30" t="s">
        <v>23</v>
      </c>
      <c r="J93" s="60" t="str">
        <f>IF(J12="","",J12)</f>
        <v>28. 6. 2024</v>
      </c>
      <c r="K93" s="37"/>
      <c r="L93" s="107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6.95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107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25.7" customHeight="1">
      <c r="A95" s="35"/>
      <c r="B95" s="36"/>
      <c r="C95" s="30" t="s">
        <v>25</v>
      </c>
      <c r="D95" s="37"/>
      <c r="E95" s="37"/>
      <c r="F95" s="28" t="str">
        <f>E15</f>
        <v>Integrovaná střední škola technická</v>
      </c>
      <c r="G95" s="37"/>
      <c r="H95" s="37"/>
      <c r="I95" s="30" t="s">
        <v>32</v>
      </c>
      <c r="J95" s="33" t="str">
        <f>E21</f>
        <v>Ing. arch. Ondřej Lovíšek</v>
      </c>
      <c r="K95" s="37"/>
      <c r="L95" s="107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15.2" customHeight="1">
      <c r="A96" s="35"/>
      <c r="B96" s="36"/>
      <c r="C96" s="30" t="s">
        <v>30</v>
      </c>
      <c r="D96" s="37"/>
      <c r="E96" s="37"/>
      <c r="F96" s="28" t="str">
        <f>IF(E18="","",E18)</f>
        <v>Vyplň údaj</v>
      </c>
      <c r="G96" s="37"/>
      <c r="H96" s="37"/>
      <c r="I96" s="30" t="s">
        <v>35</v>
      </c>
      <c r="J96" s="33" t="str">
        <f>E24</f>
        <v xml:space="preserve"> </v>
      </c>
      <c r="K96" s="37"/>
      <c r="L96" s="107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107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31" s="11" customFormat="1" ht="29.25" customHeight="1">
      <c r="A98" s="147"/>
      <c r="B98" s="148"/>
      <c r="C98" s="149" t="s">
        <v>139</v>
      </c>
      <c r="D98" s="150" t="s">
        <v>58</v>
      </c>
      <c r="E98" s="150" t="s">
        <v>54</v>
      </c>
      <c r="F98" s="150" t="s">
        <v>55</v>
      </c>
      <c r="G98" s="150" t="s">
        <v>140</v>
      </c>
      <c r="H98" s="150" t="s">
        <v>141</v>
      </c>
      <c r="I98" s="150" t="s">
        <v>142</v>
      </c>
      <c r="J98" s="150" t="s">
        <v>116</v>
      </c>
      <c r="K98" s="151" t="s">
        <v>143</v>
      </c>
      <c r="L98" s="152"/>
      <c r="M98" s="69" t="s">
        <v>19</v>
      </c>
      <c r="N98" s="70" t="s">
        <v>43</v>
      </c>
      <c r="O98" s="70" t="s">
        <v>144</v>
      </c>
      <c r="P98" s="70" t="s">
        <v>145</v>
      </c>
      <c r="Q98" s="70" t="s">
        <v>146</v>
      </c>
      <c r="R98" s="70" t="s">
        <v>147</v>
      </c>
      <c r="S98" s="70" t="s">
        <v>148</v>
      </c>
      <c r="T98" s="71" t="s">
        <v>149</v>
      </c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</row>
    <row r="99" spans="1:63" s="2" customFormat="1" ht="22.9" customHeight="1">
      <c r="A99" s="35"/>
      <c r="B99" s="36"/>
      <c r="C99" s="76" t="s">
        <v>150</v>
      </c>
      <c r="D99" s="37"/>
      <c r="E99" s="37"/>
      <c r="F99" s="37"/>
      <c r="G99" s="37"/>
      <c r="H99" s="37"/>
      <c r="I99" s="37"/>
      <c r="J99" s="153">
        <f>BK99</f>
        <v>0</v>
      </c>
      <c r="K99" s="37"/>
      <c r="L99" s="40"/>
      <c r="M99" s="72"/>
      <c r="N99" s="154"/>
      <c r="O99" s="73"/>
      <c r="P99" s="155">
        <f>P100+P161+P361</f>
        <v>0</v>
      </c>
      <c r="Q99" s="73"/>
      <c r="R99" s="155">
        <f>R100+R161+R361</f>
        <v>1.3270893799999999</v>
      </c>
      <c r="S99" s="73"/>
      <c r="T99" s="156">
        <f>T100+T161+T361</f>
        <v>2.244354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72</v>
      </c>
      <c r="AU99" s="18" t="s">
        <v>117</v>
      </c>
      <c r="BK99" s="157">
        <f>BK100+BK161+BK361</f>
        <v>0</v>
      </c>
    </row>
    <row r="100" spans="2:63" s="12" customFormat="1" ht="25.9" customHeight="1">
      <c r="B100" s="158"/>
      <c r="C100" s="159"/>
      <c r="D100" s="160" t="s">
        <v>72</v>
      </c>
      <c r="E100" s="161" t="s">
        <v>151</v>
      </c>
      <c r="F100" s="161" t="s">
        <v>152</v>
      </c>
      <c r="G100" s="159"/>
      <c r="H100" s="159"/>
      <c r="I100" s="162"/>
      <c r="J100" s="163">
        <f>BK100</f>
        <v>0</v>
      </c>
      <c r="K100" s="159"/>
      <c r="L100" s="164"/>
      <c r="M100" s="165"/>
      <c r="N100" s="166"/>
      <c r="O100" s="166"/>
      <c r="P100" s="167">
        <f>P101+P118+P148</f>
        <v>0</v>
      </c>
      <c r="Q100" s="166"/>
      <c r="R100" s="167">
        <f>R101+R118+R148</f>
        <v>0.38708836</v>
      </c>
      <c r="S100" s="166"/>
      <c r="T100" s="168">
        <f>T101+T118+T148</f>
        <v>2.126184</v>
      </c>
      <c r="AR100" s="169" t="s">
        <v>81</v>
      </c>
      <c r="AT100" s="170" t="s">
        <v>72</v>
      </c>
      <c r="AU100" s="170" t="s">
        <v>73</v>
      </c>
      <c r="AY100" s="169" t="s">
        <v>153</v>
      </c>
      <c r="BK100" s="171">
        <f>BK101+BK118+BK148</f>
        <v>0</v>
      </c>
    </row>
    <row r="101" spans="2:63" s="12" customFormat="1" ht="22.9" customHeight="1">
      <c r="B101" s="158"/>
      <c r="C101" s="159"/>
      <c r="D101" s="160" t="s">
        <v>72</v>
      </c>
      <c r="E101" s="172" t="s">
        <v>154</v>
      </c>
      <c r="F101" s="172" t="s">
        <v>155</v>
      </c>
      <c r="G101" s="159"/>
      <c r="H101" s="159"/>
      <c r="I101" s="162"/>
      <c r="J101" s="173">
        <f>BK101</f>
        <v>0</v>
      </c>
      <c r="K101" s="159"/>
      <c r="L101" s="164"/>
      <c r="M101" s="165"/>
      <c r="N101" s="166"/>
      <c r="O101" s="166"/>
      <c r="P101" s="167">
        <f>SUM(P102:P117)</f>
        <v>0</v>
      </c>
      <c r="Q101" s="166"/>
      <c r="R101" s="167">
        <f>SUM(R102:R117)</f>
        <v>0.38662856</v>
      </c>
      <c r="S101" s="166"/>
      <c r="T101" s="168">
        <f>SUM(T102:T117)</f>
        <v>0</v>
      </c>
      <c r="AR101" s="169" t="s">
        <v>81</v>
      </c>
      <c r="AT101" s="170" t="s">
        <v>72</v>
      </c>
      <c r="AU101" s="170" t="s">
        <v>81</v>
      </c>
      <c r="AY101" s="169" t="s">
        <v>153</v>
      </c>
      <c r="BK101" s="171">
        <f>SUM(BK102:BK117)</f>
        <v>0</v>
      </c>
    </row>
    <row r="102" spans="1:65" s="2" customFormat="1" ht="21.75" customHeight="1">
      <c r="A102" s="35"/>
      <c r="B102" s="36"/>
      <c r="C102" s="174" t="s">
        <v>81</v>
      </c>
      <c r="D102" s="174" t="s">
        <v>156</v>
      </c>
      <c r="E102" s="175" t="s">
        <v>157</v>
      </c>
      <c r="F102" s="176" t="s">
        <v>158</v>
      </c>
      <c r="G102" s="177" t="s">
        <v>159</v>
      </c>
      <c r="H102" s="178">
        <v>3</v>
      </c>
      <c r="I102" s="179"/>
      <c r="J102" s="180">
        <f>ROUND(I102*H102,2)</f>
        <v>0</v>
      </c>
      <c r="K102" s="176" t="s">
        <v>160</v>
      </c>
      <c r="L102" s="40"/>
      <c r="M102" s="181" t="s">
        <v>19</v>
      </c>
      <c r="N102" s="182" t="s">
        <v>44</v>
      </c>
      <c r="O102" s="65"/>
      <c r="P102" s="183">
        <f>O102*H102</f>
        <v>0</v>
      </c>
      <c r="Q102" s="183">
        <v>0.056</v>
      </c>
      <c r="R102" s="183">
        <f>Q102*H102</f>
        <v>0.168</v>
      </c>
      <c r="S102" s="183">
        <v>0</v>
      </c>
      <c r="T102" s="184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5" t="s">
        <v>161</v>
      </c>
      <c r="AT102" s="185" t="s">
        <v>156</v>
      </c>
      <c r="AU102" s="185" t="s">
        <v>83</v>
      </c>
      <c r="AY102" s="18" t="s">
        <v>153</v>
      </c>
      <c r="BE102" s="186">
        <f>IF(N102="základní",J102,0)</f>
        <v>0</v>
      </c>
      <c r="BF102" s="186">
        <f>IF(N102="snížená",J102,0)</f>
        <v>0</v>
      </c>
      <c r="BG102" s="186">
        <f>IF(N102="zákl. přenesená",J102,0)</f>
        <v>0</v>
      </c>
      <c r="BH102" s="186">
        <f>IF(N102="sníž. přenesená",J102,0)</f>
        <v>0</v>
      </c>
      <c r="BI102" s="186">
        <f>IF(N102="nulová",J102,0)</f>
        <v>0</v>
      </c>
      <c r="BJ102" s="18" t="s">
        <v>81</v>
      </c>
      <c r="BK102" s="186">
        <f>ROUND(I102*H102,2)</f>
        <v>0</v>
      </c>
      <c r="BL102" s="18" t="s">
        <v>161</v>
      </c>
      <c r="BM102" s="185" t="s">
        <v>162</v>
      </c>
    </row>
    <row r="103" spans="1:47" s="2" customFormat="1" ht="11.25">
      <c r="A103" s="35"/>
      <c r="B103" s="36"/>
      <c r="C103" s="37"/>
      <c r="D103" s="187" t="s">
        <v>163</v>
      </c>
      <c r="E103" s="37"/>
      <c r="F103" s="188" t="s">
        <v>164</v>
      </c>
      <c r="G103" s="37"/>
      <c r="H103" s="37"/>
      <c r="I103" s="189"/>
      <c r="J103" s="37"/>
      <c r="K103" s="37"/>
      <c r="L103" s="40"/>
      <c r="M103" s="190"/>
      <c r="N103" s="191"/>
      <c r="O103" s="65"/>
      <c r="P103" s="65"/>
      <c r="Q103" s="65"/>
      <c r="R103" s="65"/>
      <c r="S103" s="65"/>
      <c r="T103" s="66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8" t="s">
        <v>163</v>
      </c>
      <c r="AU103" s="18" t="s">
        <v>83</v>
      </c>
    </row>
    <row r="104" spans="2:51" s="13" customFormat="1" ht="11.25">
      <c r="B104" s="192"/>
      <c r="C104" s="193"/>
      <c r="D104" s="194" t="s">
        <v>165</v>
      </c>
      <c r="E104" s="195" t="s">
        <v>19</v>
      </c>
      <c r="F104" s="196" t="s">
        <v>166</v>
      </c>
      <c r="G104" s="193"/>
      <c r="H104" s="197">
        <v>3</v>
      </c>
      <c r="I104" s="198"/>
      <c r="J104" s="193"/>
      <c r="K104" s="193"/>
      <c r="L104" s="199"/>
      <c r="M104" s="200"/>
      <c r="N104" s="201"/>
      <c r="O104" s="201"/>
      <c r="P104" s="201"/>
      <c r="Q104" s="201"/>
      <c r="R104" s="201"/>
      <c r="S104" s="201"/>
      <c r="T104" s="202"/>
      <c r="AT104" s="203" t="s">
        <v>165</v>
      </c>
      <c r="AU104" s="203" t="s">
        <v>83</v>
      </c>
      <c r="AV104" s="13" t="s">
        <v>83</v>
      </c>
      <c r="AW104" s="13" t="s">
        <v>34</v>
      </c>
      <c r="AX104" s="13" t="s">
        <v>81</v>
      </c>
      <c r="AY104" s="203" t="s">
        <v>153</v>
      </c>
    </row>
    <row r="105" spans="1:65" s="2" customFormat="1" ht="24.2" customHeight="1">
      <c r="A105" s="35"/>
      <c r="B105" s="36"/>
      <c r="C105" s="174" t="s">
        <v>83</v>
      </c>
      <c r="D105" s="174" t="s">
        <v>156</v>
      </c>
      <c r="E105" s="175" t="s">
        <v>167</v>
      </c>
      <c r="F105" s="176" t="s">
        <v>168</v>
      </c>
      <c r="G105" s="177" t="s">
        <v>159</v>
      </c>
      <c r="H105" s="178">
        <v>2.92</v>
      </c>
      <c r="I105" s="179"/>
      <c r="J105" s="180">
        <f>ROUND(I105*H105,2)</f>
        <v>0</v>
      </c>
      <c r="K105" s="176" t="s">
        <v>160</v>
      </c>
      <c r="L105" s="40"/>
      <c r="M105" s="181" t="s">
        <v>19</v>
      </c>
      <c r="N105" s="182" t="s">
        <v>44</v>
      </c>
      <c r="O105" s="65"/>
      <c r="P105" s="183">
        <f>O105*H105</f>
        <v>0</v>
      </c>
      <c r="Q105" s="183">
        <v>0.00026</v>
      </c>
      <c r="R105" s="183">
        <f>Q105*H105</f>
        <v>0.0007591999999999999</v>
      </c>
      <c r="S105" s="183">
        <v>0</v>
      </c>
      <c r="T105" s="184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85" t="s">
        <v>161</v>
      </c>
      <c r="AT105" s="185" t="s">
        <v>156</v>
      </c>
      <c r="AU105" s="185" t="s">
        <v>83</v>
      </c>
      <c r="AY105" s="18" t="s">
        <v>153</v>
      </c>
      <c r="BE105" s="186">
        <f>IF(N105="základní",J105,0)</f>
        <v>0</v>
      </c>
      <c r="BF105" s="186">
        <f>IF(N105="snížená",J105,0)</f>
        <v>0</v>
      </c>
      <c r="BG105" s="186">
        <f>IF(N105="zákl. přenesená",J105,0)</f>
        <v>0</v>
      </c>
      <c r="BH105" s="186">
        <f>IF(N105="sníž. přenesená",J105,0)</f>
        <v>0</v>
      </c>
      <c r="BI105" s="186">
        <f>IF(N105="nulová",J105,0)</f>
        <v>0</v>
      </c>
      <c r="BJ105" s="18" t="s">
        <v>81</v>
      </c>
      <c r="BK105" s="186">
        <f>ROUND(I105*H105,2)</f>
        <v>0</v>
      </c>
      <c r="BL105" s="18" t="s">
        <v>161</v>
      </c>
      <c r="BM105" s="185" t="s">
        <v>169</v>
      </c>
    </row>
    <row r="106" spans="1:47" s="2" customFormat="1" ht="11.25">
      <c r="A106" s="35"/>
      <c r="B106" s="36"/>
      <c r="C106" s="37"/>
      <c r="D106" s="187" t="s">
        <v>163</v>
      </c>
      <c r="E106" s="37"/>
      <c r="F106" s="188" t="s">
        <v>170</v>
      </c>
      <c r="G106" s="37"/>
      <c r="H106" s="37"/>
      <c r="I106" s="189"/>
      <c r="J106" s="37"/>
      <c r="K106" s="37"/>
      <c r="L106" s="40"/>
      <c r="M106" s="190"/>
      <c r="N106" s="191"/>
      <c r="O106" s="65"/>
      <c r="P106" s="65"/>
      <c r="Q106" s="65"/>
      <c r="R106" s="65"/>
      <c r="S106" s="65"/>
      <c r="T106" s="66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T106" s="18" t="s">
        <v>163</v>
      </c>
      <c r="AU106" s="18" t="s">
        <v>83</v>
      </c>
    </row>
    <row r="107" spans="2:51" s="13" customFormat="1" ht="11.25">
      <c r="B107" s="192"/>
      <c r="C107" s="193"/>
      <c r="D107" s="194" t="s">
        <v>165</v>
      </c>
      <c r="E107" s="195" t="s">
        <v>19</v>
      </c>
      <c r="F107" s="196" t="s">
        <v>171</v>
      </c>
      <c r="G107" s="193"/>
      <c r="H107" s="197">
        <v>2.92</v>
      </c>
      <c r="I107" s="198"/>
      <c r="J107" s="193"/>
      <c r="K107" s="193"/>
      <c r="L107" s="199"/>
      <c r="M107" s="200"/>
      <c r="N107" s="201"/>
      <c r="O107" s="201"/>
      <c r="P107" s="201"/>
      <c r="Q107" s="201"/>
      <c r="R107" s="201"/>
      <c r="S107" s="201"/>
      <c r="T107" s="202"/>
      <c r="AT107" s="203" t="s">
        <v>165</v>
      </c>
      <c r="AU107" s="203" t="s">
        <v>83</v>
      </c>
      <c r="AV107" s="13" t="s">
        <v>83</v>
      </c>
      <c r="AW107" s="13" t="s">
        <v>34</v>
      </c>
      <c r="AX107" s="13" t="s">
        <v>81</v>
      </c>
      <c r="AY107" s="203" t="s">
        <v>153</v>
      </c>
    </row>
    <row r="108" spans="1:65" s="2" customFormat="1" ht="49.15" customHeight="1">
      <c r="A108" s="35"/>
      <c r="B108" s="36"/>
      <c r="C108" s="174" t="s">
        <v>172</v>
      </c>
      <c r="D108" s="174" t="s">
        <v>156</v>
      </c>
      <c r="E108" s="175" t="s">
        <v>173</v>
      </c>
      <c r="F108" s="176" t="s">
        <v>174</v>
      </c>
      <c r="G108" s="177" t="s">
        <v>159</v>
      </c>
      <c r="H108" s="178">
        <v>2.92</v>
      </c>
      <c r="I108" s="179"/>
      <c r="J108" s="180">
        <f>ROUND(I108*H108,2)</f>
        <v>0</v>
      </c>
      <c r="K108" s="176" t="s">
        <v>160</v>
      </c>
      <c r="L108" s="40"/>
      <c r="M108" s="181" t="s">
        <v>19</v>
      </c>
      <c r="N108" s="182" t="s">
        <v>44</v>
      </c>
      <c r="O108" s="65"/>
      <c r="P108" s="183">
        <f>O108*H108</f>
        <v>0</v>
      </c>
      <c r="Q108" s="183">
        <v>0.01838</v>
      </c>
      <c r="R108" s="183">
        <f>Q108*H108</f>
        <v>0.0536696</v>
      </c>
      <c r="S108" s="183">
        <v>0</v>
      </c>
      <c r="T108" s="184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85" t="s">
        <v>161</v>
      </c>
      <c r="AT108" s="185" t="s">
        <v>156</v>
      </c>
      <c r="AU108" s="185" t="s">
        <v>83</v>
      </c>
      <c r="AY108" s="18" t="s">
        <v>153</v>
      </c>
      <c r="BE108" s="186">
        <f>IF(N108="základní",J108,0)</f>
        <v>0</v>
      </c>
      <c r="BF108" s="186">
        <f>IF(N108="snížená",J108,0)</f>
        <v>0</v>
      </c>
      <c r="BG108" s="186">
        <f>IF(N108="zákl. přenesená",J108,0)</f>
        <v>0</v>
      </c>
      <c r="BH108" s="186">
        <f>IF(N108="sníž. přenesená",J108,0)</f>
        <v>0</v>
      </c>
      <c r="BI108" s="186">
        <f>IF(N108="nulová",J108,0)</f>
        <v>0</v>
      </c>
      <c r="BJ108" s="18" t="s">
        <v>81</v>
      </c>
      <c r="BK108" s="186">
        <f>ROUND(I108*H108,2)</f>
        <v>0</v>
      </c>
      <c r="BL108" s="18" t="s">
        <v>161</v>
      </c>
      <c r="BM108" s="185" t="s">
        <v>175</v>
      </c>
    </row>
    <row r="109" spans="1:47" s="2" customFormat="1" ht="11.25">
      <c r="A109" s="35"/>
      <c r="B109" s="36"/>
      <c r="C109" s="37"/>
      <c r="D109" s="187" t="s">
        <v>163</v>
      </c>
      <c r="E109" s="37"/>
      <c r="F109" s="188" t="s">
        <v>176</v>
      </c>
      <c r="G109" s="37"/>
      <c r="H109" s="37"/>
      <c r="I109" s="189"/>
      <c r="J109" s="37"/>
      <c r="K109" s="37"/>
      <c r="L109" s="40"/>
      <c r="M109" s="190"/>
      <c r="N109" s="191"/>
      <c r="O109" s="65"/>
      <c r="P109" s="65"/>
      <c r="Q109" s="65"/>
      <c r="R109" s="65"/>
      <c r="S109" s="65"/>
      <c r="T109" s="66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8" t="s">
        <v>163</v>
      </c>
      <c r="AU109" s="18" t="s">
        <v>83</v>
      </c>
    </row>
    <row r="110" spans="1:65" s="2" customFormat="1" ht="24.2" customHeight="1">
      <c r="A110" s="35"/>
      <c r="B110" s="36"/>
      <c r="C110" s="174" t="s">
        <v>161</v>
      </c>
      <c r="D110" s="174" t="s">
        <v>156</v>
      </c>
      <c r="E110" s="175" t="s">
        <v>177</v>
      </c>
      <c r="F110" s="176" t="s">
        <v>178</v>
      </c>
      <c r="G110" s="177" t="s">
        <v>159</v>
      </c>
      <c r="H110" s="178">
        <v>8.809</v>
      </c>
      <c r="I110" s="179"/>
      <c r="J110" s="180">
        <f>ROUND(I110*H110,2)</f>
        <v>0</v>
      </c>
      <c r="K110" s="176" t="s">
        <v>160</v>
      </c>
      <c r="L110" s="40"/>
      <c r="M110" s="181" t="s">
        <v>19</v>
      </c>
      <c r="N110" s="182" t="s">
        <v>44</v>
      </c>
      <c r="O110" s="65"/>
      <c r="P110" s="183">
        <f>O110*H110</f>
        <v>0</v>
      </c>
      <c r="Q110" s="183">
        <v>0.00026</v>
      </c>
      <c r="R110" s="183">
        <f>Q110*H110</f>
        <v>0.0022903399999999997</v>
      </c>
      <c r="S110" s="183">
        <v>0</v>
      </c>
      <c r="T110" s="184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85" t="s">
        <v>161</v>
      </c>
      <c r="AT110" s="185" t="s">
        <v>156</v>
      </c>
      <c r="AU110" s="185" t="s">
        <v>83</v>
      </c>
      <c r="AY110" s="18" t="s">
        <v>153</v>
      </c>
      <c r="BE110" s="186">
        <f>IF(N110="základní",J110,0)</f>
        <v>0</v>
      </c>
      <c r="BF110" s="186">
        <f>IF(N110="snížená",J110,0)</f>
        <v>0</v>
      </c>
      <c r="BG110" s="186">
        <f>IF(N110="zákl. přenesená",J110,0)</f>
        <v>0</v>
      </c>
      <c r="BH110" s="186">
        <f>IF(N110="sníž. přenesená",J110,0)</f>
        <v>0</v>
      </c>
      <c r="BI110" s="186">
        <f>IF(N110="nulová",J110,0)</f>
        <v>0</v>
      </c>
      <c r="BJ110" s="18" t="s">
        <v>81</v>
      </c>
      <c r="BK110" s="186">
        <f>ROUND(I110*H110,2)</f>
        <v>0</v>
      </c>
      <c r="BL110" s="18" t="s">
        <v>161</v>
      </c>
      <c r="BM110" s="185" t="s">
        <v>179</v>
      </c>
    </row>
    <row r="111" spans="1:47" s="2" customFormat="1" ht="11.25">
      <c r="A111" s="35"/>
      <c r="B111" s="36"/>
      <c r="C111" s="37"/>
      <c r="D111" s="187" t="s">
        <v>163</v>
      </c>
      <c r="E111" s="37"/>
      <c r="F111" s="188" t="s">
        <v>180</v>
      </c>
      <c r="G111" s="37"/>
      <c r="H111" s="37"/>
      <c r="I111" s="189"/>
      <c r="J111" s="37"/>
      <c r="K111" s="37"/>
      <c r="L111" s="40"/>
      <c r="M111" s="190"/>
      <c r="N111" s="191"/>
      <c r="O111" s="65"/>
      <c r="P111" s="65"/>
      <c r="Q111" s="65"/>
      <c r="R111" s="65"/>
      <c r="S111" s="65"/>
      <c r="T111" s="66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163</v>
      </c>
      <c r="AU111" s="18" t="s">
        <v>83</v>
      </c>
    </row>
    <row r="112" spans="2:51" s="13" customFormat="1" ht="11.25">
      <c r="B112" s="192"/>
      <c r="C112" s="193"/>
      <c r="D112" s="194" t="s">
        <v>165</v>
      </c>
      <c r="E112" s="195" t="s">
        <v>19</v>
      </c>
      <c r="F112" s="196" t="s">
        <v>181</v>
      </c>
      <c r="G112" s="193"/>
      <c r="H112" s="197">
        <v>2.626</v>
      </c>
      <c r="I112" s="198"/>
      <c r="J112" s="193"/>
      <c r="K112" s="193"/>
      <c r="L112" s="199"/>
      <c r="M112" s="200"/>
      <c r="N112" s="201"/>
      <c r="O112" s="201"/>
      <c r="P112" s="201"/>
      <c r="Q112" s="201"/>
      <c r="R112" s="201"/>
      <c r="S112" s="201"/>
      <c r="T112" s="202"/>
      <c r="AT112" s="203" t="s">
        <v>165</v>
      </c>
      <c r="AU112" s="203" t="s">
        <v>83</v>
      </c>
      <c r="AV112" s="13" t="s">
        <v>83</v>
      </c>
      <c r="AW112" s="13" t="s">
        <v>34</v>
      </c>
      <c r="AX112" s="13" t="s">
        <v>73</v>
      </c>
      <c r="AY112" s="203" t="s">
        <v>153</v>
      </c>
    </row>
    <row r="113" spans="2:51" s="13" customFormat="1" ht="11.25">
      <c r="B113" s="192"/>
      <c r="C113" s="193"/>
      <c r="D113" s="194" t="s">
        <v>165</v>
      </c>
      <c r="E113" s="195" t="s">
        <v>19</v>
      </c>
      <c r="F113" s="196" t="s">
        <v>182</v>
      </c>
      <c r="G113" s="193"/>
      <c r="H113" s="197">
        <v>2.425</v>
      </c>
      <c r="I113" s="198"/>
      <c r="J113" s="193"/>
      <c r="K113" s="193"/>
      <c r="L113" s="199"/>
      <c r="M113" s="200"/>
      <c r="N113" s="201"/>
      <c r="O113" s="201"/>
      <c r="P113" s="201"/>
      <c r="Q113" s="201"/>
      <c r="R113" s="201"/>
      <c r="S113" s="201"/>
      <c r="T113" s="202"/>
      <c r="AT113" s="203" t="s">
        <v>165</v>
      </c>
      <c r="AU113" s="203" t="s">
        <v>83</v>
      </c>
      <c r="AV113" s="13" t="s">
        <v>83</v>
      </c>
      <c r="AW113" s="13" t="s">
        <v>34</v>
      </c>
      <c r="AX113" s="13" t="s">
        <v>73</v>
      </c>
      <c r="AY113" s="203" t="s">
        <v>153</v>
      </c>
    </row>
    <row r="114" spans="2:51" s="13" customFormat="1" ht="11.25">
      <c r="B114" s="192"/>
      <c r="C114" s="193"/>
      <c r="D114" s="194" t="s">
        <v>165</v>
      </c>
      <c r="E114" s="195" t="s">
        <v>19</v>
      </c>
      <c r="F114" s="196" t="s">
        <v>183</v>
      </c>
      <c r="G114" s="193"/>
      <c r="H114" s="197">
        <v>3.758</v>
      </c>
      <c r="I114" s="198"/>
      <c r="J114" s="193"/>
      <c r="K114" s="193"/>
      <c r="L114" s="199"/>
      <c r="M114" s="200"/>
      <c r="N114" s="201"/>
      <c r="O114" s="201"/>
      <c r="P114" s="201"/>
      <c r="Q114" s="201"/>
      <c r="R114" s="201"/>
      <c r="S114" s="201"/>
      <c r="T114" s="202"/>
      <c r="AT114" s="203" t="s">
        <v>165</v>
      </c>
      <c r="AU114" s="203" t="s">
        <v>83</v>
      </c>
      <c r="AV114" s="13" t="s">
        <v>83</v>
      </c>
      <c r="AW114" s="13" t="s">
        <v>34</v>
      </c>
      <c r="AX114" s="13" t="s">
        <v>73</v>
      </c>
      <c r="AY114" s="203" t="s">
        <v>153</v>
      </c>
    </row>
    <row r="115" spans="2:51" s="14" customFormat="1" ht="11.25">
      <c r="B115" s="204"/>
      <c r="C115" s="205"/>
      <c r="D115" s="194" t="s">
        <v>165</v>
      </c>
      <c r="E115" s="206" t="s">
        <v>19</v>
      </c>
      <c r="F115" s="207" t="s">
        <v>184</v>
      </c>
      <c r="G115" s="205"/>
      <c r="H115" s="208">
        <v>8.809</v>
      </c>
      <c r="I115" s="209"/>
      <c r="J115" s="205"/>
      <c r="K115" s="205"/>
      <c r="L115" s="210"/>
      <c r="M115" s="211"/>
      <c r="N115" s="212"/>
      <c r="O115" s="212"/>
      <c r="P115" s="212"/>
      <c r="Q115" s="212"/>
      <c r="R115" s="212"/>
      <c r="S115" s="212"/>
      <c r="T115" s="213"/>
      <c r="AT115" s="214" t="s">
        <v>165</v>
      </c>
      <c r="AU115" s="214" t="s">
        <v>83</v>
      </c>
      <c r="AV115" s="14" t="s">
        <v>161</v>
      </c>
      <c r="AW115" s="14" t="s">
        <v>34</v>
      </c>
      <c r="AX115" s="14" t="s">
        <v>81</v>
      </c>
      <c r="AY115" s="214" t="s">
        <v>153</v>
      </c>
    </row>
    <row r="116" spans="1:65" s="2" customFormat="1" ht="44.25" customHeight="1">
      <c r="A116" s="35"/>
      <c r="B116" s="36"/>
      <c r="C116" s="174" t="s">
        <v>185</v>
      </c>
      <c r="D116" s="174" t="s">
        <v>156</v>
      </c>
      <c r="E116" s="175" t="s">
        <v>186</v>
      </c>
      <c r="F116" s="176" t="s">
        <v>187</v>
      </c>
      <c r="G116" s="177" t="s">
        <v>159</v>
      </c>
      <c r="H116" s="178">
        <v>8.809</v>
      </c>
      <c r="I116" s="179"/>
      <c r="J116" s="180">
        <f>ROUND(I116*H116,2)</f>
        <v>0</v>
      </c>
      <c r="K116" s="176" t="s">
        <v>160</v>
      </c>
      <c r="L116" s="40"/>
      <c r="M116" s="181" t="s">
        <v>19</v>
      </c>
      <c r="N116" s="182" t="s">
        <v>44</v>
      </c>
      <c r="O116" s="65"/>
      <c r="P116" s="183">
        <f>O116*H116</f>
        <v>0</v>
      </c>
      <c r="Q116" s="183">
        <v>0.01838</v>
      </c>
      <c r="R116" s="183">
        <f>Q116*H116</f>
        <v>0.16190942</v>
      </c>
      <c r="S116" s="183">
        <v>0</v>
      </c>
      <c r="T116" s="184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85" t="s">
        <v>161</v>
      </c>
      <c r="AT116" s="185" t="s">
        <v>156</v>
      </c>
      <c r="AU116" s="185" t="s">
        <v>83</v>
      </c>
      <c r="AY116" s="18" t="s">
        <v>153</v>
      </c>
      <c r="BE116" s="186">
        <f>IF(N116="základní",J116,0)</f>
        <v>0</v>
      </c>
      <c r="BF116" s="186">
        <f>IF(N116="snížená",J116,0)</f>
        <v>0</v>
      </c>
      <c r="BG116" s="186">
        <f>IF(N116="zákl. přenesená",J116,0)</f>
        <v>0</v>
      </c>
      <c r="BH116" s="186">
        <f>IF(N116="sníž. přenesená",J116,0)</f>
        <v>0</v>
      </c>
      <c r="BI116" s="186">
        <f>IF(N116="nulová",J116,0)</f>
        <v>0</v>
      </c>
      <c r="BJ116" s="18" t="s">
        <v>81</v>
      </c>
      <c r="BK116" s="186">
        <f>ROUND(I116*H116,2)</f>
        <v>0</v>
      </c>
      <c r="BL116" s="18" t="s">
        <v>161</v>
      </c>
      <c r="BM116" s="185" t="s">
        <v>188</v>
      </c>
    </row>
    <row r="117" spans="1:47" s="2" customFormat="1" ht="11.25">
      <c r="A117" s="35"/>
      <c r="B117" s="36"/>
      <c r="C117" s="37"/>
      <c r="D117" s="187" t="s">
        <v>163</v>
      </c>
      <c r="E117" s="37"/>
      <c r="F117" s="188" t="s">
        <v>189</v>
      </c>
      <c r="G117" s="37"/>
      <c r="H117" s="37"/>
      <c r="I117" s="189"/>
      <c r="J117" s="37"/>
      <c r="K117" s="37"/>
      <c r="L117" s="40"/>
      <c r="M117" s="190"/>
      <c r="N117" s="191"/>
      <c r="O117" s="65"/>
      <c r="P117" s="65"/>
      <c r="Q117" s="65"/>
      <c r="R117" s="65"/>
      <c r="S117" s="65"/>
      <c r="T117" s="66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163</v>
      </c>
      <c r="AU117" s="18" t="s">
        <v>83</v>
      </c>
    </row>
    <row r="118" spans="2:63" s="12" customFormat="1" ht="22.9" customHeight="1">
      <c r="B118" s="158"/>
      <c r="C118" s="159"/>
      <c r="D118" s="160" t="s">
        <v>72</v>
      </c>
      <c r="E118" s="172" t="s">
        <v>190</v>
      </c>
      <c r="F118" s="172" t="s">
        <v>191</v>
      </c>
      <c r="G118" s="159"/>
      <c r="H118" s="159"/>
      <c r="I118" s="162"/>
      <c r="J118" s="173">
        <f>BK118</f>
        <v>0</v>
      </c>
      <c r="K118" s="159"/>
      <c r="L118" s="164"/>
      <c r="M118" s="165"/>
      <c r="N118" s="166"/>
      <c r="O118" s="166"/>
      <c r="P118" s="167">
        <f>SUM(P119:P147)</f>
        <v>0</v>
      </c>
      <c r="Q118" s="166"/>
      <c r="R118" s="167">
        <f>SUM(R119:R147)</f>
        <v>0.0004598</v>
      </c>
      <c r="S118" s="166"/>
      <c r="T118" s="168">
        <f>SUM(T119:T147)</f>
        <v>2.126184</v>
      </c>
      <c r="AR118" s="169" t="s">
        <v>81</v>
      </c>
      <c r="AT118" s="170" t="s">
        <v>72</v>
      </c>
      <c r="AU118" s="170" t="s">
        <v>81</v>
      </c>
      <c r="AY118" s="169" t="s">
        <v>153</v>
      </c>
      <c r="BK118" s="171">
        <f>SUM(BK119:BK147)</f>
        <v>0</v>
      </c>
    </row>
    <row r="119" spans="1:65" s="2" customFormat="1" ht="37.9" customHeight="1">
      <c r="A119" s="35"/>
      <c r="B119" s="36"/>
      <c r="C119" s="174" t="s">
        <v>154</v>
      </c>
      <c r="D119" s="174" t="s">
        <v>156</v>
      </c>
      <c r="E119" s="175" t="s">
        <v>192</v>
      </c>
      <c r="F119" s="176" t="s">
        <v>193</v>
      </c>
      <c r="G119" s="177" t="s">
        <v>159</v>
      </c>
      <c r="H119" s="178">
        <v>3.46</v>
      </c>
      <c r="I119" s="179"/>
      <c r="J119" s="180">
        <f>ROUND(I119*H119,2)</f>
        <v>0</v>
      </c>
      <c r="K119" s="176" t="s">
        <v>160</v>
      </c>
      <c r="L119" s="40"/>
      <c r="M119" s="181" t="s">
        <v>19</v>
      </c>
      <c r="N119" s="182" t="s">
        <v>44</v>
      </c>
      <c r="O119" s="65"/>
      <c r="P119" s="183">
        <f>O119*H119</f>
        <v>0</v>
      </c>
      <c r="Q119" s="183">
        <v>0.00013</v>
      </c>
      <c r="R119" s="183">
        <f>Q119*H119</f>
        <v>0.0004498</v>
      </c>
      <c r="S119" s="183">
        <v>0</v>
      </c>
      <c r="T119" s="184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85" t="s">
        <v>161</v>
      </c>
      <c r="AT119" s="185" t="s">
        <v>156</v>
      </c>
      <c r="AU119" s="185" t="s">
        <v>83</v>
      </c>
      <c r="AY119" s="18" t="s">
        <v>153</v>
      </c>
      <c r="BE119" s="186">
        <f>IF(N119="základní",J119,0)</f>
        <v>0</v>
      </c>
      <c r="BF119" s="186">
        <f>IF(N119="snížená",J119,0)</f>
        <v>0</v>
      </c>
      <c r="BG119" s="186">
        <f>IF(N119="zákl. přenesená",J119,0)</f>
        <v>0</v>
      </c>
      <c r="BH119" s="186">
        <f>IF(N119="sníž. přenesená",J119,0)</f>
        <v>0</v>
      </c>
      <c r="BI119" s="186">
        <f>IF(N119="nulová",J119,0)</f>
        <v>0</v>
      </c>
      <c r="BJ119" s="18" t="s">
        <v>81</v>
      </c>
      <c r="BK119" s="186">
        <f>ROUND(I119*H119,2)</f>
        <v>0</v>
      </c>
      <c r="BL119" s="18" t="s">
        <v>161</v>
      </c>
      <c r="BM119" s="185" t="s">
        <v>194</v>
      </c>
    </row>
    <row r="120" spans="1:47" s="2" customFormat="1" ht="11.25">
      <c r="A120" s="35"/>
      <c r="B120" s="36"/>
      <c r="C120" s="37"/>
      <c r="D120" s="187" t="s">
        <v>163</v>
      </c>
      <c r="E120" s="37"/>
      <c r="F120" s="188" t="s">
        <v>195</v>
      </c>
      <c r="G120" s="37"/>
      <c r="H120" s="37"/>
      <c r="I120" s="189"/>
      <c r="J120" s="37"/>
      <c r="K120" s="37"/>
      <c r="L120" s="40"/>
      <c r="M120" s="190"/>
      <c r="N120" s="191"/>
      <c r="O120" s="65"/>
      <c r="P120" s="65"/>
      <c r="Q120" s="65"/>
      <c r="R120" s="65"/>
      <c r="S120" s="65"/>
      <c r="T120" s="66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8" t="s">
        <v>163</v>
      </c>
      <c r="AU120" s="18" t="s">
        <v>83</v>
      </c>
    </row>
    <row r="121" spans="1:65" s="2" customFormat="1" ht="44.25" customHeight="1">
      <c r="A121" s="35"/>
      <c r="B121" s="36"/>
      <c r="C121" s="174" t="s">
        <v>196</v>
      </c>
      <c r="D121" s="174" t="s">
        <v>156</v>
      </c>
      <c r="E121" s="175" t="s">
        <v>197</v>
      </c>
      <c r="F121" s="176" t="s">
        <v>198</v>
      </c>
      <c r="G121" s="177" t="s">
        <v>159</v>
      </c>
      <c r="H121" s="178">
        <v>3.46</v>
      </c>
      <c r="I121" s="179"/>
      <c r="J121" s="180">
        <f>ROUND(I121*H121,2)</f>
        <v>0</v>
      </c>
      <c r="K121" s="176" t="s">
        <v>160</v>
      </c>
      <c r="L121" s="40"/>
      <c r="M121" s="181" t="s">
        <v>19</v>
      </c>
      <c r="N121" s="182" t="s">
        <v>44</v>
      </c>
      <c r="O121" s="65"/>
      <c r="P121" s="183">
        <f>O121*H121</f>
        <v>0</v>
      </c>
      <c r="Q121" s="183">
        <v>0</v>
      </c>
      <c r="R121" s="183">
        <f>Q121*H121</f>
        <v>0</v>
      </c>
      <c r="S121" s="183">
        <v>0.057</v>
      </c>
      <c r="T121" s="184">
        <f>S121*H121</f>
        <v>0.19722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85" t="s">
        <v>161</v>
      </c>
      <c r="AT121" s="185" t="s">
        <v>156</v>
      </c>
      <c r="AU121" s="185" t="s">
        <v>83</v>
      </c>
      <c r="AY121" s="18" t="s">
        <v>153</v>
      </c>
      <c r="BE121" s="186">
        <f>IF(N121="základní",J121,0)</f>
        <v>0</v>
      </c>
      <c r="BF121" s="186">
        <f>IF(N121="snížená",J121,0)</f>
        <v>0</v>
      </c>
      <c r="BG121" s="186">
        <f>IF(N121="zákl. přenesená",J121,0)</f>
        <v>0</v>
      </c>
      <c r="BH121" s="186">
        <f>IF(N121="sníž. přenesená",J121,0)</f>
        <v>0</v>
      </c>
      <c r="BI121" s="186">
        <f>IF(N121="nulová",J121,0)</f>
        <v>0</v>
      </c>
      <c r="BJ121" s="18" t="s">
        <v>81</v>
      </c>
      <c r="BK121" s="186">
        <f>ROUND(I121*H121,2)</f>
        <v>0</v>
      </c>
      <c r="BL121" s="18" t="s">
        <v>161</v>
      </c>
      <c r="BM121" s="185" t="s">
        <v>199</v>
      </c>
    </row>
    <row r="122" spans="1:47" s="2" customFormat="1" ht="11.25">
      <c r="A122" s="35"/>
      <c r="B122" s="36"/>
      <c r="C122" s="37"/>
      <c r="D122" s="187" t="s">
        <v>163</v>
      </c>
      <c r="E122" s="37"/>
      <c r="F122" s="188" t="s">
        <v>200</v>
      </c>
      <c r="G122" s="37"/>
      <c r="H122" s="37"/>
      <c r="I122" s="189"/>
      <c r="J122" s="37"/>
      <c r="K122" s="37"/>
      <c r="L122" s="40"/>
      <c r="M122" s="190"/>
      <c r="N122" s="191"/>
      <c r="O122" s="65"/>
      <c r="P122" s="65"/>
      <c r="Q122" s="65"/>
      <c r="R122" s="65"/>
      <c r="S122" s="65"/>
      <c r="T122" s="66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163</v>
      </c>
      <c r="AU122" s="18" t="s">
        <v>83</v>
      </c>
    </row>
    <row r="123" spans="2:51" s="13" customFormat="1" ht="11.25">
      <c r="B123" s="192"/>
      <c r="C123" s="193"/>
      <c r="D123" s="194" t="s">
        <v>165</v>
      </c>
      <c r="E123" s="195" t="s">
        <v>19</v>
      </c>
      <c r="F123" s="196" t="s">
        <v>201</v>
      </c>
      <c r="G123" s="193"/>
      <c r="H123" s="197">
        <v>3.46</v>
      </c>
      <c r="I123" s="198"/>
      <c r="J123" s="193"/>
      <c r="K123" s="193"/>
      <c r="L123" s="199"/>
      <c r="M123" s="200"/>
      <c r="N123" s="201"/>
      <c r="O123" s="201"/>
      <c r="P123" s="201"/>
      <c r="Q123" s="201"/>
      <c r="R123" s="201"/>
      <c r="S123" s="201"/>
      <c r="T123" s="202"/>
      <c r="AT123" s="203" t="s">
        <v>165</v>
      </c>
      <c r="AU123" s="203" t="s">
        <v>83</v>
      </c>
      <c r="AV123" s="13" t="s">
        <v>83</v>
      </c>
      <c r="AW123" s="13" t="s">
        <v>34</v>
      </c>
      <c r="AX123" s="13" t="s">
        <v>81</v>
      </c>
      <c r="AY123" s="203" t="s">
        <v>153</v>
      </c>
    </row>
    <row r="124" spans="1:65" s="2" customFormat="1" ht="24.2" customHeight="1">
      <c r="A124" s="35"/>
      <c r="B124" s="36"/>
      <c r="C124" s="174" t="s">
        <v>202</v>
      </c>
      <c r="D124" s="174" t="s">
        <v>156</v>
      </c>
      <c r="E124" s="175" t="s">
        <v>203</v>
      </c>
      <c r="F124" s="176" t="s">
        <v>204</v>
      </c>
      <c r="G124" s="177" t="s">
        <v>205</v>
      </c>
      <c r="H124" s="178">
        <v>16</v>
      </c>
      <c r="I124" s="179"/>
      <c r="J124" s="180">
        <f>ROUND(I124*H124,2)</f>
        <v>0</v>
      </c>
      <c r="K124" s="176" t="s">
        <v>206</v>
      </c>
      <c r="L124" s="40"/>
      <c r="M124" s="181" t="s">
        <v>19</v>
      </c>
      <c r="N124" s="182" t="s">
        <v>44</v>
      </c>
      <c r="O124" s="65"/>
      <c r="P124" s="183">
        <f>O124*H124</f>
        <v>0</v>
      </c>
      <c r="Q124" s="183">
        <v>0</v>
      </c>
      <c r="R124" s="183">
        <f>Q124*H124</f>
        <v>0</v>
      </c>
      <c r="S124" s="183">
        <v>0.0065</v>
      </c>
      <c r="T124" s="184">
        <f>S124*H124</f>
        <v>0.104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85" t="s">
        <v>161</v>
      </c>
      <c r="AT124" s="185" t="s">
        <v>156</v>
      </c>
      <c r="AU124" s="185" t="s">
        <v>83</v>
      </c>
      <c r="AY124" s="18" t="s">
        <v>153</v>
      </c>
      <c r="BE124" s="186">
        <f>IF(N124="základní",J124,0)</f>
        <v>0</v>
      </c>
      <c r="BF124" s="186">
        <f>IF(N124="snížená",J124,0)</f>
        <v>0</v>
      </c>
      <c r="BG124" s="186">
        <f>IF(N124="zákl. přenesená",J124,0)</f>
        <v>0</v>
      </c>
      <c r="BH124" s="186">
        <f>IF(N124="sníž. přenesená",J124,0)</f>
        <v>0</v>
      </c>
      <c r="BI124" s="186">
        <f>IF(N124="nulová",J124,0)</f>
        <v>0</v>
      </c>
      <c r="BJ124" s="18" t="s">
        <v>81</v>
      </c>
      <c r="BK124" s="186">
        <f>ROUND(I124*H124,2)</f>
        <v>0</v>
      </c>
      <c r="BL124" s="18" t="s">
        <v>161</v>
      </c>
      <c r="BM124" s="185" t="s">
        <v>207</v>
      </c>
    </row>
    <row r="125" spans="2:51" s="13" customFormat="1" ht="11.25">
      <c r="B125" s="192"/>
      <c r="C125" s="193"/>
      <c r="D125" s="194" t="s">
        <v>165</v>
      </c>
      <c r="E125" s="195" t="s">
        <v>19</v>
      </c>
      <c r="F125" s="196" t="s">
        <v>208</v>
      </c>
      <c r="G125" s="193"/>
      <c r="H125" s="197">
        <v>16</v>
      </c>
      <c r="I125" s="198"/>
      <c r="J125" s="193"/>
      <c r="K125" s="193"/>
      <c r="L125" s="199"/>
      <c r="M125" s="200"/>
      <c r="N125" s="201"/>
      <c r="O125" s="201"/>
      <c r="P125" s="201"/>
      <c r="Q125" s="201"/>
      <c r="R125" s="201"/>
      <c r="S125" s="201"/>
      <c r="T125" s="202"/>
      <c r="AT125" s="203" t="s">
        <v>165</v>
      </c>
      <c r="AU125" s="203" t="s">
        <v>83</v>
      </c>
      <c r="AV125" s="13" t="s">
        <v>83</v>
      </c>
      <c r="AW125" s="13" t="s">
        <v>34</v>
      </c>
      <c r="AX125" s="13" t="s">
        <v>81</v>
      </c>
      <c r="AY125" s="203" t="s">
        <v>153</v>
      </c>
    </row>
    <row r="126" spans="1:65" s="2" customFormat="1" ht="55.5" customHeight="1">
      <c r="A126" s="35"/>
      <c r="B126" s="36"/>
      <c r="C126" s="174" t="s">
        <v>190</v>
      </c>
      <c r="D126" s="174" t="s">
        <v>156</v>
      </c>
      <c r="E126" s="175" t="s">
        <v>209</v>
      </c>
      <c r="F126" s="176" t="s">
        <v>210</v>
      </c>
      <c r="G126" s="177" t="s">
        <v>211</v>
      </c>
      <c r="H126" s="178">
        <v>2</v>
      </c>
      <c r="I126" s="179"/>
      <c r="J126" s="180">
        <f>ROUND(I126*H126,2)</f>
        <v>0</v>
      </c>
      <c r="K126" s="176" t="s">
        <v>160</v>
      </c>
      <c r="L126" s="40"/>
      <c r="M126" s="181" t="s">
        <v>19</v>
      </c>
      <c r="N126" s="182" t="s">
        <v>44</v>
      </c>
      <c r="O126" s="65"/>
      <c r="P126" s="183">
        <f>O126*H126</f>
        <v>0</v>
      </c>
      <c r="Q126" s="183">
        <v>0</v>
      </c>
      <c r="R126" s="183">
        <f>Q126*H126</f>
        <v>0</v>
      </c>
      <c r="S126" s="183">
        <v>0.025</v>
      </c>
      <c r="T126" s="184">
        <f>S126*H126</f>
        <v>0.05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85" t="s">
        <v>212</v>
      </c>
      <c r="AT126" s="185" t="s">
        <v>156</v>
      </c>
      <c r="AU126" s="185" t="s">
        <v>83</v>
      </c>
      <c r="AY126" s="18" t="s">
        <v>153</v>
      </c>
      <c r="BE126" s="186">
        <f>IF(N126="základní",J126,0)</f>
        <v>0</v>
      </c>
      <c r="BF126" s="186">
        <f>IF(N126="snížená",J126,0)</f>
        <v>0</v>
      </c>
      <c r="BG126" s="186">
        <f>IF(N126="zákl. přenesená",J126,0)</f>
        <v>0</v>
      </c>
      <c r="BH126" s="186">
        <f>IF(N126="sníž. přenesená",J126,0)</f>
        <v>0</v>
      </c>
      <c r="BI126" s="186">
        <f>IF(N126="nulová",J126,0)</f>
        <v>0</v>
      </c>
      <c r="BJ126" s="18" t="s">
        <v>81</v>
      </c>
      <c r="BK126" s="186">
        <f>ROUND(I126*H126,2)</f>
        <v>0</v>
      </c>
      <c r="BL126" s="18" t="s">
        <v>212</v>
      </c>
      <c r="BM126" s="185" t="s">
        <v>213</v>
      </c>
    </row>
    <row r="127" spans="1:47" s="2" customFormat="1" ht="11.25">
      <c r="A127" s="35"/>
      <c r="B127" s="36"/>
      <c r="C127" s="37"/>
      <c r="D127" s="187" t="s">
        <v>163</v>
      </c>
      <c r="E127" s="37"/>
      <c r="F127" s="188" t="s">
        <v>214</v>
      </c>
      <c r="G127" s="37"/>
      <c r="H127" s="37"/>
      <c r="I127" s="189"/>
      <c r="J127" s="37"/>
      <c r="K127" s="37"/>
      <c r="L127" s="40"/>
      <c r="M127" s="190"/>
      <c r="N127" s="191"/>
      <c r="O127" s="65"/>
      <c r="P127" s="65"/>
      <c r="Q127" s="65"/>
      <c r="R127" s="65"/>
      <c r="S127" s="65"/>
      <c r="T127" s="66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163</v>
      </c>
      <c r="AU127" s="18" t="s">
        <v>83</v>
      </c>
    </row>
    <row r="128" spans="2:51" s="13" customFormat="1" ht="11.25">
      <c r="B128" s="192"/>
      <c r="C128" s="193"/>
      <c r="D128" s="194" t="s">
        <v>165</v>
      </c>
      <c r="E128" s="195" t="s">
        <v>19</v>
      </c>
      <c r="F128" s="196" t="s">
        <v>215</v>
      </c>
      <c r="G128" s="193"/>
      <c r="H128" s="197">
        <v>2</v>
      </c>
      <c r="I128" s="198"/>
      <c r="J128" s="193"/>
      <c r="K128" s="193"/>
      <c r="L128" s="199"/>
      <c r="M128" s="200"/>
      <c r="N128" s="201"/>
      <c r="O128" s="201"/>
      <c r="P128" s="201"/>
      <c r="Q128" s="201"/>
      <c r="R128" s="201"/>
      <c r="S128" s="201"/>
      <c r="T128" s="202"/>
      <c r="AT128" s="203" t="s">
        <v>165</v>
      </c>
      <c r="AU128" s="203" t="s">
        <v>83</v>
      </c>
      <c r="AV128" s="13" t="s">
        <v>83</v>
      </c>
      <c r="AW128" s="13" t="s">
        <v>34</v>
      </c>
      <c r="AX128" s="13" t="s">
        <v>81</v>
      </c>
      <c r="AY128" s="203" t="s">
        <v>153</v>
      </c>
    </row>
    <row r="129" spans="1:65" s="2" customFormat="1" ht="37.9" customHeight="1">
      <c r="A129" s="35"/>
      <c r="B129" s="36"/>
      <c r="C129" s="174" t="s">
        <v>216</v>
      </c>
      <c r="D129" s="174" t="s">
        <v>156</v>
      </c>
      <c r="E129" s="175" t="s">
        <v>217</v>
      </c>
      <c r="F129" s="176" t="s">
        <v>218</v>
      </c>
      <c r="G129" s="177" t="s">
        <v>159</v>
      </c>
      <c r="H129" s="178">
        <v>16.96</v>
      </c>
      <c r="I129" s="179"/>
      <c r="J129" s="180">
        <f>ROUND(I129*H129,2)</f>
        <v>0</v>
      </c>
      <c r="K129" s="176" t="s">
        <v>160</v>
      </c>
      <c r="L129" s="40"/>
      <c r="M129" s="181" t="s">
        <v>19</v>
      </c>
      <c r="N129" s="182" t="s">
        <v>44</v>
      </c>
      <c r="O129" s="65"/>
      <c r="P129" s="183">
        <f>O129*H129</f>
        <v>0</v>
      </c>
      <c r="Q129" s="183">
        <v>0</v>
      </c>
      <c r="R129" s="183">
        <f>Q129*H129</f>
        <v>0</v>
      </c>
      <c r="S129" s="183">
        <v>0.068</v>
      </c>
      <c r="T129" s="184">
        <f>S129*H129</f>
        <v>1.15328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85" t="s">
        <v>161</v>
      </c>
      <c r="AT129" s="185" t="s">
        <v>156</v>
      </c>
      <c r="AU129" s="185" t="s">
        <v>83</v>
      </c>
      <c r="AY129" s="18" t="s">
        <v>153</v>
      </c>
      <c r="BE129" s="186">
        <f>IF(N129="základní",J129,0)</f>
        <v>0</v>
      </c>
      <c r="BF129" s="186">
        <f>IF(N129="snížená",J129,0)</f>
        <v>0</v>
      </c>
      <c r="BG129" s="186">
        <f>IF(N129="zákl. přenesená",J129,0)</f>
        <v>0</v>
      </c>
      <c r="BH129" s="186">
        <f>IF(N129="sníž. přenesená",J129,0)</f>
        <v>0</v>
      </c>
      <c r="BI129" s="186">
        <f>IF(N129="nulová",J129,0)</f>
        <v>0</v>
      </c>
      <c r="BJ129" s="18" t="s">
        <v>81</v>
      </c>
      <c r="BK129" s="186">
        <f>ROUND(I129*H129,2)</f>
        <v>0</v>
      </c>
      <c r="BL129" s="18" t="s">
        <v>161</v>
      </c>
      <c r="BM129" s="185" t="s">
        <v>219</v>
      </c>
    </row>
    <row r="130" spans="1:47" s="2" customFormat="1" ht="11.25">
      <c r="A130" s="35"/>
      <c r="B130" s="36"/>
      <c r="C130" s="37"/>
      <c r="D130" s="187" t="s">
        <v>163</v>
      </c>
      <c r="E130" s="37"/>
      <c r="F130" s="188" t="s">
        <v>220</v>
      </c>
      <c r="G130" s="37"/>
      <c r="H130" s="37"/>
      <c r="I130" s="189"/>
      <c r="J130" s="37"/>
      <c r="K130" s="37"/>
      <c r="L130" s="40"/>
      <c r="M130" s="190"/>
      <c r="N130" s="191"/>
      <c r="O130" s="65"/>
      <c r="P130" s="65"/>
      <c r="Q130" s="65"/>
      <c r="R130" s="65"/>
      <c r="S130" s="65"/>
      <c r="T130" s="66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163</v>
      </c>
      <c r="AU130" s="18" t="s">
        <v>83</v>
      </c>
    </row>
    <row r="131" spans="2:51" s="13" customFormat="1" ht="11.25">
      <c r="B131" s="192"/>
      <c r="C131" s="193"/>
      <c r="D131" s="194" t="s">
        <v>165</v>
      </c>
      <c r="E131" s="195" t="s">
        <v>19</v>
      </c>
      <c r="F131" s="196" t="s">
        <v>221</v>
      </c>
      <c r="G131" s="193"/>
      <c r="H131" s="197">
        <v>3.978</v>
      </c>
      <c r="I131" s="198"/>
      <c r="J131" s="193"/>
      <c r="K131" s="193"/>
      <c r="L131" s="199"/>
      <c r="M131" s="200"/>
      <c r="N131" s="201"/>
      <c r="O131" s="201"/>
      <c r="P131" s="201"/>
      <c r="Q131" s="201"/>
      <c r="R131" s="201"/>
      <c r="S131" s="201"/>
      <c r="T131" s="202"/>
      <c r="AT131" s="203" t="s">
        <v>165</v>
      </c>
      <c r="AU131" s="203" t="s">
        <v>83</v>
      </c>
      <c r="AV131" s="13" t="s">
        <v>83</v>
      </c>
      <c r="AW131" s="13" t="s">
        <v>34</v>
      </c>
      <c r="AX131" s="13" t="s">
        <v>73</v>
      </c>
      <c r="AY131" s="203" t="s">
        <v>153</v>
      </c>
    </row>
    <row r="132" spans="2:51" s="13" customFormat="1" ht="11.25">
      <c r="B132" s="192"/>
      <c r="C132" s="193"/>
      <c r="D132" s="194" t="s">
        <v>165</v>
      </c>
      <c r="E132" s="195" t="s">
        <v>19</v>
      </c>
      <c r="F132" s="196" t="s">
        <v>222</v>
      </c>
      <c r="G132" s="193"/>
      <c r="H132" s="197">
        <v>7.78</v>
      </c>
      <c r="I132" s="198"/>
      <c r="J132" s="193"/>
      <c r="K132" s="193"/>
      <c r="L132" s="199"/>
      <c r="M132" s="200"/>
      <c r="N132" s="201"/>
      <c r="O132" s="201"/>
      <c r="P132" s="201"/>
      <c r="Q132" s="201"/>
      <c r="R132" s="201"/>
      <c r="S132" s="201"/>
      <c r="T132" s="202"/>
      <c r="AT132" s="203" t="s">
        <v>165</v>
      </c>
      <c r="AU132" s="203" t="s">
        <v>83</v>
      </c>
      <c r="AV132" s="13" t="s">
        <v>83</v>
      </c>
      <c r="AW132" s="13" t="s">
        <v>34</v>
      </c>
      <c r="AX132" s="13" t="s">
        <v>73</v>
      </c>
      <c r="AY132" s="203" t="s">
        <v>153</v>
      </c>
    </row>
    <row r="133" spans="2:51" s="13" customFormat="1" ht="11.25">
      <c r="B133" s="192"/>
      <c r="C133" s="193"/>
      <c r="D133" s="194" t="s">
        <v>165</v>
      </c>
      <c r="E133" s="195" t="s">
        <v>19</v>
      </c>
      <c r="F133" s="196" t="s">
        <v>223</v>
      </c>
      <c r="G133" s="193"/>
      <c r="H133" s="197">
        <v>5.202</v>
      </c>
      <c r="I133" s="198"/>
      <c r="J133" s="193"/>
      <c r="K133" s="193"/>
      <c r="L133" s="199"/>
      <c r="M133" s="200"/>
      <c r="N133" s="201"/>
      <c r="O133" s="201"/>
      <c r="P133" s="201"/>
      <c r="Q133" s="201"/>
      <c r="R133" s="201"/>
      <c r="S133" s="201"/>
      <c r="T133" s="202"/>
      <c r="AT133" s="203" t="s">
        <v>165</v>
      </c>
      <c r="AU133" s="203" t="s">
        <v>83</v>
      </c>
      <c r="AV133" s="13" t="s">
        <v>83</v>
      </c>
      <c r="AW133" s="13" t="s">
        <v>34</v>
      </c>
      <c r="AX133" s="13" t="s">
        <v>73</v>
      </c>
      <c r="AY133" s="203" t="s">
        <v>153</v>
      </c>
    </row>
    <row r="134" spans="2:51" s="14" customFormat="1" ht="11.25">
      <c r="B134" s="204"/>
      <c r="C134" s="205"/>
      <c r="D134" s="194" t="s">
        <v>165</v>
      </c>
      <c r="E134" s="206" t="s">
        <v>19</v>
      </c>
      <c r="F134" s="207" t="s">
        <v>184</v>
      </c>
      <c r="G134" s="205"/>
      <c r="H134" s="208">
        <v>16.96</v>
      </c>
      <c r="I134" s="209"/>
      <c r="J134" s="205"/>
      <c r="K134" s="205"/>
      <c r="L134" s="210"/>
      <c r="M134" s="211"/>
      <c r="N134" s="212"/>
      <c r="O134" s="212"/>
      <c r="P134" s="212"/>
      <c r="Q134" s="212"/>
      <c r="R134" s="212"/>
      <c r="S134" s="212"/>
      <c r="T134" s="213"/>
      <c r="AT134" s="214" t="s">
        <v>165</v>
      </c>
      <c r="AU134" s="214" t="s">
        <v>83</v>
      </c>
      <c r="AV134" s="14" t="s">
        <v>161</v>
      </c>
      <c r="AW134" s="14" t="s">
        <v>34</v>
      </c>
      <c r="AX134" s="14" t="s">
        <v>81</v>
      </c>
      <c r="AY134" s="214" t="s">
        <v>153</v>
      </c>
    </row>
    <row r="135" spans="1:65" s="2" customFormat="1" ht="33" customHeight="1">
      <c r="A135" s="35"/>
      <c r="B135" s="36"/>
      <c r="C135" s="174" t="s">
        <v>224</v>
      </c>
      <c r="D135" s="174" t="s">
        <v>156</v>
      </c>
      <c r="E135" s="175" t="s">
        <v>225</v>
      </c>
      <c r="F135" s="176" t="s">
        <v>226</v>
      </c>
      <c r="G135" s="177" t="s">
        <v>159</v>
      </c>
      <c r="H135" s="178">
        <v>2.92</v>
      </c>
      <c r="I135" s="179"/>
      <c r="J135" s="180">
        <f>ROUND(I135*H135,2)</f>
        <v>0</v>
      </c>
      <c r="K135" s="176" t="s">
        <v>160</v>
      </c>
      <c r="L135" s="40"/>
      <c r="M135" s="181" t="s">
        <v>19</v>
      </c>
      <c r="N135" s="182" t="s">
        <v>44</v>
      </c>
      <c r="O135" s="65"/>
      <c r="P135" s="183">
        <f>O135*H135</f>
        <v>0</v>
      </c>
      <c r="Q135" s="183">
        <v>0</v>
      </c>
      <c r="R135" s="183">
        <f>Q135*H135</f>
        <v>0</v>
      </c>
      <c r="S135" s="183">
        <v>0.05</v>
      </c>
      <c r="T135" s="184">
        <f>S135*H135</f>
        <v>0.146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5" t="s">
        <v>161</v>
      </c>
      <c r="AT135" s="185" t="s">
        <v>156</v>
      </c>
      <c r="AU135" s="185" t="s">
        <v>83</v>
      </c>
      <c r="AY135" s="18" t="s">
        <v>153</v>
      </c>
      <c r="BE135" s="186">
        <f>IF(N135="základní",J135,0)</f>
        <v>0</v>
      </c>
      <c r="BF135" s="186">
        <f>IF(N135="snížená",J135,0)</f>
        <v>0</v>
      </c>
      <c r="BG135" s="186">
        <f>IF(N135="zákl. přenesená",J135,0)</f>
        <v>0</v>
      </c>
      <c r="BH135" s="186">
        <f>IF(N135="sníž. přenesená",J135,0)</f>
        <v>0</v>
      </c>
      <c r="BI135" s="186">
        <f>IF(N135="nulová",J135,0)</f>
        <v>0</v>
      </c>
      <c r="BJ135" s="18" t="s">
        <v>81</v>
      </c>
      <c r="BK135" s="186">
        <f>ROUND(I135*H135,2)</f>
        <v>0</v>
      </c>
      <c r="BL135" s="18" t="s">
        <v>161</v>
      </c>
      <c r="BM135" s="185" t="s">
        <v>227</v>
      </c>
    </row>
    <row r="136" spans="1:47" s="2" customFormat="1" ht="11.25">
      <c r="A136" s="35"/>
      <c r="B136" s="36"/>
      <c r="C136" s="37"/>
      <c r="D136" s="187" t="s">
        <v>163</v>
      </c>
      <c r="E136" s="37"/>
      <c r="F136" s="188" t="s">
        <v>228</v>
      </c>
      <c r="G136" s="37"/>
      <c r="H136" s="37"/>
      <c r="I136" s="189"/>
      <c r="J136" s="37"/>
      <c r="K136" s="37"/>
      <c r="L136" s="40"/>
      <c r="M136" s="190"/>
      <c r="N136" s="191"/>
      <c r="O136" s="65"/>
      <c r="P136" s="65"/>
      <c r="Q136" s="65"/>
      <c r="R136" s="65"/>
      <c r="S136" s="65"/>
      <c r="T136" s="66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8" t="s">
        <v>163</v>
      </c>
      <c r="AU136" s="18" t="s">
        <v>83</v>
      </c>
    </row>
    <row r="137" spans="2:51" s="13" customFormat="1" ht="11.25">
      <c r="B137" s="192"/>
      <c r="C137" s="193"/>
      <c r="D137" s="194" t="s">
        <v>165</v>
      </c>
      <c r="E137" s="195" t="s">
        <v>19</v>
      </c>
      <c r="F137" s="196" t="s">
        <v>171</v>
      </c>
      <c r="G137" s="193"/>
      <c r="H137" s="197">
        <v>2.92</v>
      </c>
      <c r="I137" s="198"/>
      <c r="J137" s="193"/>
      <c r="K137" s="193"/>
      <c r="L137" s="199"/>
      <c r="M137" s="200"/>
      <c r="N137" s="201"/>
      <c r="O137" s="201"/>
      <c r="P137" s="201"/>
      <c r="Q137" s="201"/>
      <c r="R137" s="201"/>
      <c r="S137" s="201"/>
      <c r="T137" s="202"/>
      <c r="AT137" s="203" t="s">
        <v>165</v>
      </c>
      <c r="AU137" s="203" t="s">
        <v>83</v>
      </c>
      <c r="AV137" s="13" t="s">
        <v>83</v>
      </c>
      <c r="AW137" s="13" t="s">
        <v>34</v>
      </c>
      <c r="AX137" s="13" t="s">
        <v>81</v>
      </c>
      <c r="AY137" s="203" t="s">
        <v>153</v>
      </c>
    </row>
    <row r="138" spans="1:65" s="2" customFormat="1" ht="44.25" customHeight="1">
      <c r="A138" s="35"/>
      <c r="B138" s="36"/>
      <c r="C138" s="174" t="s">
        <v>8</v>
      </c>
      <c r="D138" s="174" t="s">
        <v>156</v>
      </c>
      <c r="E138" s="175" t="s">
        <v>229</v>
      </c>
      <c r="F138" s="176" t="s">
        <v>230</v>
      </c>
      <c r="G138" s="177" t="s">
        <v>159</v>
      </c>
      <c r="H138" s="178">
        <v>8.809</v>
      </c>
      <c r="I138" s="179"/>
      <c r="J138" s="180">
        <f>ROUND(I138*H138,2)</f>
        <v>0</v>
      </c>
      <c r="K138" s="176" t="s">
        <v>160</v>
      </c>
      <c r="L138" s="40"/>
      <c r="M138" s="181" t="s">
        <v>19</v>
      </c>
      <c r="N138" s="182" t="s">
        <v>44</v>
      </c>
      <c r="O138" s="65"/>
      <c r="P138" s="183">
        <f>O138*H138</f>
        <v>0</v>
      </c>
      <c r="Q138" s="183">
        <v>0</v>
      </c>
      <c r="R138" s="183">
        <f>Q138*H138</f>
        <v>0</v>
      </c>
      <c r="S138" s="183">
        <v>0.046</v>
      </c>
      <c r="T138" s="184">
        <f>S138*H138</f>
        <v>0.40521399999999996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85" t="s">
        <v>161</v>
      </c>
      <c r="AT138" s="185" t="s">
        <v>156</v>
      </c>
      <c r="AU138" s="185" t="s">
        <v>83</v>
      </c>
      <c r="AY138" s="18" t="s">
        <v>153</v>
      </c>
      <c r="BE138" s="186">
        <f>IF(N138="základní",J138,0)</f>
        <v>0</v>
      </c>
      <c r="BF138" s="186">
        <f>IF(N138="snížená",J138,0)</f>
        <v>0</v>
      </c>
      <c r="BG138" s="186">
        <f>IF(N138="zákl. přenesená",J138,0)</f>
        <v>0</v>
      </c>
      <c r="BH138" s="186">
        <f>IF(N138="sníž. přenesená",J138,0)</f>
        <v>0</v>
      </c>
      <c r="BI138" s="186">
        <f>IF(N138="nulová",J138,0)</f>
        <v>0</v>
      </c>
      <c r="BJ138" s="18" t="s">
        <v>81</v>
      </c>
      <c r="BK138" s="186">
        <f>ROUND(I138*H138,2)</f>
        <v>0</v>
      </c>
      <c r="BL138" s="18" t="s">
        <v>161</v>
      </c>
      <c r="BM138" s="185" t="s">
        <v>231</v>
      </c>
    </row>
    <row r="139" spans="1:47" s="2" customFormat="1" ht="11.25">
      <c r="A139" s="35"/>
      <c r="B139" s="36"/>
      <c r="C139" s="37"/>
      <c r="D139" s="187" t="s">
        <v>163</v>
      </c>
      <c r="E139" s="37"/>
      <c r="F139" s="188" t="s">
        <v>232</v>
      </c>
      <c r="G139" s="37"/>
      <c r="H139" s="37"/>
      <c r="I139" s="189"/>
      <c r="J139" s="37"/>
      <c r="K139" s="37"/>
      <c r="L139" s="40"/>
      <c r="M139" s="190"/>
      <c r="N139" s="191"/>
      <c r="O139" s="65"/>
      <c r="P139" s="65"/>
      <c r="Q139" s="65"/>
      <c r="R139" s="65"/>
      <c r="S139" s="65"/>
      <c r="T139" s="66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8" t="s">
        <v>163</v>
      </c>
      <c r="AU139" s="18" t="s">
        <v>83</v>
      </c>
    </row>
    <row r="140" spans="2:51" s="13" customFormat="1" ht="11.25">
      <c r="B140" s="192"/>
      <c r="C140" s="193"/>
      <c r="D140" s="194" t="s">
        <v>165</v>
      </c>
      <c r="E140" s="195" t="s">
        <v>19</v>
      </c>
      <c r="F140" s="196" t="s">
        <v>181</v>
      </c>
      <c r="G140" s="193"/>
      <c r="H140" s="197">
        <v>2.626</v>
      </c>
      <c r="I140" s="198"/>
      <c r="J140" s="193"/>
      <c r="K140" s="193"/>
      <c r="L140" s="199"/>
      <c r="M140" s="200"/>
      <c r="N140" s="201"/>
      <c r="O140" s="201"/>
      <c r="P140" s="201"/>
      <c r="Q140" s="201"/>
      <c r="R140" s="201"/>
      <c r="S140" s="201"/>
      <c r="T140" s="202"/>
      <c r="AT140" s="203" t="s">
        <v>165</v>
      </c>
      <c r="AU140" s="203" t="s">
        <v>83</v>
      </c>
      <c r="AV140" s="13" t="s">
        <v>83</v>
      </c>
      <c r="AW140" s="13" t="s">
        <v>34</v>
      </c>
      <c r="AX140" s="13" t="s">
        <v>73</v>
      </c>
      <c r="AY140" s="203" t="s">
        <v>153</v>
      </c>
    </row>
    <row r="141" spans="2:51" s="13" customFormat="1" ht="11.25">
      <c r="B141" s="192"/>
      <c r="C141" s="193"/>
      <c r="D141" s="194" t="s">
        <v>165</v>
      </c>
      <c r="E141" s="195" t="s">
        <v>19</v>
      </c>
      <c r="F141" s="196" t="s">
        <v>182</v>
      </c>
      <c r="G141" s="193"/>
      <c r="H141" s="197">
        <v>2.425</v>
      </c>
      <c r="I141" s="198"/>
      <c r="J141" s="193"/>
      <c r="K141" s="193"/>
      <c r="L141" s="199"/>
      <c r="M141" s="200"/>
      <c r="N141" s="201"/>
      <c r="O141" s="201"/>
      <c r="P141" s="201"/>
      <c r="Q141" s="201"/>
      <c r="R141" s="201"/>
      <c r="S141" s="201"/>
      <c r="T141" s="202"/>
      <c r="AT141" s="203" t="s">
        <v>165</v>
      </c>
      <c r="AU141" s="203" t="s">
        <v>83</v>
      </c>
      <c r="AV141" s="13" t="s">
        <v>83</v>
      </c>
      <c r="AW141" s="13" t="s">
        <v>34</v>
      </c>
      <c r="AX141" s="13" t="s">
        <v>73</v>
      </c>
      <c r="AY141" s="203" t="s">
        <v>153</v>
      </c>
    </row>
    <row r="142" spans="2:51" s="13" customFormat="1" ht="11.25">
      <c r="B142" s="192"/>
      <c r="C142" s="193"/>
      <c r="D142" s="194" t="s">
        <v>165</v>
      </c>
      <c r="E142" s="195" t="s">
        <v>19</v>
      </c>
      <c r="F142" s="196" t="s">
        <v>183</v>
      </c>
      <c r="G142" s="193"/>
      <c r="H142" s="197">
        <v>3.758</v>
      </c>
      <c r="I142" s="198"/>
      <c r="J142" s="193"/>
      <c r="K142" s="193"/>
      <c r="L142" s="199"/>
      <c r="M142" s="200"/>
      <c r="N142" s="201"/>
      <c r="O142" s="201"/>
      <c r="P142" s="201"/>
      <c r="Q142" s="201"/>
      <c r="R142" s="201"/>
      <c r="S142" s="201"/>
      <c r="T142" s="202"/>
      <c r="AT142" s="203" t="s">
        <v>165</v>
      </c>
      <c r="AU142" s="203" t="s">
        <v>83</v>
      </c>
      <c r="AV142" s="13" t="s">
        <v>83</v>
      </c>
      <c r="AW142" s="13" t="s">
        <v>34</v>
      </c>
      <c r="AX142" s="13" t="s">
        <v>73</v>
      </c>
      <c r="AY142" s="203" t="s">
        <v>153</v>
      </c>
    </row>
    <row r="143" spans="2:51" s="14" customFormat="1" ht="11.25">
      <c r="B143" s="204"/>
      <c r="C143" s="205"/>
      <c r="D143" s="194" t="s">
        <v>165</v>
      </c>
      <c r="E143" s="206" t="s">
        <v>19</v>
      </c>
      <c r="F143" s="207" t="s">
        <v>184</v>
      </c>
      <c r="G143" s="205"/>
      <c r="H143" s="208">
        <v>8.809</v>
      </c>
      <c r="I143" s="209"/>
      <c r="J143" s="205"/>
      <c r="K143" s="205"/>
      <c r="L143" s="210"/>
      <c r="M143" s="211"/>
      <c r="N143" s="212"/>
      <c r="O143" s="212"/>
      <c r="P143" s="212"/>
      <c r="Q143" s="212"/>
      <c r="R143" s="212"/>
      <c r="S143" s="212"/>
      <c r="T143" s="213"/>
      <c r="AT143" s="214" t="s">
        <v>165</v>
      </c>
      <c r="AU143" s="214" t="s">
        <v>83</v>
      </c>
      <c r="AV143" s="14" t="s">
        <v>161</v>
      </c>
      <c r="AW143" s="14" t="s">
        <v>34</v>
      </c>
      <c r="AX143" s="14" t="s">
        <v>81</v>
      </c>
      <c r="AY143" s="214" t="s">
        <v>153</v>
      </c>
    </row>
    <row r="144" spans="1:65" s="2" customFormat="1" ht="24.2" customHeight="1">
      <c r="A144" s="35"/>
      <c r="B144" s="36"/>
      <c r="C144" s="174" t="s">
        <v>233</v>
      </c>
      <c r="D144" s="174" t="s">
        <v>156</v>
      </c>
      <c r="E144" s="175" t="s">
        <v>234</v>
      </c>
      <c r="F144" s="176" t="s">
        <v>235</v>
      </c>
      <c r="G144" s="177" t="s">
        <v>159</v>
      </c>
      <c r="H144" s="178">
        <v>0.27</v>
      </c>
      <c r="I144" s="179"/>
      <c r="J144" s="180">
        <f>ROUND(I144*H144,2)</f>
        <v>0</v>
      </c>
      <c r="K144" s="176" t="s">
        <v>160</v>
      </c>
      <c r="L144" s="40"/>
      <c r="M144" s="181" t="s">
        <v>19</v>
      </c>
      <c r="N144" s="182" t="s">
        <v>44</v>
      </c>
      <c r="O144" s="65"/>
      <c r="P144" s="183">
        <f>O144*H144</f>
        <v>0</v>
      </c>
      <c r="Q144" s="183">
        <v>0</v>
      </c>
      <c r="R144" s="183">
        <f>Q144*H144</f>
        <v>0</v>
      </c>
      <c r="S144" s="183">
        <v>0.261</v>
      </c>
      <c r="T144" s="184">
        <f>S144*H144</f>
        <v>0.07047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85" t="s">
        <v>161</v>
      </c>
      <c r="AT144" s="185" t="s">
        <v>156</v>
      </c>
      <c r="AU144" s="185" t="s">
        <v>83</v>
      </c>
      <c r="AY144" s="18" t="s">
        <v>153</v>
      </c>
      <c r="BE144" s="186">
        <f>IF(N144="základní",J144,0)</f>
        <v>0</v>
      </c>
      <c r="BF144" s="186">
        <f>IF(N144="snížená",J144,0)</f>
        <v>0</v>
      </c>
      <c r="BG144" s="186">
        <f>IF(N144="zákl. přenesená",J144,0)</f>
        <v>0</v>
      </c>
      <c r="BH144" s="186">
        <f>IF(N144="sníž. přenesená",J144,0)</f>
        <v>0</v>
      </c>
      <c r="BI144" s="186">
        <f>IF(N144="nulová",J144,0)</f>
        <v>0</v>
      </c>
      <c r="BJ144" s="18" t="s">
        <v>81</v>
      </c>
      <c r="BK144" s="186">
        <f>ROUND(I144*H144,2)</f>
        <v>0</v>
      </c>
      <c r="BL144" s="18" t="s">
        <v>161</v>
      </c>
      <c r="BM144" s="185" t="s">
        <v>236</v>
      </c>
    </row>
    <row r="145" spans="1:47" s="2" customFormat="1" ht="11.25">
      <c r="A145" s="35"/>
      <c r="B145" s="36"/>
      <c r="C145" s="37"/>
      <c r="D145" s="187" t="s">
        <v>163</v>
      </c>
      <c r="E145" s="37"/>
      <c r="F145" s="188" t="s">
        <v>237</v>
      </c>
      <c r="G145" s="37"/>
      <c r="H145" s="37"/>
      <c r="I145" s="189"/>
      <c r="J145" s="37"/>
      <c r="K145" s="37"/>
      <c r="L145" s="40"/>
      <c r="M145" s="190"/>
      <c r="N145" s="191"/>
      <c r="O145" s="65"/>
      <c r="P145" s="65"/>
      <c r="Q145" s="65"/>
      <c r="R145" s="65"/>
      <c r="S145" s="65"/>
      <c r="T145" s="66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8" t="s">
        <v>163</v>
      </c>
      <c r="AU145" s="18" t="s">
        <v>83</v>
      </c>
    </row>
    <row r="146" spans="2:51" s="13" customFormat="1" ht="11.25">
      <c r="B146" s="192"/>
      <c r="C146" s="193"/>
      <c r="D146" s="194" t="s">
        <v>165</v>
      </c>
      <c r="E146" s="195" t="s">
        <v>19</v>
      </c>
      <c r="F146" s="196" t="s">
        <v>238</v>
      </c>
      <c r="G146" s="193"/>
      <c r="H146" s="197">
        <v>0.27</v>
      </c>
      <c r="I146" s="198"/>
      <c r="J146" s="193"/>
      <c r="K146" s="193"/>
      <c r="L146" s="199"/>
      <c r="M146" s="200"/>
      <c r="N146" s="201"/>
      <c r="O146" s="201"/>
      <c r="P146" s="201"/>
      <c r="Q146" s="201"/>
      <c r="R146" s="201"/>
      <c r="S146" s="201"/>
      <c r="T146" s="202"/>
      <c r="AT146" s="203" t="s">
        <v>165</v>
      </c>
      <c r="AU146" s="203" t="s">
        <v>83</v>
      </c>
      <c r="AV146" s="13" t="s">
        <v>83</v>
      </c>
      <c r="AW146" s="13" t="s">
        <v>34</v>
      </c>
      <c r="AX146" s="13" t="s">
        <v>81</v>
      </c>
      <c r="AY146" s="203" t="s">
        <v>153</v>
      </c>
    </row>
    <row r="147" spans="1:65" s="2" customFormat="1" ht="37.9" customHeight="1">
      <c r="A147" s="35"/>
      <c r="B147" s="36"/>
      <c r="C147" s="174" t="s">
        <v>239</v>
      </c>
      <c r="D147" s="174" t="s">
        <v>156</v>
      </c>
      <c r="E147" s="175" t="s">
        <v>240</v>
      </c>
      <c r="F147" s="176" t="s">
        <v>241</v>
      </c>
      <c r="G147" s="177" t="s">
        <v>242</v>
      </c>
      <c r="H147" s="178">
        <v>1</v>
      </c>
      <c r="I147" s="179"/>
      <c r="J147" s="180">
        <f>ROUND(I147*H147,2)</f>
        <v>0</v>
      </c>
      <c r="K147" s="176" t="s">
        <v>206</v>
      </c>
      <c r="L147" s="40"/>
      <c r="M147" s="181" t="s">
        <v>19</v>
      </c>
      <c r="N147" s="182" t="s">
        <v>44</v>
      </c>
      <c r="O147" s="65"/>
      <c r="P147" s="183">
        <f>O147*H147</f>
        <v>0</v>
      </c>
      <c r="Q147" s="183">
        <v>1E-05</v>
      </c>
      <c r="R147" s="183">
        <f>Q147*H147</f>
        <v>1E-05</v>
      </c>
      <c r="S147" s="183">
        <v>0</v>
      </c>
      <c r="T147" s="184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85" t="s">
        <v>161</v>
      </c>
      <c r="AT147" s="185" t="s">
        <v>156</v>
      </c>
      <c r="AU147" s="185" t="s">
        <v>83</v>
      </c>
      <c r="AY147" s="18" t="s">
        <v>153</v>
      </c>
      <c r="BE147" s="186">
        <f>IF(N147="základní",J147,0)</f>
        <v>0</v>
      </c>
      <c r="BF147" s="186">
        <f>IF(N147="snížená",J147,0)</f>
        <v>0</v>
      </c>
      <c r="BG147" s="186">
        <f>IF(N147="zákl. přenesená",J147,0)</f>
        <v>0</v>
      </c>
      <c r="BH147" s="186">
        <f>IF(N147="sníž. přenesená",J147,0)</f>
        <v>0</v>
      </c>
      <c r="BI147" s="186">
        <f>IF(N147="nulová",J147,0)</f>
        <v>0</v>
      </c>
      <c r="BJ147" s="18" t="s">
        <v>81</v>
      </c>
      <c r="BK147" s="186">
        <f>ROUND(I147*H147,2)</f>
        <v>0</v>
      </c>
      <c r="BL147" s="18" t="s">
        <v>161</v>
      </c>
      <c r="BM147" s="185" t="s">
        <v>243</v>
      </c>
    </row>
    <row r="148" spans="2:63" s="12" customFormat="1" ht="22.9" customHeight="1">
      <c r="B148" s="158"/>
      <c r="C148" s="159"/>
      <c r="D148" s="160" t="s">
        <v>72</v>
      </c>
      <c r="E148" s="172" t="s">
        <v>244</v>
      </c>
      <c r="F148" s="172" t="s">
        <v>245</v>
      </c>
      <c r="G148" s="159"/>
      <c r="H148" s="159"/>
      <c r="I148" s="162"/>
      <c r="J148" s="173">
        <f>BK148</f>
        <v>0</v>
      </c>
      <c r="K148" s="159"/>
      <c r="L148" s="164"/>
      <c r="M148" s="165"/>
      <c r="N148" s="166"/>
      <c r="O148" s="166"/>
      <c r="P148" s="167">
        <f>SUM(P149:P160)</f>
        <v>0</v>
      </c>
      <c r="Q148" s="166"/>
      <c r="R148" s="167">
        <f>SUM(R149:R160)</f>
        <v>0</v>
      </c>
      <c r="S148" s="166"/>
      <c r="T148" s="168">
        <f>SUM(T149:T160)</f>
        <v>0</v>
      </c>
      <c r="AR148" s="169" t="s">
        <v>81</v>
      </c>
      <c r="AT148" s="170" t="s">
        <v>72</v>
      </c>
      <c r="AU148" s="170" t="s">
        <v>81</v>
      </c>
      <c r="AY148" s="169" t="s">
        <v>153</v>
      </c>
      <c r="BK148" s="171">
        <f>SUM(BK149:BK160)</f>
        <v>0</v>
      </c>
    </row>
    <row r="149" spans="1:65" s="2" customFormat="1" ht="37.9" customHeight="1">
      <c r="A149" s="35"/>
      <c r="B149" s="36"/>
      <c r="C149" s="174" t="s">
        <v>246</v>
      </c>
      <c r="D149" s="174" t="s">
        <v>156</v>
      </c>
      <c r="E149" s="175" t="s">
        <v>247</v>
      </c>
      <c r="F149" s="176" t="s">
        <v>248</v>
      </c>
      <c r="G149" s="177" t="s">
        <v>249</v>
      </c>
      <c r="H149" s="178">
        <v>2.244</v>
      </c>
      <c r="I149" s="179"/>
      <c r="J149" s="180">
        <f>ROUND(I149*H149,2)</f>
        <v>0</v>
      </c>
      <c r="K149" s="176" t="s">
        <v>160</v>
      </c>
      <c r="L149" s="40"/>
      <c r="M149" s="181" t="s">
        <v>19</v>
      </c>
      <c r="N149" s="182" t="s">
        <v>44</v>
      </c>
      <c r="O149" s="65"/>
      <c r="P149" s="183">
        <f>O149*H149</f>
        <v>0</v>
      </c>
      <c r="Q149" s="183">
        <v>0</v>
      </c>
      <c r="R149" s="183">
        <f>Q149*H149</f>
        <v>0</v>
      </c>
      <c r="S149" s="183">
        <v>0</v>
      </c>
      <c r="T149" s="184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85" t="s">
        <v>161</v>
      </c>
      <c r="AT149" s="185" t="s">
        <v>156</v>
      </c>
      <c r="AU149" s="185" t="s">
        <v>83</v>
      </c>
      <c r="AY149" s="18" t="s">
        <v>153</v>
      </c>
      <c r="BE149" s="186">
        <f>IF(N149="základní",J149,0)</f>
        <v>0</v>
      </c>
      <c r="BF149" s="186">
        <f>IF(N149="snížená",J149,0)</f>
        <v>0</v>
      </c>
      <c r="BG149" s="186">
        <f>IF(N149="zákl. přenesená",J149,0)</f>
        <v>0</v>
      </c>
      <c r="BH149" s="186">
        <f>IF(N149="sníž. přenesená",J149,0)</f>
        <v>0</v>
      </c>
      <c r="BI149" s="186">
        <f>IF(N149="nulová",J149,0)</f>
        <v>0</v>
      </c>
      <c r="BJ149" s="18" t="s">
        <v>81</v>
      </c>
      <c r="BK149" s="186">
        <f>ROUND(I149*H149,2)</f>
        <v>0</v>
      </c>
      <c r="BL149" s="18" t="s">
        <v>161</v>
      </c>
      <c r="BM149" s="185" t="s">
        <v>250</v>
      </c>
    </row>
    <row r="150" spans="1:47" s="2" customFormat="1" ht="11.25">
      <c r="A150" s="35"/>
      <c r="B150" s="36"/>
      <c r="C150" s="37"/>
      <c r="D150" s="187" t="s">
        <v>163</v>
      </c>
      <c r="E150" s="37"/>
      <c r="F150" s="188" t="s">
        <v>251</v>
      </c>
      <c r="G150" s="37"/>
      <c r="H150" s="37"/>
      <c r="I150" s="189"/>
      <c r="J150" s="37"/>
      <c r="K150" s="37"/>
      <c r="L150" s="40"/>
      <c r="M150" s="190"/>
      <c r="N150" s="191"/>
      <c r="O150" s="65"/>
      <c r="P150" s="65"/>
      <c r="Q150" s="65"/>
      <c r="R150" s="65"/>
      <c r="S150" s="65"/>
      <c r="T150" s="66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8" t="s">
        <v>163</v>
      </c>
      <c r="AU150" s="18" t="s">
        <v>83</v>
      </c>
    </row>
    <row r="151" spans="1:65" s="2" customFormat="1" ht="33" customHeight="1">
      <c r="A151" s="35"/>
      <c r="B151" s="36"/>
      <c r="C151" s="174" t="s">
        <v>212</v>
      </c>
      <c r="D151" s="174" t="s">
        <v>156</v>
      </c>
      <c r="E151" s="175" t="s">
        <v>252</v>
      </c>
      <c r="F151" s="176" t="s">
        <v>253</v>
      </c>
      <c r="G151" s="177" t="s">
        <v>249</v>
      </c>
      <c r="H151" s="178">
        <v>2.244</v>
      </c>
      <c r="I151" s="179"/>
      <c r="J151" s="180">
        <f>ROUND(I151*H151,2)</f>
        <v>0</v>
      </c>
      <c r="K151" s="176" t="s">
        <v>160</v>
      </c>
      <c r="L151" s="40"/>
      <c r="M151" s="181" t="s">
        <v>19</v>
      </c>
      <c r="N151" s="182" t="s">
        <v>44</v>
      </c>
      <c r="O151" s="65"/>
      <c r="P151" s="183">
        <f>O151*H151</f>
        <v>0</v>
      </c>
      <c r="Q151" s="183">
        <v>0</v>
      </c>
      <c r="R151" s="183">
        <f>Q151*H151</f>
        <v>0</v>
      </c>
      <c r="S151" s="183">
        <v>0</v>
      </c>
      <c r="T151" s="184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85" t="s">
        <v>161</v>
      </c>
      <c r="AT151" s="185" t="s">
        <v>156</v>
      </c>
      <c r="AU151" s="185" t="s">
        <v>83</v>
      </c>
      <c r="AY151" s="18" t="s">
        <v>153</v>
      </c>
      <c r="BE151" s="186">
        <f>IF(N151="základní",J151,0)</f>
        <v>0</v>
      </c>
      <c r="BF151" s="186">
        <f>IF(N151="snížená",J151,0)</f>
        <v>0</v>
      </c>
      <c r="BG151" s="186">
        <f>IF(N151="zákl. přenesená",J151,0)</f>
        <v>0</v>
      </c>
      <c r="BH151" s="186">
        <f>IF(N151="sníž. přenesená",J151,0)</f>
        <v>0</v>
      </c>
      <c r="BI151" s="186">
        <f>IF(N151="nulová",J151,0)</f>
        <v>0</v>
      </c>
      <c r="BJ151" s="18" t="s">
        <v>81</v>
      </c>
      <c r="BK151" s="186">
        <f>ROUND(I151*H151,2)</f>
        <v>0</v>
      </c>
      <c r="BL151" s="18" t="s">
        <v>161</v>
      </c>
      <c r="BM151" s="185" t="s">
        <v>254</v>
      </c>
    </row>
    <row r="152" spans="1:47" s="2" customFormat="1" ht="11.25">
      <c r="A152" s="35"/>
      <c r="B152" s="36"/>
      <c r="C152" s="37"/>
      <c r="D152" s="187" t="s">
        <v>163</v>
      </c>
      <c r="E152" s="37"/>
      <c r="F152" s="188" t="s">
        <v>255</v>
      </c>
      <c r="G152" s="37"/>
      <c r="H152" s="37"/>
      <c r="I152" s="189"/>
      <c r="J152" s="37"/>
      <c r="K152" s="37"/>
      <c r="L152" s="40"/>
      <c r="M152" s="190"/>
      <c r="N152" s="191"/>
      <c r="O152" s="65"/>
      <c r="P152" s="65"/>
      <c r="Q152" s="65"/>
      <c r="R152" s="65"/>
      <c r="S152" s="65"/>
      <c r="T152" s="66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8" t="s">
        <v>163</v>
      </c>
      <c r="AU152" s="18" t="s">
        <v>83</v>
      </c>
    </row>
    <row r="153" spans="1:65" s="2" customFormat="1" ht="44.25" customHeight="1">
      <c r="A153" s="35"/>
      <c r="B153" s="36"/>
      <c r="C153" s="174" t="s">
        <v>256</v>
      </c>
      <c r="D153" s="174" t="s">
        <v>156</v>
      </c>
      <c r="E153" s="175" t="s">
        <v>257</v>
      </c>
      <c r="F153" s="176" t="s">
        <v>258</v>
      </c>
      <c r="G153" s="177" t="s">
        <v>249</v>
      </c>
      <c r="H153" s="178">
        <v>41.914</v>
      </c>
      <c r="I153" s="179"/>
      <c r="J153" s="180">
        <f>ROUND(I153*H153,2)</f>
        <v>0</v>
      </c>
      <c r="K153" s="176" t="s">
        <v>160</v>
      </c>
      <c r="L153" s="40"/>
      <c r="M153" s="181" t="s">
        <v>19</v>
      </c>
      <c r="N153" s="182" t="s">
        <v>44</v>
      </c>
      <c r="O153" s="65"/>
      <c r="P153" s="183">
        <f>O153*H153</f>
        <v>0</v>
      </c>
      <c r="Q153" s="183">
        <v>0</v>
      </c>
      <c r="R153" s="183">
        <f>Q153*H153</f>
        <v>0</v>
      </c>
      <c r="S153" s="183">
        <v>0</v>
      </c>
      <c r="T153" s="184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5" t="s">
        <v>161</v>
      </c>
      <c r="AT153" s="185" t="s">
        <v>156</v>
      </c>
      <c r="AU153" s="185" t="s">
        <v>83</v>
      </c>
      <c r="AY153" s="18" t="s">
        <v>153</v>
      </c>
      <c r="BE153" s="186">
        <f>IF(N153="základní",J153,0)</f>
        <v>0</v>
      </c>
      <c r="BF153" s="186">
        <f>IF(N153="snížená",J153,0)</f>
        <v>0</v>
      </c>
      <c r="BG153" s="186">
        <f>IF(N153="zákl. přenesená",J153,0)</f>
        <v>0</v>
      </c>
      <c r="BH153" s="186">
        <f>IF(N153="sníž. přenesená",J153,0)</f>
        <v>0</v>
      </c>
      <c r="BI153" s="186">
        <f>IF(N153="nulová",J153,0)</f>
        <v>0</v>
      </c>
      <c r="BJ153" s="18" t="s">
        <v>81</v>
      </c>
      <c r="BK153" s="186">
        <f>ROUND(I153*H153,2)</f>
        <v>0</v>
      </c>
      <c r="BL153" s="18" t="s">
        <v>161</v>
      </c>
      <c r="BM153" s="185" t="s">
        <v>259</v>
      </c>
    </row>
    <row r="154" spans="1:47" s="2" customFormat="1" ht="11.25">
      <c r="A154" s="35"/>
      <c r="B154" s="36"/>
      <c r="C154" s="37"/>
      <c r="D154" s="187" t="s">
        <v>163</v>
      </c>
      <c r="E154" s="37"/>
      <c r="F154" s="188" t="s">
        <v>260</v>
      </c>
      <c r="G154" s="37"/>
      <c r="H154" s="37"/>
      <c r="I154" s="189"/>
      <c r="J154" s="37"/>
      <c r="K154" s="37"/>
      <c r="L154" s="40"/>
      <c r="M154" s="190"/>
      <c r="N154" s="191"/>
      <c r="O154" s="65"/>
      <c r="P154" s="65"/>
      <c r="Q154" s="65"/>
      <c r="R154" s="65"/>
      <c r="S154" s="65"/>
      <c r="T154" s="66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8" t="s">
        <v>163</v>
      </c>
      <c r="AU154" s="18" t="s">
        <v>83</v>
      </c>
    </row>
    <row r="155" spans="2:51" s="13" customFormat="1" ht="11.25">
      <c r="B155" s="192"/>
      <c r="C155" s="193"/>
      <c r="D155" s="194" t="s">
        <v>165</v>
      </c>
      <c r="E155" s="195" t="s">
        <v>19</v>
      </c>
      <c r="F155" s="196" t="s">
        <v>261</v>
      </c>
      <c r="G155" s="193"/>
      <c r="H155" s="197">
        <v>41.914</v>
      </c>
      <c r="I155" s="198"/>
      <c r="J155" s="193"/>
      <c r="K155" s="193"/>
      <c r="L155" s="199"/>
      <c r="M155" s="200"/>
      <c r="N155" s="201"/>
      <c r="O155" s="201"/>
      <c r="P155" s="201"/>
      <c r="Q155" s="201"/>
      <c r="R155" s="201"/>
      <c r="S155" s="201"/>
      <c r="T155" s="202"/>
      <c r="AT155" s="203" t="s">
        <v>165</v>
      </c>
      <c r="AU155" s="203" t="s">
        <v>83</v>
      </c>
      <c r="AV155" s="13" t="s">
        <v>83</v>
      </c>
      <c r="AW155" s="13" t="s">
        <v>34</v>
      </c>
      <c r="AX155" s="13" t="s">
        <v>81</v>
      </c>
      <c r="AY155" s="203" t="s">
        <v>153</v>
      </c>
    </row>
    <row r="156" spans="1:65" s="2" customFormat="1" ht="44.25" customHeight="1">
      <c r="A156" s="35"/>
      <c r="B156" s="36"/>
      <c r="C156" s="174" t="s">
        <v>262</v>
      </c>
      <c r="D156" s="174" t="s">
        <v>156</v>
      </c>
      <c r="E156" s="175" t="s">
        <v>263</v>
      </c>
      <c r="F156" s="176" t="s">
        <v>264</v>
      </c>
      <c r="G156" s="177" t="s">
        <v>249</v>
      </c>
      <c r="H156" s="178">
        <v>1.35</v>
      </c>
      <c r="I156" s="179"/>
      <c r="J156" s="180">
        <f>ROUND(I156*H156,2)</f>
        <v>0</v>
      </c>
      <c r="K156" s="176" t="s">
        <v>160</v>
      </c>
      <c r="L156" s="40"/>
      <c r="M156" s="181" t="s">
        <v>19</v>
      </c>
      <c r="N156" s="182" t="s">
        <v>44</v>
      </c>
      <c r="O156" s="65"/>
      <c r="P156" s="183">
        <f>O156*H156</f>
        <v>0</v>
      </c>
      <c r="Q156" s="183">
        <v>0</v>
      </c>
      <c r="R156" s="183">
        <f>Q156*H156</f>
        <v>0</v>
      </c>
      <c r="S156" s="183">
        <v>0</v>
      </c>
      <c r="T156" s="184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85" t="s">
        <v>161</v>
      </c>
      <c r="AT156" s="185" t="s">
        <v>156</v>
      </c>
      <c r="AU156" s="185" t="s">
        <v>83</v>
      </c>
      <c r="AY156" s="18" t="s">
        <v>153</v>
      </c>
      <c r="BE156" s="186">
        <f>IF(N156="základní",J156,0)</f>
        <v>0</v>
      </c>
      <c r="BF156" s="186">
        <f>IF(N156="snížená",J156,0)</f>
        <v>0</v>
      </c>
      <c r="BG156" s="186">
        <f>IF(N156="zákl. přenesená",J156,0)</f>
        <v>0</v>
      </c>
      <c r="BH156" s="186">
        <f>IF(N156="sníž. přenesená",J156,0)</f>
        <v>0</v>
      </c>
      <c r="BI156" s="186">
        <f>IF(N156="nulová",J156,0)</f>
        <v>0</v>
      </c>
      <c r="BJ156" s="18" t="s">
        <v>81</v>
      </c>
      <c r="BK156" s="186">
        <f>ROUND(I156*H156,2)</f>
        <v>0</v>
      </c>
      <c r="BL156" s="18" t="s">
        <v>161</v>
      </c>
      <c r="BM156" s="185" t="s">
        <v>265</v>
      </c>
    </row>
    <row r="157" spans="1:47" s="2" customFormat="1" ht="11.25">
      <c r="A157" s="35"/>
      <c r="B157" s="36"/>
      <c r="C157" s="37"/>
      <c r="D157" s="187" t="s">
        <v>163</v>
      </c>
      <c r="E157" s="37"/>
      <c r="F157" s="188" t="s">
        <v>266</v>
      </c>
      <c r="G157" s="37"/>
      <c r="H157" s="37"/>
      <c r="I157" s="189"/>
      <c r="J157" s="37"/>
      <c r="K157" s="37"/>
      <c r="L157" s="40"/>
      <c r="M157" s="190"/>
      <c r="N157" s="191"/>
      <c r="O157" s="65"/>
      <c r="P157" s="65"/>
      <c r="Q157" s="65"/>
      <c r="R157" s="65"/>
      <c r="S157" s="65"/>
      <c r="T157" s="66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8" t="s">
        <v>163</v>
      </c>
      <c r="AU157" s="18" t="s">
        <v>83</v>
      </c>
    </row>
    <row r="158" spans="2:51" s="13" customFormat="1" ht="11.25">
      <c r="B158" s="192"/>
      <c r="C158" s="193"/>
      <c r="D158" s="194" t="s">
        <v>165</v>
      </c>
      <c r="E158" s="195" t="s">
        <v>19</v>
      </c>
      <c r="F158" s="196" t="s">
        <v>267</v>
      </c>
      <c r="G158" s="193"/>
      <c r="H158" s="197">
        <v>1.35</v>
      </c>
      <c r="I158" s="198"/>
      <c r="J158" s="193"/>
      <c r="K158" s="193"/>
      <c r="L158" s="199"/>
      <c r="M158" s="200"/>
      <c r="N158" s="201"/>
      <c r="O158" s="201"/>
      <c r="P158" s="201"/>
      <c r="Q158" s="201"/>
      <c r="R158" s="201"/>
      <c r="S158" s="201"/>
      <c r="T158" s="202"/>
      <c r="AT158" s="203" t="s">
        <v>165</v>
      </c>
      <c r="AU158" s="203" t="s">
        <v>83</v>
      </c>
      <c r="AV158" s="13" t="s">
        <v>83</v>
      </c>
      <c r="AW158" s="13" t="s">
        <v>34</v>
      </c>
      <c r="AX158" s="13" t="s">
        <v>81</v>
      </c>
      <c r="AY158" s="203" t="s">
        <v>153</v>
      </c>
    </row>
    <row r="159" spans="1:65" s="2" customFormat="1" ht="44.25" customHeight="1">
      <c r="A159" s="35"/>
      <c r="B159" s="36"/>
      <c r="C159" s="174" t="s">
        <v>268</v>
      </c>
      <c r="D159" s="174" t="s">
        <v>156</v>
      </c>
      <c r="E159" s="175" t="s">
        <v>269</v>
      </c>
      <c r="F159" s="176" t="s">
        <v>270</v>
      </c>
      <c r="G159" s="177" t="s">
        <v>249</v>
      </c>
      <c r="H159" s="178">
        <v>0.856</v>
      </c>
      <c r="I159" s="179"/>
      <c r="J159" s="180">
        <f>ROUND(I159*H159,2)</f>
        <v>0</v>
      </c>
      <c r="K159" s="176" t="s">
        <v>160</v>
      </c>
      <c r="L159" s="40"/>
      <c r="M159" s="181" t="s">
        <v>19</v>
      </c>
      <c r="N159" s="182" t="s">
        <v>44</v>
      </c>
      <c r="O159" s="65"/>
      <c r="P159" s="183">
        <f>O159*H159</f>
        <v>0</v>
      </c>
      <c r="Q159" s="183">
        <v>0</v>
      </c>
      <c r="R159" s="183">
        <f>Q159*H159</f>
        <v>0</v>
      </c>
      <c r="S159" s="183">
        <v>0</v>
      </c>
      <c r="T159" s="184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85" t="s">
        <v>161</v>
      </c>
      <c r="AT159" s="185" t="s">
        <v>156</v>
      </c>
      <c r="AU159" s="185" t="s">
        <v>83</v>
      </c>
      <c r="AY159" s="18" t="s">
        <v>153</v>
      </c>
      <c r="BE159" s="186">
        <f>IF(N159="základní",J159,0)</f>
        <v>0</v>
      </c>
      <c r="BF159" s="186">
        <f>IF(N159="snížená",J159,0)</f>
        <v>0</v>
      </c>
      <c r="BG159" s="186">
        <f>IF(N159="zákl. přenesená",J159,0)</f>
        <v>0</v>
      </c>
      <c r="BH159" s="186">
        <f>IF(N159="sníž. přenesená",J159,0)</f>
        <v>0</v>
      </c>
      <c r="BI159" s="186">
        <f>IF(N159="nulová",J159,0)</f>
        <v>0</v>
      </c>
      <c r="BJ159" s="18" t="s">
        <v>81</v>
      </c>
      <c r="BK159" s="186">
        <f>ROUND(I159*H159,2)</f>
        <v>0</v>
      </c>
      <c r="BL159" s="18" t="s">
        <v>161</v>
      </c>
      <c r="BM159" s="185" t="s">
        <v>271</v>
      </c>
    </row>
    <row r="160" spans="1:47" s="2" customFormat="1" ht="11.25">
      <c r="A160" s="35"/>
      <c r="B160" s="36"/>
      <c r="C160" s="37"/>
      <c r="D160" s="187" t="s">
        <v>163</v>
      </c>
      <c r="E160" s="37"/>
      <c r="F160" s="188" t="s">
        <v>272</v>
      </c>
      <c r="G160" s="37"/>
      <c r="H160" s="37"/>
      <c r="I160" s="189"/>
      <c r="J160" s="37"/>
      <c r="K160" s="37"/>
      <c r="L160" s="40"/>
      <c r="M160" s="190"/>
      <c r="N160" s="191"/>
      <c r="O160" s="65"/>
      <c r="P160" s="65"/>
      <c r="Q160" s="65"/>
      <c r="R160" s="65"/>
      <c r="S160" s="65"/>
      <c r="T160" s="66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8" t="s">
        <v>163</v>
      </c>
      <c r="AU160" s="18" t="s">
        <v>83</v>
      </c>
    </row>
    <row r="161" spans="2:63" s="12" customFormat="1" ht="25.9" customHeight="1">
      <c r="B161" s="158"/>
      <c r="C161" s="159"/>
      <c r="D161" s="160" t="s">
        <v>72</v>
      </c>
      <c r="E161" s="161" t="s">
        <v>273</v>
      </c>
      <c r="F161" s="161" t="s">
        <v>274</v>
      </c>
      <c r="G161" s="159"/>
      <c r="H161" s="159"/>
      <c r="I161" s="162"/>
      <c r="J161" s="163">
        <f>BK161</f>
        <v>0</v>
      </c>
      <c r="K161" s="159"/>
      <c r="L161" s="164"/>
      <c r="M161" s="165"/>
      <c r="N161" s="166"/>
      <c r="O161" s="166"/>
      <c r="P161" s="167">
        <f>P162+P185+P196+P211+P249+P273+P283+P300+P309+P320+P327+P345+P355</f>
        <v>0</v>
      </c>
      <c r="Q161" s="166"/>
      <c r="R161" s="167">
        <f>R162+R185+R196+R211+R249+R273+R283+R300+R309+R320+R327+R345+R355</f>
        <v>0.94000102</v>
      </c>
      <c r="S161" s="166"/>
      <c r="T161" s="168">
        <f>T162+T185+T196+T211+T249+T273+T283+T300+T309+T320+T327+T345+T355</f>
        <v>0.11817</v>
      </c>
      <c r="AR161" s="169" t="s">
        <v>83</v>
      </c>
      <c r="AT161" s="170" t="s">
        <v>72</v>
      </c>
      <c r="AU161" s="170" t="s">
        <v>73</v>
      </c>
      <c r="AY161" s="169" t="s">
        <v>153</v>
      </c>
      <c r="BK161" s="171">
        <f>BK162+BK185+BK196+BK211+BK249+BK273+BK283+BK300+BK309+BK320+BK327+BK345+BK355</f>
        <v>0</v>
      </c>
    </row>
    <row r="162" spans="2:63" s="12" customFormat="1" ht="22.9" customHeight="1">
      <c r="B162" s="158"/>
      <c r="C162" s="159"/>
      <c r="D162" s="160" t="s">
        <v>72</v>
      </c>
      <c r="E162" s="172" t="s">
        <v>275</v>
      </c>
      <c r="F162" s="172" t="s">
        <v>276</v>
      </c>
      <c r="G162" s="159"/>
      <c r="H162" s="159"/>
      <c r="I162" s="162"/>
      <c r="J162" s="173">
        <f>BK162</f>
        <v>0</v>
      </c>
      <c r="K162" s="159"/>
      <c r="L162" s="164"/>
      <c r="M162" s="165"/>
      <c r="N162" s="166"/>
      <c r="O162" s="166"/>
      <c r="P162" s="167">
        <f>SUM(P163:P184)</f>
        <v>0</v>
      </c>
      <c r="Q162" s="166"/>
      <c r="R162" s="167">
        <f>SUM(R163:R184)</f>
        <v>0.006286</v>
      </c>
      <c r="S162" s="166"/>
      <c r="T162" s="168">
        <f>SUM(T163:T184)</f>
        <v>0.01168</v>
      </c>
      <c r="AR162" s="169" t="s">
        <v>83</v>
      </c>
      <c r="AT162" s="170" t="s">
        <v>72</v>
      </c>
      <c r="AU162" s="170" t="s">
        <v>81</v>
      </c>
      <c r="AY162" s="169" t="s">
        <v>153</v>
      </c>
      <c r="BK162" s="171">
        <f>SUM(BK163:BK184)</f>
        <v>0</v>
      </c>
    </row>
    <row r="163" spans="1:65" s="2" customFormat="1" ht="24.2" customHeight="1">
      <c r="A163" s="35"/>
      <c r="B163" s="36"/>
      <c r="C163" s="174" t="s">
        <v>277</v>
      </c>
      <c r="D163" s="174" t="s">
        <v>156</v>
      </c>
      <c r="E163" s="175" t="s">
        <v>278</v>
      </c>
      <c r="F163" s="176" t="s">
        <v>279</v>
      </c>
      <c r="G163" s="177" t="s">
        <v>159</v>
      </c>
      <c r="H163" s="178">
        <v>2.92</v>
      </c>
      <c r="I163" s="179"/>
      <c r="J163" s="180">
        <f>ROUND(I163*H163,2)</f>
        <v>0</v>
      </c>
      <c r="K163" s="176" t="s">
        <v>160</v>
      </c>
      <c r="L163" s="40"/>
      <c r="M163" s="181" t="s">
        <v>19</v>
      </c>
      <c r="N163" s="182" t="s">
        <v>44</v>
      </c>
      <c r="O163" s="65"/>
      <c r="P163" s="183">
        <f>O163*H163</f>
        <v>0</v>
      </c>
      <c r="Q163" s="183">
        <v>0</v>
      </c>
      <c r="R163" s="183">
        <f>Q163*H163</f>
        <v>0</v>
      </c>
      <c r="S163" s="183">
        <v>0.004</v>
      </c>
      <c r="T163" s="184">
        <f>S163*H163</f>
        <v>0.01168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85" t="s">
        <v>212</v>
      </c>
      <c r="AT163" s="185" t="s">
        <v>156</v>
      </c>
      <c r="AU163" s="185" t="s">
        <v>83</v>
      </c>
      <c r="AY163" s="18" t="s">
        <v>153</v>
      </c>
      <c r="BE163" s="186">
        <f>IF(N163="základní",J163,0)</f>
        <v>0</v>
      </c>
      <c r="BF163" s="186">
        <f>IF(N163="snížená",J163,0)</f>
        <v>0</v>
      </c>
      <c r="BG163" s="186">
        <f>IF(N163="zákl. přenesená",J163,0)</f>
        <v>0</v>
      </c>
      <c r="BH163" s="186">
        <f>IF(N163="sníž. přenesená",J163,0)</f>
        <v>0</v>
      </c>
      <c r="BI163" s="186">
        <f>IF(N163="nulová",J163,0)</f>
        <v>0</v>
      </c>
      <c r="BJ163" s="18" t="s">
        <v>81</v>
      </c>
      <c r="BK163" s="186">
        <f>ROUND(I163*H163,2)</f>
        <v>0</v>
      </c>
      <c r="BL163" s="18" t="s">
        <v>212</v>
      </c>
      <c r="BM163" s="185" t="s">
        <v>280</v>
      </c>
    </row>
    <row r="164" spans="1:47" s="2" customFormat="1" ht="11.25">
      <c r="A164" s="35"/>
      <c r="B164" s="36"/>
      <c r="C164" s="37"/>
      <c r="D164" s="187" t="s">
        <v>163</v>
      </c>
      <c r="E164" s="37"/>
      <c r="F164" s="188" t="s">
        <v>281</v>
      </c>
      <c r="G164" s="37"/>
      <c r="H164" s="37"/>
      <c r="I164" s="189"/>
      <c r="J164" s="37"/>
      <c r="K164" s="37"/>
      <c r="L164" s="40"/>
      <c r="M164" s="190"/>
      <c r="N164" s="191"/>
      <c r="O164" s="65"/>
      <c r="P164" s="65"/>
      <c r="Q164" s="65"/>
      <c r="R164" s="65"/>
      <c r="S164" s="65"/>
      <c r="T164" s="66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8" t="s">
        <v>163</v>
      </c>
      <c r="AU164" s="18" t="s">
        <v>83</v>
      </c>
    </row>
    <row r="165" spans="2:51" s="13" customFormat="1" ht="11.25">
      <c r="B165" s="192"/>
      <c r="C165" s="193"/>
      <c r="D165" s="194" t="s">
        <v>165</v>
      </c>
      <c r="E165" s="195" t="s">
        <v>19</v>
      </c>
      <c r="F165" s="196" t="s">
        <v>282</v>
      </c>
      <c r="G165" s="193"/>
      <c r="H165" s="197">
        <v>0.749</v>
      </c>
      <c r="I165" s="198"/>
      <c r="J165" s="193"/>
      <c r="K165" s="193"/>
      <c r="L165" s="199"/>
      <c r="M165" s="200"/>
      <c r="N165" s="201"/>
      <c r="O165" s="201"/>
      <c r="P165" s="201"/>
      <c r="Q165" s="201"/>
      <c r="R165" s="201"/>
      <c r="S165" s="201"/>
      <c r="T165" s="202"/>
      <c r="AT165" s="203" t="s">
        <v>165</v>
      </c>
      <c r="AU165" s="203" t="s">
        <v>83</v>
      </c>
      <c r="AV165" s="13" t="s">
        <v>83</v>
      </c>
      <c r="AW165" s="13" t="s">
        <v>34</v>
      </c>
      <c r="AX165" s="13" t="s">
        <v>73</v>
      </c>
      <c r="AY165" s="203" t="s">
        <v>153</v>
      </c>
    </row>
    <row r="166" spans="2:51" s="13" customFormat="1" ht="11.25">
      <c r="B166" s="192"/>
      <c r="C166" s="193"/>
      <c r="D166" s="194" t="s">
        <v>165</v>
      </c>
      <c r="E166" s="195" t="s">
        <v>19</v>
      </c>
      <c r="F166" s="196" t="s">
        <v>283</v>
      </c>
      <c r="G166" s="193"/>
      <c r="H166" s="197">
        <v>1.211</v>
      </c>
      <c r="I166" s="198"/>
      <c r="J166" s="193"/>
      <c r="K166" s="193"/>
      <c r="L166" s="199"/>
      <c r="M166" s="200"/>
      <c r="N166" s="201"/>
      <c r="O166" s="201"/>
      <c r="P166" s="201"/>
      <c r="Q166" s="201"/>
      <c r="R166" s="201"/>
      <c r="S166" s="201"/>
      <c r="T166" s="202"/>
      <c r="AT166" s="203" t="s">
        <v>165</v>
      </c>
      <c r="AU166" s="203" t="s">
        <v>83</v>
      </c>
      <c r="AV166" s="13" t="s">
        <v>83</v>
      </c>
      <c r="AW166" s="13" t="s">
        <v>34</v>
      </c>
      <c r="AX166" s="13" t="s">
        <v>73</v>
      </c>
      <c r="AY166" s="203" t="s">
        <v>153</v>
      </c>
    </row>
    <row r="167" spans="2:51" s="13" customFormat="1" ht="11.25">
      <c r="B167" s="192"/>
      <c r="C167" s="193"/>
      <c r="D167" s="194" t="s">
        <v>165</v>
      </c>
      <c r="E167" s="195" t="s">
        <v>19</v>
      </c>
      <c r="F167" s="196" t="s">
        <v>284</v>
      </c>
      <c r="G167" s="193"/>
      <c r="H167" s="197">
        <v>0.96</v>
      </c>
      <c r="I167" s="198"/>
      <c r="J167" s="193"/>
      <c r="K167" s="193"/>
      <c r="L167" s="199"/>
      <c r="M167" s="200"/>
      <c r="N167" s="201"/>
      <c r="O167" s="201"/>
      <c r="P167" s="201"/>
      <c r="Q167" s="201"/>
      <c r="R167" s="201"/>
      <c r="S167" s="201"/>
      <c r="T167" s="202"/>
      <c r="AT167" s="203" t="s">
        <v>165</v>
      </c>
      <c r="AU167" s="203" t="s">
        <v>83</v>
      </c>
      <c r="AV167" s="13" t="s">
        <v>83</v>
      </c>
      <c r="AW167" s="13" t="s">
        <v>34</v>
      </c>
      <c r="AX167" s="13" t="s">
        <v>73</v>
      </c>
      <c r="AY167" s="203" t="s">
        <v>153</v>
      </c>
    </row>
    <row r="168" spans="2:51" s="14" customFormat="1" ht="11.25">
      <c r="B168" s="204"/>
      <c r="C168" s="205"/>
      <c r="D168" s="194" t="s">
        <v>165</v>
      </c>
      <c r="E168" s="206" t="s">
        <v>19</v>
      </c>
      <c r="F168" s="207" t="s">
        <v>184</v>
      </c>
      <c r="G168" s="205"/>
      <c r="H168" s="208">
        <v>2.92</v>
      </c>
      <c r="I168" s="209"/>
      <c r="J168" s="205"/>
      <c r="K168" s="205"/>
      <c r="L168" s="210"/>
      <c r="M168" s="211"/>
      <c r="N168" s="212"/>
      <c r="O168" s="212"/>
      <c r="P168" s="212"/>
      <c r="Q168" s="212"/>
      <c r="R168" s="212"/>
      <c r="S168" s="212"/>
      <c r="T168" s="213"/>
      <c r="AT168" s="214" t="s">
        <v>165</v>
      </c>
      <c r="AU168" s="214" t="s">
        <v>83</v>
      </c>
      <c r="AV168" s="14" t="s">
        <v>161</v>
      </c>
      <c r="AW168" s="14" t="s">
        <v>34</v>
      </c>
      <c r="AX168" s="14" t="s">
        <v>81</v>
      </c>
      <c r="AY168" s="214" t="s">
        <v>153</v>
      </c>
    </row>
    <row r="169" spans="1:65" s="2" customFormat="1" ht="33" customHeight="1">
      <c r="A169" s="35"/>
      <c r="B169" s="36"/>
      <c r="C169" s="174" t="s">
        <v>7</v>
      </c>
      <c r="D169" s="174" t="s">
        <v>156</v>
      </c>
      <c r="E169" s="175" t="s">
        <v>285</v>
      </c>
      <c r="F169" s="176" t="s">
        <v>286</v>
      </c>
      <c r="G169" s="177" t="s">
        <v>159</v>
      </c>
      <c r="H169" s="178">
        <v>2.92</v>
      </c>
      <c r="I169" s="179"/>
      <c r="J169" s="180">
        <f>ROUND(I169*H169,2)</f>
        <v>0</v>
      </c>
      <c r="K169" s="176" t="s">
        <v>160</v>
      </c>
      <c r="L169" s="40"/>
      <c r="M169" s="181" t="s">
        <v>19</v>
      </c>
      <c r="N169" s="182" t="s">
        <v>44</v>
      </c>
      <c r="O169" s="65"/>
      <c r="P169" s="183">
        <f>O169*H169</f>
        <v>0</v>
      </c>
      <c r="Q169" s="183">
        <v>0</v>
      </c>
      <c r="R169" s="183">
        <f>Q169*H169</f>
        <v>0</v>
      </c>
      <c r="S169" s="183">
        <v>0</v>
      </c>
      <c r="T169" s="184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85" t="s">
        <v>212</v>
      </c>
      <c r="AT169" s="185" t="s">
        <v>156</v>
      </c>
      <c r="AU169" s="185" t="s">
        <v>83</v>
      </c>
      <c r="AY169" s="18" t="s">
        <v>153</v>
      </c>
      <c r="BE169" s="186">
        <f>IF(N169="základní",J169,0)</f>
        <v>0</v>
      </c>
      <c r="BF169" s="186">
        <f>IF(N169="snížená",J169,0)</f>
        <v>0</v>
      </c>
      <c r="BG169" s="186">
        <f>IF(N169="zákl. přenesená",J169,0)</f>
        <v>0</v>
      </c>
      <c r="BH169" s="186">
        <f>IF(N169="sníž. přenesená",J169,0)</f>
        <v>0</v>
      </c>
      <c r="BI169" s="186">
        <f>IF(N169="nulová",J169,0)</f>
        <v>0</v>
      </c>
      <c r="BJ169" s="18" t="s">
        <v>81</v>
      </c>
      <c r="BK169" s="186">
        <f>ROUND(I169*H169,2)</f>
        <v>0</v>
      </c>
      <c r="BL169" s="18" t="s">
        <v>212</v>
      </c>
      <c r="BM169" s="185" t="s">
        <v>287</v>
      </c>
    </row>
    <row r="170" spans="1:47" s="2" customFormat="1" ht="11.25">
      <c r="A170" s="35"/>
      <c r="B170" s="36"/>
      <c r="C170" s="37"/>
      <c r="D170" s="187" t="s">
        <v>163</v>
      </c>
      <c r="E170" s="37"/>
      <c r="F170" s="188" t="s">
        <v>288</v>
      </c>
      <c r="G170" s="37"/>
      <c r="H170" s="37"/>
      <c r="I170" s="189"/>
      <c r="J170" s="37"/>
      <c r="K170" s="37"/>
      <c r="L170" s="40"/>
      <c r="M170" s="190"/>
      <c r="N170" s="191"/>
      <c r="O170" s="65"/>
      <c r="P170" s="65"/>
      <c r="Q170" s="65"/>
      <c r="R170" s="65"/>
      <c r="S170" s="65"/>
      <c r="T170" s="66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8" t="s">
        <v>163</v>
      </c>
      <c r="AU170" s="18" t="s">
        <v>83</v>
      </c>
    </row>
    <row r="171" spans="2:51" s="13" customFormat="1" ht="11.25">
      <c r="B171" s="192"/>
      <c r="C171" s="193"/>
      <c r="D171" s="194" t="s">
        <v>165</v>
      </c>
      <c r="E171" s="195" t="s">
        <v>19</v>
      </c>
      <c r="F171" s="196" t="s">
        <v>282</v>
      </c>
      <c r="G171" s="193"/>
      <c r="H171" s="197">
        <v>0.749</v>
      </c>
      <c r="I171" s="198"/>
      <c r="J171" s="193"/>
      <c r="K171" s="193"/>
      <c r="L171" s="199"/>
      <c r="M171" s="200"/>
      <c r="N171" s="201"/>
      <c r="O171" s="201"/>
      <c r="P171" s="201"/>
      <c r="Q171" s="201"/>
      <c r="R171" s="201"/>
      <c r="S171" s="201"/>
      <c r="T171" s="202"/>
      <c r="AT171" s="203" t="s">
        <v>165</v>
      </c>
      <c r="AU171" s="203" t="s">
        <v>83</v>
      </c>
      <c r="AV171" s="13" t="s">
        <v>83</v>
      </c>
      <c r="AW171" s="13" t="s">
        <v>34</v>
      </c>
      <c r="AX171" s="13" t="s">
        <v>73</v>
      </c>
      <c r="AY171" s="203" t="s">
        <v>153</v>
      </c>
    </row>
    <row r="172" spans="2:51" s="13" customFormat="1" ht="11.25">
      <c r="B172" s="192"/>
      <c r="C172" s="193"/>
      <c r="D172" s="194" t="s">
        <v>165</v>
      </c>
      <c r="E172" s="195" t="s">
        <v>19</v>
      </c>
      <c r="F172" s="196" t="s">
        <v>283</v>
      </c>
      <c r="G172" s="193"/>
      <c r="H172" s="197">
        <v>1.211</v>
      </c>
      <c r="I172" s="198"/>
      <c r="J172" s="193"/>
      <c r="K172" s="193"/>
      <c r="L172" s="199"/>
      <c r="M172" s="200"/>
      <c r="N172" s="201"/>
      <c r="O172" s="201"/>
      <c r="P172" s="201"/>
      <c r="Q172" s="201"/>
      <c r="R172" s="201"/>
      <c r="S172" s="201"/>
      <c r="T172" s="202"/>
      <c r="AT172" s="203" t="s">
        <v>165</v>
      </c>
      <c r="AU172" s="203" t="s">
        <v>83</v>
      </c>
      <c r="AV172" s="13" t="s">
        <v>83</v>
      </c>
      <c r="AW172" s="13" t="s">
        <v>34</v>
      </c>
      <c r="AX172" s="13" t="s">
        <v>73</v>
      </c>
      <c r="AY172" s="203" t="s">
        <v>153</v>
      </c>
    </row>
    <row r="173" spans="2:51" s="13" customFormat="1" ht="11.25">
      <c r="B173" s="192"/>
      <c r="C173" s="193"/>
      <c r="D173" s="194" t="s">
        <v>165</v>
      </c>
      <c r="E173" s="195" t="s">
        <v>19</v>
      </c>
      <c r="F173" s="196" t="s">
        <v>284</v>
      </c>
      <c r="G173" s="193"/>
      <c r="H173" s="197">
        <v>0.96</v>
      </c>
      <c r="I173" s="198"/>
      <c r="J173" s="193"/>
      <c r="K173" s="193"/>
      <c r="L173" s="199"/>
      <c r="M173" s="200"/>
      <c r="N173" s="201"/>
      <c r="O173" s="201"/>
      <c r="P173" s="201"/>
      <c r="Q173" s="201"/>
      <c r="R173" s="201"/>
      <c r="S173" s="201"/>
      <c r="T173" s="202"/>
      <c r="AT173" s="203" t="s">
        <v>165</v>
      </c>
      <c r="AU173" s="203" t="s">
        <v>83</v>
      </c>
      <c r="AV173" s="13" t="s">
        <v>83</v>
      </c>
      <c r="AW173" s="13" t="s">
        <v>34</v>
      </c>
      <c r="AX173" s="13" t="s">
        <v>73</v>
      </c>
      <c r="AY173" s="203" t="s">
        <v>153</v>
      </c>
    </row>
    <row r="174" spans="2:51" s="14" customFormat="1" ht="11.25">
      <c r="B174" s="204"/>
      <c r="C174" s="205"/>
      <c r="D174" s="194" t="s">
        <v>165</v>
      </c>
      <c r="E174" s="206" t="s">
        <v>19</v>
      </c>
      <c r="F174" s="207" t="s">
        <v>184</v>
      </c>
      <c r="G174" s="205"/>
      <c r="H174" s="208">
        <v>2.92</v>
      </c>
      <c r="I174" s="209"/>
      <c r="J174" s="205"/>
      <c r="K174" s="205"/>
      <c r="L174" s="210"/>
      <c r="M174" s="211"/>
      <c r="N174" s="212"/>
      <c r="O174" s="212"/>
      <c r="P174" s="212"/>
      <c r="Q174" s="212"/>
      <c r="R174" s="212"/>
      <c r="S174" s="212"/>
      <c r="T174" s="213"/>
      <c r="AT174" s="214" t="s">
        <v>165</v>
      </c>
      <c r="AU174" s="214" t="s">
        <v>83</v>
      </c>
      <c r="AV174" s="14" t="s">
        <v>161</v>
      </c>
      <c r="AW174" s="14" t="s">
        <v>34</v>
      </c>
      <c r="AX174" s="14" t="s">
        <v>81</v>
      </c>
      <c r="AY174" s="214" t="s">
        <v>153</v>
      </c>
    </row>
    <row r="175" spans="1:65" s="2" customFormat="1" ht="33" customHeight="1">
      <c r="A175" s="35"/>
      <c r="B175" s="36"/>
      <c r="C175" s="174" t="s">
        <v>289</v>
      </c>
      <c r="D175" s="174" t="s">
        <v>156</v>
      </c>
      <c r="E175" s="175" t="s">
        <v>290</v>
      </c>
      <c r="F175" s="176" t="s">
        <v>291</v>
      </c>
      <c r="G175" s="177" t="s">
        <v>159</v>
      </c>
      <c r="H175" s="178">
        <v>7.557</v>
      </c>
      <c r="I175" s="179"/>
      <c r="J175" s="180">
        <f>ROUND(I175*H175,2)</f>
        <v>0</v>
      </c>
      <c r="K175" s="176" t="s">
        <v>160</v>
      </c>
      <c r="L175" s="40"/>
      <c r="M175" s="181" t="s">
        <v>19</v>
      </c>
      <c r="N175" s="182" t="s">
        <v>44</v>
      </c>
      <c r="O175" s="65"/>
      <c r="P175" s="183">
        <f>O175*H175</f>
        <v>0</v>
      </c>
      <c r="Q175" s="183">
        <v>0</v>
      </c>
      <c r="R175" s="183">
        <f>Q175*H175</f>
        <v>0</v>
      </c>
      <c r="S175" s="183">
        <v>0</v>
      </c>
      <c r="T175" s="184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85" t="s">
        <v>212</v>
      </c>
      <c r="AT175" s="185" t="s">
        <v>156</v>
      </c>
      <c r="AU175" s="185" t="s">
        <v>83</v>
      </c>
      <c r="AY175" s="18" t="s">
        <v>153</v>
      </c>
      <c r="BE175" s="186">
        <f>IF(N175="základní",J175,0)</f>
        <v>0</v>
      </c>
      <c r="BF175" s="186">
        <f>IF(N175="snížená",J175,0)</f>
        <v>0</v>
      </c>
      <c r="BG175" s="186">
        <f>IF(N175="zákl. přenesená",J175,0)</f>
        <v>0</v>
      </c>
      <c r="BH175" s="186">
        <f>IF(N175="sníž. přenesená",J175,0)</f>
        <v>0</v>
      </c>
      <c r="BI175" s="186">
        <f>IF(N175="nulová",J175,0)</f>
        <v>0</v>
      </c>
      <c r="BJ175" s="18" t="s">
        <v>81</v>
      </c>
      <c r="BK175" s="186">
        <f>ROUND(I175*H175,2)</f>
        <v>0</v>
      </c>
      <c r="BL175" s="18" t="s">
        <v>212</v>
      </c>
      <c r="BM175" s="185" t="s">
        <v>292</v>
      </c>
    </row>
    <row r="176" spans="1:47" s="2" customFormat="1" ht="11.25">
      <c r="A176" s="35"/>
      <c r="B176" s="36"/>
      <c r="C176" s="37"/>
      <c r="D176" s="187" t="s">
        <v>163</v>
      </c>
      <c r="E176" s="37"/>
      <c r="F176" s="188" t="s">
        <v>293</v>
      </c>
      <c r="G176" s="37"/>
      <c r="H176" s="37"/>
      <c r="I176" s="189"/>
      <c r="J176" s="37"/>
      <c r="K176" s="37"/>
      <c r="L176" s="40"/>
      <c r="M176" s="190"/>
      <c r="N176" s="191"/>
      <c r="O176" s="65"/>
      <c r="P176" s="65"/>
      <c r="Q176" s="65"/>
      <c r="R176" s="65"/>
      <c r="S176" s="65"/>
      <c r="T176" s="66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8" t="s">
        <v>163</v>
      </c>
      <c r="AU176" s="18" t="s">
        <v>83</v>
      </c>
    </row>
    <row r="177" spans="2:51" s="13" customFormat="1" ht="11.25">
      <c r="B177" s="192"/>
      <c r="C177" s="193"/>
      <c r="D177" s="194" t="s">
        <v>165</v>
      </c>
      <c r="E177" s="195" t="s">
        <v>19</v>
      </c>
      <c r="F177" s="196" t="s">
        <v>294</v>
      </c>
      <c r="G177" s="193"/>
      <c r="H177" s="197">
        <v>0.78</v>
      </c>
      <c r="I177" s="198"/>
      <c r="J177" s="193"/>
      <c r="K177" s="193"/>
      <c r="L177" s="199"/>
      <c r="M177" s="200"/>
      <c r="N177" s="201"/>
      <c r="O177" s="201"/>
      <c r="P177" s="201"/>
      <c r="Q177" s="201"/>
      <c r="R177" s="201"/>
      <c r="S177" s="201"/>
      <c r="T177" s="202"/>
      <c r="AT177" s="203" t="s">
        <v>165</v>
      </c>
      <c r="AU177" s="203" t="s">
        <v>83</v>
      </c>
      <c r="AV177" s="13" t="s">
        <v>83</v>
      </c>
      <c r="AW177" s="13" t="s">
        <v>34</v>
      </c>
      <c r="AX177" s="13" t="s">
        <v>73</v>
      </c>
      <c r="AY177" s="203" t="s">
        <v>153</v>
      </c>
    </row>
    <row r="178" spans="2:51" s="13" customFormat="1" ht="11.25">
      <c r="B178" s="192"/>
      <c r="C178" s="193"/>
      <c r="D178" s="194" t="s">
        <v>165</v>
      </c>
      <c r="E178" s="195" t="s">
        <v>19</v>
      </c>
      <c r="F178" s="196" t="s">
        <v>295</v>
      </c>
      <c r="G178" s="193"/>
      <c r="H178" s="197">
        <v>5.757</v>
      </c>
      <c r="I178" s="198"/>
      <c r="J178" s="193"/>
      <c r="K178" s="193"/>
      <c r="L178" s="199"/>
      <c r="M178" s="200"/>
      <c r="N178" s="201"/>
      <c r="O178" s="201"/>
      <c r="P178" s="201"/>
      <c r="Q178" s="201"/>
      <c r="R178" s="201"/>
      <c r="S178" s="201"/>
      <c r="T178" s="202"/>
      <c r="AT178" s="203" t="s">
        <v>165</v>
      </c>
      <c r="AU178" s="203" t="s">
        <v>83</v>
      </c>
      <c r="AV178" s="13" t="s">
        <v>83</v>
      </c>
      <c r="AW178" s="13" t="s">
        <v>34</v>
      </c>
      <c r="AX178" s="13" t="s">
        <v>73</v>
      </c>
      <c r="AY178" s="203" t="s">
        <v>153</v>
      </c>
    </row>
    <row r="179" spans="2:51" s="13" customFormat="1" ht="11.25">
      <c r="B179" s="192"/>
      <c r="C179" s="193"/>
      <c r="D179" s="194" t="s">
        <v>165</v>
      </c>
      <c r="E179" s="195" t="s">
        <v>19</v>
      </c>
      <c r="F179" s="196" t="s">
        <v>296</v>
      </c>
      <c r="G179" s="193"/>
      <c r="H179" s="197">
        <v>1.02</v>
      </c>
      <c r="I179" s="198"/>
      <c r="J179" s="193"/>
      <c r="K179" s="193"/>
      <c r="L179" s="199"/>
      <c r="M179" s="200"/>
      <c r="N179" s="201"/>
      <c r="O179" s="201"/>
      <c r="P179" s="201"/>
      <c r="Q179" s="201"/>
      <c r="R179" s="201"/>
      <c r="S179" s="201"/>
      <c r="T179" s="202"/>
      <c r="AT179" s="203" t="s">
        <v>165</v>
      </c>
      <c r="AU179" s="203" t="s">
        <v>83</v>
      </c>
      <c r="AV179" s="13" t="s">
        <v>83</v>
      </c>
      <c r="AW179" s="13" t="s">
        <v>34</v>
      </c>
      <c r="AX179" s="13" t="s">
        <v>73</v>
      </c>
      <c r="AY179" s="203" t="s">
        <v>153</v>
      </c>
    </row>
    <row r="180" spans="2:51" s="14" customFormat="1" ht="11.25">
      <c r="B180" s="204"/>
      <c r="C180" s="205"/>
      <c r="D180" s="194" t="s">
        <v>165</v>
      </c>
      <c r="E180" s="206" t="s">
        <v>19</v>
      </c>
      <c r="F180" s="207" t="s">
        <v>184</v>
      </c>
      <c r="G180" s="205"/>
      <c r="H180" s="208">
        <v>7.557</v>
      </c>
      <c r="I180" s="209"/>
      <c r="J180" s="205"/>
      <c r="K180" s="205"/>
      <c r="L180" s="210"/>
      <c r="M180" s="211"/>
      <c r="N180" s="212"/>
      <c r="O180" s="212"/>
      <c r="P180" s="212"/>
      <c r="Q180" s="212"/>
      <c r="R180" s="212"/>
      <c r="S180" s="212"/>
      <c r="T180" s="213"/>
      <c r="AT180" s="214" t="s">
        <v>165</v>
      </c>
      <c r="AU180" s="214" t="s">
        <v>83</v>
      </c>
      <c r="AV180" s="14" t="s">
        <v>161</v>
      </c>
      <c r="AW180" s="14" t="s">
        <v>34</v>
      </c>
      <c r="AX180" s="14" t="s">
        <v>81</v>
      </c>
      <c r="AY180" s="214" t="s">
        <v>153</v>
      </c>
    </row>
    <row r="181" spans="1:65" s="2" customFormat="1" ht="24.2" customHeight="1">
      <c r="A181" s="35"/>
      <c r="B181" s="36"/>
      <c r="C181" s="215" t="s">
        <v>297</v>
      </c>
      <c r="D181" s="215" t="s">
        <v>298</v>
      </c>
      <c r="E181" s="216" t="s">
        <v>299</v>
      </c>
      <c r="F181" s="217" t="s">
        <v>300</v>
      </c>
      <c r="G181" s="218" t="s">
        <v>301</v>
      </c>
      <c r="H181" s="219">
        <v>6.286</v>
      </c>
      <c r="I181" s="220"/>
      <c r="J181" s="221">
        <f>ROUND(I181*H181,2)</f>
        <v>0</v>
      </c>
      <c r="K181" s="217" t="s">
        <v>160</v>
      </c>
      <c r="L181" s="222"/>
      <c r="M181" s="223" t="s">
        <v>19</v>
      </c>
      <c r="N181" s="224" t="s">
        <v>44</v>
      </c>
      <c r="O181" s="65"/>
      <c r="P181" s="183">
        <f>O181*H181</f>
        <v>0</v>
      </c>
      <c r="Q181" s="183">
        <v>0.001</v>
      </c>
      <c r="R181" s="183">
        <f>Q181*H181</f>
        <v>0.006286</v>
      </c>
      <c r="S181" s="183">
        <v>0</v>
      </c>
      <c r="T181" s="184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85" t="s">
        <v>302</v>
      </c>
      <c r="AT181" s="185" t="s">
        <v>298</v>
      </c>
      <c r="AU181" s="185" t="s">
        <v>83</v>
      </c>
      <c r="AY181" s="18" t="s">
        <v>153</v>
      </c>
      <c r="BE181" s="186">
        <f>IF(N181="základní",J181,0)</f>
        <v>0</v>
      </c>
      <c r="BF181" s="186">
        <f>IF(N181="snížená",J181,0)</f>
        <v>0</v>
      </c>
      <c r="BG181" s="186">
        <f>IF(N181="zákl. přenesená",J181,0)</f>
        <v>0</v>
      </c>
      <c r="BH181" s="186">
        <f>IF(N181="sníž. přenesená",J181,0)</f>
        <v>0</v>
      </c>
      <c r="BI181" s="186">
        <f>IF(N181="nulová",J181,0)</f>
        <v>0</v>
      </c>
      <c r="BJ181" s="18" t="s">
        <v>81</v>
      </c>
      <c r="BK181" s="186">
        <f>ROUND(I181*H181,2)</f>
        <v>0</v>
      </c>
      <c r="BL181" s="18" t="s">
        <v>212</v>
      </c>
      <c r="BM181" s="185" t="s">
        <v>303</v>
      </c>
    </row>
    <row r="182" spans="2:51" s="13" customFormat="1" ht="11.25">
      <c r="B182" s="192"/>
      <c r="C182" s="193"/>
      <c r="D182" s="194" t="s">
        <v>165</v>
      </c>
      <c r="E182" s="195" t="s">
        <v>19</v>
      </c>
      <c r="F182" s="196" t="s">
        <v>304</v>
      </c>
      <c r="G182" s="193"/>
      <c r="H182" s="197">
        <v>6.286</v>
      </c>
      <c r="I182" s="198"/>
      <c r="J182" s="193"/>
      <c r="K182" s="193"/>
      <c r="L182" s="199"/>
      <c r="M182" s="200"/>
      <c r="N182" s="201"/>
      <c r="O182" s="201"/>
      <c r="P182" s="201"/>
      <c r="Q182" s="201"/>
      <c r="R182" s="201"/>
      <c r="S182" s="201"/>
      <c r="T182" s="202"/>
      <c r="AT182" s="203" t="s">
        <v>165</v>
      </c>
      <c r="AU182" s="203" t="s">
        <v>83</v>
      </c>
      <c r="AV182" s="13" t="s">
        <v>83</v>
      </c>
      <c r="AW182" s="13" t="s">
        <v>34</v>
      </c>
      <c r="AX182" s="13" t="s">
        <v>81</v>
      </c>
      <c r="AY182" s="203" t="s">
        <v>153</v>
      </c>
    </row>
    <row r="183" spans="1:65" s="2" customFormat="1" ht="49.15" customHeight="1">
      <c r="A183" s="35"/>
      <c r="B183" s="36"/>
      <c r="C183" s="174" t="s">
        <v>305</v>
      </c>
      <c r="D183" s="174" t="s">
        <v>156</v>
      </c>
      <c r="E183" s="175" t="s">
        <v>306</v>
      </c>
      <c r="F183" s="176" t="s">
        <v>307</v>
      </c>
      <c r="G183" s="177" t="s">
        <v>249</v>
      </c>
      <c r="H183" s="178">
        <v>0.006</v>
      </c>
      <c r="I183" s="179"/>
      <c r="J183" s="180">
        <f>ROUND(I183*H183,2)</f>
        <v>0</v>
      </c>
      <c r="K183" s="176" t="s">
        <v>160</v>
      </c>
      <c r="L183" s="40"/>
      <c r="M183" s="181" t="s">
        <v>19</v>
      </c>
      <c r="N183" s="182" t="s">
        <v>44</v>
      </c>
      <c r="O183" s="65"/>
      <c r="P183" s="183">
        <f>O183*H183</f>
        <v>0</v>
      </c>
      <c r="Q183" s="183">
        <v>0</v>
      </c>
      <c r="R183" s="183">
        <f>Q183*H183</f>
        <v>0</v>
      </c>
      <c r="S183" s="183">
        <v>0</v>
      </c>
      <c r="T183" s="184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85" t="s">
        <v>212</v>
      </c>
      <c r="AT183" s="185" t="s">
        <v>156</v>
      </c>
      <c r="AU183" s="185" t="s">
        <v>83</v>
      </c>
      <c r="AY183" s="18" t="s">
        <v>153</v>
      </c>
      <c r="BE183" s="186">
        <f>IF(N183="základní",J183,0)</f>
        <v>0</v>
      </c>
      <c r="BF183" s="186">
        <f>IF(N183="snížená",J183,0)</f>
        <v>0</v>
      </c>
      <c r="BG183" s="186">
        <f>IF(N183="zákl. přenesená",J183,0)</f>
        <v>0</v>
      </c>
      <c r="BH183" s="186">
        <f>IF(N183="sníž. přenesená",J183,0)</f>
        <v>0</v>
      </c>
      <c r="BI183" s="186">
        <f>IF(N183="nulová",J183,0)</f>
        <v>0</v>
      </c>
      <c r="BJ183" s="18" t="s">
        <v>81</v>
      </c>
      <c r="BK183" s="186">
        <f>ROUND(I183*H183,2)</f>
        <v>0</v>
      </c>
      <c r="BL183" s="18" t="s">
        <v>212</v>
      </c>
      <c r="BM183" s="185" t="s">
        <v>308</v>
      </c>
    </row>
    <row r="184" spans="1:47" s="2" customFormat="1" ht="11.25">
      <c r="A184" s="35"/>
      <c r="B184" s="36"/>
      <c r="C184" s="37"/>
      <c r="D184" s="187" t="s">
        <v>163</v>
      </c>
      <c r="E184" s="37"/>
      <c r="F184" s="188" t="s">
        <v>309</v>
      </c>
      <c r="G184" s="37"/>
      <c r="H184" s="37"/>
      <c r="I184" s="189"/>
      <c r="J184" s="37"/>
      <c r="K184" s="37"/>
      <c r="L184" s="40"/>
      <c r="M184" s="190"/>
      <c r="N184" s="191"/>
      <c r="O184" s="65"/>
      <c r="P184" s="65"/>
      <c r="Q184" s="65"/>
      <c r="R184" s="65"/>
      <c r="S184" s="65"/>
      <c r="T184" s="66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T184" s="18" t="s">
        <v>163</v>
      </c>
      <c r="AU184" s="18" t="s">
        <v>83</v>
      </c>
    </row>
    <row r="185" spans="2:63" s="12" customFormat="1" ht="22.9" customHeight="1">
      <c r="B185" s="158"/>
      <c r="C185" s="159"/>
      <c r="D185" s="160" t="s">
        <v>72</v>
      </c>
      <c r="E185" s="172" t="s">
        <v>310</v>
      </c>
      <c r="F185" s="172" t="s">
        <v>311</v>
      </c>
      <c r="G185" s="159"/>
      <c r="H185" s="159"/>
      <c r="I185" s="162"/>
      <c r="J185" s="173">
        <f>BK185</f>
        <v>0</v>
      </c>
      <c r="K185" s="159"/>
      <c r="L185" s="164"/>
      <c r="M185" s="165"/>
      <c r="N185" s="166"/>
      <c r="O185" s="166"/>
      <c r="P185" s="167">
        <f>SUM(P186:P195)</f>
        <v>0</v>
      </c>
      <c r="Q185" s="166"/>
      <c r="R185" s="167">
        <f>SUM(R186:R195)</f>
        <v>0.014740000000000001</v>
      </c>
      <c r="S185" s="166"/>
      <c r="T185" s="168">
        <f>SUM(T186:T195)</f>
        <v>0</v>
      </c>
      <c r="AR185" s="169" t="s">
        <v>83</v>
      </c>
      <c r="AT185" s="170" t="s">
        <v>72</v>
      </c>
      <c r="AU185" s="170" t="s">
        <v>81</v>
      </c>
      <c r="AY185" s="169" t="s">
        <v>153</v>
      </c>
      <c r="BK185" s="171">
        <f>SUM(BK186:BK195)</f>
        <v>0</v>
      </c>
    </row>
    <row r="186" spans="1:65" s="2" customFormat="1" ht="21.75" customHeight="1">
      <c r="A186" s="35"/>
      <c r="B186" s="36"/>
      <c r="C186" s="174" t="s">
        <v>312</v>
      </c>
      <c r="D186" s="174" t="s">
        <v>156</v>
      </c>
      <c r="E186" s="175" t="s">
        <v>313</v>
      </c>
      <c r="F186" s="176" t="s">
        <v>314</v>
      </c>
      <c r="G186" s="177" t="s">
        <v>205</v>
      </c>
      <c r="H186" s="178">
        <v>2</v>
      </c>
      <c r="I186" s="179"/>
      <c r="J186" s="180">
        <f>ROUND(I186*H186,2)</f>
        <v>0</v>
      </c>
      <c r="K186" s="176" t="s">
        <v>160</v>
      </c>
      <c r="L186" s="40"/>
      <c r="M186" s="181" t="s">
        <v>19</v>
      </c>
      <c r="N186" s="182" t="s">
        <v>44</v>
      </c>
      <c r="O186" s="65"/>
      <c r="P186" s="183">
        <f>O186*H186</f>
        <v>0</v>
      </c>
      <c r="Q186" s="183">
        <v>0.00071</v>
      </c>
      <c r="R186" s="183">
        <f>Q186*H186</f>
        <v>0.00142</v>
      </c>
      <c r="S186" s="183">
        <v>0</v>
      </c>
      <c r="T186" s="184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85" t="s">
        <v>212</v>
      </c>
      <c r="AT186" s="185" t="s">
        <v>156</v>
      </c>
      <c r="AU186" s="185" t="s">
        <v>83</v>
      </c>
      <c r="AY186" s="18" t="s">
        <v>153</v>
      </c>
      <c r="BE186" s="186">
        <f>IF(N186="základní",J186,0)</f>
        <v>0</v>
      </c>
      <c r="BF186" s="186">
        <f>IF(N186="snížená",J186,0)</f>
        <v>0</v>
      </c>
      <c r="BG186" s="186">
        <f>IF(N186="zákl. přenesená",J186,0)</f>
        <v>0</v>
      </c>
      <c r="BH186" s="186">
        <f>IF(N186="sníž. přenesená",J186,0)</f>
        <v>0</v>
      </c>
      <c r="BI186" s="186">
        <f>IF(N186="nulová",J186,0)</f>
        <v>0</v>
      </c>
      <c r="BJ186" s="18" t="s">
        <v>81</v>
      </c>
      <c r="BK186" s="186">
        <f>ROUND(I186*H186,2)</f>
        <v>0</v>
      </c>
      <c r="BL186" s="18" t="s">
        <v>212</v>
      </c>
      <c r="BM186" s="185" t="s">
        <v>315</v>
      </c>
    </row>
    <row r="187" spans="1:47" s="2" customFormat="1" ht="11.25">
      <c r="A187" s="35"/>
      <c r="B187" s="36"/>
      <c r="C187" s="37"/>
      <c r="D187" s="187" t="s">
        <v>163</v>
      </c>
      <c r="E187" s="37"/>
      <c r="F187" s="188" t="s">
        <v>316</v>
      </c>
      <c r="G187" s="37"/>
      <c r="H187" s="37"/>
      <c r="I187" s="189"/>
      <c r="J187" s="37"/>
      <c r="K187" s="37"/>
      <c r="L187" s="40"/>
      <c r="M187" s="190"/>
      <c r="N187" s="191"/>
      <c r="O187" s="65"/>
      <c r="P187" s="65"/>
      <c r="Q187" s="65"/>
      <c r="R187" s="65"/>
      <c r="S187" s="65"/>
      <c r="T187" s="66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T187" s="18" t="s">
        <v>163</v>
      </c>
      <c r="AU187" s="18" t="s">
        <v>83</v>
      </c>
    </row>
    <row r="188" spans="1:65" s="2" customFormat="1" ht="24.2" customHeight="1">
      <c r="A188" s="35"/>
      <c r="B188" s="36"/>
      <c r="C188" s="174" t="s">
        <v>317</v>
      </c>
      <c r="D188" s="174" t="s">
        <v>156</v>
      </c>
      <c r="E188" s="175" t="s">
        <v>318</v>
      </c>
      <c r="F188" s="176" t="s">
        <v>319</v>
      </c>
      <c r="G188" s="177" t="s">
        <v>205</v>
      </c>
      <c r="H188" s="178">
        <v>6</v>
      </c>
      <c r="I188" s="179"/>
      <c r="J188" s="180">
        <f>ROUND(I188*H188,2)</f>
        <v>0</v>
      </c>
      <c r="K188" s="176" t="s">
        <v>160</v>
      </c>
      <c r="L188" s="40"/>
      <c r="M188" s="181" t="s">
        <v>19</v>
      </c>
      <c r="N188" s="182" t="s">
        <v>44</v>
      </c>
      <c r="O188" s="65"/>
      <c r="P188" s="183">
        <f>O188*H188</f>
        <v>0</v>
      </c>
      <c r="Q188" s="183">
        <v>0.00206</v>
      </c>
      <c r="R188" s="183">
        <f>Q188*H188</f>
        <v>0.012360000000000001</v>
      </c>
      <c r="S188" s="183">
        <v>0</v>
      </c>
      <c r="T188" s="184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85" t="s">
        <v>212</v>
      </c>
      <c r="AT188" s="185" t="s">
        <v>156</v>
      </c>
      <c r="AU188" s="185" t="s">
        <v>83</v>
      </c>
      <c r="AY188" s="18" t="s">
        <v>153</v>
      </c>
      <c r="BE188" s="186">
        <f>IF(N188="základní",J188,0)</f>
        <v>0</v>
      </c>
      <c r="BF188" s="186">
        <f>IF(N188="snížená",J188,0)</f>
        <v>0</v>
      </c>
      <c r="BG188" s="186">
        <f>IF(N188="zákl. přenesená",J188,0)</f>
        <v>0</v>
      </c>
      <c r="BH188" s="186">
        <f>IF(N188="sníž. přenesená",J188,0)</f>
        <v>0</v>
      </c>
      <c r="BI188" s="186">
        <f>IF(N188="nulová",J188,0)</f>
        <v>0</v>
      </c>
      <c r="BJ188" s="18" t="s">
        <v>81</v>
      </c>
      <c r="BK188" s="186">
        <f>ROUND(I188*H188,2)</f>
        <v>0</v>
      </c>
      <c r="BL188" s="18" t="s">
        <v>212</v>
      </c>
      <c r="BM188" s="185" t="s">
        <v>320</v>
      </c>
    </row>
    <row r="189" spans="1:47" s="2" customFormat="1" ht="11.25">
      <c r="A189" s="35"/>
      <c r="B189" s="36"/>
      <c r="C189" s="37"/>
      <c r="D189" s="187" t="s">
        <v>163</v>
      </c>
      <c r="E189" s="37"/>
      <c r="F189" s="188" t="s">
        <v>321</v>
      </c>
      <c r="G189" s="37"/>
      <c r="H189" s="37"/>
      <c r="I189" s="189"/>
      <c r="J189" s="37"/>
      <c r="K189" s="37"/>
      <c r="L189" s="40"/>
      <c r="M189" s="190"/>
      <c r="N189" s="191"/>
      <c r="O189" s="65"/>
      <c r="P189" s="65"/>
      <c r="Q189" s="65"/>
      <c r="R189" s="65"/>
      <c r="S189" s="65"/>
      <c r="T189" s="66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T189" s="18" t="s">
        <v>163</v>
      </c>
      <c r="AU189" s="18" t="s">
        <v>83</v>
      </c>
    </row>
    <row r="190" spans="1:65" s="2" customFormat="1" ht="21.75" customHeight="1">
      <c r="A190" s="35"/>
      <c r="B190" s="36"/>
      <c r="C190" s="174" t="s">
        <v>322</v>
      </c>
      <c r="D190" s="174" t="s">
        <v>156</v>
      </c>
      <c r="E190" s="175" t="s">
        <v>323</v>
      </c>
      <c r="F190" s="176" t="s">
        <v>324</v>
      </c>
      <c r="G190" s="177" t="s">
        <v>205</v>
      </c>
      <c r="H190" s="178">
        <v>2</v>
      </c>
      <c r="I190" s="179"/>
      <c r="J190" s="180">
        <f>ROUND(I190*H190,2)</f>
        <v>0</v>
      </c>
      <c r="K190" s="176" t="s">
        <v>160</v>
      </c>
      <c r="L190" s="40"/>
      <c r="M190" s="181" t="s">
        <v>19</v>
      </c>
      <c r="N190" s="182" t="s">
        <v>44</v>
      </c>
      <c r="O190" s="65"/>
      <c r="P190" s="183">
        <f>O190*H190</f>
        <v>0</v>
      </c>
      <c r="Q190" s="183">
        <v>0.00048</v>
      </c>
      <c r="R190" s="183">
        <f>Q190*H190</f>
        <v>0.00096</v>
      </c>
      <c r="S190" s="183">
        <v>0</v>
      </c>
      <c r="T190" s="184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85" t="s">
        <v>212</v>
      </c>
      <c r="AT190" s="185" t="s">
        <v>156</v>
      </c>
      <c r="AU190" s="185" t="s">
        <v>83</v>
      </c>
      <c r="AY190" s="18" t="s">
        <v>153</v>
      </c>
      <c r="BE190" s="186">
        <f>IF(N190="základní",J190,0)</f>
        <v>0</v>
      </c>
      <c r="BF190" s="186">
        <f>IF(N190="snížená",J190,0)</f>
        <v>0</v>
      </c>
      <c r="BG190" s="186">
        <f>IF(N190="zákl. přenesená",J190,0)</f>
        <v>0</v>
      </c>
      <c r="BH190" s="186">
        <f>IF(N190="sníž. přenesená",J190,0)</f>
        <v>0</v>
      </c>
      <c r="BI190" s="186">
        <f>IF(N190="nulová",J190,0)</f>
        <v>0</v>
      </c>
      <c r="BJ190" s="18" t="s">
        <v>81</v>
      </c>
      <c r="BK190" s="186">
        <f>ROUND(I190*H190,2)</f>
        <v>0</v>
      </c>
      <c r="BL190" s="18" t="s">
        <v>212</v>
      </c>
      <c r="BM190" s="185" t="s">
        <v>325</v>
      </c>
    </row>
    <row r="191" spans="1:47" s="2" customFormat="1" ht="11.25">
      <c r="A191" s="35"/>
      <c r="B191" s="36"/>
      <c r="C191" s="37"/>
      <c r="D191" s="187" t="s">
        <v>163</v>
      </c>
      <c r="E191" s="37"/>
      <c r="F191" s="188" t="s">
        <v>326</v>
      </c>
      <c r="G191" s="37"/>
      <c r="H191" s="37"/>
      <c r="I191" s="189"/>
      <c r="J191" s="37"/>
      <c r="K191" s="37"/>
      <c r="L191" s="40"/>
      <c r="M191" s="190"/>
      <c r="N191" s="191"/>
      <c r="O191" s="65"/>
      <c r="P191" s="65"/>
      <c r="Q191" s="65"/>
      <c r="R191" s="65"/>
      <c r="S191" s="65"/>
      <c r="T191" s="66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T191" s="18" t="s">
        <v>163</v>
      </c>
      <c r="AU191" s="18" t="s">
        <v>83</v>
      </c>
    </row>
    <row r="192" spans="1:65" s="2" customFormat="1" ht="24.2" customHeight="1">
      <c r="A192" s="35"/>
      <c r="B192" s="36"/>
      <c r="C192" s="174" t="s">
        <v>327</v>
      </c>
      <c r="D192" s="174" t="s">
        <v>156</v>
      </c>
      <c r="E192" s="175" t="s">
        <v>328</v>
      </c>
      <c r="F192" s="176" t="s">
        <v>329</v>
      </c>
      <c r="G192" s="177" t="s">
        <v>242</v>
      </c>
      <c r="H192" s="178">
        <v>3</v>
      </c>
      <c r="I192" s="179"/>
      <c r="J192" s="180">
        <f>ROUND(I192*H192,2)</f>
        <v>0</v>
      </c>
      <c r="K192" s="176" t="s">
        <v>206</v>
      </c>
      <c r="L192" s="40"/>
      <c r="M192" s="181" t="s">
        <v>19</v>
      </c>
      <c r="N192" s="182" t="s">
        <v>44</v>
      </c>
      <c r="O192" s="65"/>
      <c r="P192" s="183">
        <f>O192*H192</f>
        <v>0</v>
      </c>
      <c r="Q192" s="183">
        <v>0</v>
      </c>
      <c r="R192" s="183">
        <f>Q192*H192</f>
        <v>0</v>
      </c>
      <c r="S192" s="183">
        <v>0</v>
      </c>
      <c r="T192" s="184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85" t="s">
        <v>212</v>
      </c>
      <c r="AT192" s="185" t="s">
        <v>156</v>
      </c>
      <c r="AU192" s="185" t="s">
        <v>83</v>
      </c>
      <c r="AY192" s="18" t="s">
        <v>153</v>
      </c>
      <c r="BE192" s="186">
        <f>IF(N192="základní",J192,0)</f>
        <v>0</v>
      </c>
      <c r="BF192" s="186">
        <f>IF(N192="snížená",J192,0)</f>
        <v>0</v>
      </c>
      <c r="BG192" s="186">
        <f>IF(N192="zákl. přenesená",J192,0)</f>
        <v>0</v>
      </c>
      <c r="BH192" s="186">
        <f>IF(N192="sníž. přenesená",J192,0)</f>
        <v>0</v>
      </c>
      <c r="BI192" s="186">
        <f>IF(N192="nulová",J192,0)</f>
        <v>0</v>
      </c>
      <c r="BJ192" s="18" t="s">
        <v>81</v>
      </c>
      <c r="BK192" s="186">
        <f>ROUND(I192*H192,2)</f>
        <v>0</v>
      </c>
      <c r="BL192" s="18" t="s">
        <v>212</v>
      </c>
      <c r="BM192" s="185" t="s">
        <v>330</v>
      </c>
    </row>
    <row r="193" spans="2:51" s="13" customFormat="1" ht="11.25">
      <c r="B193" s="192"/>
      <c r="C193" s="193"/>
      <c r="D193" s="194" t="s">
        <v>165</v>
      </c>
      <c r="E193" s="195" t="s">
        <v>19</v>
      </c>
      <c r="F193" s="196" t="s">
        <v>331</v>
      </c>
      <c r="G193" s="193"/>
      <c r="H193" s="197">
        <v>3</v>
      </c>
      <c r="I193" s="198"/>
      <c r="J193" s="193"/>
      <c r="K193" s="193"/>
      <c r="L193" s="199"/>
      <c r="M193" s="200"/>
      <c r="N193" s="201"/>
      <c r="O193" s="201"/>
      <c r="P193" s="201"/>
      <c r="Q193" s="201"/>
      <c r="R193" s="201"/>
      <c r="S193" s="201"/>
      <c r="T193" s="202"/>
      <c r="AT193" s="203" t="s">
        <v>165</v>
      </c>
      <c r="AU193" s="203" t="s">
        <v>83</v>
      </c>
      <c r="AV193" s="13" t="s">
        <v>83</v>
      </c>
      <c r="AW193" s="13" t="s">
        <v>34</v>
      </c>
      <c r="AX193" s="13" t="s">
        <v>81</v>
      </c>
      <c r="AY193" s="203" t="s">
        <v>153</v>
      </c>
    </row>
    <row r="194" spans="1:65" s="2" customFormat="1" ht="49.15" customHeight="1">
      <c r="A194" s="35"/>
      <c r="B194" s="36"/>
      <c r="C194" s="174" t="s">
        <v>332</v>
      </c>
      <c r="D194" s="174" t="s">
        <v>156</v>
      </c>
      <c r="E194" s="175" t="s">
        <v>333</v>
      </c>
      <c r="F194" s="176" t="s">
        <v>334</v>
      </c>
      <c r="G194" s="177" t="s">
        <v>249</v>
      </c>
      <c r="H194" s="178">
        <v>0.015</v>
      </c>
      <c r="I194" s="179"/>
      <c r="J194" s="180">
        <f>ROUND(I194*H194,2)</f>
        <v>0</v>
      </c>
      <c r="K194" s="176" t="s">
        <v>160</v>
      </c>
      <c r="L194" s="40"/>
      <c r="M194" s="181" t="s">
        <v>19</v>
      </c>
      <c r="N194" s="182" t="s">
        <v>44</v>
      </c>
      <c r="O194" s="65"/>
      <c r="P194" s="183">
        <f>O194*H194</f>
        <v>0</v>
      </c>
      <c r="Q194" s="183">
        <v>0</v>
      </c>
      <c r="R194" s="183">
        <f>Q194*H194</f>
        <v>0</v>
      </c>
      <c r="S194" s="183">
        <v>0</v>
      </c>
      <c r="T194" s="184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85" t="s">
        <v>212</v>
      </c>
      <c r="AT194" s="185" t="s">
        <v>156</v>
      </c>
      <c r="AU194" s="185" t="s">
        <v>83</v>
      </c>
      <c r="AY194" s="18" t="s">
        <v>153</v>
      </c>
      <c r="BE194" s="186">
        <f>IF(N194="základní",J194,0)</f>
        <v>0</v>
      </c>
      <c r="BF194" s="186">
        <f>IF(N194="snížená",J194,0)</f>
        <v>0</v>
      </c>
      <c r="BG194" s="186">
        <f>IF(N194="zákl. přenesená",J194,0)</f>
        <v>0</v>
      </c>
      <c r="BH194" s="186">
        <f>IF(N194="sníž. přenesená",J194,0)</f>
        <v>0</v>
      </c>
      <c r="BI194" s="186">
        <f>IF(N194="nulová",J194,0)</f>
        <v>0</v>
      </c>
      <c r="BJ194" s="18" t="s">
        <v>81</v>
      </c>
      <c r="BK194" s="186">
        <f>ROUND(I194*H194,2)</f>
        <v>0</v>
      </c>
      <c r="BL194" s="18" t="s">
        <v>212</v>
      </c>
      <c r="BM194" s="185" t="s">
        <v>335</v>
      </c>
    </row>
    <row r="195" spans="1:47" s="2" customFormat="1" ht="11.25">
      <c r="A195" s="35"/>
      <c r="B195" s="36"/>
      <c r="C195" s="37"/>
      <c r="D195" s="187" t="s">
        <v>163</v>
      </c>
      <c r="E195" s="37"/>
      <c r="F195" s="188" t="s">
        <v>336</v>
      </c>
      <c r="G195" s="37"/>
      <c r="H195" s="37"/>
      <c r="I195" s="189"/>
      <c r="J195" s="37"/>
      <c r="K195" s="37"/>
      <c r="L195" s="40"/>
      <c r="M195" s="190"/>
      <c r="N195" s="191"/>
      <c r="O195" s="65"/>
      <c r="P195" s="65"/>
      <c r="Q195" s="65"/>
      <c r="R195" s="65"/>
      <c r="S195" s="65"/>
      <c r="T195" s="66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8" t="s">
        <v>163</v>
      </c>
      <c r="AU195" s="18" t="s">
        <v>83</v>
      </c>
    </row>
    <row r="196" spans="2:63" s="12" customFormat="1" ht="22.9" customHeight="1">
      <c r="B196" s="158"/>
      <c r="C196" s="159"/>
      <c r="D196" s="160" t="s">
        <v>72</v>
      </c>
      <c r="E196" s="172" t="s">
        <v>337</v>
      </c>
      <c r="F196" s="172" t="s">
        <v>338</v>
      </c>
      <c r="G196" s="159"/>
      <c r="H196" s="159"/>
      <c r="I196" s="162"/>
      <c r="J196" s="173">
        <f>BK196</f>
        <v>0</v>
      </c>
      <c r="K196" s="159"/>
      <c r="L196" s="164"/>
      <c r="M196" s="165"/>
      <c r="N196" s="166"/>
      <c r="O196" s="166"/>
      <c r="P196" s="167">
        <f>SUM(P197:P210)</f>
        <v>0</v>
      </c>
      <c r="Q196" s="166"/>
      <c r="R196" s="167">
        <f>SUM(R197:R210)</f>
        <v>0.010880000000000003</v>
      </c>
      <c r="S196" s="166"/>
      <c r="T196" s="168">
        <f>SUM(T197:T210)</f>
        <v>0</v>
      </c>
      <c r="AR196" s="169" t="s">
        <v>83</v>
      </c>
      <c r="AT196" s="170" t="s">
        <v>72</v>
      </c>
      <c r="AU196" s="170" t="s">
        <v>81</v>
      </c>
      <c r="AY196" s="169" t="s">
        <v>153</v>
      </c>
      <c r="BK196" s="171">
        <f>SUM(BK197:BK210)</f>
        <v>0</v>
      </c>
    </row>
    <row r="197" spans="1:65" s="2" customFormat="1" ht="33" customHeight="1">
      <c r="A197" s="35"/>
      <c r="B197" s="36"/>
      <c r="C197" s="174" t="s">
        <v>339</v>
      </c>
      <c r="D197" s="174" t="s">
        <v>156</v>
      </c>
      <c r="E197" s="175" t="s">
        <v>340</v>
      </c>
      <c r="F197" s="176" t="s">
        <v>341</v>
      </c>
      <c r="G197" s="177" t="s">
        <v>205</v>
      </c>
      <c r="H197" s="178">
        <v>4</v>
      </c>
      <c r="I197" s="179"/>
      <c r="J197" s="180">
        <f>ROUND(I197*H197,2)</f>
        <v>0</v>
      </c>
      <c r="K197" s="176" t="s">
        <v>160</v>
      </c>
      <c r="L197" s="40"/>
      <c r="M197" s="181" t="s">
        <v>19</v>
      </c>
      <c r="N197" s="182" t="s">
        <v>44</v>
      </c>
      <c r="O197" s="65"/>
      <c r="P197" s="183">
        <f>O197*H197</f>
        <v>0</v>
      </c>
      <c r="Q197" s="183">
        <v>0.00116</v>
      </c>
      <c r="R197" s="183">
        <f>Q197*H197</f>
        <v>0.00464</v>
      </c>
      <c r="S197" s="183">
        <v>0</v>
      </c>
      <c r="T197" s="184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85" t="s">
        <v>212</v>
      </c>
      <c r="AT197" s="185" t="s">
        <v>156</v>
      </c>
      <c r="AU197" s="185" t="s">
        <v>83</v>
      </c>
      <c r="AY197" s="18" t="s">
        <v>153</v>
      </c>
      <c r="BE197" s="186">
        <f>IF(N197="základní",J197,0)</f>
        <v>0</v>
      </c>
      <c r="BF197" s="186">
        <f>IF(N197="snížená",J197,0)</f>
        <v>0</v>
      </c>
      <c r="BG197" s="186">
        <f>IF(N197="zákl. přenesená",J197,0)</f>
        <v>0</v>
      </c>
      <c r="BH197" s="186">
        <f>IF(N197="sníž. přenesená",J197,0)</f>
        <v>0</v>
      </c>
      <c r="BI197" s="186">
        <f>IF(N197="nulová",J197,0)</f>
        <v>0</v>
      </c>
      <c r="BJ197" s="18" t="s">
        <v>81</v>
      </c>
      <c r="BK197" s="186">
        <f>ROUND(I197*H197,2)</f>
        <v>0</v>
      </c>
      <c r="BL197" s="18" t="s">
        <v>212</v>
      </c>
      <c r="BM197" s="185" t="s">
        <v>342</v>
      </c>
    </row>
    <row r="198" spans="1:47" s="2" customFormat="1" ht="11.25">
      <c r="A198" s="35"/>
      <c r="B198" s="36"/>
      <c r="C198" s="37"/>
      <c r="D198" s="187" t="s">
        <v>163</v>
      </c>
      <c r="E198" s="37"/>
      <c r="F198" s="188" t="s">
        <v>343</v>
      </c>
      <c r="G198" s="37"/>
      <c r="H198" s="37"/>
      <c r="I198" s="189"/>
      <c r="J198" s="37"/>
      <c r="K198" s="37"/>
      <c r="L198" s="40"/>
      <c r="M198" s="190"/>
      <c r="N198" s="191"/>
      <c r="O198" s="65"/>
      <c r="P198" s="65"/>
      <c r="Q198" s="65"/>
      <c r="R198" s="65"/>
      <c r="S198" s="65"/>
      <c r="T198" s="66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T198" s="18" t="s">
        <v>163</v>
      </c>
      <c r="AU198" s="18" t="s">
        <v>83</v>
      </c>
    </row>
    <row r="199" spans="1:65" s="2" customFormat="1" ht="33" customHeight="1">
      <c r="A199" s="35"/>
      <c r="B199" s="36"/>
      <c r="C199" s="174" t="s">
        <v>344</v>
      </c>
      <c r="D199" s="174" t="s">
        <v>156</v>
      </c>
      <c r="E199" s="175" t="s">
        <v>345</v>
      </c>
      <c r="F199" s="176" t="s">
        <v>346</v>
      </c>
      <c r="G199" s="177" t="s">
        <v>205</v>
      </c>
      <c r="H199" s="178">
        <v>4</v>
      </c>
      <c r="I199" s="179"/>
      <c r="J199" s="180">
        <f>ROUND(I199*H199,2)</f>
        <v>0</v>
      </c>
      <c r="K199" s="176" t="s">
        <v>160</v>
      </c>
      <c r="L199" s="40"/>
      <c r="M199" s="181" t="s">
        <v>19</v>
      </c>
      <c r="N199" s="182" t="s">
        <v>44</v>
      </c>
      <c r="O199" s="65"/>
      <c r="P199" s="183">
        <f>O199*H199</f>
        <v>0</v>
      </c>
      <c r="Q199" s="183">
        <v>0.00126</v>
      </c>
      <c r="R199" s="183">
        <f>Q199*H199</f>
        <v>0.00504</v>
      </c>
      <c r="S199" s="183">
        <v>0</v>
      </c>
      <c r="T199" s="184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85" t="s">
        <v>212</v>
      </c>
      <c r="AT199" s="185" t="s">
        <v>156</v>
      </c>
      <c r="AU199" s="185" t="s">
        <v>83</v>
      </c>
      <c r="AY199" s="18" t="s">
        <v>153</v>
      </c>
      <c r="BE199" s="186">
        <f>IF(N199="základní",J199,0)</f>
        <v>0</v>
      </c>
      <c r="BF199" s="186">
        <f>IF(N199="snížená",J199,0)</f>
        <v>0</v>
      </c>
      <c r="BG199" s="186">
        <f>IF(N199="zákl. přenesená",J199,0)</f>
        <v>0</v>
      </c>
      <c r="BH199" s="186">
        <f>IF(N199="sníž. přenesená",J199,0)</f>
        <v>0</v>
      </c>
      <c r="BI199" s="186">
        <f>IF(N199="nulová",J199,0)</f>
        <v>0</v>
      </c>
      <c r="BJ199" s="18" t="s">
        <v>81</v>
      </c>
      <c r="BK199" s="186">
        <f>ROUND(I199*H199,2)</f>
        <v>0</v>
      </c>
      <c r="BL199" s="18" t="s">
        <v>212</v>
      </c>
      <c r="BM199" s="185" t="s">
        <v>347</v>
      </c>
    </row>
    <row r="200" spans="1:47" s="2" customFormat="1" ht="11.25">
      <c r="A200" s="35"/>
      <c r="B200" s="36"/>
      <c r="C200" s="37"/>
      <c r="D200" s="187" t="s">
        <v>163</v>
      </c>
      <c r="E200" s="37"/>
      <c r="F200" s="188" t="s">
        <v>348</v>
      </c>
      <c r="G200" s="37"/>
      <c r="H200" s="37"/>
      <c r="I200" s="189"/>
      <c r="J200" s="37"/>
      <c r="K200" s="37"/>
      <c r="L200" s="40"/>
      <c r="M200" s="190"/>
      <c r="N200" s="191"/>
      <c r="O200" s="65"/>
      <c r="P200" s="65"/>
      <c r="Q200" s="65"/>
      <c r="R200" s="65"/>
      <c r="S200" s="65"/>
      <c r="T200" s="66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T200" s="18" t="s">
        <v>163</v>
      </c>
      <c r="AU200" s="18" t="s">
        <v>83</v>
      </c>
    </row>
    <row r="201" spans="1:65" s="2" customFormat="1" ht="55.5" customHeight="1">
      <c r="A201" s="35"/>
      <c r="B201" s="36"/>
      <c r="C201" s="174" t="s">
        <v>302</v>
      </c>
      <c r="D201" s="174" t="s">
        <v>156</v>
      </c>
      <c r="E201" s="175" t="s">
        <v>349</v>
      </c>
      <c r="F201" s="176" t="s">
        <v>350</v>
      </c>
      <c r="G201" s="177" t="s">
        <v>205</v>
      </c>
      <c r="H201" s="178">
        <v>8</v>
      </c>
      <c r="I201" s="179"/>
      <c r="J201" s="180">
        <f>ROUND(I201*H201,2)</f>
        <v>0</v>
      </c>
      <c r="K201" s="176" t="s">
        <v>160</v>
      </c>
      <c r="L201" s="40"/>
      <c r="M201" s="181" t="s">
        <v>19</v>
      </c>
      <c r="N201" s="182" t="s">
        <v>44</v>
      </c>
      <c r="O201" s="65"/>
      <c r="P201" s="183">
        <f>O201*H201</f>
        <v>0</v>
      </c>
      <c r="Q201" s="183">
        <v>4E-05</v>
      </c>
      <c r="R201" s="183">
        <f>Q201*H201</f>
        <v>0.00032</v>
      </c>
      <c r="S201" s="183">
        <v>0</v>
      </c>
      <c r="T201" s="184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85" t="s">
        <v>212</v>
      </c>
      <c r="AT201" s="185" t="s">
        <v>156</v>
      </c>
      <c r="AU201" s="185" t="s">
        <v>83</v>
      </c>
      <c r="AY201" s="18" t="s">
        <v>153</v>
      </c>
      <c r="BE201" s="186">
        <f>IF(N201="základní",J201,0)</f>
        <v>0</v>
      </c>
      <c r="BF201" s="186">
        <f>IF(N201="snížená",J201,0)</f>
        <v>0</v>
      </c>
      <c r="BG201" s="186">
        <f>IF(N201="zákl. přenesená",J201,0)</f>
        <v>0</v>
      </c>
      <c r="BH201" s="186">
        <f>IF(N201="sníž. přenesená",J201,0)</f>
        <v>0</v>
      </c>
      <c r="BI201" s="186">
        <f>IF(N201="nulová",J201,0)</f>
        <v>0</v>
      </c>
      <c r="BJ201" s="18" t="s">
        <v>81</v>
      </c>
      <c r="BK201" s="186">
        <f>ROUND(I201*H201,2)</f>
        <v>0</v>
      </c>
      <c r="BL201" s="18" t="s">
        <v>212</v>
      </c>
      <c r="BM201" s="185" t="s">
        <v>351</v>
      </c>
    </row>
    <row r="202" spans="1:47" s="2" customFormat="1" ht="11.25">
      <c r="A202" s="35"/>
      <c r="B202" s="36"/>
      <c r="C202" s="37"/>
      <c r="D202" s="187" t="s">
        <v>163</v>
      </c>
      <c r="E202" s="37"/>
      <c r="F202" s="188" t="s">
        <v>352</v>
      </c>
      <c r="G202" s="37"/>
      <c r="H202" s="37"/>
      <c r="I202" s="189"/>
      <c r="J202" s="37"/>
      <c r="K202" s="37"/>
      <c r="L202" s="40"/>
      <c r="M202" s="190"/>
      <c r="N202" s="191"/>
      <c r="O202" s="65"/>
      <c r="P202" s="65"/>
      <c r="Q202" s="65"/>
      <c r="R202" s="65"/>
      <c r="S202" s="65"/>
      <c r="T202" s="66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T202" s="18" t="s">
        <v>163</v>
      </c>
      <c r="AU202" s="18" t="s">
        <v>83</v>
      </c>
    </row>
    <row r="203" spans="1:65" s="2" customFormat="1" ht="24.2" customHeight="1">
      <c r="A203" s="35"/>
      <c r="B203" s="36"/>
      <c r="C203" s="174" t="s">
        <v>353</v>
      </c>
      <c r="D203" s="174" t="s">
        <v>156</v>
      </c>
      <c r="E203" s="175" t="s">
        <v>354</v>
      </c>
      <c r="F203" s="176" t="s">
        <v>355</v>
      </c>
      <c r="G203" s="177" t="s">
        <v>242</v>
      </c>
      <c r="H203" s="178">
        <v>4</v>
      </c>
      <c r="I203" s="179"/>
      <c r="J203" s="180">
        <f>ROUND(I203*H203,2)</f>
        <v>0</v>
      </c>
      <c r="K203" s="176" t="s">
        <v>206</v>
      </c>
      <c r="L203" s="40"/>
      <c r="M203" s="181" t="s">
        <v>19</v>
      </c>
      <c r="N203" s="182" t="s">
        <v>44</v>
      </c>
      <c r="O203" s="65"/>
      <c r="P203" s="183">
        <f>O203*H203</f>
        <v>0</v>
      </c>
      <c r="Q203" s="183">
        <v>0</v>
      </c>
      <c r="R203" s="183">
        <f>Q203*H203</f>
        <v>0</v>
      </c>
      <c r="S203" s="183">
        <v>0</v>
      </c>
      <c r="T203" s="184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85" t="s">
        <v>212</v>
      </c>
      <c r="AT203" s="185" t="s">
        <v>156</v>
      </c>
      <c r="AU203" s="185" t="s">
        <v>83</v>
      </c>
      <c r="AY203" s="18" t="s">
        <v>153</v>
      </c>
      <c r="BE203" s="186">
        <f>IF(N203="základní",J203,0)</f>
        <v>0</v>
      </c>
      <c r="BF203" s="186">
        <f>IF(N203="snížená",J203,0)</f>
        <v>0</v>
      </c>
      <c r="BG203" s="186">
        <f>IF(N203="zákl. přenesená",J203,0)</f>
        <v>0</v>
      </c>
      <c r="BH203" s="186">
        <f>IF(N203="sníž. přenesená",J203,0)</f>
        <v>0</v>
      </c>
      <c r="BI203" s="186">
        <f>IF(N203="nulová",J203,0)</f>
        <v>0</v>
      </c>
      <c r="BJ203" s="18" t="s">
        <v>81</v>
      </c>
      <c r="BK203" s="186">
        <f>ROUND(I203*H203,2)</f>
        <v>0</v>
      </c>
      <c r="BL203" s="18" t="s">
        <v>212</v>
      </c>
      <c r="BM203" s="185" t="s">
        <v>356</v>
      </c>
    </row>
    <row r="204" spans="2:51" s="13" customFormat="1" ht="11.25">
      <c r="B204" s="192"/>
      <c r="C204" s="193"/>
      <c r="D204" s="194" t="s">
        <v>165</v>
      </c>
      <c r="E204" s="195" t="s">
        <v>19</v>
      </c>
      <c r="F204" s="196" t="s">
        <v>357</v>
      </c>
      <c r="G204" s="193"/>
      <c r="H204" s="197">
        <v>4</v>
      </c>
      <c r="I204" s="198"/>
      <c r="J204" s="193"/>
      <c r="K204" s="193"/>
      <c r="L204" s="199"/>
      <c r="M204" s="200"/>
      <c r="N204" s="201"/>
      <c r="O204" s="201"/>
      <c r="P204" s="201"/>
      <c r="Q204" s="201"/>
      <c r="R204" s="201"/>
      <c r="S204" s="201"/>
      <c r="T204" s="202"/>
      <c r="AT204" s="203" t="s">
        <v>165</v>
      </c>
      <c r="AU204" s="203" t="s">
        <v>83</v>
      </c>
      <c r="AV204" s="13" t="s">
        <v>83</v>
      </c>
      <c r="AW204" s="13" t="s">
        <v>34</v>
      </c>
      <c r="AX204" s="13" t="s">
        <v>81</v>
      </c>
      <c r="AY204" s="203" t="s">
        <v>153</v>
      </c>
    </row>
    <row r="205" spans="1:65" s="2" customFormat="1" ht="24.2" customHeight="1">
      <c r="A205" s="35"/>
      <c r="B205" s="36"/>
      <c r="C205" s="174" t="s">
        <v>358</v>
      </c>
      <c r="D205" s="174" t="s">
        <v>156</v>
      </c>
      <c r="E205" s="175" t="s">
        <v>359</v>
      </c>
      <c r="F205" s="176" t="s">
        <v>360</v>
      </c>
      <c r="G205" s="177" t="s">
        <v>211</v>
      </c>
      <c r="H205" s="178">
        <v>4</v>
      </c>
      <c r="I205" s="179"/>
      <c r="J205" s="180">
        <f>ROUND(I205*H205,2)</f>
        <v>0</v>
      </c>
      <c r="K205" s="176" t="s">
        <v>160</v>
      </c>
      <c r="L205" s="40"/>
      <c r="M205" s="181" t="s">
        <v>19</v>
      </c>
      <c r="N205" s="182" t="s">
        <v>44</v>
      </c>
      <c r="O205" s="65"/>
      <c r="P205" s="183">
        <f>O205*H205</f>
        <v>0</v>
      </c>
      <c r="Q205" s="183">
        <v>0.0002</v>
      </c>
      <c r="R205" s="183">
        <f>Q205*H205</f>
        <v>0.0008</v>
      </c>
      <c r="S205" s="183">
        <v>0</v>
      </c>
      <c r="T205" s="184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85" t="s">
        <v>212</v>
      </c>
      <c r="AT205" s="185" t="s">
        <v>156</v>
      </c>
      <c r="AU205" s="185" t="s">
        <v>83</v>
      </c>
      <c r="AY205" s="18" t="s">
        <v>153</v>
      </c>
      <c r="BE205" s="186">
        <f>IF(N205="základní",J205,0)</f>
        <v>0</v>
      </c>
      <c r="BF205" s="186">
        <f>IF(N205="snížená",J205,0)</f>
        <v>0</v>
      </c>
      <c r="BG205" s="186">
        <f>IF(N205="zákl. přenesená",J205,0)</f>
        <v>0</v>
      </c>
      <c r="BH205" s="186">
        <f>IF(N205="sníž. přenesená",J205,0)</f>
        <v>0</v>
      </c>
      <c r="BI205" s="186">
        <f>IF(N205="nulová",J205,0)</f>
        <v>0</v>
      </c>
      <c r="BJ205" s="18" t="s">
        <v>81</v>
      </c>
      <c r="BK205" s="186">
        <f>ROUND(I205*H205,2)</f>
        <v>0</v>
      </c>
      <c r="BL205" s="18" t="s">
        <v>212</v>
      </c>
      <c r="BM205" s="185" t="s">
        <v>361</v>
      </c>
    </row>
    <row r="206" spans="1:47" s="2" customFormat="1" ht="11.25">
      <c r="A206" s="35"/>
      <c r="B206" s="36"/>
      <c r="C206" s="37"/>
      <c r="D206" s="187" t="s">
        <v>163</v>
      </c>
      <c r="E206" s="37"/>
      <c r="F206" s="188" t="s">
        <v>362</v>
      </c>
      <c r="G206" s="37"/>
      <c r="H206" s="37"/>
      <c r="I206" s="189"/>
      <c r="J206" s="37"/>
      <c r="K206" s="37"/>
      <c r="L206" s="40"/>
      <c r="M206" s="190"/>
      <c r="N206" s="191"/>
      <c r="O206" s="65"/>
      <c r="P206" s="65"/>
      <c r="Q206" s="65"/>
      <c r="R206" s="65"/>
      <c r="S206" s="65"/>
      <c r="T206" s="66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T206" s="18" t="s">
        <v>163</v>
      </c>
      <c r="AU206" s="18" t="s">
        <v>83</v>
      </c>
    </row>
    <row r="207" spans="1:65" s="2" customFormat="1" ht="33" customHeight="1">
      <c r="A207" s="35"/>
      <c r="B207" s="36"/>
      <c r="C207" s="174" t="s">
        <v>363</v>
      </c>
      <c r="D207" s="174" t="s">
        <v>156</v>
      </c>
      <c r="E207" s="175" t="s">
        <v>364</v>
      </c>
      <c r="F207" s="176" t="s">
        <v>365</v>
      </c>
      <c r="G207" s="177" t="s">
        <v>205</v>
      </c>
      <c r="H207" s="178">
        <v>8</v>
      </c>
      <c r="I207" s="179"/>
      <c r="J207" s="180">
        <f>ROUND(I207*H207,2)</f>
        <v>0</v>
      </c>
      <c r="K207" s="176" t="s">
        <v>160</v>
      </c>
      <c r="L207" s="40"/>
      <c r="M207" s="181" t="s">
        <v>19</v>
      </c>
      <c r="N207" s="182" t="s">
        <v>44</v>
      </c>
      <c r="O207" s="65"/>
      <c r="P207" s="183">
        <f>O207*H207</f>
        <v>0</v>
      </c>
      <c r="Q207" s="183">
        <v>1E-05</v>
      </c>
      <c r="R207" s="183">
        <f>Q207*H207</f>
        <v>8E-05</v>
      </c>
      <c r="S207" s="183">
        <v>0</v>
      </c>
      <c r="T207" s="184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85" t="s">
        <v>212</v>
      </c>
      <c r="AT207" s="185" t="s">
        <v>156</v>
      </c>
      <c r="AU207" s="185" t="s">
        <v>83</v>
      </c>
      <c r="AY207" s="18" t="s">
        <v>153</v>
      </c>
      <c r="BE207" s="186">
        <f>IF(N207="základní",J207,0)</f>
        <v>0</v>
      </c>
      <c r="BF207" s="186">
        <f>IF(N207="snížená",J207,0)</f>
        <v>0</v>
      </c>
      <c r="BG207" s="186">
        <f>IF(N207="zákl. přenesená",J207,0)</f>
        <v>0</v>
      </c>
      <c r="BH207" s="186">
        <f>IF(N207="sníž. přenesená",J207,0)</f>
        <v>0</v>
      </c>
      <c r="BI207" s="186">
        <f>IF(N207="nulová",J207,0)</f>
        <v>0</v>
      </c>
      <c r="BJ207" s="18" t="s">
        <v>81</v>
      </c>
      <c r="BK207" s="186">
        <f>ROUND(I207*H207,2)</f>
        <v>0</v>
      </c>
      <c r="BL207" s="18" t="s">
        <v>212</v>
      </c>
      <c r="BM207" s="185" t="s">
        <v>366</v>
      </c>
    </row>
    <row r="208" spans="1:47" s="2" customFormat="1" ht="11.25">
      <c r="A208" s="35"/>
      <c r="B208" s="36"/>
      <c r="C208" s="37"/>
      <c r="D208" s="187" t="s">
        <v>163</v>
      </c>
      <c r="E208" s="37"/>
      <c r="F208" s="188" t="s">
        <v>367</v>
      </c>
      <c r="G208" s="37"/>
      <c r="H208" s="37"/>
      <c r="I208" s="189"/>
      <c r="J208" s="37"/>
      <c r="K208" s="37"/>
      <c r="L208" s="40"/>
      <c r="M208" s="190"/>
      <c r="N208" s="191"/>
      <c r="O208" s="65"/>
      <c r="P208" s="65"/>
      <c r="Q208" s="65"/>
      <c r="R208" s="65"/>
      <c r="S208" s="65"/>
      <c r="T208" s="66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T208" s="18" t="s">
        <v>163</v>
      </c>
      <c r="AU208" s="18" t="s">
        <v>83</v>
      </c>
    </row>
    <row r="209" spans="1:65" s="2" customFormat="1" ht="49.15" customHeight="1">
      <c r="A209" s="35"/>
      <c r="B209" s="36"/>
      <c r="C209" s="174" t="s">
        <v>368</v>
      </c>
      <c r="D209" s="174" t="s">
        <v>156</v>
      </c>
      <c r="E209" s="175" t="s">
        <v>369</v>
      </c>
      <c r="F209" s="176" t="s">
        <v>370</v>
      </c>
      <c r="G209" s="177" t="s">
        <v>249</v>
      </c>
      <c r="H209" s="178">
        <v>0.011</v>
      </c>
      <c r="I209" s="179"/>
      <c r="J209" s="180">
        <f>ROUND(I209*H209,2)</f>
        <v>0</v>
      </c>
      <c r="K209" s="176" t="s">
        <v>160</v>
      </c>
      <c r="L209" s="40"/>
      <c r="M209" s="181" t="s">
        <v>19</v>
      </c>
      <c r="N209" s="182" t="s">
        <v>44</v>
      </c>
      <c r="O209" s="65"/>
      <c r="P209" s="183">
        <f>O209*H209</f>
        <v>0</v>
      </c>
      <c r="Q209" s="183">
        <v>0</v>
      </c>
      <c r="R209" s="183">
        <f>Q209*H209</f>
        <v>0</v>
      </c>
      <c r="S209" s="183">
        <v>0</v>
      </c>
      <c r="T209" s="184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85" t="s">
        <v>212</v>
      </c>
      <c r="AT209" s="185" t="s">
        <v>156</v>
      </c>
      <c r="AU209" s="185" t="s">
        <v>83</v>
      </c>
      <c r="AY209" s="18" t="s">
        <v>153</v>
      </c>
      <c r="BE209" s="186">
        <f>IF(N209="základní",J209,0)</f>
        <v>0</v>
      </c>
      <c r="BF209" s="186">
        <f>IF(N209="snížená",J209,0)</f>
        <v>0</v>
      </c>
      <c r="BG209" s="186">
        <f>IF(N209="zákl. přenesená",J209,0)</f>
        <v>0</v>
      </c>
      <c r="BH209" s="186">
        <f>IF(N209="sníž. přenesená",J209,0)</f>
        <v>0</v>
      </c>
      <c r="BI209" s="186">
        <f>IF(N209="nulová",J209,0)</f>
        <v>0</v>
      </c>
      <c r="BJ209" s="18" t="s">
        <v>81</v>
      </c>
      <c r="BK209" s="186">
        <f>ROUND(I209*H209,2)</f>
        <v>0</v>
      </c>
      <c r="BL209" s="18" t="s">
        <v>212</v>
      </c>
      <c r="BM209" s="185" t="s">
        <v>371</v>
      </c>
    </row>
    <row r="210" spans="1:47" s="2" customFormat="1" ht="11.25">
      <c r="A210" s="35"/>
      <c r="B210" s="36"/>
      <c r="C210" s="37"/>
      <c r="D210" s="187" t="s">
        <v>163</v>
      </c>
      <c r="E210" s="37"/>
      <c r="F210" s="188" t="s">
        <v>372</v>
      </c>
      <c r="G210" s="37"/>
      <c r="H210" s="37"/>
      <c r="I210" s="189"/>
      <c r="J210" s="37"/>
      <c r="K210" s="37"/>
      <c r="L210" s="40"/>
      <c r="M210" s="190"/>
      <c r="N210" s="191"/>
      <c r="O210" s="65"/>
      <c r="P210" s="65"/>
      <c r="Q210" s="65"/>
      <c r="R210" s="65"/>
      <c r="S210" s="65"/>
      <c r="T210" s="66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T210" s="18" t="s">
        <v>163</v>
      </c>
      <c r="AU210" s="18" t="s">
        <v>83</v>
      </c>
    </row>
    <row r="211" spans="2:63" s="12" customFormat="1" ht="22.9" customHeight="1">
      <c r="B211" s="158"/>
      <c r="C211" s="159"/>
      <c r="D211" s="160" t="s">
        <v>72</v>
      </c>
      <c r="E211" s="172" t="s">
        <v>373</v>
      </c>
      <c r="F211" s="172" t="s">
        <v>374</v>
      </c>
      <c r="G211" s="159"/>
      <c r="H211" s="159"/>
      <c r="I211" s="162"/>
      <c r="J211" s="173">
        <f>BK211</f>
        <v>0</v>
      </c>
      <c r="K211" s="159"/>
      <c r="L211" s="164"/>
      <c r="M211" s="165"/>
      <c r="N211" s="166"/>
      <c r="O211" s="166"/>
      <c r="P211" s="167">
        <f>SUM(P212:P248)</f>
        <v>0</v>
      </c>
      <c r="Q211" s="166"/>
      <c r="R211" s="167">
        <f>SUM(R212:R248)</f>
        <v>0.07198</v>
      </c>
      <c r="S211" s="166"/>
      <c r="T211" s="168">
        <f>SUM(T212:T248)</f>
        <v>0.04944</v>
      </c>
      <c r="AR211" s="169" t="s">
        <v>83</v>
      </c>
      <c r="AT211" s="170" t="s">
        <v>72</v>
      </c>
      <c r="AU211" s="170" t="s">
        <v>81</v>
      </c>
      <c r="AY211" s="169" t="s">
        <v>153</v>
      </c>
      <c r="BK211" s="171">
        <f>SUM(BK212:BK248)</f>
        <v>0</v>
      </c>
    </row>
    <row r="212" spans="1:65" s="2" customFormat="1" ht="16.5" customHeight="1">
      <c r="A212" s="35"/>
      <c r="B212" s="36"/>
      <c r="C212" s="174" t="s">
        <v>375</v>
      </c>
      <c r="D212" s="174" t="s">
        <v>156</v>
      </c>
      <c r="E212" s="175" t="s">
        <v>376</v>
      </c>
      <c r="F212" s="176" t="s">
        <v>377</v>
      </c>
      <c r="G212" s="177" t="s">
        <v>211</v>
      </c>
      <c r="H212" s="178">
        <v>3</v>
      </c>
      <c r="I212" s="179"/>
      <c r="J212" s="180">
        <f>ROUND(I212*H212,2)</f>
        <v>0</v>
      </c>
      <c r="K212" s="176" t="s">
        <v>160</v>
      </c>
      <c r="L212" s="40"/>
      <c r="M212" s="181" t="s">
        <v>19</v>
      </c>
      <c r="N212" s="182" t="s">
        <v>44</v>
      </c>
      <c r="O212" s="65"/>
      <c r="P212" s="183">
        <f>O212*H212</f>
        <v>0</v>
      </c>
      <c r="Q212" s="183">
        <v>0</v>
      </c>
      <c r="R212" s="183">
        <f>Q212*H212</f>
        <v>0</v>
      </c>
      <c r="S212" s="183">
        <v>0.00049</v>
      </c>
      <c r="T212" s="184">
        <f>S212*H212</f>
        <v>0.00147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85" t="s">
        <v>212</v>
      </c>
      <c r="AT212" s="185" t="s">
        <v>156</v>
      </c>
      <c r="AU212" s="185" t="s">
        <v>83</v>
      </c>
      <c r="AY212" s="18" t="s">
        <v>153</v>
      </c>
      <c r="BE212" s="186">
        <f>IF(N212="základní",J212,0)</f>
        <v>0</v>
      </c>
      <c r="BF212" s="186">
        <f>IF(N212="snížená",J212,0)</f>
        <v>0</v>
      </c>
      <c r="BG212" s="186">
        <f>IF(N212="zákl. přenesená",J212,0)</f>
        <v>0</v>
      </c>
      <c r="BH212" s="186">
        <f>IF(N212="sníž. přenesená",J212,0)</f>
        <v>0</v>
      </c>
      <c r="BI212" s="186">
        <f>IF(N212="nulová",J212,0)</f>
        <v>0</v>
      </c>
      <c r="BJ212" s="18" t="s">
        <v>81</v>
      </c>
      <c r="BK212" s="186">
        <f>ROUND(I212*H212,2)</f>
        <v>0</v>
      </c>
      <c r="BL212" s="18" t="s">
        <v>212</v>
      </c>
      <c r="BM212" s="185" t="s">
        <v>378</v>
      </c>
    </row>
    <row r="213" spans="1:47" s="2" customFormat="1" ht="11.25">
      <c r="A213" s="35"/>
      <c r="B213" s="36"/>
      <c r="C213" s="37"/>
      <c r="D213" s="187" t="s">
        <v>163</v>
      </c>
      <c r="E213" s="37"/>
      <c r="F213" s="188" t="s">
        <v>379</v>
      </c>
      <c r="G213" s="37"/>
      <c r="H213" s="37"/>
      <c r="I213" s="189"/>
      <c r="J213" s="37"/>
      <c r="K213" s="37"/>
      <c r="L213" s="40"/>
      <c r="M213" s="190"/>
      <c r="N213" s="191"/>
      <c r="O213" s="65"/>
      <c r="P213" s="65"/>
      <c r="Q213" s="65"/>
      <c r="R213" s="65"/>
      <c r="S213" s="65"/>
      <c r="T213" s="66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T213" s="18" t="s">
        <v>163</v>
      </c>
      <c r="AU213" s="18" t="s">
        <v>83</v>
      </c>
    </row>
    <row r="214" spans="2:51" s="13" customFormat="1" ht="11.25">
      <c r="B214" s="192"/>
      <c r="C214" s="193"/>
      <c r="D214" s="194" t="s">
        <v>165</v>
      </c>
      <c r="E214" s="195" t="s">
        <v>19</v>
      </c>
      <c r="F214" s="196" t="s">
        <v>380</v>
      </c>
      <c r="G214" s="193"/>
      <c r="H214" s="197">
        <v>3</v>
      </c>
      <c r="I214" s="198"/>
      <c r="J214" s="193"/>
      <c r="K214" s="193"/>
      <c r="L214" s="199"/>
      <c r="M214" s="200"/>
      <c r="N214" s="201"/>
      <c r="O214" s="201"/>
      <c r="P214" s="201"/>
      <c r="Q214" s="201"/>
      <c r="R214" s="201"/>
      <c r="S214" s="201"/>
      <c r="T214" s="202"/>
      <c r="AT214" s="203" t="s">
        <v>165</v>
      </c>
      <c r="AU214" s="203" t="s">
        <v>83</v>
      </c>
      <c r="AV214" s="13" t="s">
        <v>83</v>
      </c>
      <c r="AW214" s="13" t="s">
        <v>34</v>
      </c>
      <c r="AX214" s="13" t="s">
        <v>81</v>
      </c>
      <c r="AY214" s="203" t="s">
        <v>153</v>
      </c>
    </row>
    <row r="215" spans="1:65" s="2" customFormat="1" ht="16.5" customHeight="1">
      <c r="A215" s="35"/>
      <c r="B215" s="36"/>
      <c r="C215" s="174" t="s">
        <v>381</v>
      </c>
      <c r="D215" s="174" t="s">
        <v>156</v>
      </c>
      <c r="E215" s="175" t="s">
        <v>382</v>
      </c>
      <c r="F215" s="176" t="s">
        <v>383</v>
      </c>
      <c r="G215" s="177" t="s">
        <v>384</v>
      </c>
      <c r="H215" s="178">
        <v>1</v>
      </c>
      <c r="I215" s="179"/>
      <c r="J215" s="180">
        <f>ROUND(I215*H215,2)</f>
        <v>0</v>
      </c>
      <c r="K215" s="176" t="s">
        <v>160</v>
      </c>
      <c r="L215" s="40"/>
      <c r="M215" s="181" t="s">
        <v>19</v>
      </c>
      <c r="N215" s="182" t="s">
        <v>44</v>
      </c>
      <c r="O215" s="65"/>
      <c r="P215" s="183">
        <f>O215*H215</f>
        <v>0</v>
      </c>
      <c r="Q215" s="183">
        <v>0</v>
      </c>
      <c r="R215" s="183">
        <f>Q215*H215</f>
        <v>0</v>
      </c>
      <c r="S215" s="183">
        <v>0.00156</v>
      </c>
      <c r="T215" s="184">
        <f>S215*H215</f>
        <v>0.00156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85" t="s">
        <v>212</v>
      </c>
      <c r="AT215" s="185" t="s">
        <v>156</v>
      </c>
      <c r="AU215" s="185" t="s">
        <v>83</v>
      </c>
      <c r="AY215" s="18" t="s">
        <v>153</v>
      </c>
      <c r="BE215" s="186">
        <f>IF(N215="základní",J215,0)</f>
        <v>0</v>
      </c>
      <c r="BF215" s="186">
        <f>IF(N215="snížená",J215,0)</f>
        <v>0</v>
      </c>
      <c r="BG215" s="186">
        <f>IF(N215="zákl. přenesená",J215,0)</f>
        <v>0</v>
      </c>
      <c r="BH215" s="186">
        <f>IF(N215="sníž. přenesená",J215,0)</f>
        <v>0</v>
      </c>
      <c r="BI215" s="186">
        <f>IF(N215="nulová",J215,0)</f>
        <v>0</v>
      </c>
      <c r="BJ215" s="18" t="s">
        <v>81</v>
      </c>
      <c r="BK215" s="186">
        <f>ROUND(I215*H215,2)</f>
        <v>0</v>
      </c>
      <c r="BL215" s="18" t="s">
        <v>212</v>
      </c>
      <c r="BM215" s="185" t="s">
        <v>385</v>
      </c>
    </row>
    <row r="216" spans="1:47" s="2" customFormat="1" ht="11.25">
      <c r="A216" s="35"/>
      <c r="B216" s="36"/>
      <c r="C216" s="37"/>
      <c r="D216" s="187" t="s">
        <v>163</v>
      </c>
      <c r="E216" s="37"/>
      <c r="F216" s="188" t="s">
        <v>386</v>
      </c>
      <c r="G216" s="37"/>
      <c r="H216" s="37"/>
      <c r="I216" s="189"/>
      <c r="J216" s="37"/>
      <c r="K216" s="37"/>
      <c r="L216" s="40"/>
      <c r="M216" s="190"/>
      <c r="N216" s="191"/>
      <c r="O216" s="65"/>
      <c r="P216" s="65"/>
      <c r="Q216" s="65"/>
      <c r="R216" s="65"/>
      <c r="S216" s="65"/>
      <c r="T216" s="66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T216" s="18" t="s">
        <v>163</v>
      </c>
      <c r="AU216" s="18" t="s">
        <v>83</v>
      </c>
    </row>
    <row r="217" spans="1:65" s="2" customFormat="1" ht="16.5" customHeight="1">
      <c r="A217" s="35"/>
      <c r="B217" s="36"/>
      <c r="C217" s="174" t="s">
        <v>387</v>
      </c>
      <c r="D217" s="174" t="s">
        <v>156</v>
      </c>
      <c r="E217" s="175" t="s">
        <v>388</v>
      </c>
      <c r="F217" s="176" t="s">
        <v>389</v>
      </c>
      <c r="G217" s="177" t="s">
        <v>211</v>
      </c>
      <c r="H217" s="178">
        <v>1</v>
      </c>
      <c r="I217" s="179"/>
      <c r="J217" s="180">
        <f>ROUND(I217*H217,2)</f>
        <v>0</v>
      </c>
      <c r="K217" s="176" t="s">
        <v>160</v>
      </c>
      <c r="L217" s="40"/>
      <c r="M217" s="181" t="s">
        <v>19</v>
      </c>
      <c r="N217" s="182" t="s">
        <v>44</v>
      </c>
      <c r="O217" s="65"/>
      <c r="P217" s="183">
        <f>O217*H217</f>
        <v>0</v>
      </c>
      <c r="Q217" s="183">
        <v>0</v>
      </c>
      <c r="R217" s="183">
        <f>Q217*H217</f>
        <v>0</v>
      </c>
      <c r="S217" s="183">
        <v>0.00762</v>
      </c>
      <c r="T217" s="184">
        <f>S217*H217</f>
        <v>0.00762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185" t="s">
        <v>212</v>
      </c>
      <c r="AT217" s="185" t="s">
        <v>156</v>
      </c>
      <c r="AU217" s="185" t="s">
        <v>83</v>
      </c>
      <c r="AY217" s="18" t="s">
        <v>153</v>
      </c>
      <c r="BE217" s="186">
        <f>IF(N217="základní",J217,0)</f>
        <v>0</v>
      </c>
      <c r="BF217" s="186">
        <f>IF(N217="snížená",J217,0)</f>
        <v>0</v>
      </c>
      <c r="BG217" s="186">
        <f>IF(N217="zákl. přenesená",J217,0)</f>
        <v>0</v>
      </c>
      <c r="BH217" s="186">
        <f>IF(N217="sníž. přenesená",J217,0)</f>
        <v>0</v>
      </c>
      <c r="BI217" s="186">
        <f>IF(N217="nulová",J217,0)</f>
        <v>0</v>
      </c>
      <c r="BJ217" s="18" t="s">
        <v>81</v>
      </c>
      <c r="BK217" s="186">
        <f>ROUND(I217*H217,2)</f>
        <v>0</v>
      </c>
      <c r="BL217" s="18" t="s">
        <v>212</v>
      </c>
      <c r="BM217" s="185" t="s">
        <v>390</v>
      </c>
    </row>
    <row r="218" spans="1:47" s="2" customFormat="1" ht="11.25">
      <c r="A218" s="35"/>
      <c r="B218" s="36"/>
      <c r="C218" s="37"/>
      <c r="D218" s="187" t="s">
        <v>163</v>
      </c>
      <c r="E218" s="37"/>
      <c r="F218" s="188" t="s">
        <v>391</v>
      </c>
      <c r="G218" s="37"/>
      <c r="H218" s="37"/>
      <c r="I218" s="189"/>
      <c r="J218" s="37"/>
      <c r="K218" s="37"/>
      <c r="L218" s="40"/>
      <c r="M218" s="190"/>
      <c r="N218" s="191"/>
      <c r="O218" s="65"/>
      <c r="P218" s="65"/>
      <c r="Q218" s="65"/>
      <c r="R218" s="65"/>
      <c r="S218" s="65"/>
      <c r="T218" s="66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T218" s="18" t="s">
        <v>163</v>
      </c>
      <c r="AU218" s="18" t="s">
        <v>83</v>
      </c>
    </row>
    <row r="219" spans="1:65" s="2" customFormat="1" ht="24.2" customHeight="1">
      <c r="A219" s="35"/>
      <c r="B219" s="36"/>
      <c r="C219" s="174" t="s">
        <v>392</v>
      </c>
      <c r="D219" s="174" t="s">
        <v>156</v>
      </c>
      <c r="E219" s="175" t="s">
        <v>393</v>
      </c>
      <c r="F219" s="176" t="s">
        <v>394</v>
      </c>
      <c r="G219" s="177" t="s">
        <v>384</v>
      </c>
      <c r="H219" s="178">
        <v>1</v>
      </c>
      <c r="I219" s="179"/>
      <c r="J219" s="180">
        <f>ROUND(I219*H219,2)</f>
        <v>0</v>
      </c>
      <c r="K219" s="176" t="s">
        <v>160</v>
      </c>
      <c r="L219" s="40"/>
      <c r="M219" s="181" t="s">
        <v>19</v>
      </c>
      <c r="N219" s="182" t="s">
        <v>44</v>
      </c>
      <c r="O219" s="65"/>
      <c r="P219" s="183">
        <f>O219*H219</f>
        <v>0</v>
      </c>
      <c r="Q219" s="183">
        <v>0</v>
      </c>
      <c r="R219" s="183">
        <f>Q219*H219</f>
        <v>0</v>
      </c>
      <c r="S219" s="183">
        <v>0.01933</v>
      </c>
      <c r="T219" s="184">
        <f>S219*H219</f>
        <v>0.01933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185" t="s">
        <v>212</v>
      </c>
      <c r="AT219" s="185" t="s">
        <v>156</v>
      </c>
      <c r="AU219" s="185" t="s">
        <v>83</v>
      </c>
      <c r="AY219" s="18" t="s">
        <v>153</v>
      </c>
      <c r="BE219" s="186">
        <f>IF(N219="základní",J219,0)</f>
        <v>0</v>
      </c>
      <c r="BF219" s="186">
        <f>IF(N219="snížená",J219,0)</f>
        <v>0</v>
      </c>
      <c r="BG219" s="186">
        <f>IF(N219="zákl. přenesená",J219,0)</f>
        <v>0</v>
      </c>
      <c r="BH219" s="186">
        <f>IF(N219="sníž. přenesená",J219,0)</f>
        <v>0</v>
      </c>
      <c r="BI219" s="186">
        <f>IF(N219="nulová",J219,0)</f>
        <v>0</v>
      </c>
      <c r="BJ219" s="18" t="s">
        <v>81</v>
      </c>
      <c r="BK219" s="186">
        <f>ROUND(I219*H219,2)</f>
        <v>0</v>
      </c>
      <c r="BL219" s="18" t="s">
        <v>212</v>
      </c>
      <c r="BM219" s="185" t="s">
        <v>395</v>
      </c>
    </row>
    <row r="220" spans="1:47" s="2" customFormat="1" ht="11.25">
      <c r="A220" s="35"/>
      <c r="B220" s="36"/>
      <c r="C220" s="37"/>
      <c r="D220" s="187" t="s">
        <v>163</v>
      </c>
      <c r="E220" s="37"/>
      <c r="F220" s="188" t="s">
        <v>396</v>
      </c>
      <c r="G220" s="37"/>
      <c r="H220" s="37"/>
      <c r="I220" s="189"/>
      <c r="J220" s="37"/>
      <c r="K220" s="37"/>
      <c r="L220" s="40"/>
      <c r="M220" s="190"/>
      <c r="N220" s="191"/>
      <c r="O220" s="65"/>
      <c r="P220" s="65"/>
      <c r="Q220" s="65"/>
      <c r="R220" s="65"/>
      <c r="S220" s="65"/>
      <c r="T220" s="66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T220" s="18" t="s">
        <v>163</v>
      </c>
      <c r="AU220" s="18" t="s">
        <v>83</v>
      </c>
    </row>
    <row r="221" spans="1:65" s="2" customFormat="1" ht="21.75" customHeight="1">
      <c r="A221" s="35"/>
      <c r="B221" s="36"/>
      <c r="C221" s="174" t="s">
        <v>397</v>
      </c>
      <c r="D221" s="174" t="s">
        <v>156</v>
      </c>
      <c r="E221" s="175" t="s">
        <v>398</v>
      </c>
      <c r="F221" s="176" t="s">
        <v>399</v>
      </c>
      <c r="G221" s="177" t="s">
        <v>384</v>
      </c>
      <c r="H221" s="178">
        <v>1</v>
      </c>
      <c r="I221" s="179"/>
      <c r="J221" s="180">
        <f>ROUND(I221*H221,2)</f>
        <v>0</v>
      </c>
      <c r="K221" s="176" t="s">
        <v>160</v>
      </c>
      <c r="L221" s="40"/>
      <c r="M221" s="181" t="s">
        <v>19</v>
      </c>
      <c r="N221" s="182" t="s">
        <v>44</v>
      </c>
      <c r="O221" s="65"/>
      <c r="P221" s="183">
        <f>O221*H221</f>
        <v>0</v>
      </c>
      <c r="Q221" s="183">
        <v>0</v>
      </c>
      <c r="R221" s="183">
        <f>Q221*H221</f>
        <v>0</v>
      </c>
      <c r="S221" s="183">
        <v>0.01946</v>
      </c>
      <c r="T221" s="184">
        <f>S221*H221</f>
        <v>0.01946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185" t="s">
        <v>212</v>
      </c>
      <c r="AT221" s="185" t="s">
        <v>156</v>
      </c>
      <c r="AU221" s="185" t="s">
        <v>83</v>
      </c>
      <c r="AY221" s="18" t="s">
        <v>153</v>
      </c>
      <c r="BE221" s="186">
        <f>IF(N221="základní",J221,0)</f>
        <v>0</v>
      </c>
      <c r="BF221" s="186">
        <f>IF(N221="snížená",J221,0)</f>
        <v>0</v>
      </c>
      <c r="BG221" s="186">
        <f>IF(N221="zákl. přenesená",J221,0)</f>
        <v>0</v>
      </c>
      <c r="BH221" s="186">
        <f>IF(N221="sníž. přenesená",J221,0)</f>
        <v>0</v>
      </c>
      <c r="BI221" s="186">
        <f>IF(N221="nulová",J221,0)</f>
        <v>0</v>
      </c>
      <c r="BJ221" s="18" t="s">
        <v>81</v>
      </c>
      <c r="BK221" s="186">
        <f>ROUND(I221*H221,2)</f>
        <v>0</v>
      </c>
      <c r="BL221" s="18" t="s">
        <v>212</v>
      </c>
      <c r="BM221" s="185" t="s">
        <v>400</v>
      </c>
    </row>
    <row r="222" spans="1:47" s="2" customFormat="1" ht="11.25">
      <c r="A222" s="35"/>
      <c r="B222" s="36"/>
      <c r="C222" s="37"/>
      <c r="D222" s="187" t="s">
        <v>163</v>
      </c>
      <c r="E222" s="37"/>
      <c r="F222" s="188" t="s">
        <v>401</v>
      </c>
      <c r="G222" s="37"/>
      <c r="H222" s="37"/>
      <c r="I222" s="189"/>
      <c r="J222" s="37"/>
      <c r="K222" s="37"/>
      <c r="L222" s="40"/>
      <c r="M222" s="190"/>
      <c r="N222" s="191"/>
      <c r="O222" s="65"/>
      <c r="P222" s="65"/>
      <c r="Q222" s="65"/>
      <c r="R222" s="65"/>
      <c r="S222" s="65"/>
      <c r="T222" s="66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T222" s="18" t="s">
        <v>163</v>
      </c>
      <c r="AU222" s="18" t="s">
        <v>83</v>
      </c>
    </row>
    <row r="223" spans="1:65" s="2" customFormat="1" ht="24.2" customHeight="1">
      <c r="A223" s="35"/>
      <c r="B223" s="36"/>
      <c r="C223" s="174" t="s">
        <v>402</v>
      </c>
      <c r="D223" s="174" t="s">
        <v>156</v>
      </c>
      <c r="E223" s="175" t="s">
        <v>403</v>
      </c>
      <c r="F223" s="176" t="s">
        <v>404</v>
      </c>
      <c r="G223" s="177" t="s">
        <v>384</v>
      </c>
      <c r="H223" s="178">
        <v>3</v>
      </c>
      <c r="I223" s="179"/>
      <c r="J223" s="180">
        <f>ROUND(I223*H223,2)</f>
        <v>0</v>
      </c>
      <c r="K223" s="176" t="s">
        <v>160</v>
      </c>
      <c r="L223" s="40"/>
      <c r="M223" s="181" t="s">
        <v>19</v>
      </c>
      <c r="N223" s="182" t="s">
        <v>44</v>
      </c>
      <c r="O223" s="65"/>
      <c r="P223" s="183">
        <f>O223*H223</f>
        <v>0</v>
      </c>
      <c r="Q223" s="183">
        <v>0.00024</v>
      </c>
      <c r="R223" s="183">
        <f>Q223*H223</f>
        <v>0.00072</v>
      </c>
      <c r="S223" s="183">
        <v>0</v>
      </c>
      <c r="T223" s="184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85" t="s">
        <v>212</v>
      </c>
      <c r="AT223" s="185" t="s">
        <v>156</v>
      </c>
      <c r="AU223" s="185" t="s">
        <v>83</v>
      </c>
      <c r="AY223" s="18" t="s">
        <v>153</v>
      </c>
      <c r="BE223" s="186">
        <f>IF(N223="základní",J223,0)</f>
        <v>0</v>
      </c>
      <c r="BF223" s="186">
        <f>IF(N223="snížená",J223,0)</f>
        <v>0</v>
      </c>
      <c r="BG223" s="186">
        <f>IF(N223="zákl. přenesená",J223,0)</f>
        <v>0</v>
      </c>
      <c r="BH223" s="186">
        <f>IF(N223="sníž. přenesená",J223,0)</f>
        <v>0</v>
      </c>
      <c r="BI223" s="186">
        <f>IF(N223="nulová",J223,0)</f>
        <v>0</v>
      </c>
      <c r="BJ223" s="18" t="s">
        <v>81</v>
      </c>
      <c r="BK223" s="186">
        <f>ROUND(I223*H223,2)</f>
        <v>0</v>
      </c>
      <c r="BL223" s="18" t="s">
        <v>212</v>
      </c>
      <c r="BM223" s="185" t="s">
        <v>405</v>
      </c>
    </row>
    <row r="224" spans="1:47" s="2" customFormat="1" ht="11.25">
      <c r="A224" s="35"/>
      <c r="B224" s="36"/>
      <c r="C224" s="37"/>
      <c r="D224" s="187" t="s">
        <v>163</v>
      </c>
      <c r="E224" s="37"/>
      <c r="F224" s="188" t="s">
        <v>406</v>
      </c>
      <c r="G224" s="37"/>
      <c r="H224" s="37"/>
      <c r="I224" s="189"/>
      <c r="J224" s="37"/>
      <c r="K224" s="37"/>
      <c r="L224" s="40"/>
      <c r="M224" s="190"/>
      <c r="N224" s="191"/>
      <c r="O224" s="65"/>
      <c r="P224" s="65"/>
      <c r="Q224" s="65"/>
      <c r="R224" s="65"/>
      <c r="S224" s="65"/>
      <c r="T224" s="66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T224" s="18" t="s">
        <v>163</v>
      </c>
      <c r="AU224" s="18" t="s">
        <v>83</v>
      </c>
    </row>
    <row r="225" spans="2:51" s="13" customFormat="1" ht="11.25">
      <c r="B225" s="192"/>
      <c r="C225" s="193"/>
      <c r="D225" s="194" t="s">
        <v>165</v>
      </c>
      <c r="E225" s="195" t="s">
        <v>19</v>
      </c>
      <c r="F225" s="196" t="s">
        <v>407</v>
      </c>
      <c r="G225" s="193"/>
      <c r="H225" s="197">
        <v>3</v>
      </c>
      <c r="I225" s="198"/>
      <c r="J225" s="193"/>
      <c r="K225" s="193"/>
      <c r="L225" s="199"/>
      <c r="M225" s="200"/>
      <c r="N225" s="201"/>
      <c r="O225" s="201"/>
      <c r="P225" s="201"/>
      <c r="Q225" s="201"/>
      <c r="R225" s="201"/>
      <c r="S225" s="201"/>
      <c r="T225" s="202"/>
      <c r="AT225" s="203" t="s">
        <v>165</v>
      </c>
      <c r="AU225" s="203" t="s">
        <v>83</v>
      </c>
      <c r="AV225" s="13" t="s">
        <v>83</v>
      </c>
      <c r="AW225" s="13" t="s">
        <v>34</v>
      </c>
      <c r="AX225" s="13" t="s">
        <v>81</v>
      </c>
      <c r="AY225" s="203" t="s">
        <v>153</v>
      </c>
    </row>
    <row r="226" spans="1:65" s="2" customFormat="1" ht="24.2" customHeight="1">
      <c r="A226" s="35"/>
      <c r="B226" s="36"/>
      <c r="C226" s="215" t="s">
        <v>408</v>
      </c>
      <c r="D226" s="215" t="s">
        <v>298</v>
      </c>
      <c r="E226" s="216" t="s">
        <v>409</v>
      </c>
      <c r="F226" s="217" t="s">
        <v>410</v>
      </c>
      <c r="G226" s="218" t="s">
        <v>205</v>
      </c>
      <c r="H226" s="219">
        <v>1.5</v>
      </c>
      <c r="I226" s="220"/>
      <c r="J226" s="221">
        <f>ROUND(I226*H226,2)</f>
        <v>0</v>
      </c>
      <c r="K226" s="217" t="s">
        <v>160</v>
      </c>
      <c r="L226" s="222"/>
      <c r="M226" s="223" t="s">
        <v>19</v>
      </c>
      <c r="N226" s="224" t="s">
        <v>44</v>
      </c>
      <c r="O226" s="65"/>
      <c r="P226" s="183">
        <f>O226*H226</f>
        <v>0</v>
      </c>
      <c r="Q226" s="183">
        <v>0.00018</v>
      </c>
      <c r="R226" s="183">
        <f>Q226*H226</f>
        <v>0.00027</v>
      </c>
      <c r="S226" s="183">
        <v>0</v>
      </c>
      <c r="T226" s="184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85" t="s">
        <v>302</v>
      </c>
      <c r="AT226" s="185" t="s">
        <v>298</v>
      </c>
      <c r="AU226" s="185" t="s">
        <v>83</v>
      </c>
      <c r="AY226" s="18" t="s">
        <v>153</v>
      </c>
      <c r="BE226" s="186">
        <f>IF(N226="základní",J226,0)</f>
        <v>0</v>
      </c>
      <c r="BF226" s="186">
        <f>IF(N226="snížená",J226,0)</f>
        <v>0</v>
      </c>
      <c r="BG226" s="186">
        <f>IF(N226="zákl. přenesená",J226,0)</f>
        <v>0</v>
      </c>
      <c r="BH226" s="186">
        <f>IF(N226="sníž. přenesená",J226,0)</f>
        <v>0</v>
      </c>
      <c r="BI226" s="186">
        <f>IF(N226="nulová",J226,0)</f>
        <v>0</v>
      </c>
      <c r="BJ226" s="18" t="s">
        <v>81</v>
      </c>
      <c r="BK226" s="186">
        <f>ROUND(I226*H226,2)</f>
        <v>0</v>
      </c>
      <c r="BL226" s="18" t="s">
        <v>212</v>
      </c>
      <c r="BM226" s="185" t="s">
        <v>411</v>
      </c>
    </row>
    <row r="227" spans="1:65" s="2" customFormat="1" ht="37.9" customHeight="1">
      <c r="A227" s="35"/>
      <c r="B227" s="36"/>
      <c r="C227" s="174" t="s">
        <v>412</v>
      </c>
      <c r="D227" s="174" t="s">
        <v>156</v>
      </c>
      <c r="E227" s="175" t="s">
        <v>413</v>
      </c>
      <c r="F227" s="176" t="s">
        <v>414</v>
      </c>
      <c r="G227" s="177" t="s">
        <v>384</v>
      </c>
      <c r="H227" s="178">
        <v>1</v>
      </c>
      <c r="I227" s="179"/>
      <c r="J227" s="180">
        <f>ROUND(I227*H227,2)</f>
        <v>0</v>
      </c>
      <c r="K227" s="176" t="s">
        <v>160</v>
      </c>
      <c r="L227" s="40"/>
      <c r="M227" s="181" t="s">
        <v>19</v>
      </c>
      <c r="N227" s="182" t="s">
        <v>44</v>
      </c>
      <c r="O227" s="65"/>
      <c r="P227" s="183">
        <f>O227*H227</f>
        <v>0</v>
      </c>
      <c r="Q227" s="183">
        <v>0.01387</v>
      </c>
      <c r="R227" s="183">
        <f>Q227*H227</f>
        <v>0.01387</v>
      </c>
      <c r="S227" s="183">
        <v>0</v>
      </c>
      <c r="T227" s="184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85" t="s">
        <v>212</v>
      </c>
      <c r="AT227" s="185" t="s">
        <v>156</v>
      </c>
      <c r="AU227" s="185" t="s">
        <v>83</v>
      </c>
      <c r="AY227" s="18" t="s">
        <v>153</v>
      </c>
      <c r="BE227" s="186">
        <f>IF(N227="základní",J227,0)</f>
        <v>0</v>
      </c>
      <c r="BF227" s="186">
        <f>IF(N227="snížená",J227,0)</f>
        <v>0</v>
      </c>
      <c r="BG227" s="186">
        <f>IF(N227="zákl. přenesená",J227,0)</f>
        <v>0</v>
      </c>
      <c r="BH227" s="186">
        <f>IF(N227="sníž. přenesená",J227,0)</f>
        <v>0</v>
      </c>
      <c r="BI227" s="186">
        <f>IF(N227="nulová",J227,0)</f>
        <v>0</v>
      </c>
      <c r="BJ227" s="18" t="s">
        <v>81</v>
      </c>
      <c r="BK227" s="186">
        <f>ROUND(I227*H227,2)</f>
        <v>0</v>
      </c>
      <c r="BL227" s="18" t="s">
        <v>212</v>
      </c>
      <c r="BM227" s="185" t="s">
        <v>415</v>
      </c>
    </row>
    <row r="228" spans="1:47" s="2" customFormat="1" ht="11.25">
      <c r="A228" s="35"/>
      <c r="B228" s="36"/>
      <c r="C228" s="37"/>
      <c r="D228" s="187" t="s">
        <v>163</v>
      </c>
      <c r="E228" s="37"/>
      <c r="F228" s="188" t="s">
        <v>416</v>
      </c>
      <c r="G228" s="37"/>
      <c r="H228" s="37"/>
      <c r="I228" s="189"/>
      <c r="J228" s="37"/>
      <c r="K228" s="37"/>
      <c r="L228" s="40"/>
      <c r="M228" s="190"/>
      <c r="N228" s="191"/>
      <c r="O228" s="65"/>
      <c r="P228" s="65"/>
      <c r="Q228" s="65"/>
      <c r="R228" s="65"/>
      <c r="S228" s="65"/>
      <c r="T228" s="66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T228" s="18" t="s">
        <v>163</v>
      </c>
      <c r="AU228" s="18" t="s">
        <v>83</v>
      </c>
    </row>
    <row r="229" spans="1:65" s="2" customFormat="1" ht="24.2" customHeight="1">
      <c r="A229" s="35"/>
      <c r="B229" s="36"/>
      <c r="C229" s="174" t="s">
        <v>417</v>
      </c>
      <c r="D229" s="174" t="s">
        <v>156</v>
      </c>
      <c r="E229" s="175" t="s">
        <v>418</v>
      </c>
      <c r="F229" s="176" t="s">
        <v>419</v>
      </c>
      <c r="G229" s="177" t="s">
        <v>211</v>
      </c>
      <c r="H229" s="178">
        <v>1</v>
      </c>
      <c r="I229" s="179"/>
      <c r="J229" s="180">
        <f>ROUND(I229*H229,2)</f>
        <v>0</v>
      </c>
      <c r="K229" s="176" t="s">
        <v>160</v>
      </c>
      <c r="L229" s="40"/>
      <c r="M229" s="181" t="s">
        <v>19</v>
      </c>
      <c r="N229" s="182" t="s">
        <v>44</v>
      </c>
      <c r="O229" s="65"/>
      <c r="P229" s="183">
        <f>O229*H229</f>
        <v>0</v>
      </c>
      <c r="Q229" s="183">
        <v>0</v>
      </c>
      <c r="R229" s="183">
        <f>Q229*H229</f>
        <v>0</v>
      </c>
      <c r="S229" s="183">
        <v>0</v>
      </c>
      <c r="T229" s="184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185" t="s">
        <v>212</v>
      </c>
      <c r="AT229" s="185" t="s">
        <v>156</v>
      </c>
      <c r="AU229" s="185" t="s">
        <v>83</v>
      </c>
      <c r="AY229" s="18" t="s">
        <v>153</v>
      </c>
      <c r="BE229" s="186">
        <f>IF(N229="základní",J229,0)</f>
        <v>0</v>
      </c>
      <c r="BF229" s="186">
        <f>IF(N229="snížená",J229,0)</f>
        <v>0</v>
      </c>
      <c r="BG229" s="186">
        <f>IF(N229="zákl. přenesená",J229,0)</f>
        <v>0</v>
      </c>
      <c r="BH229" s="186">
        <f>IF(N229="sníž. přenesená",J229,0)</f>
        <v>0</v>
      </c>
      <c r="BI229" s="186">
        <f>IF(N229="nulová",J229,0)</f>
        <v>0</v>
      </c>
      <c r="BJ229" s="18" t="s">
        <v>81</v>
      </c>
      <c r="BK229" s="186">
        <f>ROUND(I229*H229,2)</f>
        <v>0</v>
      </c>
      <c r="BL229" s="18" t="s">
        <v>212</v>
      </c>
      <c r="BM229" s="185" t="s">
        <v>420</v>
      </c>
    </row>
    <row r="230" spans="1:47" s="2" customFormat="1" ht="11.25">
      <c r="A230" s="35"/>
      <c r="B230" s="36"/>
      <c r="C230" s="37"/>
      <c r="D230" s="187" t="s">
        <v>163</v>
      </c>
      <c r="E230" s="37"/>
      <c r="F230" s="188" t="s">
        <v>421</v>
      </c>
      <c r="G230" s="37"/>
      <c r="H230" s="37"/>
      <c r="I230" s="189"/>
      <c r="J230" s="37"/>
      <c r="K230" s="37"/>
      <c r="L230" s="40"/>
      <c r="M230" s="190"/>
      <c r="N230" s="191"/>
      <c r="O230" s="65"/>
      <c r="P230" s="65"/>
      <c r="Q230" s="65"/>
      <c r="R230" s="65"/>
      <c r="S230" s="65"/>
      <c r="T230" s="66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T230" s="18" t="s">
        <v>163</v>
      </c>
      <c r="AU230" s="18" t="s">
        <v>83</v>
      </c>
    </row>
    <row r="231" spans="1:65" s="2" customFormat="1" ht="16.5" customHeight="1">
      <c r="A231" s="35"/>
      <c r="B231" s="36"/>
      <c r="C231" s="215" t="s">
        <v>422</v>
      </c>
      <c r="D231" s="215" t="s">
        <v>298</v>
      </c>
      <c r="E231" s="216" t="s">
        <v>423</v>
      </c>
      <c r="F231" s="217" t="s">
        <v>424</v>
      </c>
      <c r="G231" s="218" t="s">
        <v>211</v>
      </c>
      <c r="H231" s="219">
        <v>1</v>
      </c>
      <c r="I231" s="220"/>
      <c r="J231" s="221">
        <f>ROUND(I231*H231,2)</f>
        <v>0</v>
      </c>
      <c r="K231" s="217" t="s">
        <v>160</v>
      </c>
      <c r="L231" s="222"/>
      <c r="M231" s="223" t="s">
        <v>19</v>
      </c>
      <c r="N231" s="224" t="s">
        <v>44</v>
      </c>
      <c r="O231" s="65"/>
      <c r="P231" s="183">
        <f>O231*H231</f>
        <v>0</v>
      </c>
      <c r="Q231" s="183">
        <v>0.0024</v>
      </c>
      <c r="R231" s="183">
        <f>Q231*H231</f>
        <v>0.0024</v>
      </c>
      <c r="S231" s="183">
        <v>0</v>
      </c>
      <c r="T231" s="184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85" t="s">
        <v>302</v>
      </c>
      <c r="AT231" s="185" t="s">
        <v>298</v>
      </c>
      <c r="AU231" s="185" t="s">
        <v>83</v>
      </c>
      <c r="AY231" s="18" t="s">
        <v>153</v>
      </c>
      <c r="BE231" s="186">
        <f>IF(N231="základní",J231,0)</f>
        <v>0</v>
      </c>
      <c r="BF231" s="186">
        <f>IF(N231="snížená",J231,0)</f>
        <v>0</v>
      </c>
      <c r="BG231" s="186">
        <f>IF(N231="zákl. přenesená",J231,0)</f>
        <v>0</v>
      </c>
      <c r="BH231" s="186">
        <f>IF(N231="sníž. přenesená",J231,0)</f>
        <v>0</v>
      </c>
      <c r="BI231" s="186">
        <f>IF(N231="nulová",J231,0)</f>
        <v>0</v>
      </c>
      <c r="BJ231" s="18" t="s">
        <v>81</v>
      </c>
      <c r="BK231" s="186">
        <f>ROUND(I231*H231,2)</f>
        <v>0</v>
      </c>
      <c r="BL231" s="18" t="s">
        <v>212</v>
      </c>
      <c r="BM231" s="185" t="s">
        <v>425</v>
      </c>
    </row>
    <row r="232" spans="1:65" s="2" customFormat="1" ht="16.5" customHeight="1">
      <c r="A232" s="35"/>
      <c r="B232" s="36"/>
      <c r="C232" s="174" t="s">
        <v>426</v>
      </c>
      <c r="D232" s="174" t="s">
        <v>156</v>
      </c>
      <c r="E232" s="175" t="s">
        <v>427</v>
      </c>
      <c r="F232" s="176" t="s">
        <v>428</v>
      </c>
      <c r="G232" s="177" t="s">
        <v>384</v>
      </c>
      <c r="H232" s="178">
        <v>1</v>
      </c>
      <c r="I232" s="179"/>
      <c r="J232" s="180">
        <f>ROUND(I232*H232,2)</f>
        <v>0</v>
      </c>
      <c r="K232" s="176" t="s">
        <v>160</v>
      </c>
      <c r="L232" s="40"/>
      <c r="M232" s="181" t="s">
        <v>19</v>
      </c>
      <c r="N232" s="182" t="s">
        <v>44</v>
      </c>
      <c r="O232" s="65"/>
      <c r="P232" s="183">
        <f>O232*H232</f>
        <v>0</v>
      </c>
      <c r="Q232" s="183">
        <v>0.00583</v>
      </c>
      <c r="R232" s="183">
        <f>Q232*H232</f>
        <v>0.00583</v>
      </c>
      <c r="S232" s="183">
        <v>0</v>
      </c>
      <c r="T232" s="184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185" t="s">
        <v>212</v>
      </c>
      <c r="AT232" s="185" t="s">
        <v>156</v>
      </c>
      <c r="AU232" s="185" t="s">
        <v>83</v>
      </c>
      <c r="AY232" s="18" t="s">
        <v>153</v>
      </c>
      <c r="BE232" s="186">
        <f>IF(N232="základní",J232,0)</f>
        <v>0</v>
      </c>
      <c r="BF232" s="186">
        <f>IF(N232="snížená",J232,0)</f>
        <v>0</v>
      </c>
      <c r="BG232" s="186">
        <f>IF(N232="zákl. přenesená",J232,0)</f>
        <v>0</v>
      </c>
      <c r="BH232" s="186">
        <f>IF(N232="sníž. přenesená",J232,0)</f>
        <v>0</v>
      </c>
      <c r="BI232" s="186">
        <f>IF(N232="nulová",J232,0)</f>
        <v>0</v>
      </c>
      <c r="BJ232" s="18" t="s">
        <v>81</v>
      </c>
      <c r="BK232" s="186">
        <f>ROUND(I232*H232,2)</f>
        <v>0</v>
      </c>
      <c r="BL232" s="18" t="s">
        <v>212</v>
      </c>
      <c r="BM232" s="185" t="s">
        <v>429</v>
      </c>
    </row>
    <row r="233" spans="1:47" s="2" customFormat="1" ht="11.25">
      <c r="A233" s="35"/>
      <c r="B233" s="36"/>
      <c r="C233" s="37"/>
      <c r="D233" s="187" t="s">
        <v>163</v>
      </c>
      <c r="E233" s="37"/>
      <c r="F233" s="188" t="s">
        <v>430</v>
      </c>
      <c r="G233" s="37"/>
      <c r="H233" s="37"/>
      <c r="I233" s="189"/>
      <c r="J233" s="37"/>
      <c r="K233" s="37"/>
      <c r="L233" s="40"/>
      <c r="M233" s="190"/>
      <c r="N233" s="191"/>
      <c r="O233" s="65"/>
      <c r="P233" s="65"/>
      <c r="Q233" s="65"/>
      <c r="R233" s="65"/>
      <c r="S233" s="65"/>
      <c r="T233" s="66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T233" s="18" t="s">
        <v>163</v>
      </c>
      <c r="AU233" s="18" t="s">
        <v>83</v>
      </c>
    </row>
    <row r="234" spans="1:65" s="2" customFormat="1" ht="24.2" customHeight="1">
      <c r="A234" s="35"/>
      <c r="B234" s="36"/>
      <c r="C234" s="215" t="s">
        <v>431</v>
      </c>
      <c r="D234" s="215" t="s">
        <v>298</v>
      </c>
      <c r="E234" s="216" t="s">
        <v>432</v>
      </c>
      <c r="F234" s="217" t="s">
        <v>433</v>
      </c>
      <c r="G234" s="218" t="s">
        <v>211</v>
      </c>
      <c r="H234" s="219">
        <v>1</v>
      </c>
      <c r="I234" s="220"/>
      <c r="J234" s="221">
        <f>ROUND(I234*H234,2)</f>
        <v>0</v>
      </c>
      <c r="K234" s="217" t="s">
        <v>206</v>
      </c>
      <c r="L234" s="222"/>
      <c r="M234" s="223" t="s">
        <v>19</v>
      </c>
      <c r="N234" s="224" t="s">
        <v>44</v>
      </c>
      <c r="O234" s="65"/>
      <c r="P234" s="183">
        <f>O234*H234</f>
        <v>0</v>
      </c>
      <c r="Q234" s="183">
        <v>0.013</v>
      </c>
      <c r="R234" s="183">
        <f>Q234*H234</f>
        <v>0.013</v>
      </c>
      <c r="S234" s="183">
        <v>0</v>
      </c>
      <c r="T234" s="184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85" t="s">
        <v>302</v>
      </c>
      <c r="AT234" s="185" t="s">
        <v>298</v>
      </c>
      <c r="AU234" s="185" t="s">
        <v>83</v>
      </c>
      <c r="AY234" s="18" t="s">
        <v>153</v>
      </c>
      <c r="BE234" s="186">
        <f>IF(N234="základní",J234,0)</f>
        <v>0</v>
      </c>
      <c r="BF234" s="186">
        <f>IF(N234="snížená",J234,0)</f>
        <v>0</v>
      </c>
      <c r="BG234" s="186">
        <f>IF(N234="zákl. přenesená",J234,0)</f>
        <v>0</v>
      </c>
      <c r="BH234" s="186">
        <f>IF(N234="sníž. přenesená",J234,0)</f>
        <v>0</v>
      </c>
      <c r="BI234" s="186">
        <f>IF(N234="nulová",J234,0)</f>
        <v>0</v>
      </c>
      <c r="BJ234" s="18" t="s">
        <v>81</v>
      </c>
      <c r="BK234" s="186">
        <f>ROUND(I234*H234,2)</f>
        <v>0</v>
      </c>
      <c r="BL234" s="18" t="s">
        <v>212</v>
      </c>
      <c r="BM234" s="185" t="s">
        <v>434</v>
      </c>
    </row>
    <row r="235" spans="2:51" s="13" customFormat="1" ht="11.25">
      <c r="B235" s="192"/>
      <c r="C235" s="193"/>
      <c r="D235" s="194" t="s">
        <v>165</v>
      </c>
      <c r="E235" s="195" t="s">
        <v>19</v>
      </c>
      <c r="F235" s="196" t="s">
        <v>435</v>
      </c>
      <c r="G235" s="193"/>
      <c r="H235" s="197">
        <v>1</v>
      </c>
      <c r="I235" s="198"/>
      <c r="J235" s="193"/>
      <c r="K235" s="193"/>
      <c r="L235" s="199"/>
      <c r="M235" s="200"/>
      <c r="N235" s="201"/>
      <c r="O235" s="201"/>
      <c r="P235" s="201"/>
      <c r="Q235" s="201"/>
      <c r="R235" s="201"/>
      <c r="S235" s="201"/>
      <c r="T235" s="202"/>
      <c r="AT235" s="203" t="s">
        <v>165</v>
      </c>
      <c r="AU235" s="203" t="s">
        <v>83</v>
      </c>
      <c r="AV235" s="13" t="s">
        <v>83</v>
      </c>
      <c r="AW235" s="13" t="s">
        <v>34</v>
      </c>
      <c r="AX235" s="13" t="s">
        <v>81</v>
      </c>
      <c r="AY235" s="203" t="s">
        <v>153</v>
      </c>
    </row>
    <row r="236" spans="1:65" s="2" customFormat="1" ht="33" customHeight="1">
      <c r="A236" s="35"/>
      <c r="B236" s="36"/>
      <c r="C236" s="174" t="s">
        <v>436</v>
      </c>
      <c r="D236" s="174" t="s">
        <v>156</v>
      </c>
      <c r="E236" s="175" t="s">
        <v>437</v>
      </c>
      <c r="F236" s="176" t="s">
        <v>438</v>
      </c>
      <c r="G236" s="177" t="s">
        <v>211</v>
      </c>
      <c r="H236" s="178">
        <v>1</v>
      </c>
      <c r="I236" s="179"/>
      <c r="J236" s="180">
        <f>ROUND(I236*H236,2)</f>
        <v>0</v>
      </c>
      <c r="K236" s="176" t="s">
        <v>206</v>
      </c>
      <c r="L236" s="40"/>
      <c r="M236" s="181" t="s">
        <v>19</v>
      </c>
      <c r="N236" s="182" t="s">
        <v>44</v>
      </c>
      <c r="O236" s="65"/>
      <c r="P236" s="183">
        <f>O236*H236</f>
        <v>0</v>
      </c>
      <c r="Q236" s="183">
        <v>0.00285</v>
      </c>
      <c r="R236" s="183">
        <f>Q236*H236</f>
        <v>0.00285</v>
      </c>
      <c r="S236" s="183">
        <v>0</v>
      </c>
      <c r="T236" s="184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185" t="s">
        <v>212</v>
      </c>
      <c r="AT236" s="185" t="s">
        <v>156</v>
      </c>
      <c r="AU236" s="185" t="s">
        <v>83</v>
      </c>
      <c r="AY236" s="18" t="s">
        <v>153</v>
      </c>
      <c r="BE236" s="186">
        <f>IF(N236="základní",J236,0)</f>
        <v>0</v>
      </c>
      <c r="BF236" s="186">
        <f>IF(N236="snížená",J236,0)</f>
        <v>0</v>
      </c>
      <c r="BG236" s="186">
        <f>IF(N236="zákl. přenesená",J236,0)</f>
        <v>0</v>
      </c>
      <c r="BH236" s="186">
        <f>IF(N236="sníž. přenesená",J236,0)</f>
        <v>0</v>
      </c>
      <c r="BI236" s="186">
        <f>IF(N236="nulová",J236,0)</f>
        <v>0</v>
      </c>
      <c r="BJ236" s="18" t="s">
        <v>81</v>
      </c>
      <c r="BK236" s="186">
        <f>ROUND(I236*H236,2)</f>
        <v>0</v>
      </c>
      <c r="BL236" s="18" t="s">
        <v>212</v>
      </c>
      <c r="BM236" s="185" t="s">
        <v>439</v>
      </c>
    </row>
    <row r="237" spans="1:65" s="2" customFormat="1" ht="24.2" customHeight="1">
      <c r="A237" s="35"/>
      <c r="B237" s="36"/>
      <c r="C237" s="174" t="s">
        <v>440</v>
      </c>
      <c r="D237" s="174" t="s">
        <v>156</v>
      </c>
      <c r="E237" s="175" t="s">
        <v>441</v>
      </c>
      <c r="F237" s="176" t="s">
        <v>442</v>
      </c>
      <c r="G237" s="177" t="s">
        <v>384</v>
      </c>
      <c r="H237" s="178">
        <v>1</v>
      </c>
      <c r="I237" s="179"/>
      <c r="J237" s="180">
        <f>ROUND(I237*H237,2)</f>
        <v>0</v>
      </c>
      <c r="K237" s="176" t="s">
        <v>206</v>
      </c>
      <c r="L237" s="40"/>
      <c r="M237" s="181" t="s">
        <v>19</v>
      </c>
      <c r="N237" s="182" t="s">
        <v>44</v>
      </c>
      <c r="O237" s="65"/>
      <c r="P237" s="183">
        <f>O237*H237</f>
        <v>0</v>
      </c>
      <c r="Q237" s="183">
        <v>0.01736</v>
      </c>
      <c r="R237" s="183">
        <f>Q237*H237</f>
        <v>0.01736</v>
      </c>
      <c r="S237" s="183">
        <v>0</v>
      </c>
      <c r="T237" s="184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185" t="s">
        <v>212</v>
      </c>
      <c r="AT237" s="185" t="s">
        <v>156</v>
      </c>
      <c r="AU237" s="185" t="s">
        <v>83</v>
      </c>
      <c r="AY237" s="18" t="s">
        <v>153</v>
      </c>
      <c r="BE237" s="186">
        <f>IF(N237="základní",J237,0)</f>
        <v>0</v>
      </c>
      <c r="BF237" s="186">
        <f>IF(N237="snížená",J237,0)</f>
        <v>0</v>
      </c>
      <c r="BG237" s="186">
        <f>IF(N237="zákl. přenesená",J237,0)</f>
        <v>0</v>
      </c>
      <c r="BH237" s="186">
        <f>IF(N237="sníž. přenesená",J237,0)</f>
        <v>0</v>
      </c>
      <c r="BI237" s="186">
        <f>IF(N237="nulová",J237,0)</f>
        <v>0</v>
      </c>
      <c r="BJ237" s="18" t="s">
        <v>81</v>
      </c>
      <c r="BK237" s="186">
        <f>ROUND(I237*H237,2)</f>
        <v>0</v>
      </c>
      <c r="BL237" s="18" t="s">
        <v>212</v>
      </c>
      <c r="BM237" s="185" t="s">
        <v>443</v>
      </c>
    </row>
    <row r="238" spans="1:65" s="2" customFormat="1" ht="24.2" customHeight="1">
      <c r="A238" s="35"/>
      <c r="B238" s="36"/>
      <c r="C238" s="174" t="s">
        <v>444</v>
      </c>
      <c r="D238" s="174" t="s">
        <v>156</v>
      </c>
      <c r="E238" s="175" t="s">
        <v>445</v>
      </c>
      <c r="F238" s="176" t="s">
        <v>446</v>
      </c>
      <c r="G238" s="177" t="s">
        <v>384</v>
      </c>
      <c r="H238" s="178">
        <v>1</v>
      </c>
      <c r="I238" s="179"/>
      <c r="J238" s="180">
        <f>ROUND(I238*H238,2)</f>
        <v>0</v>
      </c>
      <c r="K238" s="176" t="s">
        <v>206</v>
      </c>
      <c r="L238" s="40"/>
      <c r="M238" s="181" t="s">
        <v>19</v>
      </c>
      <c r="N238" s="182" t="s">
        <v>44</v>
      </c>
      <c r="O238" s="65"/>
      <c r="P238" s="183">
        <f>O238*H238</f>
        <v>0</v>
      </c>
      <c r="Q238" s="183">
        <v>0.00214</v>
      </c>
      <c r="R238" s="183">
        <f>Q238*H238</f>
        <v>0.00214</v>
      </c>
      <c r="S238" s="183">
        <v>0</v>
      </c>
      <c r="T238" s="184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185" t="s">
        <v>212</v>
      </c>
      <c r="AT238" s="185" t="s">
        <v>156</v>
      </c>
      <c r="AU238" s="185" t="s">
        <v>83</v>
      </c>
      <c r="AY238" s="18" t="s">
        <v>153</v>
      </c>
      <c r="BE238" s="186">
        <f>IF(N238="základní",J238,0)</f>
        <v>0</v>
      </c>
      <c r="BF238" s="186">
        <f>IF(N238="snížená",J238,0)</f>
        <v>0</v>
      </c>
      <c r="BG238" s="186">
        <f>IF(N238="zákl. přenesená",J238,0)</f>
        <v>0</v>
      </c>
      <c r="BH238" s="186">
        <f>IF(N238="sníž. přenesená",J238,0)</f>
        <v>0</v>
      </c>
      <c r="BI238" s="186">
        <f>IF(N238="nulová",J238,0)</f>
        <v>0</v>
      </c>
      <c r="BJ238" s="18" t="s">
        <v>81</v>
      </c>
      <c r="BK238" s="186">
        <f>ROUND(I238*H238,2)</f>
        <v>0</v>
      </c>
      <c r="BL238" s="18" t="s">
        <v>212</v>
      </c>
      <c r="BM238" s="185" t="s">
        <v>447</v>
      </c>
    </row>
    <row r="239" spans="2:51" s="13" customFormat="1" ht="22.5">
      <c r="B239" s="192"/>
      <c r="C239" s="193"/>
      <c r="D239" s="194" t="s">
        <v>165</v>
      </c>
      <c r="E239" s="195" t="s">
        <v>19</v>
      </c>
      <c r="F239" s="196" t="s">
        <v>448</v>
      </c>
      <c r="G239" s="193"/>
      <c r="H239" s="197">
        <v>1</v>
      </c>
      <c r="I239" s="198"/>
      <c r="J239" s="193"/>
      <c r="K239" s="193"/>
      <c r="L239" s="199"/>
      <c r="M239" s="200"/>
      <c r="N239" s="201"/>
      <c r="O239" s="201"/>
      <c r="P239" s="201"/>
      <c r="Q239" s="201"/>
      <c r="R239" s="201"/>
      <c r="S239" s="201"/>
      <c r="T239" s="202"/>
      <c r="AT239" s="203" t="s">
        <v>165</v>
      </c>
      <c r="AU239" s="203" t="s">
        <v>83</v>
      </c>
      <c r="AV239" s="13" t="s">
        <v>83</v>
      </c>
      <c r="AW239" s="13" t="s">
        <v>34</v>
      </c>
      <c r="AX239" s="13" t="s">
        <v>81</v>
      </c>
      <c r="AY239" s="203" t="s">
        <v>153</v>
      </c>
    </row>
    <row r="240" spans="1:65" s="2" customFormat="1" ht="33" customHeight="1">
      <c r="A240" s="35"/>
      <c r="B240" s="36"/>
      <c r="C240" s="174" t="s">
        <v>449</v>
      </c>
      <c r="D240" s="174" t="s">
        <v>156</v>
      </c>
      <c r="E240" s="175" t="s">
        <v>450</v>
      </c>
      <c r="F240" s="176" t="s">
        <v>451</v>
      </c>
      <c r="G240" s="177" t="s">
        <v>384</v>
      </c>
      <c r="H240" s="178">
        <v>1</v>
      </c>
      <c r="I240" s="179"/>
      <c r="J240" s="180">
        <f>ROUND(I240*H240,2)</f>
        <v>0</v>
      </c>
      <c r="K240" s="176" t="s">
        <v>206</v>
      </c>
      <c r="L240" s="40"/>
      <c r="M240" s="181" t="s">
        <v>19</v>
      </c>
      <c r="N240" s="182" t="s">
        <v>44</v>
      </c>
      <c r="O240" s="65"/>
      <c r="P240" s="183">
        <f>O240*H240</f>
        <v>0</v>
      </c>
      <c r="Q240" s="183">
        <v>0.01046</v>
      </c>
      <c r="R240" s="183">
        <f>Q240*H240</f>
        <v>0.01046</v>
      </c>
      <c r="S240" s="183">
        <v>0</v>
      </c>
      <c r="T240" s="184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185" t="s">
        <v>212</v>
      </c>
      <c r="AT240" s="185" t="s">
        <v>156</v>
      </c>
      <c r="AU240" s="185" t="s">
        <v>83</v>
      </c>
      <c r="AY240" s="18" t="s">
        <v>153</v>
      </c>
      <c r="BE240" s="186">
        <f>IF(N240="základní",J240,0)</f>
        <v>0</v>
      </c>
      <c r="BF240" s="186">
        <f>IF(N240="snížená",J240,0)</f>
        <v>0</v>
      </c>
      <c r="BG240" s="186">
        <f>IF(N240="zákl. přenesená",J240,0)</f>
        <v>0</v>
      </c>
      <c r="BH240" s="186">
        <f>IF(N240="sníž. přenesená",J240,0)</f>
        <v>0</v>
      </c>
      <c r="BI240" s="186">
        <f>IF(N240="nulová",J240,0)</f>
        <v>0</v>
      </c>
      <c r="BJ240" s="18" t="s">
        <v>81</v>
      </c>
      <c r="BK240" s="186">
        <f>ROUND(I240*H240,2)</f>
        <v>0</v>
      </c>
      <c r="BL240" s="18" t="s">
        <v>212</v>
      </c>
      <c r="BM240" s="185" t="s">
        <v>452</v>
      </c>
    </row>
    <row r="241" spans="2:51" s="13" customFormat="1" ht="22.5">
      <c r="B241" s="192"/>
      <c r="C241" s="193"/>
      <c r="D241" s="194" t="s">
        <v>165</v>
      </c>
      <c r="E241" s="195" t="s">
        <v>19</v>
      </c>
      <c r="F241" s="196" t="s">
        <v>453</v>
      </c>
      <c r="G241" s="193"/>
      <c r="H241" s="197">
        <v>1</v>
      </c>
      <c r="I241" s="198"/>
      <c r="J241" s="193"/>
      <c r="K241" s="193"/>
      <c r="L241" s="199"/>
      <c r="M241" s="200"/>
      <c r="N241" s="201"/>
      <c r="O241" s="201"/>
      <c r="P241" s="201"/>
      <c r="Q241" s="201"/>
      <c r="R241" s="201"/>
      <c r="S241" s="201"/>
      <c r="T241" s="202"/>
      <c r="AT241" s="203" t="s">
        <v>165</v>
      </c>
      <c r="AU241" s="203" t="s">
        <v>83</v>
      </c>
      <c r="AV241" s="13" t="s">
        <v>83</v>
      </c>
      <c r="AW241" s="13" t="s">
        <v>34</v>
      </c>
      <c r="AX241" s="13" t="s">
        <v>81</v>
      </c>
      <c r="AY241" s="203" t="s">
        <v>153</v>
      </c>
    </row>
    <row r="242" spans="1:65" s="2" customFormat="1" ht="33" customHeight="1">
      <c r="A242" s="35"/>
      <c r="B242" s="36"/>
      <c r="C242" s="174" t="s">
        <v>454</v>
      </c>
      <c r="D242" s="174" t="s">
        <v>156</v>
      </c>
      <c r="E242" s="175" t="s">
        <v>455</v>
      </c>
      <c r="F242" s="176" t="s">
        <v>456</v>
      </c>
      <c r="G242" s="177" t="s">
        <v>211</v>
      </c>
      <c r="H242" s="178">
        <v>1</v>
      </c>
      <c r="I242" s="179"/>
      <c r="J242" s="180">
        <f>ROUND(I242*H242,2)</f>
        <v>0</v>
      </c>
      <c r="K242" s="176" t="s">
        <v>160</v>
      </c>
      <c r="L242" s="40"/>
      <c r="M242" s="181" t="s">
        <v>19</v>
      </c>
      <c r="N242" s="182" t="s">
        <v>44</v>
      </c>
      <c r="O242" s="65"/>
      <c r="P242" s="183">
        <f>O242*H242</f>
        <v>0</v>
      </c>
      <c r="Q242" s="183">
        <v>0.00128</v>
      </c>
      <c r="R242" s="183">
        <f>Q242*H242</f>
        <v>0.00128</v>
      </c>
      <c r="S242" s="183">
        <v>0</v>
      </c>
      <c r="T242" s="184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185" t="s">
        <v>212</v>
      </c>
      <c r="AT242" s="185" t="s">
        <v>156</v>
      </c>
      <c r="AU242" s="185" t="s">
        <v>83</v>
      </c>
      <c r="AY242" s="18" t="s">
        <v>153</v>
      </c>
      <c r="BE242" s="186">
        <f>IF(N242="základní",J242,0)</f>
        <v>0</v>
      </c>
      <c r="BF242" s="186">
        <f>IF(N242="snížená",J242,0)</f>
        <v>0</v>
      </c>
      <c r="BG242" s="186">
        <f>IF(N242="zákl. přenesená",J242,0)</f>
        <v>0</v>
      </c>
      <c r="BH242" s="186">
        <f>IF(N242="sníž. přenesená",J242,0)</f>
        <v>0</v>
      </c>
      <c r="BI242" s="186">
        <f>IF(N242="nulová",J242,0)</f>
        <v>0</v>
      </c>
      <c r="BJ242" s="18" t="s">
        <v>81</v>
      </c>
      <c r="BK242" s="186">
        <f>ROUND(I242*H242,2)</f>
        <v>0</v>
      </c>
      <c r="BL242" s="18" t="s">
        <v>212</v>
      </c>
      <c r="BM242" s="185" t="s">
        <v>457</v>
      </c>
    </row>
    <row r="243" spans="1:47" s="2" customFormat="1" ht="11.25">
      <c r="A243" s="35"/>
      <c r="B243" s="36"/>
      <c r="C243" s="37"/>
      <c r="D243" s="187" t="s">
        <v>163</v>
      </c>
      <c r="E243" s="37"/>
      <c r="F243" s="188" t="s">
        <v>458</v>
      </c>
      <c r="G243" s="37"/>
      <c r="H243" s="37"/>
      <c r="I243" s="189"/>
      <c r="J243" s="37"/>
      <c r="K243" s="37"/>
      <c r="L243" s="40"/>
      <c r="M243" s="190"/>
      <c r="N243" s="191"/>
      <c r="O243" s="65"/>
      <c r="P243" s="65"/>
      <c r="Q243" s="65"/>
      <c r="R243" s="65"/>
      <c r="S243" s="65"/>
      <c r="T243" s="66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T243" s="18" t="s">
        <v>163</v>
      </c>
      <c r="AU243" s="18" t="s">
        <v>83</v>
      </c>
    </row>
    <row r="244" spans="2:51" s="13" customFormat="1" ht="11.25">
      <c r="B244" s="192"/>
      <c r="C244" s="193"/>
      <c r="D244" s="194" t="s">
        <v>165</v>
      </c>
      <c r="E244" s="195" t="s">
        <v>19</v>
      </c>
      <c r="F244" s="196" t="s">
        <v>459</v>
      </c>
      <c r="G244" s="193"/>
      <c r="H244" s="197">
        <v>1</v>
      </c>
      <c r="I244" s="198"/>
      <c r="J244" s="193"/>
      <c r="K244" s="193"/>
      <c r="L244" s="199"/>
      <c r="M244" s="200"/>
      <c r="N244" s="201"/>
      <c r="O244" s="201"/>
      <c r="P244" s="201"/>
      <c r="Q244" s="201"/>
      <c r="R244" s="201"/>
      <c r="S244" s="201"/>
      <c r="T244" s="202"/>
      <c r="AT244" s="203" t="s">
        <v>165</v>
      </c>
      <c r="AU244" s="203" t="s">
        <v>83</v>
      </c>
      <c r="AV244" s="13" t="s">
        <v>83</v>
      </c>
      <c r="AW244" s="13" t="s">
        <v>34</v>
      </c>
      <c r="AX244" s="13" t="s">
        <v>81</v>
      </c>
      <c r="AY244" s="203" t="s">
        <v>153</v>
      </c>
    </row>
    <row r="245" spans="1:65" s="2" customFormat="1" ht="24.2" customHeight="1">
      <c r="A245" s="35"/>
      <c r="B245" s="36"/>
      <c r="C245" s="174" t="s">
        <v>460</v>
      </c>
      <c r="D245" s="174" t="s">
        <v>156</v>
      </c>
      <c r="E245" s="175" t="s">
        <v>461</v>
      </c>
      <c r="F245" s="176" t="s">
        <v>462</v>
      </c>
      <c r="G245" s="177" t="s">
        <v>384</v>
      </c>
      <c r="H245" s="178">
        <v>1</v>
      </c>
      <c r="I245" s="179"/>
      <c r="J245" s="180">
        <f>ROUND(I245*H245,2)</f>
        <v>0</v>
      </c>
      <c r="K245" s="176" t="s">
        <v>160</v>
      </c>
      <c r="L245" s="40"/>
      <c r="M245" s="181" t="s">
        <v>19</v>
      </c>
      <c r="N245" s="182" t="s">
        <v>44</v>
      </c>
      <c r="O245" s="65"/>
      <c r="P245" s="183">
        <f>O245*H245</f>
        <v>0</v>
      </c>
      <c r="Q245" s="183">
        <v>0.0018</v>
      </c>
      <c r="R245" s="183">
        <f>Q245*H245</f>
        <v>0.0018</v>
      </c>
      <c r="S245" s="183">
        <v>0</v>
      </c>
      <c r="T245" s="184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185" t="s">
        <v>212</v>
      </c>
      <c r="AT245" s="185" t="s">
        <v>156</v>
      </c>
      <c r="AU245" s="185" t="s">
        <v>83</v>
      </c>
      <c r="AY245" s="18" t="s">
        <v>153</v>
      </c>
      <c r="BE245" s="186">
        <f>IF(N245="základní",J245,0)</f>
        <v>0</v>
      </c>
      <c r="BF245" s="186">
        <f>IF(N245="snížená",J245,0)</f>
        <v>0</v>
      </c>
      <c r="BG245" s="186">
        <f>IF(N245="zákl. přenesená",J245,0)</f>
        <v>0</v>
      </c>
      <c r="BH245" s="186">
        <f>IF(N245="sníž. přenesená",J245,0)</f>
        <v>0</v>
      </c>
      <c r="BI245" s="186">
        <f>IF(N245="nulová",J245,0)</f>
        <v>0</v>
      </c>
      <c r="BJ245" s="18" t="s">
        <v>81</v>
      </c>
      <c r="BK245" s="186">
        <f>ROUND(I245*H245,2)</f>
        <v>0</v>
      </c>
      <c r="BL245" s="18" t="s">
        <v>212</v>
      </c>
      <c r="BM245" s="185" t="s">
        <v>463</v>
      </c>
    </row>
    <row r="246" spans="1:47" s="2" customFormat="1" ht="11.25">
      <c r="A246" s="35"/>
      <c r="B246" s="36"/>
      <c r="C246" s="37"/>
      <c r="D246" s="187" t="s">
        <v>163</v>
      </c>
      <c r="E246" s="37"/>
      <c r="F246" s="188" t="s">
        <v>464</v>
      </c>
      <c r="G246" s="37"/>
      <c r="H246" s="37"/>
      <c r="I246" s="189"/>
      <c r="J246" s="37"/>
      <c r="K246" s="37"/>
      <c r="L246" s="40"/>
      <c r="M246" s="190"/>
      <c r="N246" s="191"/>
      <c r="O246" s="65"/>
      <c r="P246" s="65"/>
      <c r="Q246" s="65"/>
      <c r="R246" s="65"/>
      <c r="S246" s="65"/>
      <c r="T246" s="66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T246" s="18" t="s">
        <v>163</v>
      </c>
      <c r="AU246" s="18" t="s">
        <v>83</v>
      </c>
    </row>
    <row r="247" spans="1:65" s="2" customFormat="1" ht="49.15" customHeight="1">
      <c r="A247" s="35"/>
      <c r="B247" s="36"/>
      <c r="C247" s="174" t="s">
        <v>465</v>
      </c>
      <c r="D247" s="174" t="s">
        <v>156</v>
      </c>
      <c r="E247" s="175" t="s">
        <v>466</v>
      </c>
      <c r="F247" s="176" t="s">
        <v>467</v>
      </c>
      <c r="G247" s="177" t="s">
        <v>249</v>
      </c>
      <c r="H247" s="178">
        <v>0.072</v>
      </c>
      <c r="I247" s="179"/>
      <c r="J247" s="180">
        <f>ROUND(I247*H247,2)</f>
        <v>0</v>
      </c>
      <c r="K247" s="176" t="s">
        <v>160</v>
      </c>
      <c r="L247" s="40"/>
      <c r="M247" s="181" t="s">
        <v>19</v>
      </c>
      <c r="N247" s="182" t="s">
        <v>44</v>
      </c>
      <c r="O247" s="65"/>
      <c r="P247" s="183">
        <f>O247*H247</f>
        <v>0</v>
      </c>
      <c r="Q247" s="183">
        <v>0</v>
      </c>
      <c r="R247" s="183">
        <f>Q247*H247</f>
        <v>0</v>
      </c>
      <c r="S247" s="183">
        <v>0</v>
      </c>
      <c r="T247" s="184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185" t="s">
        <v>212</v>
      </c>
      <c r="AT247" s="185" t="s">
        <v>156</v>
      </c>
      <c r="AU247" s="185" t="s">
        <v>83</v>
      </c>
      <c r="AY247" s="18" t="s">
        <v>153</v>
      </c>
      <c r="BE247" s="186">
        <f>IF(N247="základní",J247,0)</f>
        <v>0</v>
      </c>
      <c r="BF247" s="186">
        <f>IF(N247="snížená",J247,0)</f>
        <v>0</v>
      </c>
      <c r="BG247" s="186">
        <f>IF(N247="zákl. přenesená",J247,0)</f>
        <v>0</v>
      </c>
      <c r="BH247" s="186">
        <f>IF(N247="sníž. přenesená",J247,0)</f>
        <v>0</v>
      </c>
      <c r="BI247" s="186">
        <f>IF(N247="nulová",J247,0)</f>
        <v>0</v>
      </c>
      <c r="BJ247" s="18" t="s">
        <v>81</v>
      </c>
      <c r="BK247" s="186">
        <f>ROUND(I247*H247,2)</f>
        <v>0</v>
      </c>
      <c r="BL247" s="18" t="s">
        <v>212</v>
      </c>
      <c r="BM247" s="185" t="s">
        <v>468</v>
      </c>
    </row>
    <row r="248" spans="1:47" s="2" customFormat="1" ht="11.25">
      <c r="A248" s="35"/>
      <c r="B248" s="36"/>
      <c r="C248" s="37"/>
      <c r="D248" s="187" t="s">
        <v>163</v>
      </c>
      <c r="E248" s="37"/>
      <c r="F248" s="188" t="s">
        <v>469</v>
      </c>
      <c r="G248" s="37"/>
      <c r="H248" s="37"/>
      <c r="I248" s="189"/>
      <c r="J248" s="37"/>
      <c r="K248" s="37"/>
      <c r="L248" s="40"/>
      <c r="M248" s="190"/>
      <c r="N248" s="191"/>
      <c r="O248" s="65"/>
      <c r="P248" s="65"/>
      <c r="Q248" s="65"/>
      <c r="R248" s="65"/>
      <c r="S248" s="65"/>
      <c r="T248" s="66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T248" s="18" t="s">
        <v>163</v>
      </c>
      <c r="AU248" s="18" t="s">
        <v>83</v>
      </c>
    </row>
    <row r="249" spans="2:63" s="12" customFormat="1" ht="22.9" customHeight="1">
      <c r="B249" s="158"/>
      <c r="C249" s="159"/>
      <c r="D249" s="160" t="s">
        <v>72</v>
      </c>
      <c r="E249" s="172" t="s">
        <v>470</v>
      </c>
      <c r="F249" s="172" t="s">
        <v>471</v>
      </c>
      <c r="G249" s="159"/>
      <c r="H249" s="159"/>
      <c r="I249" s="162"/>
      <c r="J249" s="173">
        <f>BK249</f>
        <v>0</v>
      </c>
      <c r="K249" s="159"/>
      <c r="L249" s="164"/>
      <c r="M249" s="165"/>
      <c r="N249" s="166"/>
      <c r="O249" s="166"/>
      <c r="P249" s="167">
        <f>SUM(P250:P272)</f>
        <v>0</v>
      </c>
      <c r="Q249" s="166"/>
      <c r="R249" s="167">
        <f>SUM(R250:R272)</f>
        <v>0.0014600000000000001</v>
      </c>
      <c r="S249" s="166"/>
      <c r="T249" s="168">
        <f>SUM(T250:T272)</f>
        <v>0.00625</v>
      </c>
      <c r="AR249" s="169" t="s">
        <v>83</v>
      </c>
      <c r="AT249" s="170" t="s">
        <v>72</v>
      </c>
      <c r="AU249" s="170" t="s">
        <v>81</v>
      </c>
      <c r="AY249" s="169" t="s">
        <v>153</v>
      </c>
      <c r="BK249" s="171">
        <f>SUM(BK250:BK272)</f>
        <v>0</v>
      </c>
    </row>
    <row r="250" spans="1:65" s="2" customFormat="1" ht="21.75" customHeight="1">
      <c r="A250" s="35"/>
      <c r="B250" s="36"/>
      <c r="C250" s="174" t="s">
        <v>472</v>
      </c>
      <c r="D250" s="174" t="s">
        <v>156</v>
      </c>
      <c r="E250" s="175" t="s">
        <v>473</v>
      </c>
      <c r="F250" s="176" t="s">
        <v>474</v>
      </c>
      <c r="G250" s="177" t="s">
        <v>211</v>
      </c>
      <c r="H250" s="178">
        <v>4</v>
      </c>
      <c r="I250" s="179"/>
      <c r="J250" s="180">
        <f>ROUND(I250*H250,2)</f>
        <v>0</v>
      </c>
      <c r="K250" s="176" t="s">
        <v>206</v>
      </c>
      <c r="L250" s="40"/>
      <c r="M250" s="181" t="s">
        <v>19</v>
      </c>
      <c r="N250" s="182" t="s">
        <v>44</v>
      </c>
      <c r="O250" s="65"/>
      <c r="P250" s="183">
        <f>O250*H250</f>
        <v>0</v>
      </c>
      <c r="Q250" s="183">
        <v>0</v>
      </c>
      <c r="R250" s="183">
        <f>Q250*H250</f>
        <v>0</v>
      </c>
      <c r="S250" s="183">
        <v>5E-05</v>
      </c>
      <c r="T250" s="184">
        <f>S250*H250</f>
        <v>0.0002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185" t="s">
        <v>212</v>
      </c>
      <c r="AT250" s="185" t="s">
        <v>156</v>
      </c>
      <c r="AU250" s="185" t="s">
        <v>83</v>
      </c>
      <c r="AY250" s="18" t="s">
        <v>153</v>
      </c>
      <c r="BE250" s="186">
        <f>IF(N250="základní",J250,0)</f>
        <v>0</v>
      </c>
      <c r="BF250" s="186">
        <f>IF(N250="snížená",J250,0)</f>
        <v>0</v>
      </c>
      <c r="BG250" s="186">
        <f>IF(N250="zákl. přenesená",J250,0)</f>
        <v>0</v>
      </c>
      <c r="BH250" s="186">
        <f>IF(N250="sníž. přenesená",J250,0)</f>
        <v>0</v>
      </c>
      <c r="BI250" s="186">
        <f>IF(N250="nulová",J250,0)</f>
        <v>0</v>
      </c>
      <c r="BJ250" s="18" t="s">
        <v>81</v>
      </c>
      <c r="BK250" s="186">
        <f>ROUND(I250*H250,2)</f>
        <v>0</v>
      </c>
      <c r="BL250" s="18" t="s">
        <v>212</v>
      </c>
      <c r="BM250" s="185" t="s">
        <v>475</v>
      </c>
    </row>
    <row r="251" spans="2:51" s="13" customFormat="1" ht="11.25">
      <c r="B251" s="192"/>
      <c r="C251" s="193"/>
      <c r="D251" s="194" t="s">
        <v>165</v>
      </c>
      <c r="E251" s="195" t="s">
        <v>19</v>
      </c>
      <c r="F251" s="196" t="s">
        <v>476</v>
      </c>
      <c r="G251" s="193"/>
      <c r="H251" s="197">
        <v>4</v>
      </c>
      <c r="I251" s="198"/>
      <c r="J251" s="193"/>
      <c r="K251" s="193"/>
      <c r="L251" s="199"/>
      <c r="M251" s="200"/>
      <c r="N251" s="201"/>
      <c r="O251" s="201"/>
      <c r="P251" s="201"/>
      <c r="Q251" s="201"/>
      <c r="R251" s="201"/>
      <c r="S251" s="201"/>
      <c r="T251" s="202"/>
      <c r="AT251" s="203" t="s">
        <v>165</v>
      </c>
      <c r="AU251" s="203" t="s">
        <v>83</v>
      </c>
      <c r="AV251" s="13" t="s">
        <v>83</v>
      </c>
      <c r="AW251" s="13" t="s">
        <v>34</v>
      </c>
      <c r="AX251" s="13" t="s">
        <v>81</v>
      </c>
      <c r="AY251" s="203" t="s">
        <v>153</v>
      </c>
    </row>
    <row r="252" spans="1:65" s="2" customFormat="1" ht="24.2" customHeight="1">
      <c r="A252" s="35"/>
      <c r="B252" s="36"/>
      <c r="C252" s="174" t="s">
        <v>477</v>
      </c>
      <c r="D252" s="174" t="s">
        <v>156</v>
      </c>
      <c r="E252" s="175" t="s">
        <v>478</v>
      </c>
      <c r="F252" s="176" t="s">
        <v>479</v>
      </c>
      <c r="G252" s="177" t="s">
        <v>211</v>
      </c>
      <c r="H252" s="178">
        <v>1</v>
      </c>
      <c r="I252" s="179"/>
      <c r="J252" s="180">
        <f>ROUND(I252*H252,2)</f>
        <v>0</v>
      </c>
      <c r="K252" s="176" t="s">
        <v>206</v>
      </c>
      <c r="L252" s="40"/>
      <c r="M252" s="181" t="s">
        <v>19</v>
      </c>
      <c r="N252" s="182" t="s">
        <v>44</v>
      </c>
      <c r="O252" s="65"/>
      <c r="P252" s="183">
        <f>O252*H252</f>
        <v>0</v>
      </c>
      <c r="Q252" s="183">
        <v>0</v>
      </c>
      <c r="R252" s="183">
        <f>Q252*H252</f>
        <v>0</v>
      </c>
      <c r="S252" s="183">
        <v>5E-05</v>
      </c>
      <c r="T252" s="184">
        <f>S252*H252</f>
        <v>5E-05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185" t="s">
        <v>212</v>
      </c>
      <c r="AT252" s="185" t="s">
        <v>156</v>
      </c>
      <c r="AU252" s="185" t="s">
        <v>83</v>
      </c>
      <c r="AY252" s="18" t="s">
        <v>153</v>
      </c>
      <c r="BE252" s="186">
        <f>IF(N252="základní",J252,0)</f>
        <v>0</v>
      </c>
      <c r="BF252" s="186">
        <f>IF(N252="snížená",J252,0)</f>
        <v>0</v>
      </c>
      <c r="BG252" s="186">
        <f>IF(N252="zákl. přenesená",J252,0)</f>
        <v>0</v>
      </c>
      <c r="BH252" s="186">
        <f>IF(N252="sníž. přenesená",J252,0)</f>
        <v>0</v>
      </c>
      <c r="BI252" s="186">
        <f>IF(N252="nulová",J252,0)</f>
        <v>0</v>
      </c>
      <c r="BJ252" s="18" t="s">
        <v>81</v>
      </c>
      <c r="BK252" s="186">
        <f>ROUND(I252*H252,2)</f>
        <v>0</v>
      </c>
      <c r="BL252" s="18" t="s">
        <v>212</v>
      </c>
      <c r="BM252" s="185" t="s">
        <v>480</v>
      </c>
    </row>
    <row r="253" spans="1:65" s="2" customFormat="1" ht="37.9" customHeight="1">
      <c r="A253" s="35"/>
      <c r="B253" s="36"/>
      <c r="C253" s="174" t="s">
        <v>481</v>
      </c>
      <c r="D253" s="174" t="s">
        <v>156</v>
      </c>
      <c r="E253" s="175" t="s">
        <v>482</v>
      </c>
      <c r="F253" s="176" t="s">
        <v>483</v>
      </c>
      <c r="G253" s="177" t="s">
        <v>211</v>
      </c>
      <c r="H253" s="178">
        <v>3</v>
      </c>
      <c r="I253" s="179"/>
      <c r="J253" s="180">
        <f>ROUND(I253*H253,2)</f>
        <v>0</v>
      </c>
      <c r="K253" s="176" t="s">
        <v>160</v>
      </c>
      <c r="L253" s="40"/>
      <c r="M253" s="181" t="s">
        <v>19</v>
      </c>
      <c r="N253" s="182" t="s">
        <v>44</v>
      </c>
      <c r="O253" s="65"/>
      <c r="P253" s="183">
        <f>O253*H253</f>
        <v>0</v>
      </c>
      <c r="Q253" s="183">
        <v>0</v>
      </c>
      <c r="R253" s="183">
        <f>Q253*H253</f>
        <v>0</v>
      </c>
      <c r="S253" s="183">
        <v>0.002</v>
      </c>
      <c r="T253" s="184">
        <f>S253*H253</f>
        <v>0.006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185" t="s">
        <v>212</v>
      </c>
      <c r="AT253" s="185" t="s">
        <v>156</v>
      </c>
      <c r="AU253" s="185" t="s">
        <v>83</v>
      </c>
      <c r="AY253" s="18" t="s">
        <v>153</v>
      </c>
      <c r="BE253" s="186">
        <f>IF(N253="základní",J253,0)</f>
        <v>0</v>
      </c>
      <c r="BF253" s="186">
        <f>IF(N253="snížená",J253,0)</f>
        <v>0</v>
      </c>
      <c r="BG253" s="186">
        <f>IF(N253="zákl. přenesená",J253,0)</f>
        <v>0</v>
      </c>
      <c r="BH253" s="186">
        <f>IF(N253="sníž. přenesená",J253,0)</f>
        <v>0</v>
      </c>
      <c r="BI253" s="186">
        <f>IF(N253="nulová",J253,0)</f>
        <v>0</v>
      </c>
      <c r="BJ253" s="18" t="s">
        <v>81</v>
      </c>
      <c r="BK253" s="186">
        <f>ROUND(I253*H253,2)</f>
        <v>0</v>
      </c>
      <c r="BL253" s="18" t="s">
        <v>212</v>
      </c>
      <c r="BM253" s="185" t="s">
        <v>484</v>
      </c>
    </row>
    <row r="254" spans="1:47" s="2" customFormat="1" ht="11.25">
      <c r="A254" s="35"/>
      <c r="B254" s="36"/>
      <c r="C254" s="37"/>
      <c r="D254" s="187" t="s">
        <v>163</v>
      </c>
      <c r="E254" s="37"/>
      <c r="F254" s="188" t="s">
        <v>485</v>
      </c>
      <c r="G254" s="37"/>
      <c r="H254" s="37"/>
      <c r="I254" s="189"/>
      <c r="J254" s="37"/>
      <c r="K254" s="37"/>
      <c r="L254" s="40"/>
      <c r="M254" s="190"/>
      <c r="N254" s="191"/>
      <c r="O254" s="65"/>
      <c r="P254" s="65"/>
      <c r="Q254" s="65"/>
      <c r="R254" s="65"/>
      <c r="S254" s="65"/>
      <c r="T254" s="66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T254" s="18" t="s">
        <v>163</v>
      </c>
      <c r="AU254" s="18" t="s">
        <v>83</v>
      </c>
    </row>
    <row r="255" spans="1:65" s="2" customFormat="1" ht="37.9" customHeight="1">
      <c r="A255" s="35"/>
      <c r="B255" s="36"/>
      <c r="C255" s="174" t="s">
        <v>486</v>
      </c>
      <c r="D255" s="174" t="s">
        <v>156</v>
      </c>
      <c r="E255" s="175" t="s">
        <v>487</v>
      </c>
      <c r="F255" s="176" t="s">
        <v>488</v>
      </c>
      <c r="G255" s="177" t="s">
        <v>211</v>
      </c>
      <c r="H255" s="178">
        <v>3</v>
      </c>
      <c r="I255" s="179"/>
      <c r="J255" s="180">
        <f>ROUND(I255*H255,2)</f>
        <v>0</v>
      </c>
      <c r="K255" s="176" t="s">
        <v>160</v>
      </c>
      <c r="L255" s="40"/>
      <c r="M255" s="181" t="s">
        <v>19</v>
      </c>
      <c r="N255" s="182" t="s">
        <v>44</v>
      </c>
      <c r="O255" s="65"/>
      <c r="P255" s="183">
        <f>O255*H255</f>
        <v>0</v>
      </c>
      <c r="Q255" s="183">
        <v>0</v>
      </c>
      <c r="R255" s="183">
        <f>Q255*H255</f>
        <v>0</v>
      </c>
      <c r="S255" s="183">
        <v>0</v>
      </c>
      <c r="T255" s="184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185" t="s">
        <v>212</v>
      </c>
      <c r="AT255" s="185" t="s">
        <v>156</v>
      </c>
      <c r="AU255" s="185" t="s">
        <v>83</v>
      </c>
      <c r="AY255" s="18" t="s">
        <v>153</v>
      </c>
      <c r="BE255" s="186">
        <f>IF(N255="základní",J255,0)</f>
        <v>0</v>
      </c>
      <c r="BF255" s="186">
        <f>IF(N255="snížená",J255,0)</f>
        <v>0</v>
      </c>
      <c r="BG255" s="186">
        <f>IF(N255="zákl. přenesená",J255,0)</f>
        <v>0</v>
      </c>
      <c r="BH255" s="186">
        <f>IF(N255="sníž. přenesená",J255,0)</f>
        <v>0</v>
      </c>
      <c r="BI255" s="186">
        <f>IF(N255="nulová",J255,0)</f>
        <v>0</v>
      </c>
      <c r="BJ255" s="18" t="s">
        <v>81</v>
      </c>
      <c r="BK255" s="186">
        <f>ROUND(I255*H255,2)</f>
        <v>0</v>
      </c>
      <c r="BL255" s="18" t="s">
        <v>212</v>
      </c>
      <c r="BM255" s="185" t="s">
        <v>489</v>
      </c>
    </row>
    <row r="256" spans="1:47" s="2" customFormat="1" ht="11.25">
      <c r="A256" s="35"/>
      <c r="B256" s="36"/>
      <c r="C256" s="37"/>
      <c r="D256" s="187" t="s">
        <v>163</v>
      </c>
      <c r="E256" s="37"/>
      <c r="F256" s="188" t="s">
        <v>490</v>
      </c>
      <c r="G256" s="37"/>
      <c r="H256" s="37"/>
      <c r="I256" s="189"/>
      <c r="J256" s="37"/>
      <c r="K256" s="37"/>
      <c r="L256" s="40"/>
      <c r="M256" s="190"/>
      <c r="N256" s="191"/>
      <c r="O256" s="65"/>
      <c r="P256" s="65"/>
      <c r="Q256" s="65"/>
      <c r="R256" s="65"/>
      <c r="S256" s="65"/>
      <c r="T256" s="66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T256" s="18" t="s">
        <v>163</v>
      </c>
      <c r="AU256" s="18" t="s">
        <v>83</v>
      </c>
    </row>
    <row r="257" spans="1:65" s="2" customFormat="1" ht="24.2" customHeight="1">
      <c r="A257" s="35"/>
      <c r="B257" s="36"/>
      <c r="C257" s="215" t="s">
        <v>491</v>
      </c>
      <c r="D257" s="215" t="s">
        <v>298</v>
      </c>
      <c r="E257" s="216" t="s">
        <v>492</v>
      </c>
      <c r="F257" s="217" t="s">
        <v>493</v>
      </c>
      <c r="G257" s="218" t="s">
        <v>211</v>
      </c>
      <c r="H257" s="219">
        <v>3</v>
      </c>
      <c r="I257" s="220"/>
      <c r="J257" s="221">
        <f>ROUND(I257*H257,2)</f>
        <v>0</v>
      </c>
      <c r="K257" s="217" t="s">
        <v>206</v>
      </c>
      <c r="L257" s="222"/>
      <c r="M257" s="223" t="s">
        <v>19</v>
      </c>
      <c r="N257" s="224" t="s">
        <v>44</v>
      </c>
      <c r="O257" s="65"/>
      <c r="P257" s="183">
        <f>O257*H257</f>
        <v>0</v>
      </c>
      <c r="Q257" s="183">
        <v>0.00034</v>
      </c>
      <c r="R257" s="183">
        <f>Q257*H257</f>
        <v>0.00102</v>
      </c>
      <c r="S257" s="183">
        <v>0</v>
      </c>
      <c r="T257" s="184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185" t="s">
        <v>302</v>
      </c>
      <c r="AT257" s="185" t="s">
        <v>298</v>
      </c>
      <c r="AU257" s="185" t="s">
        <v>83</v>
      </c>
      <c r="AY257" s="18" t="s">
        <v>153</v>
      </c>
      <c r="BE257" s="186">
        <f>IF(N257="základní",J257,0)</f>
        <v>0</v>
      </c>
      <c r="BF257" s="186">
        <f>IF(N257="snížená",J257,0)</f>
        <v>0</v>
      </c>
      <c r="BG257" s="186">
        <f>IF(N257="zákl. přenesená",J257,0)</f>
        <v>0</v>
      </c>
      <c r="BH257" s="186">
        <f>IF(N257="sníž. přenesená",J257,0)</f>
        <v>0</v>
      </c>
      <c r="BI257" s="186">
        <f>IF(N257="nulová",J257,0)</f>
        <v>0</v>
      </c>
      <c r="BJ257" s="18" t="s">
        <v>81</v>
      </c>
      <c r="BK257" s="186">
        <f>ROUND(I257*H257,2)</f>
        <v>0</v>
      </c>
      <c r="BL257" s="18" t="s">
        <v>212</v>
      </c>
      <c r="BM257" s="185" t="s">
        <v>494</v>
      </c>
    </row>
    <row r="258" spans="1:65" s="2" customFormat="1" ht="44.25" customHeight="1">
      <c r="A258" s="35"/>
      <c r="B258" s="36"/>
      <c r="C258" s="174" t="s">
        <v>495</v>
      </c>
      <c r="D258" s="174" t="s">
        <v>156</v>
      </c>
      <c r="E258" s="175" t="s">
        <v>496</v>
      </c>
      <c r="F258" s="176" t="s">
        <v>497</v>
      </c>
      <c r="G258" s="177" t="s">
        <v>211</v>
      </c>
      <c r="H258" s="178">
        <v>1</v>
      </c>
      <c r="I258" s="179"/>
      <c r="J258" s="180">
        <f>ROUND(I258*H258,2)</f>
        <v>0</v>
      </c>
      <c r="K258" s="176" t="s">
        <v>160</v>
      </c>
      <c r="L258" s="40"/>
      <c r="M258" s="181" t="s">
        <v>19</v>
      </c>
      <c r="N258" s="182" t="s">
        <v>44</v>
      </c>
      <c r="O258" s="65"/>
      <c r="P258" s="183">
        <f>O258*H258</f>
        <v>0</v>
      </c>
      <c r="Q258" s="183">
        <v>0</v>
      </c>
      <c r="R258" s="183">
        <f>Q258*H258</f>
        <v>0</v>
      </c>
      <c r="S258" s="183">
        <v>0</v>
      </c>
      <c r="T258" s="184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185" t="s">
        <v>212</v>
      </c>
      <c r="AT258" s="185" t="s">
        <v>156</v>
      </c>
      <c r="AU258" s="185" t="s">
        <v>83</v>
      </c>
      <c r="AY258" s="18" t="s">
        <v>153</v>
      </c>
      <c r="BE258" s="186">
        <f>IF(N258="základní",J258,0)</f>
        <v>0</v>
      </c>
      <c r="BF258" s="186">
        <f>IF(N258="snížená",J258,0)</f>
        <v>0</v>
      </c>
      <c r="BG258" s="186">
        <f>IF(N258="zákl. přenesená",J258,0)</f>
        <v>0</v>
      </c>
      <c r="BH258" s="186">
        <f>IF(N258="sníž. přenesená",J258,0)</f>
        <v>0</v>
      </c>
      <c r="BI258" s="186">
        <f>IF(N258="nulová",J258,0)</f>
        <v>0</v>
      </c>
      <c r="BJ258" s="18" t="s">
        <v>81</v>
      </c>
      <c r="BK258" s="186">
        <f>ROUND(I258*H258,2)</f>
        <v>0</v>
      </c>
      <c r="BL258" s="18" t="s">
        <v>212</v>
      </c>
      <c r="BM258" s="185" t="s">
        <v>498</v>
      </c>
    </row>
    <row r="259" spans="1:47" s="2" customFormat="1" ht="11.25">
      <c r="A259" s="35"/>
      <c r="B259" s="36"/>
      <c r="C259" s="37"/>
      <c r="D259" s="187" t="s">
        <v>163</v>
      </c>
      <c r="E259" s="37"/>
      <c r="F259" s="188" t="s">
        <v>499</v>
      </c>
      <c r="G259" s="37"/>
      <c r="H259" s="37"/>
      <c r="I259" s="189"/>
      <c r="J259" s="37"/>
      <c r="K259" s="37"/>
      <c r="L259" s="40"/>
      <c r="M259" s="190"/>
      <c r="N259" s="191"/>
      <c r="O259" s="65"/>
      <c r="P259" s="65"/>
      <c r="Q259" s="65"/>
      <c r="R259" s="65"/>
      <c r="S259" s="65"/>
      <c r="T259" s="66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T259" s="18" t="s">
        <v>163</v>
      </c>
      <c r="AU259" s="18" t="s">
        <v>83</v>
      </c>
    </row>
    <row r="260" spans="2:51" s="13" customFormat="1" ht="11.25">
      <c r="B260" s="192"/>
      <c r="C260" s="193"/>
      <c r="D260" s="194" t="s">
        <v>165</v>
      </c>
      <c r="E260" s="195" t="s">
        <v>19</v>
      </c>
      <c r="F260" s="196" t="s">
        <v>500</v>
      </c>
      <c r="G260" s="193"/>
      <c r="H260" s="197">
        <v>1</v>
      </c>
      <c r="I260" s="198"/>
      <c r="J260" s="193"/>
      <c r="K260" s="193"/>
      <c r="L260" s="199"/>
      <c r="M260" s="200"/>
      <c r="N260" s="201"/>
      <c r="O260" s="201"/>
      <c r="P260" s="201"/>
      <c r="Q260" s="201"/>
      <c r="R260" s="201"/>
      <c r="S260" s="201"/>
      <c r="T260" s="202"/>
      <c r="AT260" s="203" t="s">
        <v>165</v>
      </c>
      <c r="AU260" s="203" t="s">
        <v>83</v>
      </c>
      <c r="AV260" s="13" t="s">
        <v>83</v>
      </c>
      <c r="AW260" s="13" t="s">
        <v>34</v>
      </c>
      <c r="AX260" s="13" t="s">
        <v>81</v>
      </c>
      <c r="AY260" s="203" t="s">
        <v>153</v>
      </c>
    </row>
    <row r="261" spans="1:65" s="2" customFormat="1" ht="24.2" customHeight="1">
      <c r="A261" s="35"/>
      <c r="B261" s="36"/>
      <c r="C261" s="215" t="s">
        <v>501</v>
      </c>
      <c r="D261" s="215" t="s">
        <v>298</v>
      </c>
      <c r="E261" s="216" t="s">
        <v>502</v>
      </c>
      <c r="F261" s="217" t="s">
        <v>503</v>
      </c>
      <c r="G261" s="218" t="s">
        <v>211</v>
      </c>
      <c r="H261" s="219">
        <v>1</v>
      </c>
      <c r="I261" s="220"/>
      <c r="J261" s="221">
        <f>ROUND(I261*H261,2)</f>
        <v>0</v>
      </c>
      <c r="K261" s="217" t="s">
        <v>160</v>
      </c>
      <c r="L261" s="222"/>
      <c r="M261" s="223" t="s">
        <v>19</v>
      </c>
      <c r="N261" s="224" t="s">
        <v>44</v>
      </c>
      <c r="O261" s="65"/>
      <c r="P261" s="183">
        <f>O261*H261</f>
        <v>0</v>
      </c>
      <c r="Q261" s="183">
        <v>9E-05</v>
      </c>
      <c r="R261" s="183">
        <f>Q261*H261</f>
        <v>9E-05</v>
      </c>
      <c r="S261" s="183">
        <v>0</v>
      </c>
      <c r="T261" s="184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185" t="s">
        <v>302</v>
      </c>
      <c r="AT261" s="185" t="s">
        <v>298</v>
      </c>
      <c r="AU261" s="185" t="s">
        <v>83</v>
      </c>
      <c r="AY261" s="18" t="s">
        <v>153</v>
      </c>
      <c r="BE261" s="186">
        <f>IF(N261="základní",J261,0)</f>
        <v>0</v>
      </c>
      <c r="BF261" s="186">
        <f>IF(N261="snížená",J261,0)</f>
        <v>0</v>
      </c>
      <c r="BG261" s="186">
        <f>IF(N261="zákl. přenesená",J261,0)</f>
        <v>0</v>
      </c>
      <c r="BH261" s="186">
        <f>IF(N261="sníž. přenesená",J261,0)</f>
        <v>0</v>
      </c>
      <c r="BI261" s="186">
        <f>IF(N261="nulová",J261,0)</f>
        <v>0</v>
      </c>
      <c r="BJ261" s="18" t="s">
        <v>81</v>
      </c>
      <c r="BK261" s="186">
        <f>ROUND(I261*H261,2)</f>
        <v>0</v>
      </c>
      <c r="BL261" s="18" t="s">
        <v>212</v>
      </c>
      <c r="BM261" s="185" t="s">
        <v>504</v>
      </c>
    </row>
    <row r="262" spans="1:65" s="2" customFormat="1" ht="49.15" customHeight="1">
      <c r="A262" s="35"/>
      <c r="B262" s="36"/>
      <c r="C262" s="174" t="s">
        <v>505</v>
      </c>
      <c r="D262" s="174" t="s">
        <v>156</v>
      </c>
      <c r="E262" s="175" t="s">
        <v>506</v>
      </c>
      <c r="F262" s="176" t="s">
        <v>507</v>
      </c>
      <c r="G262" s="177" t="s">
        <v>211</v>
      </c>
      <c r="H262" s="178">
        <v>3</v>
      </c>
      <c r="I262" s="179"/>
      <c r="J262" s="180">
        <f>ROUND(I262*H262,2)</f>
        <v>0</v>
      </c>
      <c r="K262" s="176" t="s">
        <v>160</v>
      </c>
      <c r="L262" s="40"/>
      <c r="M262" s="181" t="s">
        <v>19</v>
      </c>
      <c r="N262" s="182" t="s">
        <v>44</v>
      </c>
      <c r="O262" s="65"/>
      <c r="P262" s="183">
        <f>O262*H262</f>
        <v>0</v>
      </c>
      <c r="Q262" s="183">
        <v>0</v>
      </c>
      <c r="R262" s="183">
        <f>Q262*H262</f>
        <v>0</v>
      </c>
      <c r="S262" s="183">
        <v>0</v>
      </c>
      <c r="T262" s="184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185" t="s">
        <v>212</v>
      </c>
      <c r="AT262" s="185" t="s">
        <v>156</v>
      </c>
      <c r="AU262" s="185" t="s">
        <v>83</v>
      </c>
      <c r="AY262" s="18" t="s">
        <v>153</v>
      </c>
      <c r="BE262" s="186">
        <f>IF(N262="základní",J262,0)</f>
        <v>0</v>
      </c>
      <c r="BF262" s="186">
        <f>IF(N262="snížená",J262,0)</f>
        <v>0</v>
      </c>
      <c r="BG262" s="186">
        <f>IF(N262="zákl. přenesená",J262,0)</f>
        <v>0</v>
      </c>
      <c r="BH262" s="186">
        <f>IF(N262="sníž. přenesená",J262,0)</f>
        <v>0</v>
      </c>
      <c r="BI262" s="186">
        <f>IF(N262="nulová",J262,0)</f>
        <v>0</v>
      </c>
      <c r="BJ262" s="18" t="s">
        <v>81</v>
      </c>
      <c r="BK262" s="186">
        <f>ROUND(I262*H262,2)</f>
        <v>0</v>
      </c>
      <c r="BL262" s="18" t="s">
        <v>212</v>
      </c>
      <c r="BM262" s="185" t="s">
        <v>508</v>
      </c>
    </row>
    <row r="263" spans="1:47" s="2" customFormat="1" ht="11.25">
      <c r="A263" s="35"/>
      <c r="B263" s="36"/>
      <c r="C263" s="37"/>
      <c r="D263" s="187" t="s">
        <v>163</v>
      </c>
      <c r="E263" s="37"/>
      <c r="F263" s="188" t="s">
        <v>509</v>
      </c>
      <c r="G263" s="37"/>
      <c r="H263" s="37"/>
      <c r="I263" s="189"/>
      <c r="J263" s="37"/>
      <c r="K263" s="37"/>
      <c r="L263" s="40"/>
      <c r="M263" s="190"/>
      <c r="N263" s="191"/>
      <c r="O263" s="65"/>
      <c r="P263" s="65"/>
      <c r="Q263" s="65"/>
      <c r="R263" s="65"/>
      <c r="S263" s="65"/>
      <c r="T263" s="66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T263" s="18" t="s">
        <v>163</v>
      </c>
      <c r="AU263" s="18" t="s">
        <v>83</v>
      </c>
    </row>
    <row r="264" spans="2:51" s="13" customFormat="1" ht="22.5">
      <c r="B264" s="192"/>
      <c r="C264" s="193"/>
      <c r="D264" s="194" t="s">
        <v>165</v>
      </c>
      <c r="E264" s="195" t="s">
        <v>19</v>
      </c>
      <c r="F264" s="196" t="s">
        <v>510</v>
      </c>
      <c r="G264" s="193"/>
      <c r="H264" s="197">
        <v>3</v>
      </c>
      <c r="I264" s="198"/>
      <c r="J264" s="193"/>
      <c r="K264" s="193"/>
      <c r="L264" s="199"/>
      <c r="M264" s="200"/>
      <c r="N264" s="201"/>
      <c r="O264" s="201"/>
      <c r="P264" s="201"/>
      <c r="Q264" s="201"/>
      <c r="R264" s="201"/>
      <c r="S264" s="201"/>
      <c r="T264" s="202"/>
      <c r="AT264" s="203" t="s">
        <v>165</v>
      </c>
      <c r="AU264" s="203" t="s">
        <v>83</v>
      </c>
      <c r="AV264" s="13" t="s">
        <v>83</v>
      </c>
      <c r="AW264" s="13" t="s">
        <v>34</v>
      </c>
      <c r="AX264" s="13" t="s">
        <v>81</v>
      </c>
      <c r="AY264" s="203" t="s">
        <v>153</v>
      </c>
    </row>
    <row r="265" spans="1:65" s="2" customFormat="1" ht="24.2" customHeight="1">
      <c r="A265" s="35"/>
      <c r="B265" s="36"/>
      <c r="C265" s="215" t="s">
        <v>511</v>
      </c>
      <c r="D265" s="215" t="s">
        <v>298</v>
      </c>
      <c r="E265" s="216" t="s">
        <v>512</v>
      </c>
      <c r="F265" s="217" t="s">
        <v>513</v>
      </c>
      <c r="G265" s="218" t="s">
        <v>211</v>
      </c>
      <c r="H265" s="219">
        <v>3</v>
      </c>
      <c r="I265" s="220"/>
      <c r="J265" s="221">
        <f>ROUND(I265*H265,2)</f>
        <v>0</v>
      </c>
      <c r="K265" s="217" t="s">
        <v>160</v>
      </c>
      <c r="L265" s="222"/>
      <c r="M265" s="223" t="s">
        <v>19</v>
      </c>
      <c r="N265" s="224" t="s">
        <v>44</v>
      </c>
      <c r="O265" s="65"/>
      <c r="P265" s="183">
        <f>O265*H265</f>
        <v>0</v>
      </c>
      <c r="Q265" s="183">
        <v>8E-05</v>
      </c>
      <c r="R265" s="183">
        <f>Q265*H265</f>
        <v>0.00024000000000000003</v>
      </c>
      <c r="S265" s="183">
        <v>0</v>
      </c>
      <c r="T265" s="184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185" t="s">
        <v>302</v>
      </c>
      <c r="AT265" s="185" t="s">
        <v>298</v>
      </c>
      <c r="AU265" s="185" t="s">
        <v>83</v>
      </c>
      <c r="AY265" s="18" t="s">
        <v>153</v>
      </c>
      <c r="BE265" s="186">
        <f>IF(N265="základní",J265,0)</f>
        <v>0</v>
      </c>
      <c r="BF265" s="186">
        <f>IF(N265="snížená",J265,0)</f>
        <v>0</v>
      </c>
      <c r="BG265" s="186">
        <f>IF(N265="zákl. přenesená",J265,0)</f>
        <v>0</v>
      </c>
      <c r="BH265" s="186">
        <f>IF(N265="sníž. přenesená",J265,0)</f>
        <v>0</v>
      </c>
      <c r="BI265" s="186">
        <f>IF(N265="nulová",J265,0)</f>
        <v>0</v>
      </c>
      <c r="BJ265" s="18" t="s">
        <v>81</v>
      </c>
      <c r="BK265" s="186">
        <f>ROUND(I265*H265,2)</f>
        <v>0</v>
      </c>
      <c r="BL265" s="18" t="s">
        <v>212</v>
      </c>
      <c r="BM265" s="185" t="s">
        <v>514</v>
      </c>
    </row>
    <row r="266" spans="1:65" s="2" customFormat="1" ht="16.5" customHeight="1">
      <c r="A266" s="35"/>
      <c r="B266" s="36"/>
      <c r="C266" s="215" t="s">
        <v>515</v>
      </c>
      <c r="D266" s="215" t="s">
        <v>298</v>
      </c>
      <c r="E266" s="216" t="s">
        <v>516</v>
      </c>
      <c r="F266" s="217" t="s">
        <v>517</v>
      </c>
      <c r="G266" s="218" t="s">
        <v>211</v>
      </c>
      <c r="H266" s="219">
        <v>3</v>
      </c>
      <c r="I266" s="220"/>
      <c r="J266" s="221">
        <f>ROUND(I266*H266,2)</f>
        <v>0</v>
      </c>
      <c r="K266" s="217" t="s">
        <v>160</v>
      </c>
      <c r="L266" s="222"/>
      <c r="M266" s="223" t="s">
        <v>19</v>
      </c>
      <c r="N266" s="224" t="s">
        <v>44</v>
      </c>
      <c r="O266" s="65"/>
      <c r="P266" s="183">
        <f>O266*H266</f>
        <v>0</v>
      </c>
      <c r="Q266" s="183">
        <v>1E-05</v>
      </c>
      <c r="R266" s="183">
        <f>Q266*H266</f>
        <v>3.0000000000000004E-05</v>
      </c>
      <c r="S266" s="183">
        <v>0</v>
      </c>
      <c r="T266" s="184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185" t="s">
        <v>302</v>
      </c>
      <c r="AT266" s="185" t="s">
        <v>298</v>
      </c>
      <c r="AU266" s="185" t="s">
        <v>83</v>
      </c>
      <c r="AY266" s="18" t="s">
        <v>153</v>
      </c>
      <c r="BE266" s="186">
        <f>IF(N266="základní",J266,0)</f>
        <v>0</v>
      </c>
      <c r="BF266" s="186">
        <f>IF(N266="snížená",J266,0)</f>
        <v>0</v>
      </c>
      <c r="BG266" s="186">
        <f>IF(N266="zákl. přenesená",J266,0)</f>
        <v>0</v>
      </c>
      <c r="BH266" s="186">
        <f>IF(N266="sníž. přenesená",J266,0)</f>
        <v>0</v>
      </c>
      <c r="BI266" s="186">
        <f>IF(N266="nulová",J266,0)</f>
        <v>0</v>
      </c>
      <c r="BJ266" s="18" t="s">
        <v>81</v>
      </c>
      <c r="BK266" s="186">
        <f>ROUND(I266*H266,2)</f>
        <v>0</v>
      </c>
      <c r="BL266" s="18" t="s">
        <v>212</v>
      </c>
      <c r="BM266" s="185" t="s">
        <v>518</v>
      </c>
    </row>
    <row r="267" spans="1:65" s="2" customFormat="1" ht="49.15" customHeight="1">
      <c r="A267" s="35"/>
      <c r="B267" s="36"/>
      <c r="C267" s="174" t="s">
        <v>519</v>
      </c>
      <c r="D267" s="174" t="s">
        <v>156</v>
      </c>
      <c r="E267" s="175" t="s">
        <v>520</v>
      </c>
      <c r="F267" s="176" t="s">
        <v>521</v>
      </c>
      <c r="G267" s="177" t="s">
        <v>211</v>
      </c>
      <c r="H267" s="178">
        <v>2</v>
      </c>
      <c r="I267" s="179"/>
      <c r="J267" s="180">
        <f>ROUND(I267*H267,2)</f>
        <v>0</v>
      </c>
      <c r="K267" s="176" t="s">
        <v>160</v>
      </c>
      <c r="L267" s="40"/>
      <c r="M267" s="181" t="s">
        <v>19</v>
      </c>
      <c r="N267" s="182" t="s">
        <v>44</v>
      </c>
      <c r="O267" s="65"/>
      <c r="P267" s="183">
        <f>O267*H267</f>
        <v>0</v>
      </c>
      <c r="Q267" s="183">
        <v>0</v>
      </c>
      <c r="R267" s="183">
        <f>Q267*H267</f>
        <v>0</v>
      </c>
      <c r="S267" s="183">
        <v>0</v>
      </c>
      <c r="T267" s="184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185" t="s">
        <v>212</v>
      </c>
      <c r="AT267" s="185" t="s">
        <v>156</v>
      </c>
      <c r="AU267" s="185" t="s">
        <v>83</v>
      </c>
      <c r="AY267" s="18" t="s">
        <v>153</v>
      </c>
      <c r="BE267" s="186">
        <f>IF(N267="základní",J267,0)</f>
        <v>0</v>
      </c>
      <c r="BF267" s="186">
        <f>IF(N267="snížená",J267,0)</f>
        <v>0</v>
      </c>
      <c r="BG267" s="186">
        <f>IF(N267="zákl. přenesená",J267,0)</f>
        <v>0</v>
      </c>
      <c r="BH267" s="186">
        <f>IF(N267="sníž. přenesená",J267,0)</f>
        <v>0</v>
      </c>
      <c r="BI267" s="186">
        <f>IF(N267="nulová",J267,0)</f>
        <v>0</v>
      </c>
      <c r="BJ267" s="18" t="s">
        <v>81</v>
      </c>
      <c r="BK267" s="186">
        <f>ROUND(I267*H267,2)</f>
        <v>0</v>
      </c>
      <c r="BL267" s="18" t="s">
        <v>212</v>
      </c>
      <c r="BM267" s="185" t="s">
        <v>522</v>
      </c>
    </row>
    <row r="268" spans="1:47" s="2" customFormat="1" ht="11.25">
      <c r="A268" s="35"/>
      <c r="B268" s="36"/>
      <c r="C268" s="37"/>
      <c r="D268" s="187" t="s">
        <v>163</v>
      </c>
      <c r="E268" s="37"/>
      <c r="F268" s="188" t="s">
        <v>523</v>
      </c>
      <c r="G268" s="37"/>
      <c r="H268" s="37"/>
      <c r="I268" s="189"/>
      <c r="J268" s="37"/>
      <c r="K268" s="37"/>
      <c r="L268" s="40"/>
      <c r="M268" s="190"/>
      <c r="N268" s="191"/>
      <c r="O268" s="65"/>
      <c r="P268" s="65"/>
      <c r="Q268" s="65"/>
      <c r="R268" s="65"/>
      <c r="S268" s="65"/>
      <c r="T268" s="66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T268" s="18" t="s">
        <v>163</v>
      </c>
      <c r="AU268" s="18" t="s">
        <v>83</v>
      </c>
    </row>
    <row r="269" spans="2:51" s="13" customFormat="1" ht="11.25">
      <c r="B269" s="192"/>
      <c r="C269" s="193"/>
      <c r="D269" s="194" t="s">
        <v>165</v>
      </c>
      <c r="E269" s="195" t="s">
        <v>19</v>
      </c>
      <c r="F269" s="196" t="s">
        <v>524</v>
      </c>
      <c r="G269" s="193"/>
      <c r="H269" s="197">
        <v>2</v>
      </c>
      <c r="I269" s="198"/>
      <c r="J269" s="193"/>
      <c r="K269" s="193"/>
      <c r="L269" s="199"/>
      <c r="M269" s="200"/>
      <c r="N269" s="201"/>
      <c r="O269" s="201"/>
      <c r="P269" s="201"/>
      <c r="Q269" s="201"/>
      <c r="R269" s="201"/>
      <c r="S269" s="201"/>
      <c r="T269" s="202"/>
      <c r="AT269" s="203" t="s">
        <v>165</v>
      </c>
      <c r="AU269" s="203" t="s">
        <v>83</v>
      </c>
      <c r="AV269" s="13" t="s">
        <v>83</v>
      </c>
      <c r="AW269" s="13" t="s">
        <v>34</v>
      </c>
      <c r="AX269" s="13" t="s">
        <v>81</v>
      </c>
      <c r="AY269" s="203" t="s">
        <v>153</v>
      </c>
    </row>
    <row r="270" spans="1:65" s="2" customFormat="1" ht="24.2" customHeight="1">
      <c r="A270" s="35"/>
      <c r="B270" s="36"/>
      <c r="C270" s="215" t="s">
        <v>525</v>
      </c>
      <c r="D270" s="215" t="s">
        <v>298</v>
      </c>
      <c r="E270" s="216" t="s">
        <v>526</v>
      </c>
      <c r="F270" s="217" t="s">
        <v>527</v>
      </c>
      <c r="G270" s="218" t="s">
        <v>211</v>
      </c>
      <c r="H270" s="219">
        <v>2</v>
      </c>
      <c r="I270" s="220"/>
      <c r="J270" s="221">
        <f>ROUND(I270*H270,2)</f>
        <v>0</v>
      </c>
      <c r="K270" s="217" t="s">
        <v>160</v>
      </c>
      <c r="L270" s="222"/>
      <c r="M270" s="223" t="s">
        <v>19</v>
      </c>
      <c r="N270" s="224" t="s">
        <v>44</v>
      </c>
      <c r="O270" s="65"/>
      <c r="P270" s="183">
        <f>O270*H270</f>
        <v>0</v>
      </c>
      <c r="Q270" s="183">
        <v>4E-05</v>
      </c>
      <c r="R270" s="183">
        <f>Q270*H270</f>
        <v>8E-05</v>
      </c>
      <c r="S270" s="183">
        <v>0</v>
      </c>
      <c r="T270" s="184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185" t="s">
        <v>302</v>
      </c>
      <c r="AT270" s="185" t="s">
        <v>298</v>
      </c>
      <c r="AU270" s="185" t="s">
        <v>83</v>
      </c>
      <c r="AY270" s="18" t="s">
        <v>153</v>
      </c>
      <c r="BE270" s="186">
        <f>IF(N270="základní",J270,0)</f>
        <v>0</v>
      </c>
      <c r="BF270" s="186">
        <f>IF(N270="snížená",J270,0)</f>
        <v>0</v>
      </c>
      <c r="BG270" s="186">
        <f>IF(N270="zákl. přenesená",J270,0)</f>
        <v>0</v>
      </c>
      <c r="BH270" s="186">
        <f>IF(N270="sníž. přenesená",J270,0)</f>
        <v>0</v>
      </c>
      <c r="BI270" s="186">
        <f>IF(N270="nulová",J270,0)</f>
        <v>0</v>
      </c>
      <c r="BJ270" s="18" t="s">
        <v>81</v>
      </c>
      <c r="BK270" s="186">
        <f>ROUND(I270*H270,2)</f>
        <v>0</v>
      </c>
      <c r="BL270" s="18" t="s">
        <v>212</v>
      </c>
      <c r="BM270" s="185" t="s">
        <v>528</v>
      </c>
    </row>
    <row r="271" spans="1:65" s="2" customFormat="1" ht="49.15" customHeight="1">
      <c r="A271" s="35"/>
      <c r="B271" s="36"/>
      <c r="C271" s="174" t="s">
        <v>529</v>
      </c>
      <c r="D271" s="174" t="s">
        <v>156</v>
      </c>
      <c r="E271" s="175" t="s">
        <v>530</v>
      </c>
      <c r="F271" s="176" t="s">
        <v>531</v>
      </c>
      <c r="G271" s="177" t="s">
        <v>249</v>
      </c>
      <c r="H271" s="178">
        <v>0.001</v>
      </c>
      <c r="I271" s="179"/>
      <c r="J271" s="180">
        <f>ROUND(I271*H271,2)</f>
        <v>0</v>
      </c>
      <c r="K271" s="176" t="s">
        <v>160</v>
      </c>
      <c r="L271" s="40"/>
      <c r="M271" s="181" t="s">
        <v>19</v>
      </c>
      <c r="N271" s="182" t="s">
        <v>44</v>
      </c>
      <c r="O271" s="65"/>
      <c r="P271" s="183">
        <f>O271*H271</f>
        <v>0</v>
      </c>
      <c r="Q271" s="183">
        <v>0</v>
      </c>
      <c r="R271" s="183">
        <f>Q271*H271</f>
        <v>0</v>
      </c>
      <c r="S271" s="183">
        <v>0</v>
      </c>
      <c r="T271" s="184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185" t="s">
        <v>212</v>
      </c>
      <c r="AT271" s="185" t="s">
        <v>156</v>
      </c>
      <c r="AU271" s="185" t="s">
        <v>83</v>
      </c>
      <c r="AY271" s="18" t="s">
        <v>153</v>
      </c>
      <c r="BE271" s="186">
        <f>IF(N271="základní",J271,0)</f>
        <v>0</v>
      </c>
      <c r="BF271" s="186">
        <f>IF(N271="snížená",J271,0)</f>
        <v>0</v>
      </c>
      <c r="BG271" s="186">
        <f>IF(N271="zákl. přenesená",J271,0)</f>
        <v>0</v>
      </c>
      <c r="BH271" s="186">
        <f>IF(N271="sníž. přenesená",J271,0)</f>
        <v>0</v>
      </c>
      <c r="BI271" s="186">
        <f>IF(N271="nulová",J271,0)</f>
        <v>0</v>
      </c>
      <c r="BJ271" s="18" t="s">
        <v>81</v>
      </c>
      <c r="BK271" s="186">
        <f>ROUND(I271*H271,2)</f>
        <v>0</v>
      </c>
      <c r="BL271" s="18" t="s">
        <v>212</v>
      </c>
      <c r="BM271" s="185" t="s">
        <v>532</v>
      </c>
    </row>
    <row r="272" spans="1:47" s="2" customFormat="1" ht="11.25">
      <c r="A272" s="35"/>
      <c r="B272" s="36"/>
      <c r="C272" s="37"/>
      <c r="D272" s="187" t="s">
        <v>163</v>
      </c>
      <c r="E272" s="37"/>
      <c r="F272" s="188" t="s">
        <v>533</v>
      </c>
      <c r="G272" s="37"/>
      <c r="H272" s="37"/>
      <c r="I272" s="189"/>
      <c r="J272" s="37"/>
      <c r="K272" s="37"/>
      <c r="L272" s="40"/>
      <c r="M272" s="190"/>
      <c r="N272" s="191"/>
      <c r="O272" s="65"/>
      <c r="P272" s="65"/>
      <c r="Q272" s="65"/>
      <c r="R272" s="65"/>
      <c r="S272" s="65"/>
      <c r="T272" s="66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T272" s="18" t="s">
        <v>163</v>
      </c>
      <c r="AU272" s="18" t="s">
        <v>83</v>
      </c>
    </row>
    <row r="273" spans="2:63" s="12" customFormat="1" ht="22.9" customHeight="1">
      <c r="B273" s="158"/>
      <c r="C273" s="159"/>
      <c r="D273" s="160" t="s">
        <v>72</v>
      </c>
      <c r="E273" s="172" t="s">
        <v>534</v>
      </c>
      <c r="F273" s="172" t="s">
        <v>535</v>
      </c>
      <c r="G273" s="159"/>
      <c r="H273" s="159"/>
      <c r="I273" s="162"/>
      <c r="J273" s="173">
        <f>BK273</f>
        <v>0</v>
      </c>
      <c r="K273" s="159"/>
      <c r="L273" s="164"/>
      <c r="M273" s="165"/>
      <c r="N273" s="166"/>
      <c r="O273" s="166"/>
      <c r="P273" s="167">
        <f>SUM(P274:P282)</f>
        <v>0</v>
      </c>
      <c r="Q273" s="166"/>
      <c r="R273" s="167">
        <f>SUM(R274:R282)</f>
        <v>0.0006</v>
      </c>
      <c r="S273" s="166"/>
      <c r="T273" s="168">
        <f>SUM(T274:T282)</f>
        <v>0.0004</v>
      </c>
      <c r="AR273" s="169" t="s">
        <v>83</v>
      </c>
      <c r="AT273" s="170" t="s">
        <v>72</v>
      </c>
      <c r="AU273" s="170" t="s">
        <v>81</v>
      </c>
      <c r="AY273" s="169" t="s">
        <v>153</v>
      </c>
      <c r="BK273" s="171">
        <f>SUM(BK274:BK282)</f>
        <v>0</v>
      </c>
    </row>
    <row r="274" spans="1:65" s="2" customFormat="1" ht="24.2" customHeight="1">
      <c r="A274" s="35"/>
      <c r="B274" s="36"/>
      <c r="C274" s="174" t="s">
        <v>536</v>
      </c>
      <c r="D274" s="174" t="s">
        <v>156</v>
      </c>
      <c r="E274" s="175" t="s">
        <v>537</v>
      </c>
      <c r="F274" s="176" t="s">
        <v>538</v>
      </c>
      <c r="G274" s="177" t="s">
        <v>211</v>
      </c>
      <c r="H274" s="178">
        <v>2</v>
      </c>
      <c r="I274" s="179"/>
      <c r="J274" s="180">
        <f>ROUND(I274*H274,2)</f>
        <v>0</v>
      </c>
      <c r="K274" s="176" t="s">
        <v>160</v>
      </c>
      <c r="L274" s="40"/>
      <c r="M274" s="181" t="s">
        <v>19</v>
      </c>
      <c r="N274" s="182" t="s">
        <v>44</v>
      </c>
      <c r="O274" s="65"/>
      <c r="P274" s="183">
        <f>O274*H274</f>
        <v>0</v>
      </c>
      <c r="Q274" s="183">
        <v>0</v>
      </c>
      <c r="R274" s="183">
        <f>Q274*H274</f>
        <v>0</v>
      </c>
      <c r="S274" s="183">
        <v>0.0002</v>
      </c>
      <c r="T274" s="184">
        <f>S274*H274</f>
        <v>0.0004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185" t="s">
        <v>212</v>
      </c>
      <c r="AT274" s="185" t="s">
        <v>156</v>
      </c>
      <c r="AU274" s="185" t="s">
        <v>83</v>
      </c>
      <c r="AY274" s="18" t="s">
        <v>153</v>
      </c>
      <c r="BE274" s="186">
        <f>IF(N274="základní",J274,0)</f>
        <v>0</v>
      </c>
      <c r="BF274" s="186">
        <f>IF(N274="snížená",J274,0)</f>
        <v>0</v>
      </c>
      <c r="BG274" s="186">
        <f>IF(N274="zákl. přenesená",J274,0)</f>
        <v>0</v>
      </c>
      <c r="BH274" s="186">
        <f>IF(N274="sníž. přenesená",J274,0)</f>
        <v>0</v>
      </c>
      <c r="BI274" s="186">
        <f>IF(N274="nulová",J274,0)</f>
        <v>0</v>
      </c>
      <c r="BJ274" s="18" t="s">
        <v>81</v>
      </c>
      <c r="BK274" s="186">
        <f>ROUND(I274*H274,2)</f>
        <v>0</v>
      </c>
      <c r="BL274" s="18" t="s">
        <v>212</v>
      </c>
      <c r="BM274" s="185" t="s">
        <v>539</v>
      </c>
    </row>
    <row r="275" spans="1:47" s="2" customFormat="1" ht="11.25">
      <c r="A275" s="35"/>
      <c r="B275" s="36"/>
      <c r="C275" s="37"/>
      <c r="D275" s="187" t="s">
        <v>163</v>
      </c>
      <c r="E275" s="37"/>
      <c r="F275" s="188" t="s">
        <v>540</v>
      </c>
      <c r="G275" s="37"/>
      <c r="H275" s="37"/>
      <c r="I275" s="189"/>
      <c r="J275" s="37"/>
      <c r="K275" s="37"/>
      <c r="L275" s="40"/>
      <c r="M275" s="190"/>
      <c r="N275" s="191"/>
      <c r="O275" s="65"/>
      <c r="P275" s="65"/>
      <c r="Q275" s="65"/>
      <c r="R275" s="65"/>
      <c r="S275" s="65"/>
      <c r="T275" s="66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T275" s="18" t="s">
        <v>163</v>
      </c>
      <c r="AU275" s="18" t="s">
        <v>83</v>
      </c>
    </row>
    <row r="276" spans="2:51" s="13" customFormat="1" ht="11.25">
      <c r="B276" s="192"/>
      <c r="C276" s="193"/>
      <c r="D276" s="194" t="s">
        <v>165</v>
      </c>
      <c r="E276" s="195" t="s">
        <v>19</v>
      </c>
      <c r="F276" s="196" t="s">
        <v>541</v>
      </c>
      <c r="G276" s="193"/>
      <c r="H276" s="197">
        <v>2</v>
      </c>
      <c r="I276" s="198"/>
      <c r="J276" s="193"/>
      <c r="K276" s="193"/>
      <c r="L276" s="199"/>
      <c r="M276" s="200"/>
      <c r="N276" s="201"/>
      <c r="O276" s="201"/>
      <c r="P276" s="201"/>
      <c r="Q276" s="201"/>
      <c r="R276" s="201"/>
      <c r="S276" s="201"/>
      <c r="T276" s="202"/>
      <c r="AT276" s="203" t="s">
        <v>165</v>
      </c>
      <c r="AU276" s="203" t="s">
        <v>83</v>
      </c>
      <c r="AV276" s="13" t="s">
        <v>83</v>
      </c>
      <c r="AW276" s="13" t="s">
        <v>34</v>
      </c>
      <c r="AX276" s="13" t="s">
        <v>81</v>
      </c>
      <c r="AY276" s="203" t="s">
        <v>153</v>
      </c>
    </row>
    <row r="277" spans="1:65" s="2" customFormat="1" ht="24.2" customHeight="1">
      <c r="A277" s="35"/>
      <c r="B277" s="36"/>
      <c r="C277" s="174" t="s">
        <v>542</v>
      </c>
      <c r="D277" s="174" t="s">
        <v>156</v>
      </c>
      <c r="E277" s="175" t="s">
        <v>543</v>
      </c>
      <c r="F277" s="176" t="s">
        <v>544</v>
      </c>
      <c r="G277" s="177" t="s">
        <v>211</v>
      </c>
      <c r="H277" s="178">
        <v>2</v>
      </c>
      <c r="I277" s="179"/>
      <c r="J277" s="180">
        <f>ROUND(I277*H277,2)</f>
        <v>0</v>
      </c>
      <c r="K277" s="176" t="s">
        <v>160</v>
      </c>
      <c r="L277" s="40"/>
      <c r="M277" s="181" t="s">
        <v>19</v>
      </c>
      <c r="N277" s="182" t="s">
        <v>44</v>
      </c>
      <c r="O277" s="65"/>
      <c r="P277" s="183">
        <f>O277*H277</f>
        <v>0</v>
      </c>
      <c r="Q277" s="183">
        <v>0</v>
      </c>
      <c r="R277" s="183">
        <f>Q277*H277</f>
        <v>0</v>
      </c>
      <c r="S277" s="183">
        <v>0</v>
      </c>
      <c r="T277" s="184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185" t="s">
        <v>212</v>
      </c>
      <c r="AT277" s="185" t="s">
        <v>156</v>
      </c>
      <c r="AU277" s="185" t="s">
        <v>83</v>
      </c>
      <c r="AY277" s="18" t="s">
        <v>153</v>
      </c>
      <c r="BE277" s="186">
        <f>IF(N277="základní",J277,0)</f>
        <v>0</v>
      </c>
      <c r="BF277" s="186">
        <f>IF(N277="snížená",J277,0)</f>
        <v>0</v>
      </c>
      <c r="BG277" s="186">
        <f>IF(N277="zákl. přenesená",J277,0)</f>
        <v>0</v>
      </c>
      <c r="BH277" s="186">
        <f>IF(N277="sníž. přenesená",J277,0)</f>
        <v>0</v>
      </c>
      <c r="BI277" s="186">
        <f>IF(N277="nulová",J277,0)</f>
        <v>0</v>
      </c>
      <c r="BJ277" s="18" t="s">
        <v>81</v>
      </c>
      <c r="BK277" s="186">
        <f>ROUND(I277*H277,2)</f>
        <v>0</v>
      </c>
      <c r="BL277" s="18" t="s">
        <v>212</v>
      </c>
      <c r="BM277" s="185" t="s">
        <v>545</v>
      </c>
    </row>
    <row r="278" spans="1:47" s="2" customFormat="1" ht="11.25">
      <c r="A278" s="35"/>
      <c r="B278" s="36"/>
      <c r="C278" s="37"/>
      <c r="D278" s="187" t="s">
        <v>163</v>
      </c>
      <c r="E278" s="37"/>
      <c r="F278" s="188" t="s">
        <v>546</v>
      </c>
      <c r="G278" s="37"/>
      <c r="H278" s="37"/>
      <c r="I278" s="189"/>
      <c r="J278" s="37"/>
      <c r="K278" s="37"/>
      <c r="L278" s="40"/>
      <c r="M278" s="190"/>
      <c r="N278" s="191"/>
      <c r="O278" s="65"/>
      <c r="P278" s="65"/>
      <c r="Q278" s="65"/>
      <c r="R278" s="65"/>
      <c r="S278" s="65"/>
      <c r="T278" s="66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T278" s="18" t="s">
        <v>163</v>
      </c>
      <c r="AU278" s="18" t="s">
        <v>83</v>
      </c>
    </row>
    <row r="279" spans="2:51" s="13" customFormat="1" ht="11.25">
      <c r="B279" s="192"/>
      <c r="C279" s="193"/>
      <c r="D279" s="194" t="s">
        <v>165</v>
      </c>
      <c r="E279" s="195" t="s">
        <v>19</v>
      </c>
      <c r="F279" s="196" t="s">
        <v>541</v>
      </c>
      <c r="G279" s="193"/>
      <c r="H279" s="197">
        <v>2</v>
      </c>
      <c r="I279" s="198"/>
      <c r="J279" s="193"/>
      <c r="K279" s="193"/>
      <c r="L279" s="199"/>
      <c r="M279" s="200"/>
      <c r="N279" s="201"/>
      <c r="O279" s="201"/>
      <c r="P279" s="201"/>
      <c r="Q279" s="201"/>
      <c r="R279" s="201"/>
      <c r="S279" s="201"/>
      <c r="T279" s="202"/>
      <c r="AT279" s="203" t="s">
        <v>165</v>
      </c>
      <c r="AU279" s="203" t="s">
        <v>83</v>
      </c>
      <c r="AV279" s="13" t="s">
        <v>83</v>
      </c>
      <c r="AW279" s="13" t="s">
        <v>34</v>
      </c>
      <c r="AX279" s="13" t="s">
        <v>81</v>
      </c>
      <c r="AY279" s="203" t="s">
        <v>153</v>
      </c>
    </row>
    <row r="280" spans="1:65" s="2" customFormat="1" ht="24.2" customHeight="1">
      <c r="A280" s="35"/>
      <c r="B280" s="36"/>
      <c r="C280" s="215" t="s">
        <v>547</v>
      </c>
      <c r="D280" s="215" t="s">
        <v>298</v>
      </c>
      <c r="E280" s="216" t="s">
        <v>548</v>
      </c>
      <c r="F280" s="217" t="s">
        <v>549</v>
      </c>
      <c r="G280" s="218" t="s">
        <v>211</v>
      </c>
      <c r="H280" s="219">
        <v>2</v>
      </c>
      <c r="I280" s="220"/>
      <c r="J280" s="221">
        <f>ROUND(I280*H280,2)</f>
        <v>0</v>
      </c>
      <c r="K280" s="217" t="s">
        <v>160</v>
      </c>
      <c r="L280" s="222"/>
      <c r="M280" s="223" t="s">
        <v>19</v>
      </c>
      <c r="N280" s="224" t="s">
        <v>44</v>
      </c>
      <c r="O280" s="65"/>
      <c r="P280" s="183">
        <f>O280*H280</f>
        <v>0</v>
      </c>
      <c r="Q280" s="183">
        <v>0.0003</v>
      </c>
      <c r="R280" s="183">
        <f>Q280*H280</f>
        <v>0.0006</v>
      </c>
      <c r="S280" s="183">
        <v>0</v>
      </c>
      <c r="T280" s="184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185" t="s">
        <v>302</v>
      </c>
      <c r="AT280" s="185" t="s">
        <v>298</v>
      </c>
      <c r="AU280" s="185" t="s">
        <v>83</v>
      </c>
      <c r="AY280" s="18" t="s">
        <v>153</v>
      </c>
      <c r="BE280" s="186">
        <f>IF(N280="základní",J280,0)</f>
        <v>0</v>
      </c>
      <c r="BF280" s="186">
        <f>IF(N280="snížená",J280,0)</f>
        <v>0</v>
      </c>
      <c r="BG280" s="186">
        <f>IF(N280="zákl. přenesená",J280,0)</f>
        <v>0</v>
      </c>
      <c r="BH280" s="186">
        <f>IF(N280="sníž. přenesená",J280,0)</f>
        <v>0</v>
      </c>
      <c r="BI280" s="186">
        <f>IF(N280="nulová",J280,0)</f>
        <v>0</v>
      </c>
      <c r="BJ280" s="18" t="s">
        <v>81</v>
      </c>
      <c r="BK280" s="186">
        <f>ROUND(I280*H280,2)</f>
        <v>0</v>
      </c>
      <c r="BL280" s="18" t="s">
        <v>212</v>
      </c>
      <c r="BM280" s="185" t="s">
        <v>550</v>
      </c>
    </row>
    <row r="281" spans="1:65" s="2" customFormat="1" ht="49.15" customHeight="1">
      <c r="A281" s="35"/>
      <c r="B281" s="36"/>
      <c r="C281" s="174" t="s">
        <v>551</v>
      </c>
      <c r="D281" s="174" t="s">
        <v>156</v>
      </c>
      <c r="E281" s="175" t="s">
        <v>552</v>
      </c>
      <c r="F281" s="176" t="s">
        <v>553</v>
      </c>
      <c r="G281" s="177" t="s">
        <v>249</v>
      </c>
      <c r="H281" s="178">
        <v>0.001</v>
      </c>
      <c r="I281" s="179"/>
      <c r="J281" s="180">
        <f>ROUND(I281*H281,2)</f>
        <v>0</v>
      </c>
      <c r="K281" s="176" t="s">
        <v>160</v>
      </c>
      <c r="L281" s="40"/>
      <c r="M281" s="181" t="s">
        <v>19</v>
      </c>
      <c r="N281" s="182" t="s">
        <v>44</v>
      </c>
      <c r="O281" s="65"/>
      <c r="P281" s="183">
        <f>O281*H281</f>
        <v>0</v>
      </c>
      <c r="Q281" s="183">
        <v>0</v>
      </c>
      <c r="R281" s="183">
        <f>Q281*H281</f>
        <v>0</v>
      </c>
      <c r="S281" s="183">
        <v>0</v>
      </c>
      <c r="T281" s="184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185" t="s">
        <v>212</v>
      </c>
      <c r="AT281" s="185" t="s">
        <v>156</v>
      </c>
      <c r="AU281" s="185" t="s">
        <v>83</v>
      </c>
      <c r="AY281" s="18" t="s">
        <v>153</v>
      </c>
      <c r="BE281" s="186">
        <f>IF(N281="základní",J281,0)</f>
        <v>0</v>
      </c>
      <c r="BF281" s="186">
        <f>IF(N281="snížená",J281,0)</f>
        <v>0</v>
      </c>
      <c r="BG281" s="186">
        <f>IF(N281="zákl. přenesená",J281,0)</f>
        <v>0</v>
      </c>
      <c r="BH281" s="186">
        <f>IF(N281="sníž. přenesená",J281,0)</f>
        <v>0</v>
      </c>
      <c r="BI281" s="186">
        <f>IF(N281="nulová",J281,0)</f>
        <v>0</v>
      </c>
      <c r="BJ281" s="18" t="s">
        <v>81</v>
      </c>
      <c r="BK281" s="186">
        <f>ROUND(I281*H281,2)</f>
        <v>0</v>
      </c>
      <c r="BL281" s="18" t="s">
        <v>212</v>
      </c>
      <c r="BM281" s="185" t="s">
        <v>554</v>
      </c>
    </row>
    <row r="282" spans="1:47" s="2" customFormat="1" ht="11.25">
      <c r="A282" s="35"/>
      <c r="B282" s="36"/>
      <c r="C282" s="37"/>
      <c r="D282" s="187" t="s">
        <v>163</v>
      </c>
      <c r="E282" s="37"/>
      <c r="F282" s="188" t="s">
        <v>555</v>
      </c>
      <c r="G282" s="37"/>
      <c r="H282" s="37"/>
      <c r="I282" s="189"/>
      <c r="J282" s="37"/>
      <c r="K282" s="37"/>
      <c r="L282" s="40"/>
      <c r="M282" s="190"/>
      <c r="N282" s="191"/>
      <c r="O282" s="65"/>
      <c r="P282" s="65"/>
      <c r="Q282" s="65"/>
      <c r="R282" s="65"/>
      <c r="S282" s="65"/>
      <c r="T282" s="66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T282" s="18" t="s">
        <v>163</v>
      </c>
      <c r="AU282" s="18" t="s">
        <v>83</v>
      </c>
    </row>
    <row r="283" spans="2:63" s="12" customFormat="1" ht="22.9" customHeight="1">
      <c r="B283" s="158"/>
      <c r="C283" s="159"/>
      <c r="D283" s="160" t="s">
        <v>72</v>
      </c>
      <c r="E283" s="172" t="s">
        <v>556</v>
      </c>
      <c r="F283" s="172" t="s">
        <v>557</v>
      </c>
      <c r="G283" s="159"/>
      <c r="H283" s="159"/>
      <c r="I283" s="162"/>
      <c r="J283" s="173">
        <f>BK283</f>
        <v>0</v>
      </c>
      <c r="K283" s="159"/>
      <c r="L283" s="164"/>
      <c r="M283" s="165"/>
      <c r="N283" s="166"/>
      <c r="O283" s="166"/>
      <c r="P283" s="167">
        <f>SUM(P284:P299)</f>
        <v>0</v>
      </c>
      <c r="Q283" s="166"/>
      <c r="R283" s="167">
        <f>SUM(R284:R299)</f>
        <v>0.0366134</v>
      </c>
      <c r="S283" s="166"/>
      <c r="T283" s="168">
        <f>SUM(T284:T299)</f>
        <v>0.05</v>
      </c>
      <c r="AR283" s="169" t="s">
        <v>83</v>
      </c>
      <c r="AT283" s="170" t="s">
        <v>72</v>
      </c>
      <c r="AU283" s="170" t="s">
        <v>81</v>
      </c>
      <c r="AY283" s="169" t="s">
        <v>153</v>
      </c>
      <c r="BK283" s="171">
        <f>SUM(BK284:BK299)</f>
        <v>0</v>
      </c>
    </row>
    <row r="284" spans="1:65" s="2" customFormat="1" ht="24.2" customHeight="1">
      <c r="A284" s="35"/>
      <c r="B284" s="36"/>
      <c r="C284" s="174" t="s">
        <v>558</v>
      </c>
      <c r="D284" s="174" t="s">
        <v>156</v>
      </c>
      <c r="E284" s="175" t="s">
        <v>559</v>
      </c>
      <c r="F284" s="176" t="s">
        <v>560</v>
      </c>
      <c r="G284" s="177" t="s">
        <v>211</v>
      </c>
      <c r="H284" s="178">
        <v>2</v>
      </c>
      <c r="I284" s="179"/>
      <c r="J284" s="180">
        <f>ROUND(I284*H284,2)</f>
        <v>0</v>
      </c>
      <c r="K284" s="176" t="s">
        <v>160</v>
      </c>
      <c r="L284" s="40"/>
      <c r="M284" s="181" t="s">
        <v>19</v>
      </c>
      <c r="N284" s="182" t="s">
        <v>44</v>
      </c>
      <c r="O284" s="65"/>
      <c r="P284" s="183">
        <f>O284*H284</f>
        <v>0</v>
      </c>
      <c r="Q284" s="183">
        <v>0</v>
      </c>
      <c r="R284" s="183">
        <f>Q284*H284</f>
        <v>0</v>
      </c>
      <c r="S284" s="183">
        <v>0.001</v>
      </c>
      <c r="T284" s="184">
        <f>S284*H284</f>
        <v>0.002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185" t="s">
        <v>212</v>
      </c>
      <c r="AT284" s="185" t="s">
        <v>156</v>
      </c>
      <c r="AU284" s="185" t="s">
        <v>83</v>
      </c>
      <c r="AY284" s="18" t="s">
        <v>153</v>
      </c>
      <c r="BE284" s="186">
        <f>IF(N284="základní",J284,0)</f>
        <v>0</v>
      </c>
      <c r="BF284" s="186">
        <f>IF(N284="snížená",J284,0)</f>
        <v>0</v>
      </c>
      <c r="BG284" s="186">
        <f>IF(N284="zákl. přenesená",J284,0)</f>
        <v>0</v>
      </c>
      <c r="BH284" s="186">
        <f>IF(N284="sníž. přenesená",J284,0)</f>
        <v>0</v>
      </c>
      <c r="BI284" s="186">
        <f>IF(N284="nulová",J284,0)</f>
        <v>0</v>
      </c>
      <c r="BJ284" s="18" t="s">
        <v>81</v>
      </c>
      <c r="BK284" s="186">
        <f>ROUND(I284*H284,2)</f>
        <v>0</v>
      </c>
      <c r="BL284" s="18" t="s">
        <v>212</v>
      </c>
      <c r="BM284" s="185" t="s">
        <v>561</v>
      </c>
    </row>
    <row r="285" spans="1:47" s="2" customFormat="1" ht="11.25">
      <c r="A285" s="35"/>
      <c r="B285" s="36"/>
      <c r="C285" s="37"/>
      <c r="D285" s="187" t="s">
        <v>163</v>
      </c>
      <c r="E285" s="37"/>
      <c r="F285" s="188" t="s">
        <v>562</v>
      </c>
      <c r="G285" s="37"/>
      <c r="H285" s="37"/>
      <c r="I285" s="189"/>
      <c r="J285" s="37"/>
      <c r="K285" s="37"/>
      <c r="L285" s="40"/>
      <c r="M285" s="190"/>
      <c r="N285" s="191"/>
      <c r="O285" s="65"/>
      <c r="P285" s="65"/>
      <c r="Q285" s="65"/>
      <c r="R285" s="65"/>
      <c r="S285" s="65"/>
      <c r="T285" s="66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T285" s="18" t="s">
        <v>163</v>
      </c>
      <c r="AU285" s="18" t="s">
        <v>83</v>
      </c>
    </row>
    <row r="286" spans="2:51" s="13" customFormat="1" ht="11.25">
      <c r="B286" s="192"/>
      <c r="C286" s="193"/>
      <c r="D286" s="194" t="s">
        <v>165</v>
      </c>
      <c r="E286" s="195" t="s">
        <v>19</v>
      </c>
      <c r="F286" s="196" t="s">
        <v>563</v>
      </c>
      <c r="G286" s="193"/>
      <c r="H286" s="197">
        <v>2</v>
      </c>
      <c r="I286" s="198"/>
      <c r="J286" s="193"/>
      <c r="K286" s="193"/>
      <c r="L286" s="199"/>
      <c r="M286" s="200"/>
      <c r="N286" s="201"/>
      <c r="O286" s="201"/>
      <c r="P286" s="201"/>
      <c r="Q286" s="201"/>
      <c r="R286" s="201"/>
      <c r="S286" s="201"/>
      <c r="T286" s="202"/>
      <c r="AT286" s="203" t="s">
        <v>165</v>
      </c>
      <c r="AU286" s="203" t="s">
        <v>83</v>
      </c>
      <c r="AV286" s="13" t="s">
        <v>83</v>
      </c>
      <c r="AW286" s="13" t="s">
        <v>34</v>
      </c>
      <c r="AX286" s="13" t="s">
        <v>81</v>
      </c>
      <c r="AY286" s="203" t="s">
        <v>153</v>
      </c>
    </row>
    <row r="287" spans="1:65" s="2" customFormat="1" ht="24.2" customHeight="1">
      <c r="A287" s="35"/>
      <c r="B287" s="36"/>
      <c r="C287" s="174" t="s">
        <v>564</v>
      </c>
      <c r="D287" s="174" t="s">
        <v>156</v>
      </c>
      <c r="E287" s="175" t="s">
        <v>565</v>
      </c>
      <c r="F287" s="176" t="s">
        <v>566</v>
      </c>
      <c r="G287" s="177" t="s">
        <v>211</v>
      </c>
      <c r="H287" s="178">
        <v>2</v>
      </c>
      <c r="I287" s="179"/>
      <c r="J287" s="180">
        <f>ROUND(I287*H287,2)</f>
        <v>0</v>
      </c>
      <c r="K287" s="176" t="s">
        <v>160</v>
      </c>
      <c r="L287" s="40"/>
      <c r="M287" s="181" t="s">
        <v>19</v>
      </c>
      <c r="N287" s="182" t="s">
        <v>44</v>
      </c>
      <c r="O287" s="65"/>
      <c r="P287" s="183">
        <f>O287*H287</f>
        <v>0</v>
      </c>
      <c r="Q287" s="183">
        <v>0</v>
      </c>
      <c r="R287" s="183">
        <f>Q287*H287</f>
        <v>0</v>
      </c>
      <c r="S287" s="183">
        <v>0.024</v>
      </c>
      <c r="T287" s="184">
        <f>S287*H287</f>
        <v>0.048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185" t="s">
        <v>212</v>
      </c>
      <c r="AT287" s="185" t="s">
        <v>156</v>
      </c>
      <c r="AU287" s="185" t="s">
        <v>83</v>
      </c>
      <c r="AY287" s="18" t="s">
        <v>153</v>
      </c>
      <c r="BE287" s="186">
        <f>IF(N287="základní",J287,0)</f>
        <v>0</v>
      </c>
      <c r="BF287" s="186">
        <f>IF(N287="snížená",J287,0)</f>
        <v>0</v>
      </c>
      <c r="BG287" s="186">
        <f>IF(N287="zákl. přenesená",J287,0)</f>
        <v>0</v>
      </c>
      <c r="BH287" s="186">
        <f>IF(N287="sníž. přenesená",J287,0)</f>
        <v>0</v>
      </c>
      <c r="BI287" s="186">
        <f>IF(N287="nulová",J287,0)</f>
        <v>0</v>
      </c>
      <c r="BJ287" s="18" t="s">
        <v>81</v>
      </c>
      <c r="BK287" s="186">
        <f>ROUND(I287*H287,2)</f>
        <v>0</v>
      </c>
      <c r="BL287" s="18" t="s">
        <v>212</v>
      </c>
      <c r="BM287" s="185" t="s">
        <v>567</v>
      </c>
    </row>
    <row r="288" spans="1:47" s="2" customFormat="1" ht="11.25">
      <c r="A288" s="35"/>
      <c r="B288" s="36"/>
      <c r="C288" s="37"/>
      <c r="D288" s="187" t="s">
        <v>163</v>
      </c>
      <c r="E288" s="37"/>
      <c r="F288" s="188" t="s">
        <v>568</v>
      </c>
      <c r="G288" s="37"/>
      <c r="H288" s="37"/>
      <c r="I288" s="189"/>
      <c r="J288" s="37"/>
      <c r="K288" s="37"/>
      <c r="L288" s="40"/>
      <c r="M288" s="190"/>
      <c r="N288" s="191"/>
      <c r="O288" s="65"/>
      <c r="P288" s="65"/>
      <c r="Q288" s="65"/>
      <c r="R288" s="65"/>
      <c r="S288" s="65"/>
      <c r="T288" s="66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T288" s="18" t="s">
        <v>163</v>
      </c>
      <c r="AU288" s="18" t="s">
        <v>83</v>
      </c>
    </row>
    <row r="289" spans="2:51" s="13" customFormat="1" ht="11.25">
      <c r="B289" s="192"/>
      <c r="C289" s="193"/>
      <c r="D289" s="194" t="s">
        <v>165</v>
      </c>
      <c r="E289" s="195" t="s">
        <v>19</v>
      </c>
      <c r="F289" s="196" t="s">
        <v>569</v>
      </c>
      <c r="G289" s="193"/>
      <c r="H289" s="197">
        <v>2</v>
      </c>
      <c r="I289" s="198"/>
      <c r="J289" s="193"/>
      <c r="K289" s="193"/>
      <c r="L289" s="199"/>
      <c r="M289" s="200"/>
      <c r="N289" s="201"/>
      <c r="O289" s="201"/>
      <c r="P289" s="201"/>
      <c r="Q289" s="201"/>
      <c r="R289" s="201"/>
      <c r="S289" s="201"/>
      <c r="T289" s="202"/>
      <c r="AT289" s="203" t="s">
        <v>165</v>
      </c>
      <c r="AU289" s="203" t="s">
        <v>83</v>
      </c>
      <c r="AV289" s="13" t="s">
        <v>83</v>
      </c>
      <c r="AW289" s="13" t="s">
        <v>34</v>
      </c>
      <c r="AX289" s="13" t="s">
        <v>81</v>
      </c>
      <c r="AY289" s="203" t="s">
        <v>153</v>
      </c>
    </row>
    <row r="290" spans="1:65" s="2" customFormat="1" ht="37.9" customHeight="1">
      <c r="A290" s="35"/>
      <c r="B290" s="36"/>
      <c r="C290" s="174" t="s">
        <v>570</v>
      </c>
      <c r="D290" s="174" t="s">
        <v>156</v>
      </c>
      <c r="E290" s="175" t="s">
        <v>571</v>
      </c>
      <c r="F290" s="176" t="s">
        <v>572</v>
      </c>
      <c r="G290" s="177" t="s">
        <v>211</v>
      </c>
      <c r="H290" s="178">
        <v>2</v>
      </c>
      <c r="I290" s="179"/>
      <c r="J290" s="180">
        <f>ROUND(I290*H290,2)</f>
        <v>0</v>
      </c>
      <c r="K290" s="176" t="s">
        <v>160</v>
      </c>
      <c r="L290" s="40"/>
      <c r="M290" s="181" t="s">
        <v>19</v>
      </c>
      <c r="N290" s="182" t="s">
        <v>44</v>
      </c>
      <c r="O290" s="65"/>
      <c r="P290" s="183">
        <f>O290*H290</f>
        <v>0</v>
      </c>
      <c r="Q290" s="183">
        <v>0</v>
      </c>
      <c r="R290" s="183">
        <f>Q290*H290</f>
        <v>0</v>
      </c>
      <c r="S290" s="183">
        <v>0</v>
      </c>
      <c r="T290" s="184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185" t="s">
        <v>212</v>
      </c>
      <c r="AT290" s="185" t="s">
        <v>156</v>
      </c>
      <c r="AU290" s="185" t="s">
        <v>83</v>
      </c>
      <c r="AY290" s="18" t="s">
        <v>153</v>
      </c>
      <c r="BE290" s="186">
        <f>IF(N290="základní",J290,0)</f>
        <v>0</v>
      </c>
      <c r="BF290" s="186">
        <f>IF(N290="snížená",J290,0)</f>
        <v>0</v>
      </c>
      <c r="BG290" s="186">
        <f>IF(N290="zákl. přenesená",J290,0)</f>
        <v>0</v>
      </c>
      <c r="BH290" s="186">
        <f>IF(N290="sníž. přenesená",J290,0)</f>
        <v>0</v>
      </c>
      <c r="BI290" s="186">
        <f>IF(N290="nulová",J290,0)</f>
        <v>0</v>
      </c>
      <c r="BJ290" s="18" t="s">
        <v>81</v>
      </c>
      <c r="BK290" s="186">
        <f>ROUND(I290*H290,2)</f>
        <v>0</v>
      </c>
      <c r="BL290" s="18" t="s">
        <v>212</v>
      </c>
      <c r="BM290" s="185" t="s">
        <v>573</v>
      </c>
    </row>
    <row r="291" spans="1:47" s="2" customFormat="1" ht="11.25">
      <c r="A291" s="35"/>
      <c r="B291" s="36"/>
      <c r="C291" s="37"/>
      <c r="D291" s="187" t="s">
        <v>163</v>
      </c>
      <c r="E291" s="37"/>
      <c r="F291" s="188" t="s">
        <v>574</v>
      </c>
      <c r="G291" s="37"/>
      <c r="H291" s="37"/>
      <c r="I291" s="189"/>
      <c r="J291" s="37"/>
      <c r="K291" s="37"/>
      <c r="L291" s="40"/>
      <c r="M291" s="190"/>
      <c r="N291" s="191"/>
      <c r="O291" s="65"/>
      <c r="P291" s="65"/>
      <c r="Q291" s="65"/>
      <c r="R291" s="65"/>
      <c r="S291" s="65"/>
      <c r="T291" s="66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T291" s="18" t="s">
        <v>163</v>
      </c>
      <c r="AU291" s="18" t="s">
        <v>83</v>
      </c>
    </row>
    <row r="292" spans="2:51" s="13" customFormat="1" ht="11.25">
      <c r="B292" s="192"/>
      <c r="C292" s="193"/>
      <c r="D292" s="194" t="s">
        <v>165</v>
      </c>
      <c r="E292" s="195" t="s">
        <v>19</v>
      </c>
      <c r="F292" s="196" t="s">
        <v>575</v>
      </c>
      <c r="G292" s="193"/>
      <c r="H292" s="197">
        <v>2</v>
      </c>
      <c r="I292" s="198"/>
      <c r="J292" s="193"/>
      <c r="K292" s="193"/>
      <c r="L292" s="199"/>
      <c r="M292" s="200"/>
      <c r="N292" s="201"/>
      <c r="O292" s="201"/>
      <c r="P292" s="201"/>
      <c r="Q292" s="201"/>
      <c r="R292" s="201"/>
      <c r="S292" s="201"/>
      <c r="T292" s="202"/>
      <c r="AT292" s="203" t="s">
        <v>165</v>
      </c>
      <c r="AU292" s="203" t="s">
        <v>83</v>
      </c>
      <c r="AV292" s="13" t="s">
        <v>83</v>
      </c>
      <c r="AW292" s="13" t="s">
        <v>34</v>
      </c>
      <c r="AX292" s="13" t="s">
        <v>81</v>
      </c>
      <c r="AY292" s="203" t="s">
        <v>153</v>
      </c>
    </row>
    <row r="293" spans="1:65" s="2" customFormat="1" ht="24.2" customHeight="1">
      <c r="A293" s="35"/>
      <c r="B293" s="36"/>
      <c r="C293" s="215" t="s">
        <v>576</v>
      </c>
      <c r="D293" s="215" t="s">
        <v>298</v>
      </c>
      <c r="E293" s="216" t="s">
        <v>577</v>
      </c>
      <c r="F293" s="217" t="s">
        <v>578</v>
      </c>
      <c r="G293" s="218" t="s">
        <v>211</v>
      </c>
      <c r="H293" s="219">
        <v>2</v>
      </c>
      <c r="I293" s="220"/>
      <c r="J293" s="221">
        <f>ROUND(I293*H293,2)</f>
        <v>0</v>
      </c>
      <c r="K293" s="217" t="s">
        <v>579</v>
      </c>
      <c r="L293" s="222"/>
      <c r="M293" s="223" t="s">
        <v>19</v>
      </c>
      <c r="N293" s="224" t="s">
        <v>44</v>
      </c>
      <c r="O293" s="65"/>
      <c r="P293" s="183">
        <f>O293*H293</f>
        <v>0</v>
      </c>
      <c r="Q293" s="183">
        <v>0.013</v>
      </c>
      <c r="R293" s="183">
        <f>Q293*H293</f>
        <v>0.026</v>
      </c>
      <c r="S293" s="183">
        <v>0</v>
      </c>
      <c r="T293" s="184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185" t="s">
        <v>302</v>
      </c>
      <c r="AT293" s="185" t="s">
        <v>298</v>
      </c>
      <c r="AU293" s="185" t="s">
        <v>83</v>
      </c>
      <c r="AY293" s="18" t="s">
        <v>153</v>
      </c>
      <c r="BE293" s="186">
        <f>IF(N293="základní",J293,0)</f>
        <v>0</v>
      </c>
      <c r="BF293" s="186">
        <f>IF(N293="snížená",J293,0)</f>
        <v>0</v>
      </c>
      <c r="BG293" s="186">
        <f>IF(N293="zákl. přenesená",J293,0)</f>
        <v>0</v>
      </c>
      <c r="BH293" s="186">
        <f>IF(N293="sníž. přenesená",J293,0)</f>
        <v>0</v>
      </c>
      <c r="BI293" s="186">
        <f>IF(N293="nulová",J293,0)</f>
        <v>0</v>
      </c>
      <c r="BJ293" s="18" t="s">
        <v>81</v>
      </c>
      <c r="BK293" s="186">
        <f>ROUND(I293*H293,2)</f>
        <v>0</v>
      </c>
      <c r="BL293" s="18" t="s">
        <v>212</v>
      </c>
      <c r="BM293" s="185" t="s">
        <v>580</v>
      </c>
    </row>
    <row r="294" spans="1:65" s="2" customFormat="1" ht="33" customHeight="1">
      <c r="A294" s="35"/>
      <c r="B294" s="36"/>
      <c r="C294" s="174" t="s">
        <v>581</v>
      </c>
      <c r="D294" s="174" t="s">
        <v>156</v>
      </c>
      <c r="E294" s="175" t="s">
        <v>582</v>
      </c>
      <c r="F294" s="176" t="s">
        <v>583</v>
      </c>
      <c r="G294" s="177" t="s">
        <v>211</v>
      </c>
      <c r="H294" s="178">
        <v>0.9</v>
      </c>
      <c r="I294" s="179"/>
      <c r="J294" s="180">
        <f>ROUND(I294*H294,2)</f>
        <v>0</v>
      </c>
      <c r="K294" s="176" t="s">
        <v>160</v>
      </c>
      <c r="L294" s="40"/>
      <c r="M294" s="181" t="s">
        <v>19</v>
      </c>
      <c r="N294" s="182" t="s">
        <v>44</v>
      </c>
      <c r="O294" s="65"/>
      <c r="P294" s="183">
        <f>O294*H294</f>
        <v>0</v>
      </c>
      <c r="Q294" s="183">
        <v>0</v>
      </c>
      <c r="R294" s="183">
        <f>Q294*H294</f>
        <v>0</v>
      </c>
      <c r="S294" s="183">
        <v>0</v>
      </c>
      <c r="T294" s="184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185" t="s">
        <v>212</v>
      </c>
      <c r="AT294" s="185" t="s">
        <v>156</v>
      </c>
      <c r="AU294" s="185" t="s">
        <v>83</v>
      </c>
      <c r="AY294" s="18" t="s">
        <v>153</v>
      </c>
      <c r="BE294" s="186">
        <f>IF(N294="základní",J294,0)</f>
        <v>0</v>
      </c>
      <c r="BF294" s="186">
        <f>IF(N294="snížená",J294,0)</f>
        <v>0</v>
      </c>
      <c r="BG294" s="186">
        <f>IF(N294="zákl. přenesená",J294,0)</f>
        <v>0</v>
      </c>
      <c r="BH294" s="186">
        <f>IF(N294="sníž. přenesená",J294,0)</f>
        <v>0</v>
      </c>
      <c r="BI294" s="186">
        <f>IF(N294="nulová",J294,0)</f>
        <v>0</v>
      </c>
      <c r="BJ294" s="18" t="s">
        <v>81</v>
      </c>
      <c r="BK294" s="186">
        <f>ROUND(I294*H294,2)</f>
        <v>0</v>
      </c>
      <c r="BL294" s="18" t="s">
        <v>212</v>
      </c>
      <c r="BM294" s="185" t="s">
        <v>584</v>
      </c>
    </row>
    <row r="295" spans="1:47" s="2" customFormat="1" ht="11.25">
      <c r="A295" s="35"/>
      <c r="B295" s="36"/>
      <c r="C295" s="37"/>
      <c r="D295" s="187" t="s">
        <v>163</v>
      </c>
      <c r="E295" s="37"/>
      <c r="F295" s="188" t="s">
        <v>585</v>
      </c>
      <c r="G295" s="37"/>
      <c r="H295" s="37"/>
      <c r="I295" s="189"/>
      <c r="J295" s="37"/>
      <c r="K295" s="37"/>
      <c r="L295" s="40"/>
      <c r="M295" s="190"/>
      <c r="N295" s="191"/>
      <c r="O295" s="65"/>
      <c r="P295" s="65"/>
      <c r="Q295" s="65"/>
      <c r="R295" s="65"/>
      <c r="S295" s="65"/>
      <c r="T295" s="66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T295" s="18" t="s">
        <v>163</v>
      </c>
      <c r="AU295" s="18" t="s">
        <v>83</v>
      </c>
    </row>
    <row r="296" spans="1:65" s="2" customFormat="1" ht="24.2" customHeight="1">
      <c r="A296" s="35"/>
      <c r="B296" s="36"/>
      <c r="C296" s="215" t="s">
        <v>586</v>
      </c>
      <c r="D296" s="215" t="s">
        <v>298</v>
      </c>
      <c r="E296" s="216" t="s">
        <v>587</v>
      </c>
      <c r="F296" s="217" t="s">
        <v>588</v>
      </c>
      <c r="G296" s="218" t="s">
        <v>159</v>
      </c>
      <c r="H296" s="219">
        <v>0.42</v>
      </c>
      <c r="I296" s="220"/>
      <c r="J296" s="221">
        <f>ROUND(I296*H296,2)</f>
        <v>0</v>
      </c>
      <c r="K296" s="217" t="s">
        <v>206</v>
      </c>
      <c r="L296" s="222"/>
      <c r="M296" s="223" t="s">
        <v>19</v>
      </c>
      <c r="N296" s="224" t="s">
        <v>44</v>
      </c>
      <c r="O296" s="65"/>
      <c r="P296" s="183">
        <f>O296*H296</f>
        <v>0</v>
      </c>
      <c r="Q296" s="183">
        <v>0.02527</v>
      </c>
      <c r="R296" s="183">
        <f>Q296*H296</f>
        <v>0.0106134</v>
      </c>
      <c r="S296" s="183">
        <v>0</v>
      </c>
      <c r="T296" s="184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185" t="s">
        <v>302</v>
      </c>
      <c r="AT296" s="185" t="s">
        <v>298</v>
      </c>
      <c r="AU296" s="185" t="s">
        <v>83</v>
      </c>
      <c r="AY296" s="18" t="s">
        <v>153</v>
      </c>
      <c r="BE296" s="186">
        <f>IF(N296="základní",J296,0)</f>
        <v>0</v>
      </c>
      <c r="BF296" s="186">
        <f>IF(N296="snížená",J296,0)</f>
        <v>0</v>
      </c>
      <c r="BG296" s="186">
        <f>IF(N296="zákl. přenesená",J296,0)</f>
        <v>0</v>
      </c>
      <c r="BH296" s="186">
        <f>IF(N296="sníž. přenesená",J296,0)</f>
        <v>0</v>
      </c>
      <c r="BI296" s="186">
        <f>IF(N296="nulová",J296,0)</f>
        <v>0</v>
      </c>
      <c r="BJ296" s="18" t="s">
        <v>81</v>
      </c>
      <c r="BK296" s="186">
        <f>ROUND(I296*H296,2)</f>
        <v>0</v>
      </c>
      <c r="BL296" s="18" t="s">
        <v>212</v>
      </c>
      <c r="BM296" s="185" t="s">
        <v>589</v>
      </c>
    </row>
    <row r="297" spans="2:51" s="13" customFormat="1" ht="11.25">
      <c r="B297" s="192"/>
      <c r="C297" s="193"/>
      <c r="D297" s="194" t="s">
        <v>165</v>
      </c>
      <c r="E297" s="195" t="s">
        <v>19</v>
      </c>
      <c r="F297" s="196" t="s">
        <v>590</v>
      </c>
      <c r="G297" s="193"/>
      <c r="H297" s="197">
        <v>0.42</v>
      </c>
      <c r="I297" s="198"/>
      <c r="J297" s="193"/>
      <c r="K297" s="193"/>
      <c r="L297" s="199"/>
      <c r="M297" s="200"/>
      <c r="N297" s="201"/>
      <c r="O297" s="201"/>
      <c r="P297" s="201"/>
      <c r="Q297" s="201"/>
      <c r="R297" s="201"/>
      <c r="S297" s="201"/>
      <c r="T297" s="202"/>
      <c r="AT297" s="203" t="s">
        <v>165</v>
      </c>
      <c r="AU297" s="203" t="s">
        <v>83</v>
      </c>
      <c r="AV297" s="13" t="s">
        <v>83</v>
      </c>
      <c r="AW297" s="13" t="s">
        <v>34</v>
      </c>
      <c r="AX297" s="13" t="s">
        <v>81</v>
      </c>
      <c r="AY297" s="203" t="s">
        <v>153</v>
      </c>
    </row>
    <row r="298" spans="1:65" s="2" customFormat="1" ht="49.15" customHeight="1">
      <c r="A298" s="35"/>
      <c r="B298" s="36"/>
      <c r="C298" s="174" t="s">
        <v>591</v>
      </c>
      <c r="D298" s="174" t="s">
        <v>156</v>
      </c>
      <c r="E298" s="175" t="s">
        <v>592</v>
      </c>
      <c r="F298" s="176" t="s">
        <v>593</v>
      </c>
      <c r="G298" s="177" t="s">
        <v>249</v>
      </c>
      <c r="H298" s="178">
        <v>0.037</v>
      </c>
      <c r="I298" s="179"/>
      <c r="J298" s="180">
        <f>ROUND(I298*H298,2)</f>
        <v>0</v>
      </c>
      <c r="K298" s="176" t="s">
        <v>160</v>
      </c>
      <c r="L298" s="40"/>
      <c r="M298" s="181" t="s">
        <v>19</v>
      </c>
      <c r="N298" s="182" t="s">
        <v>44</v>
      </c>
      <c r="O298" s="65"/>
      <c r="P298" s="183">
        <f>O298*H298</f>
        <v>0</v>
      </c>
      <c r="Q298" s="183">
        <v>0</v>
      </c>
      <c r="R298" s="183">
        <f>Q298*H298</f>
        <v>0</v>
      </c>
      <c r="S298" s="183">
        <v>0</v>
      </c>
      <c r="T298" s="184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185" t="s">
        <v>212</v>
      </c>
      <c r="AT298" s="185" t="s">
        <v>156</v>
      </c>
      <c r="AU298" s="185" t="s">
        <v>83</v>
      </c>
      <c r="AY298" s="18" t="s">
        <v>153</v>
      </c>
      <c r="BE298" s="186">
        <f>IF(N298="základní",J298,0)</f>
        <v>0</v>
      </c>
      <c r="BF298" s="186">
        <f>IF(N298="snížená",J298,0)</f>
        <v>0</v>
      </c>
      <c r="BG298" s="186">
        <f>IF(N298="zákl. přenesená",J298,0)</f>
        <v>0</v>
      </c>
      <c r="BH298" s="186">
        <f>IF(N298="sníž. přenesená",J298,0)</f>
        <v>0</v>
      </c>
      <c r="BI298" s="186">
        <f>IF(N298="nulová",J298,0)</f>
        <v>0</v>
      </c>
      <c r="BJ298" s="18" t="s">
        <v>81</v>
      </c>
      <c r="BK298" s="186">
        <f>ROUND(I298*H298,2)</f>
        <v>0</v>
      </c>
      <c r="BL298" s="18" t="s">
        <v>212</v>
      </c>
      <c r="BM298" s="185" t="s">
        <v>594</v>
      </c>
    </row>
    <row r="299" spans="1:47" s="2" customFormat="1" ht="11.25">
      <c r="A299" s="35"/>
      <c r="B299" s="36"/>
      <c r="C299" s="37"/>
      <c r="D299" s="187" t="s">
        <v>163</v>
      </c>
      <c r="E299" s="37"/>
      <c r="F299" s="188" t="s">
        <v>595</v>
      </c>
      <c r="G299" s="37"/>
      <c r="H299" s="37"/>
      <c r="I299" s="189"/>
      <c r="J299" s="37"/>
      <c r="K299" s="37"/>
      <c r="L299" s="40"/>
      <c r="M299" s="190"/>
      <c r="N299" s="191"/>
      <c r="O299" s="65"/>
      <c r="P299" s="65"/>
      <c r="Q299" s="65"/>
      <c r="R299" s="65"/>
      <c r="S299" s="65"/>
      <c r="T299" s="66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T299" s="18" t="s">
        <v>163</v>
      </c>
      <c r="AU299" s="18" t="s">
        <v>83</v>
      </c>
    </row>
    <row r="300" spans="2:63" s="12" customFormat="1" ht="22.9" customHeight="1">
      <c r="B300" s="158"/>
      <c r="C300" s="159"/>
      <c r="D300" s="160" t="s">
        <v>72</v>
      </c>
      <c r="E300" s="172" t="s">
        <v>596</v>
      </c>
      <c r="F300" s="172" t="s">
        <v>597</v>
      </c>
      <c r="G300" s="159"/>
      <c r="H300" s="159"/>
      <c r="I300" s="162"/>
      <c r="J300" s="173">
        <f>BK300</f>
        <v>0</v>
      </c>
      <c r="K300" s="159"/>
      <c r="L300" s="164"/>
      <c r="M300" s="165"/>
      <c r="N300" s="166"/>
      <c r="O300" s="166"/>
      <c r="P300" s="167">
        <f>SUM(P301:P308)</f>
        <v>0</v>
      </c>
      <c r="Q300" s="166"/>
      <c r="R300" s="167">
        <f>SUM(R301:R308)</f>
        <v>0.0014116999999999999</v>
      </c>
      <c r="S300" s="166"/>
      <c r="T300" s="168">
        <f>SUM(T301:T308)</f>
        <v>0.0004</v>
      </c>
      <c r="AR300" s="169" t="s">
        <v>83</v>
      </c>
      <c r="AT300" s="170" t="s">
        <v>72</v>
      </c>
      <c r="AU300" s="170" t="s">
        <v>81</v>
      </c>
      <c r="AY300" s="169" t="s">
        <v>153</v>
      </c>
      <c r="BK300" s="171">
        <f>SUM(BK301:BK308)</f>
        <v>0</v>
      </c>
    </row>
    <row r="301" spans="1:65" s="2" customFormat="1" ht="16.5" customHeight="1">
      <c r="A301" s="35"/>
      <c r="B301" s="36"/>
      <c r="C301" s="174" t="s">
        <v>598</v>
      </c>
      <c r="D301" s="174" t="s">
        <v>156</v>
      </c>
      <c r="E301" s="175" t="s">
        <v>599</v>
      </c>
      <c r="F301" s="176" t="s">
        <v>600</v>
      </c>
      <c r="G301" s="177" t="s">
        <v>211</v>
      </c>
      <c r="H301" s="178">
        <v>1</v>
      </c>
      <c r="I301" s="179"/>
      <c r="J301" s="180">
        <f>ROUND(I301*H301,2)</f>
        <v>0</v>
      </c>
      <c r="K301" s="176" t="s">
        <v>206</v>
      </c>
      <c r="L301" s="40"/>
      <c r="M301" s="181" t="s">
        <v>19</v>
      </c>
      <c r="N301" s="182" t="s">
        <v>44</v>
      </c>
      <c r="O301" s="65"/>
      <c r="P301" s="183">
        <f>O301*H301</f>
        <v>0</v>
      </c>
      <c r="Q301" s="183">
        <v>0</v>
      </c>
      <c r="R301" s="183">
        <f>Q301*H301</f>
        <v>0</v>
      </c>
      <c r="S301" s="183">
        <v>0.0004</v>
      </c>
      <c r="T301" s="184">
        <f>S301*H301</f>
        <v>0.0004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185" t="s">
        <v>212</v>
      </c>
      <c r="AT301" s="185" t="s">
        <v>156</v>
      </c>
      <c r="AU301" s="185" t="s">
        <v>83</v>
      </c>
      <c r="AY301" s="18" t="s">
        <v>153</v>
      </c>
      <c r="BE301" s="186">
        <f>IF(N301="základní",J301,0)</f>
        <v>0</v>
      </c>
      <c r="BF301" s="186">
        <f>IF(N301="snížená",J301,0)</f>
        <v>0</v>
      </c>
      <c r="BG301" s="186">
        <f>IF(N301="zákl. přenesená",J301,0)</f>
        <v>0</v>
      </c>
      <c r="BH301" s="186">
        <f>IF(N301="sníž. přenesená",J301,0)</f>
        <v>0</v>
      </c>
      <c r="BI301" s="186">
        <f>IF(N301="nulová",J301,0)</f>
        <v>0</v>
      </c>
      <c r="BJ301" s="18" t="s">
        <v>81</v>
      </c>
      <c r="BK301" s="186">
        <f>ROUND(I301*H301,2)</f>
        <v>0</v>
      </c>
      <c r="BL301" s="18" t="s">
        <v>212</v>
      </c>
      <c r="BM301" s="185" t="s">
        <v>601</v>
      </c>
    </row>
    <row r="302" spans="2:51" s="13" customFormat="1" ht="11.25">
      <c r="B302" s="192"/>
      <c r="C302" s="193"/>
      <c r="D302" s="194" t="s">
        <v>165</v>
      </c>
      <c r="E302" s="195" t="s">
        <v>19</v>
      </c>
      <c r="F302" s="196" t="s">
        <v>602</v>
      </c>
      <c r="G302" s="193"/>
      <c r="H302" s="197">
        <v>1</v>
      </c>
      <c r="I302" s="198"/>
      <c r="J302" s="193"/>
      <c r="K302" s="193"/>
      <c r="L302" s="199"/>
      <c r="M302" s="200"/>
      <c r="N302" s="201"/>
      <c r="O302" s="201"/>
      <c r="P302" s="201"/>
      <c r="Q302" s="201"/>
      <c r="R302" s="201"/>
      <c r="S302" s="201"/>
      <c r="T302" s="202"/>
      <c r="AT302" s="203" t="s">
        <v>165</v>
      </c>
      <c r="AU302" s="203" t="s">
        <v>83</v>
      </c>
      <c r="AV302" s="13" t="s">
        <v>83</v>
      </c>
      <c r="AW302" s="13" t="s">
        <v>34</v>
      </c>
      <c r="AX302" s="13" t="s">
        <v>81</v>
      </c>
      <c r="AY302" s="203" t="s">
        <v>153</v>
      </c>
    </row>
    <row r="303" spans="1:65" s="2" customFormat="1" ht="37.9" customHeight="1">
      <c r="A303" s="35"/>
      <c r="B303" s="36"/>
      <c r="C303" s="174" t="s">
        <v>603</v>
      </c>
      <c r="D303" s="174" t="s">
        <v>156</v>
      </c>
      <c r="E303" s="175" t="s">
        <v>604</v>
      </c>
      <c r="F303" s="176" t="s">
        <v>605</v>
      </c>
      <c r="G303" s="177" t="s">
        <v>159</v>
      </c>
      <c r="H303" s="178">
        <v>0.09</v>
      </c>
      <c r="I303" s="179"/>
      <c r="J303" s="180">
        <f>ROUND(I303*H303,2)</f>
        <v>0</v>
      </c>
      <c r="K303" s="176" t="s">
        <v>160</v>
      </c>
      <c r="L303" s="40"/>
      <c r="M303" s="181" t="s">
        <v>19</v>
      </c>
      <c r="N303" s="182" t="s">
        <v>44</v>
      </c>
      <c r="O303" s="65"/>
      <c r="P303" s="183">
        <f>O303*H303</f>
        <v>0</v>
      </c>
      <c r="Q303" s="183">
        <v>0.00013</v>
      </c>
      <c r="R303" s="183">
        <f>Q303*H303</f>
        <v>1.1699999999999998E-05</v>
      </c>
      <c r="S303" s="183">
        <v>0</v>
      </c>
      <c r="T303" s="184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185" t="s">
        <v>212</v>
      </c>
      <c r="AT303" s="185" t="s">
        <v>156</v>
      </c>
      <c r="AU303" s="185" t="s">
        <v>83</v>
      </c>
      <c r="AY303" s="18" t="s">
        <v>153</v>
      </c>
      <c r="BE303" s="186">
        <f>IF(N303="základní",J303,0)</f>
        <v>0</v>
      </c>
      <c r="BF303" s="186">
        <f>IF(N303="snížená",J303,0)</f>
        <v>0</v>
      </c>
      <c r="BG303" s="186">
        <f>IF(N303="zákl. přenesená",J303,0)</f>
        <v>0</v>
      </c>
      <c r="BH303" s="186">
        <f>IF(N303="sníž. přenesená",J303,0)</f>
        <v>0</v>
      </c>
      <c r="BI303" s="186">
        <f>IF(N303="nulová",J303,0)</f>
        <v>0</v>
      </c>
      <c r="BJ303" s="18" t="s">
        <v>81</v>
      </c>
      <c r="BK303" s="186">
        <f>ROUND(I303*H303,2)</f>
        <v>0</v>
      </c>
      <c r="BL303" s="18" t="s">
        <v>212</v>
      </c>
      <c r="BM303" s="185" t="s">
        <v>606</v>
      </c>
    </row>
    <row r="304" spans="1:47" s="2" customFormat="1" ht="11.25">
      <c r="A304" s="35"/>
      <c r="B304" s="36"/>
      <c r="C304" s="37"/>
      <c r="D304" s="187" t="s">
        <v>163</v>
      </c>
      <c r="E304" s="37"/>
      <c r="F304" s="188" t="s">
        <v>607</v>
      </c>
      <c r="G304" s="37"/>
      <c r="H304" s="37"/>
      <c r="I304" s="189"/>
      <c r="J304" s="37"/>
      <c r="K304" s="37"/>
      <c r="L304" s="40"/>
      <c r="M304" s="190"/>
      <c r="N304" s="191"/>
      <c r="O304" s="65"/>
      <c r="P304" s="65"/>
      <c r="Q304" s="65"/>
      <c r="R304" s="65"/>
      <c r="S304" s="65"/>
      <c r="T304" s="66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T304" s="18" t="s">
        <v>163</v>
      </c>
      <c r="AU304" s="18" t="s">
        <v>83</v>
      </c>
    </row>
    <row r="305" spans="2:51" s="13" customFormat="1" ht="11.25">
      <c r="B305" s="192"/>
      <c r="C305" s="193"/>
      <c r="D305" s="194" t="s">
        <v>165</v>
      </c>
      <c r="E305" s="195" t="s">
        <v>19</v>
      </c>
      <c r="F305" s="196" t="s">
        <v>608</v>
      </c>
      <c r="G305" s="193"/>
      <c r="H305" s="197">
        <v>0.09</v>
      </c>
      <c r="I305" s="198"/>
      <c r="J305" s="193"/>
      <c r="K305" s="193"/>
      <c r="L305" s="199"/>
      <c r="M305" s="200"/>
      <c r="N305" s="201"/>
      <c r="O305" s="201"/>
      <c r="P305" s="201"/>
      <c r="Q305" s="201"/>
      <c r="R305" s="201"/>
      <c r="S305" s="201"/>
      <c r="T305" s="202"/>
      <c r="AT305" s="203" t="s">
        <v>165</v>
      </c>
      <c r="AU305" s="203" t="s">
        <v>83</v>
      </c>
      <c r="AV305" s="13" t="s">
        <v>83</v>
      </c>
      <c r="AW305" s="13" t="s">
        <v>34</v>
      </c>
      <c r="AX305" s="13" t="s">
        <v>81</v>
      </c>
      <c r="AY305" s="203" t="s">
        <v>153</v>
      </c>
    </row>
    <row r="306" spans="1:65" s="2" customFormat="1" ht="24.2" customHeight="1">
      <c r="A306" s="35"/>
      <c r="B306" s="36"/>
      <c r="C306" s="215" t="s">
        <v>609</v>
      </c>
      <c r="D306" s="215" t="s">
        <v>298</v>
      </c>
      <c r="E306" s="216" t="s">
        <v>610</v>
      </c>
      <c r="F306" s="217" t="s">
        <v>611</v>
      </c>
      <c r="G306" s="218" t="s">
        <v>211</v>
      </c>
      <c r="H306" s="219">
        <v>1</v>
      </c>
      <c r="I306" s="220"/>
      <c r="J306" s="221">
        <f>ROUND(I306*H306,2)</f>
        <v>0</v>
      </c>
      <c r="K306" s="217" t="s">
        <v>160</v>
      </c>
      <c r="L306" s="222"/>
      <c r="M306" s="223" t="s">
        <v>19</v>
      </c>
      <c r="N306" s="224" t="s">
        <v>44</v>
      </c>
      <c r="O306" s="65"/>
      <c r="P306" s="183">
        <f>O306*H306</f>
        <v>0</v>
      </c>
      <c r="Q306" s="183">
        <v>0.0014</v>
      </c>
      <c r="R306" s="183">
        <f>Q306*H306</f>
        <v>0.0014</v>
      </c>
      <c r="S306" s="183">
        <v>0</v>
      </c>
      <c r="T306" s="184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185" t="s">
        <v>302</v>
      </c>
      <c r="AT306" s="185" t="s">
        <v>298</v>
      </c>
      <c r="AU306" s="185" t="s">
        <v>83</v>
      </c>
      <c r="AY306" s="18" t="s">
        <v>153</v>
      </c>
      <c r="BE306" s="186">
        <f>IF(N306="základní",J306,0)</f>
        <v>0</v>
      </c>
      <c r="BF306" s="186">
        <f>IF(N306="snížená",J306,0)</f>
        <v>0</v>
      </c>
      <c r="BG306" s="186">
        <f>IF(N306="zákl. přenesená",J306,0)</f>
        <v>0</v>
      </c>
      <c r="BH306" s="186">
        <f>IF(N306="sníž. přenesená",J306,0)</f>
        <v>0</v>
      </c>
      <c r="BI306" s="186">
        <f>IF(N306="nulová",J306,0)</f>
        <v>0</v>
      </c>
      <c r="BJ306" s="18" t="s">
        <v>81</v>
      </c>
      <c r="BK306" s="186">
        <f>ROUND(I306*H306,2)</f>
        <v>0</v>
      </c>
      <c r="BL306" s="18" t="s">
        <v>212</v>
      </c>
      <c r="BM306" s="185" t="s">
        <v>612</v>
      </c>
    </row>
    <row r="307" spans="1:65" s="2" customFormat="1" ht="49.15" customHeight="1">
      <c r="A307" s="35"/>
      <c r="B307" s="36"/>
      <c r="C307" s="174" t="s">
        <v>613</v>
      </c>
      <c r="D307" s="174" t="s">
        <v>156</v>
      </c>
      <c r="E307" s="175" t="s">
        <v>614</v>
      </c>
      <c r="F307" s="176" t="s">
        <v>615</v>
      </c>
      <c r="G307" s="177" t="s">
        <v>249</v>
      </c>
      <c r="H307" s="178">
        <v>0.001</v>
      </c>
      <c r="I307" s="179"/>
      <c r="J307" s="180">
        <f>ROUND(I307*H307,2)</f>
        <v>0</v>
      </c>
      <c r="K307" s="176" t="s">
        <v>160</v>
      </c>
      <c r="L307" s="40"/>
      <c r="M307" s="181" t="s">
        <v>19</v>
      </c>
      <c r="N307" s="182" t="s">
        <v>44</v>
      </c>
      <c r="O307" s="65"/>
      <c r="P307" s="183">
        <f>O307*H307</f>
        <v>0</v>
      </c>
      <c r="Q307" s="183">
        <v>0</v>
      </c>
      <c r="R307" s="183">
        <f>Q307*H307</f>
        <v>0</v>
      </c>
      <c r="S307" s="183">
        <v>0</v>
      </c>
      <c r="T307" s="184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185" t="s">
        <v>212</v>
      </c>
      <c r="AT307" s="185" t="s">
        <v>156</v>
      </c>
      <c r="AU307" s="185" t="s">
        <v>83</v>
      </c>
      <c r="AY307" s="18" t="s">
        <v>153</v>
      </c>
      <c r="BE307" s="186">
        <f>IF(N307="základní",J307,0)</f>
        <v>0</v>
      </c>
      <c r="BF307" s="186">
        <f>IF(N307="snížená",J307,0)</f>
        <v>0</v>
      </c>
      <c r="BG307" s="186">
        <f>IF(N307="zákl. přenesená",J307,0)</f>
        <v>0</v>
      </c>
      <c r="BH307" s="186">
        <f>IF(N307="sníž. přenesená",J307,0)</f>
        <v>0</v>
      </c>
      <c r="BI307" s="186">
        <f>IF(N307="nulová",J307,0)</f>
        <v>0</v>
      </c>
      <c r="BJ307" s="18" t="s">
        <v>81</v>
      </c>
      <c r="BK307" s="186">
        <f>ROUND(I307*H307,2)</f>
        <v>0</v>
      </c>
      <c r="BL307" s="18" t="s">
        <v>212</v>
      </c>
      <c r="BM307" s="185" t="s">
        <v>616</v>
      </c>
    </row>
    <row r="308" spans="1:47" s="2" customFormat="1" ht="11.25">
      <c r="A308" s="35"/>
      <c r="B308" s="36"/>
      <c r="C308" s="37"/>
      <c r="D308" s="187" t="s">
        <v>163</v>
      </c>
      <c r="E308" s="37"/>
      <c r="F308" s="188" t="s">
        <v>617</v>
      </c>
      <c r="G308" s="37"/>
      <c r="H308" s="37"/>
      <c r="I308" s="189"/>
      <c r="J308" s="37"/>
      <c r="K308" s="37"/>
      <c r="L308" s="40"/>
      <c r="M308" s="190"/>
      <c r="N308" s="191"/>
      <c r="O308" s="65"/>
      <c r="P308" s="65"/>
      <c r="Q308" s="65"/>
      <c r="R308" s="65"/>
      <c r="S308" s="65"/>
      <c r="T308" s="66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T308" s="18" t="s">
        <v>163</v>
      </c>
      <c r="AU308" s="18" t="s">
        <v>83</v>
      </c>
    </row>
    <row r="309" spans="2:63" s="12" customFormat="1" ht="22.9" customHeight="1">
      <c r="B309" s="158"/>
      <c r="C309" s="159"/>
      <c r="D309" s="160" t="s">
        <v>72</v>
      </c>
      <c r="E309" s="172" t="s">
        <v>618</v>
      </c>
      <c r="F309" s="172" t="s">
        <v>619</v>
      </c>
      <c r="G309" s="159"/>
      <c r="H309" s="159"/>
      <c r="I309" s="162"/>
      <c r="J309" s="173">
        <f>BK309</f>
        <v>0</v>
      </c>
      <c r="K309" s="159"/>
      <c r="L309" s="164"/>
      <c r="M309" s="165"/>
      <c r="N309" s="166"/>
      <c r="O309" s="166"/>
      <c r="P309" s="167">
        <f>SUM(P310:P319)</f>
        <v>0</v>
      </c>
      <c r="Q309" s="166"/>
      <c r="R309" s="167">
        <f>SUM(R310:R319)</f>
        <v>0.09519599999999999</v>
      </c>
      <c r="S309" s="166"/>
      <c r="T309" s="168">
        <f>SUM(T310:T319)</f>
        <v>0</v>
      </c>
      <c r="AR309" s="169" t="s">
        <v>83</v>
      </c>
      <c r="AT309" s="170" t="s">
        <v>72</v>
      </c>
      <c r="AU309" s="170" t="s">
        <v>81</v>
      </c>
      <c r="AY309" s="169" t="s">
        <v>153</v>
      </c>
      <c r="BK309" s="171">
        <f>SUM(BK310:BK319)</f>
        <v>0</v>
      </c>
    </row>
    <row r="310" spans="1:65" s="2" customFormat="1" ht="24.2" customHeight="1">
      <c r="A310" s="35"/>
      <c r="B310" s="36"/>
      <c r="C310" s="174" t="s">
        <v>620</v>
      </c>
      <c r="D310" s="174" t="s">
        <v>156</v>
      </c>
      <c r="E310" s="175" t="s">
        <v>621</v>
      </c>
      <c r="F310" s="176" t="s">
        <v>622</v>
      </c>
      <c r="G310" s="177" t="s">
        <v>159</v>
      </c>
      <c r="H310" s="178">
        <v>2.92</v>
      </c>
      <c r="I310" s="179"/>
      <c r="J310" s="180">
        <f>ROUND(I310*H310,2)</f>
        <v>0</v>
      </c>
      <c r="K310" s="176" t="s">
        <v>160</v>
      </c>
      <c r="L310" s="40"/>
      <c r="M310" s="181" t="s">
        <v>19</v>
      </c>
      <c r="N310" s="182" t="s">
        <v>44</v>
      </c>
      <c r="O310" s="65"/>
      <c r="P310" s="183">
        <f>O310*H310</f>
        <v>0</v>
      </c>
      <c r="Q310" s="183">
        <v>0</v>
      </c>
      <c r="R310" s="183">
        <f>Q310*H310</f>
        <v>0</v>
      </c>
      <c r="S310" s="183">
        <v>0</v>
      </c>
      <c r="T310" s="184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185" t="s">
        <v>212</v>
      </c>
      <c r="AT310" s="185" t="s">
        <v>156</v>
      </c>
      <c r="AU310" s="185" t="s">
        <v>83</v>
      </c>
      <c r="AY310" s="18" t="s">
        <v>153</v>
      </c>
      <c r="BE310" s="186">
        <f>IF(N310="základní",J310,0)</f>
        <v>0</v>
      </c>
      <c r="BF310" s="186">
        <f>IF(N310="snížená",J310,0)</f>
        <v>0</v>
      </c>
      <c r="BG310" s="186">
        <f>IF(N310="zákl. přenesená",J310,0)</f>
        <v>0</v>
      </c>
      <c r="BH310" s="186">
        <f>IF(N310="sníž. přenesená",J310,0)</f>
        <v>0</v>
      </c>
      <c r="BI310" s="186">
        <f>IF(N310="nulová",J310,0)</f>
        <v>0</v>
      </c>
      <c r="BJ310" s="18" t="s">
        <v>81</v>
      </c>
      <c r="BK310" s="186">
        <f>ROUND(I310*H310,2)</f>
        <v>0</v>
      </c>
      <c r="BL310" s="18" t="s">
        <v>212</v>
      </c>
      <c r="BM310" s="185" t="s">
        <v>623</v>
      </c>
    </row>
    <row r="311" spans="1:47" s="2" customFormat="1" ht="11.25">
      <c r="A311" s="35"/>
      <c r="B311" s="36"/>
      <c r="C311" s="37"/>
      <c r="D311" s="187" t="s">
        <v>163</v>
      </c>
      <c r="E311" s="37"/>
      <c r="F311" s="188" t="s">
        <v>624</v>
      </c>
      <c r="G311" s="37"/>
      <c r="H311" s="37"/>
      <c r="I311" s="189"/>
      <c r="J311" s="37"/>
      <c r="K311" s="37"/>
      <c r="L311" s="40"/>
      <c r="M311" s="190"/>
      <c r="N311" s="191"/>
      <c r="O311" s="65"/>
      <c r="P311" s="65"/>
      <c r="Q311" s="65"/>
      <c r="R311" s="65"/>
      <c r="S311" s="65"/>
      <c r="T311" s="66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T311" s="18" t="s">
        <v>163</v>
      </c>
      <c r="AU311" s="18" t="s">
        <v>83</v>
      </c>
    </row>
    <row r="312" spans="2:51" s="13" customFormat="1" ht="11.25">
      <c r="B312" s="192"/>
      <c r="C312" s="193"/>
      <c r="D312" s="194" t="s">
        <v>165</v>
      </c>
      <c r="E312" s="195" t="s">
        <v>19</v>
      </c>
      <c r="F312" s="196" t="s">
        <v>171</v>
      </c>
      <c r="G312" s="193"/>
      <c r="H312" s="197">
        <v>2.92</v>
      </c>
      <c r="I312" s="198"/>
      <c r="J312" s="193"/>
      <c r="K312" s="193"/>
      <c r="L312" s="199"/>
      <c r="M312" s="200"/>
      <c r="N312" s="201"/>
      <c r="O312" s="201"/>
      <c r="P312" s="201"/>
      <c r="Q312" s="201"/>
      <c r="R312" s="201"/>
      <c r="S312" s="201"/>
      <c r="T312" s="202"/>
      <c r="AT312" s="203" t="s">
        <v>165</v>
      </c>
      <c r="AU312" s="203" t="s">
        <v>83</v>
      </c>
      <c r="AV312" s="13" t="s">
        <v>83</v>
      </c>
      <c r="AW312" s="13" t="s">
        <v>34</v>
      </c>
      <c r="AX312" s="13" t="s">
        <v>81</v>
      </c>
      <c r="AY312" s="203" t="s">
        <v>153</v>
      </c>
    </row>
    <row r="313" spans="1:65" s="2" customFormat="1" ht="16.5" customHeight="1">
      <c r="A313" s="35"/>
      <c r="B313" s="36"/>
      <c r="C313" s="174" t="s">
        <v>625</v>
      </c>
      <c r="D313" s="174" t="s">
        <v>156</v>
      </c>
      <c r="E313" s="175" t="s">
        <v>626</v>
      </c>
      <c r="F313" s="176" t="s">
        <v>627</v>
      </c>
      <c r="G313" s="177" t="s">
        <v>159</v>
      </c>
      <c r="H313" s="178">
        <v>2.92</v>
      </c>
      <c r="I313" s="179"/>
      <c r="J313" s="180">
        <f>ROUND(I313*H313,2)</f>
        <v>0</v>
      </c>
      <c r="K313" s="176" t="s">
        <v>160</v>
      </c>
      <c r="L313" s="40"/>
      <c r="M313" s="181" t="s">
        <v>19</v>
      </c>
      <c r="N313" s="182" t="s">
        <v>44</v>
      </c>
      <c r="O313" s="65"/>
      <c r="P313" s="183">
        <f>O313*H313</f>
        <v>0</v>
      </c>
      <c r="Q313" s="183">
        <v>0.0003</v>
      </c>
      <c r="R313" s="183">
        <f>Q313*H313</f>
        <v>0.0008759999999999999</v>
      </c>
      <c r="S313" s="183">
        <v>0</v>
      </c>
      <c r="T313" s="184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185" t="s">
        <v>212</v>
      </c>
      <c r="AT313" s="185" t="s">
        <v>156</v>
      </c>
      <c r="AU313" s="185" t="s">
        <v>83</v>
      </c>
      <c r="AY313" s="18" t="s">
        <v>153</v>
      </c>
      <c r="BE313" s="186">
        <f>IF(N313="základní",J313,0)</f>
        <v>0</v>
      </c>
      <c r="BF313" s="186">
        <f>IF(N313="snížená",J313,0)</f>
        <v>0</v>
      </c>
      <c r="BG313" s="186">
        <f>IF(N313="zákl. přenesená",J313,0)</f>
        <v>0</v>
      </c>
      <c r="BH313" s="186">
        <f>IF(N313="sníž. přenesená",J313,0)</f>
        <v>0</v>
      </c>
      <c r="BI313" s="186">
        <f>IF(N313="nulová",J313,0)</f>
        <v>0</v>
      </c>
      <c r="BJ313" s="18" t="s">
        <v>81</v>
      </c>
      <c r="BK313" s="186">
        <f>ROUND(I313*H313,2)</f>
        <v>0</v>
      </c>
      <c r="BL313" s="18" t="s">
        <v>212</v>
      </c>
      <c r="BM313" s="185" t="s">
        <v>628</v>
      </c>
    </row>
    <row r="314" spans="1:47" s="2" customFormat="1" ht="11.25">
      <c r="A314" s="35"/>
      <c r="B314" s="36"/>
      <c r="C314" s="37"/>
      <c r="D314" s="187" t="s">
        <v>163</v>
      </c>
      <c r="E314" s="37"/>
      <c r="F314" s="188" t="s">
        <v>629</v>
      </c>
      <c r="G314" s="37"/>
      <c r="H314" s="37"/>
      <c r="I314" s="189"/>
      <c r="J314" s="37"/>
      <c r="K314" s="37"/>
      <c r="L314" s="40"/>
      <c r="M314" s="190"/>
      <c r="N314" s="191"/>
      <c r="O314" s="65"/>
      <c r="P314" s="65"/>
      <c r="Q314" s="65"/>
      <c r="R314" s="65"/>
      <c r="S314" s="65"/>
      <c r="T314" s="66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T314" s="18" t="s">
        <v>163</v>
      </c>
      <c r="AU314" s="18" t="s">
        <v>83</v>
      </c>
    </row>
    <row r="315" spans="1:65" s="2" customFormat="1" ht="37.9" customHeight="1">
      <c r="A315" s="35"/>
      <c r="B315" s="36"/>
      <c r="C315" s="174" t="s">
        <v>630</v>
      </c>
      <c r="D315" s="174" t="s">
        <v>156</v>
      </c>
      <c r="E315" s="175" t="s">
        <v>631</v>
      </c>
      <c r="F315" s="176" t="s">
        <v>632</v>
      </c>
      <c r="G315" s="177" t="s">
        <v>159</v>
      </c>
      <c r="H315" s="178">
        <v>2.92</v>
      </c>
      <c r="I315" s="179"/>
      <c r="J315" s="180">
        <f>ROUND(I315*H315,2)</f>
        <v>0</v>
      </c>
      <c r="K315" s="176" t="s">
        <v>160</v>
      </c>
      <c r="L315" s="40"/>
      <c r="M315" s="181" t="s">
        <v>19</v>
      </c>
      <c r="N315" s="182" t="s">
        <v>44</v>
      </c>
      <c r="O315" s="65"/>
      <c r="P315" s="183">
        <f>O315*H315</f>
        <v>0</v>
      </c>
      <c r="Q315" s="183">
        <v>0.006</v>
      </c>
      <c r="R315" s="183">
        <f>Q315*H315</f>
        <v>0.01752</v>
      </c>
      <c r="S315" s="183">
        <v>0</v>
      </c>
      <c r="T315" s="184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185" t="s">
        <v>212</v>
      </c>
      <c r="AT315" s="185" t="s">
        <v>156</v>
      </c>
      <c r="AU315" s="185" t="s">
        <v>83</v>
      </c>
      <c r="AY315" s="18" t="s">
        <v>153</v>
      </c>
      <c r="BE315" s="186">
        <f>IF(N315="základní",J315,0)</f>
        <v>0</v>
      </c>
      <c r="BF315" s="186">
        <f>IF(N315="snížená",J315,0)</f>
        <v>0</v>
      </c>
      <c r="BG315" s="186">
        <f>IF(N315="zákl. přenesená",J315,0)</f>
        <v>0</v>
      </c>
      <c r="BH315" s="186">
        <f>IF(N315="sníž. přenesená",J315,0)</f>
        <v>0</v>
      </c>
      <c r="BI315" s="186">
        <f>IF(N315="nulová",J315,0)</f>
        <v>0</v>
      </c>
      <c r="BJ315" s="18" t="s">
        <v>81</v>
      </c>
      <c r="BK315" s="186">
        <f>ROUND(I315*H315,2)</f>
        <v>0</v>
      </c>
      <c r="BL315" s="18" t="s">
        <v>212</v>
      </c>
      <c r="BM315" s="185" t="s">
        <v>633</v>
      </c>
    </row>
    <row r="316" spans="1:47" s="2" customFormat="1" ht="11.25">
      <c r="A316" s="35"/>
      <c r="B316" s="36"/>
      <c r="C316" s="37"/>
      <c r="D316" s="187" t="s">
        <v>163</v>
      </c>
      <c r="E316" s="37"/>
      <c r="F316" s="188" t="s">
        <v>634</v>
      </c>
      <c r="G316" s="37"/>
      <c r="H316" s="37"/>
      <c r="I316" s="189"/>
      <c r="J316" s="37"/>
      <c r="K316" s="37"/>
      <c r="L316" s="40"/>
      <c r="M316" s="190"/>
      <c r="N316" s="191"/>
      <c r="O316" s="65"/>
      <c r="P316" s="65"/>
      <c r="Q316" s="65"/>
      <c r="R316" s="65"/>
      <c r="S316" s="65"/>
      <c r="T316" s="66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T316" s="18" t="s">
        <v>163</v>
      </c>
      <c r="AU316" s="18" t="s">
        <v>83</v>
      </c>
    </row>
    <row r="317" spans="1:65" s="2" customFormat="1" ht="24.2" customHeight="1">
      <c r="A317" s="35"/>
      <c r="B317" s="36"/>
      <c r="C317" s="215" t="s">
        <v>635</v>
      </c>
      <c r="D317" s="215" t="s">
        <v>298</v>
      </c>
      <c r="E317" s="216" t="s">
        <v>636</v>
      </c>
      <c r="F317" s="217" t="s">
        <v>637</v>
      </c>
      <c r="G317" s="218" t="s">
        <v>159</v>
      </c>
      <c r="H317" s="219">
        <v>4</v>
      </c>
      <c r="I317" s="220"/>
      <c r="J317" s="221">
        <f>ROUND(I317*H317,2)</f>
        <v>0</v>
      </c>
      <c r="K317" s="217" t="s">
        <v>206</v>
      </c>
      <c r="L317" s="222"/>
      <c r="M317" s="223" t="s">
        <v>19</v>
      </c>
      <c r="N317" s="224" t="s">
        <v>44</v>
      </c>
      <c r="O317" s="65"/>
      <c r="P317" s="183">
        <f>O317*H317</f>
        <v>0</v>
      </c>
      <c r="Q317" s="183">
        <v>0.0192</v>
      </c>
      <c r="R317" s="183">
        <f>Q317*H317</f>
        <v>0.0768</v>
      </c>
      <c r="S317" s="183">
        <v>0</v>
      </c>
      <c r="T317" s="184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185" t="s">
        <v>302</v>
      </c>
      <c r="AT317" s="185" t="s">
        <v>298</v>
      </c>
      <c r="AU317" s="185" t="s">
        <v>83</v>
      </c>
      <c r="AY317" s="18" t="s">
        <v>153</v>
      </c>
      <c r="BE317" s="186">
        <f>IF(N317="základní",J317,0)</f>
        <v>0</v>
      </c>
      <c r="BF317" s="186">
        <f>IF(N317="snížená",J317,0)</f>
        <v>0</v>
      </c>
      <c r="BG317" s="186">
        <f>IF(N317="zákl. přenesená",J317,0)</f>
        <v>0</v>
      </c>
      <c r="BH317" s="186">
        <f>IF(N317="sníž. přenesená",J317,0)</f>
        <v>0</v>
      </c>
      <c r="BI317" s="186">
        <f>IF(N317="nulová",J317,0)</f>
        <v>0</v>
      </c>
      <c r="BJ317" s="18" t="s">
        <v>81</v>
      </c>
      <c r="BK317" s="186">
        <f>ROUND(I317*H317,2)</f>
        <v>0</v>
      </c>
      <c r="BL317" s="18" t="s">
        <v>212</v>
      </c>
      <c r="BM317" s="185" t="s">
        <v>638</v>
      </c>
    </row>
    <row r="318" spans="1:65" s="2" customFormat="1" ht="49.15" customHeight="1">
      <c r="A318" s="35"/>
      <c r="B318" s="36"/>
      <c r="C318" s="174" t="s">
        <v>639</v>
      </c>
      <c r="D318" s="174" t="s">
        <v>156</v>
      </c>
      <c r="E318" s="175" t="s">
        <v>640</v>
      </c>
      <c r="F318" s="176" t="s">
        <v>641</v>
      </c>
      <c r="G318" s="177" t="s">
        <v>249</v>
      </c>
      <c r="H318" s="178">
        <v>0.095</v>
      </c>
      <c r="I318" s="179"/>
      <c r="J318" s="180">
        <f>ROUND(I318*H318,2)</f>
        <v>0</v>
      </c>
      <c r="K318" s="176" t="s">
        <v>160</v>
      </c>
      <c r="L318" s="40"/>
      <c r="M318" s="181" t="s">
        <v>19</v>
      </c>
      <c r="N318" s="182" t="s">
        <v>44</v>
      </c>
      <c r="O318" s="65"/>
      <c r="P318" s="183">
        <f>O318*H318</f>
        <v>0</v>
      </c>
      <c r="Q318" s="183">
        <v>0</v>
      </c>
      <c r="R318" s="183">
        <f>Q318*H318</f>
        <v>0</v>
      </c>
      <c r="S318" s="183">
        <v>0</v>
      </c>
      <c r="T318" s="184">
        <f>S318*H318</f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185" t="s">
        <v>212</v>
      </c>
      <c r="AT318" s="185" t="s">
        <v>156</v>
      </c>
      <c r="AU318" s="185" t="s">
        <v>83</v>
      </c>
      <c r="AY318" s="18" t="s">
        <v>153</v>
      </c>
      <c r="BE318" s="186">
        <f>IF(N318="základní",J318,0)</f>
        <v>0</v>
      </c>
      <c r="BF318" s="186">
        <f>IF(N318="snížená",J318,0)</f>
        <v>0</v>
      </c>
      <c r="BG318" s="186">
        <f>IF(N318="zákl. přenesená",J318,0)</f>
        <v>0</v>
      </c>
      <c r="BH318" s="186">
        <f>IF(N318="sníž. přenesená",J318,0)</f>
        <v>0</v>
      </c>
      <c r="BI318" s="186">
        <f>IF(N318="nulová",J318,0)</f>
        <v>0</v>
      </c>
      <c r="BJ318" s="18" t="s">
        <v>81</v>
      </c>
      <c r="BK318" s="186">
        <f>ROUND(I318*H318,2)</f>
        <v>0</v>
      </c>
      <c r="BL318" s="18" t="s">
        <v>212</v>
      </c>
      <c r="BM318" s="185" t="s">
        <v>642</v>
      </c>
    </row>
    <row r="319" spans="1:47" s="2" customFormat="1" ht="11.25">
      <c r="A319" s="35"/>
      <c r="B319" s="36"/>
      <c r="C319" s="37"/>
      <c r="D319" s="187" t="s">
        <v>163</v>
      </c>
      <c r="E319" s="37"/>
      <c r="F319" s="188" t="s">
        <v>643</v>
      </c>
      <c r="G319" s="37"/>
      <c r="H319" s="37"/>
      <c r="I319" s="189"/>
      <c r="J319" s="37"/>
      <c r="K319" s="37"/>
      <c r="L319" s="40"/>
      <c r="M319" s="190"/>
      <c r="N319" s="191"/>
      <c r="O319" s="65"/>
      <c r="P319" s="65"/>
      <c r="Q319" s="65"/>
      <c r="R319" s="65"/>
      <c r="S319" s="65"/>
      <c r="T319" s="66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T319" s="18" t="s">
        <v>163</v>
      </c>
      <c r="AU319" s="18" t="s">
        <v>83</v>
      </c>
    </row>
    <row r="320" spans="2:63" s="12" customFormat="1" ht="22.9" customHeight="1">
      <c r="B320" s="158"/>
      <c r="C320" s="159"/>
      <c r="D320" s="160" t="s">
        <v>72</v>
      </c>
      <c r="E320" s="172" t="s">
        <v>644</v>
      </c>
      <c r="F320" s="172" t="s">
        <v>645</v>
      </c>
      <c r="G320" s="159"/>
      <c r="H320" s="159"/>
      <c r="I320" s="162"/>
      <c r="J320" s="173">
        <f>BK320</f>
        <v>0</v>
      </c>
      <c r="K320" s="159"/>
      <c r="L320" s="164"/>
      <c r="M320" s="165"/>
      <c r="N320" s="166"/>
      <c r="O320" s="166"/>
      <c r="P320" s="167">
        <f>SUM(P321:P326)</f>
        <v>0</v>
      </c>
      <c r="Q320" s="166"/>
      <c r="R320" s="167">
        <f>SUM(R321:R326)</f>
        <v>0.000504</v>
      </c>
      <c r="S320" s="166"/>
      <c r="T320" s="168">
        <f>SUM(T321:T326)</f>
        <v>0</v>
      </c>
      <c r="AR320" s="169" t="s">
        <v>83</v>
      </c>
      <c r="AT320" s="170" t="s">
        <v>72</v>
      </c>
      <c r="AU320" s="170" t="s">
        <v>81</v>
      </c>
      <c r="AY320" s="169" t="s">
        <v>153</v>
      </c>
      <c r="BK320" s="171">
        <f>SUM(BK321:BK326)</f>
        <v>0</v>
      </c>
    </row>
    <row r="321" spans="1:65" s="2" customFormat="1" ht="21.75" customHeight="1">
      <c r="A321" s="35"/>
      <c r="B321" s="36"/>
      <c r="C321" s="174" t="s">
        <v>646</v>
      </c>
      <c r="D321" s="174" t="s">
        <v>156</v>
      </c>
      <c r="E321" s="175" t="s">
        <v>647</v>
      </c>
      <c r="F321" s="176" t="s">
        <v>648</v>
      </c>
      <c r="G321" s="177" t="s">
        <v>205</v>
      </c>
      <c r="H321" s="178">
        <v>1.2</v>
      </c>
      <c r="I321" s="179"/>
      <c r="J321" s="180">
        <f>ROUND(I321*H321,2)</f>
        <v>0</v>
      </c>
      <c r="K321" s="176" t="s">
        <v>160</v>
      </c>
      <c r="L321" s="40"/>
      <c r="M321" s="181" t="s">
        <v>19</v>
      </c>
      <c r="N321" s="182" t="s">
        <v>44</v>
      </c>
      <c r="O321" s="65"/>
      <c r="P321" s="183">
        <f>O321*H321</f>
        <v>0</v>
      </c>
      <c r="Q321" s="183">
        <v>4E-05</v>
      </c>
      <c r="R321" s="183">
        <f>Q321*H321</f>
        <v>4.8E-05</v>
      </c>
      <c r="S321" s="183">
        <v>0</v>
      </c>
      <c r="T321" s="184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185" t="s">
        <v>212</v>
      </c>
      <c r="AT321" s="185" t="s">
        <v>156</v>
      </c>
      <c r="AU321" s="185" t="s">
        <v>83</v>
      </c>
      <c r="AY321" s="18" t="s">
        <v>153</v>
      </c>
      <c r="BE321" s="186">
        <f>IF(N321="základní",J321,0)</f>
        <v>0</v>
      </c>
      <c r="BF321" s="186">
        <f>IF(N321="snížená",J321,0)</f>
        <v>0</v>
      </c>
      <c r="BG321" s="186">
        <f>IF(N321="zákl. přenesená",J321,0)</f>
        <v>0</v>
      </c>
      <c r="BH321" s="186">
        <f>IF(N321="sníž. přenesená",J321,0)</f>
        <v>0</v>
      </c>
      <c r="BI321" s="186">
        <f>IF(N321="nulová",J321,0)</f>
        <v>0</v>
      </c>
      <c r="BJ321" s="18" t="s">
        <v>81</v>
      </c>
      <c r="BK321" s="186">
        <f>ROUND(I321*H321,2)</f>
        <v>0</v>
      </c>
      <c r="BL321" s="18" t="s">
        <v>212</v>
      </c>
      <c r="BM321" s="185" t="s">
        <v>649</v>
      </c>
    </row>
    <row r="322" spans="1:47" s="2" customFormat="1" ht="11.25">
      <c r="A322" s="35"/>
      <c r="B322" s="36"/>
      <c r="C322" s="37"/>
      <c r="D322" s="187" t="s">
        <v>163</v>
      </c>
      <c r="E322" s="37"/>
      <c r="F322" s="188" t="s">
        <v>650</v>
      </c>
      <c r="G322" s="37"/>
      <c r="H322" s="37"/>
      <c r="I322" s="189"/>
      <c r="J322" s="37"/>
      <c r="K322" s="37"/>
      <c r="L322" s="40"/>
      <c r="M322" s="190"/>
      <c r="N322" s="191"/>
      <c r="O322" s="65"/>
      <c r="P322" s="65"/>
      <c r="Q322" s="65"/>
      <c r="R322" s="65"/>
      <c r="S322" s="65"/>
      <c r="T322" s="66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T322" s="18" t="s">
        <v>163</v>
      </c>
      <c r="AU322" s="18" t="s">
        <v>83</v>
      </c>
    </row>
    <row r="323" spans="2:51" s="13" customFormat="1" ht="11.25">
      <c r="B323" s="192"/>
      <c r="C323" s="193"/>
      <c r="D323" s="194" t="s">
        <v>165</v>
      </c>
      <c r="E323" s="195" t="s">
        <v>19</v>
      </c>
      <c r="F323" s="196" t="s">
        <v>651</v>
      </c>
      <c r="G323" s="193"/>
      <c r="H323" s="197">
        <v>1.2</v>
      </c>
      <c r="I323" s="198"/>
      <c r="J323" s="193"/>
      <c r="K323" s="193"/>
      <c r="L323" s="199"/>
      <c r="M323" s="200"/>
      <c r="N323" s="201"/>
      <c r="O323" s="201"/>
      <c r="P323" s="201"/>
      <c r="Q323" s="201"/>
      <c r="R323" s="201"/>
      <c r="S323" s="201"/>
      <c r="T323" s="202"/>
      <c r="AT323" s="203" t="s">
        <v>165</v>
      </c>
      <c r="AU323" s="203" t="s">
        <v>83</v>
      </c>
      <c r="AV323" s="13" t="s">
        <v>83</v>
      </c>
      <c r="AW323" s="13" t="s">
        <v>34</v>
      </c>
      <c r="AX323" s="13" t="s">
        <v>81</v>
      </c>
      <c r="AY323" s="203" t="s">
        <v>153</v>
      </c>
    </row>
    <row r="324" spans="1:65" s="2" customFormat="1" ht="24.2" customHeight="1">
      <c r="A324" s="35"/>
      <c r="B324" s="36"/>
      <c r="C324" s="215" t="s">
        <v>652</v>
      </c>
      <c r="D324" s="215" t="s">
        <v>298</v>
      </c>
      <c r="E324" s="216" t="s">
        <v>653</v>
      </c>
      <c r="F324" s="217" t="s">
        <v>654</v>
      </c>
      <c r="G324" s="218" t="s">
        <v>205</v>
      </c>
      <c r="H324" s="219">
        <v>1.2</v>
      </c>
      <c r="I324" s="220"/>
      <c r="J324" s="221">
        <f>ROUND(I324*H324,2)</f>
        <v>0</v>
      </c>
      <c r="K324" s="217" t="s">
        <v>160</v>
      </c>
      <c r="L324" s="222"/>
      <c r="M324" s="223" t="s">
        <v>19</v>
      </c>
      <c r="N324" s="224" t="s">
        <v>44</v>
      </c>
      <c r="O324" s="65"/>
      <c r="P324" s="183">
        <f>O324*H324</f>
        <v>0</v>
      </c>
      <c r="Q324" s="183">
        <v>0.00038</v>
      </c>
      <c r="R324" s="183">
        <f>Q324*H324</f>
        <v>0.000456</v>
      </c>
      <c r="S324" s="183">
        <v>0</v>
      </c>
      <c r="T324" s="184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185" t="s">
        <v>302</v>
      </c>
      <c r="AT324" s="185" t="s">
        <v>298</v>
      </c>
      <c r="AU324" s="185" t="s">
        <v>83</v>
      </c>
      <c r="AY324" s="18" t="s">
        <v>153</v>
      </c>
      <c r="BE324" s="186">
        <f>IF(N324="základní",J324,0)</f>
        <v>0</v>
      </c>
      <c r="BF324" s="186">
        <f>IF(N324="snížená",J324,0)</f>
        <v>0</v>
      </c>
      <c r="BG324" s="186">
        <f>IF(N324="zákl. přenesená",J324,0)</f>
        <v>0</v>
      </c>
      <c r="BH324" s="186">
        <f>IF(N324="sníž. přenesená",J324,0)</f>
        <v>0</v>
      </c>
      <c r="BI324" s="186">
        <f>IF(N324="nulová",J324,0)</f>
        <v>0</v>
      </c>
      <c r="BJ324" s="18" t="s">
        <v>81</v>
      </c>
      <c r="BK324" s="186">
        <f>ROUND(I324*H324,2)</f>
        <v>0</v>
      </c>
      <c r="BL324" s="18" t="s">
        <v>212</v>
      </c>
      <c r="BM324" s="185" t="s">
        <v>655</v>
      </c>
    </row>
    <row r="325" spans="1:65" s="2" customFormat="1" ht="49.15" customHeight="1">
      <c r="A325" s="35"/>
      <c r="B325" s="36"/>
      <c r="C325" s="174" t="s">
        <v>656</v>
      </c>
      <c r="D325" s="174" t="s">
        <v>156</v>
      </c>
      <c r="E325" s="175" t="s">
        <v>657</v>
      </c>
      <c r="F325" s="176" t="s">
        <v>658</v>
      </c>
      <c r="G325" s="177" t="s">
        <v>249</v>
      </c>
      <c r="H325" s="178">
        <v>0.001</v>
      </c>
      <c r="I325" s="179"/>
      <c r="J325" s="180">
        <f>ROUND(I325*H325,2)</f>
        <v>0</v>
      </c>
      <c r="K325" s="176" t="s">
        <v>160</v>
      </c>
      <c r="L325" s="40"/>
      <c r="M325" s="181" t="s">
        <v>19</v>
      </c>
      <c r="N325" s="182" t="s">
        <v>44</v>
      </c>
      <c r="O325" s="65"/>
      <c r="P325" s="183">
        <f>O325*H325</f>
        <v>0</v>
      </c>
      <c r="Q325" s="183">
        <v>0</v>
      </c>
      <c r="R325" s="183">
        <f>Q325*H325</f>
        <v>0</v>
      </c>
      <c r="S325" s="183">
        <v>0</v>
      </c>
      <c r="T325" s="184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185" t="s">
        <v>212</v>
      </c>
      <c r="AT325" s="185" t="s">
        <v>156</v>
      </c>
      <c r="AU325" s="185" t="s">
        <v>83</v>
      </c>
      <c r="AY325" s="18" t="s">
        <v>153</v>
      </c>
      <c r="BE325" s="186">
        <f>IF(N325="základní",J325,0)</f>
        <v>0</v>
      </c>
      <c r="BF325" s="186">
        <f>IF(N325="snížená",J325,0)</f>
        <v>0</v>
      </c>
      <c r="BG325" s="186">
        <f>IF(N325="zákl. přenesená",J325,0)</f>
        <v>0</v>
      </c>
      <c r="BH325" s="186">
        <f>IF(N325="sníž. přenesená",J325,0)</f>
        <v>0</v>
      </c>
      <c r="BI325" s="186">
        <f>IF(N325="nulová",J325,0)</f>
        <v>0</v>
      </c>
      <c r="BJ325" s="18" t="s">
        <v>81</v>
      </c>
      <c r="BK325" s="186">
        <f>ROUND(I325*H325,2)</f>
        <v>0</v>
      </c>
      <c r="BL325" s="18" t="s">
        <v>212</v>
      </c>
      <c r="BM325" s="185" t="s">
        <v>659</v>
      </c>
    </row>
    <row r="326" spans="1:47" s="2" customFormat="1" ht="11.25">
      <c r="A326" s="35"/>
      <c r="B326" s="36"/>
      <c r="C326" s="37"/>
      <c r="D326" s="187" t="s">
        <v>163</v>
      </c>
      <c r="E326" s="37"/>
      <c r="F326" s="188" t="s">
        <v>660</v>
      </c>
      <c r="G326" s="37"/>
      <c r="H326" s="37"/>
      <c r="I326" s="189"/>
      <c r="J326" s="37"/>
      <c r="K326" s="37"/>
      <c r="L326" s="40"/>
      <c r="M326" s="190"/>
      <c r="N326" s="191"/>
      <c r="O326" s="65"/>
      <c r="P326" s="65"/>
      <c r="Q326" s="65"/>
      <c r="R326" s="65"/>
      <c r="S326" s="65"/>
      <c r="T326" s="66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T326" s="18" t="s">
        <v>163</v>
      </c>
      <c r="AU326" s="18" t="s">
        <v>83</v>
      </c>
    </row>
    <row r="327" spans="2:63" s="12" customFormat="1" ht="22.9" customHeight="1">
      <c r="B327" s="158"/>
      <c r="C327" s="159"/>
      <c r="D327" s="160" t="s">
        <v>72</v>
      </c>
      <c r="E327" s="172" t="s">
        <v>661</v>
      </c>
      <c r="F327" s="172" t="s">
        <v>662</v>
      </c>
      <c r="G327" s="159"/>
      <c r="H327" s="159"/>
      <c r="I327" s="162"/>
      <c r="J327" s="173">
        <f>BK327</f>
        <v>0</v>
      </c>
      <c r="K327" s="159"/>
      <c r="L327" s="164"/>
      <c r="M327" s="165"/>
      <c r="N327" s="166"/>
      <c r="O327" s="166"/>
      <c r="P327" s="167">
        <f>SUM(P328:P344)</f>
        <v>0</v>
      </c>
      <c r="Q327" s="166"/>
      <c r="R327" s="167">
        <f>SUM(R328:R344)</f>
        <v>0.6931268</v>
      </c>
      <c r="S327" s="166"/>
      <c r="T327" s="168">
        <f>SUM(T328:T344)</f>
        <v>0</v>
      </c>
      <c r="AR327" s="169" t="s">
        <v>83</v>
      </c>
      <c r="AT327" s="170" t="s">
        <v>72</v>
      </c>
      <c r="AU327" s="170" t="s">
        <v>81</v>
      </c>
      <c r="AY327" s="169" t="s">
        <v>153</v>
      </c>
      <c r="BK327" s="171">
        <f>SUM(BK328:BK344)</f>
        <v>0</v>
      </c>
    </row>
    <row r="328" spans="1:65" s="2" customFormat="1" ht="24.2" customHeight="1">
      <c r="A328" s="35"/>
      <c r="B328" s="36"/>
      <c r="C328" s="174" t="s">
        <v>663</v>
      </c>
      <c r="D328" s="174" t="s">
        <v>156</v>
      </c>
      <c r="E328" s="175" t="s">
        <v>664</v>
      </c>
      <c r="F328" s="176" t="s">
        <v>665</v>
      </c>
      <c r="G328" s="177" t="s">
        <v>159</v>
      </c>
      <c r="H328" s="178">
        <v>16.96</v>
      </c>
      <c r="I328" s="179"/>
      <c r="J328" s="180">
        <f>ROUND(I328*H328,2)</f>
        <v>0</v>
      </c>
      <c r="K328" s="176" t="s">
        <v>160</v>
      </c>
      <c r="L328" s="40"/>
      <c r="M328" s="181" t="s">
        <v>19</v>
      </c>
      <c r="N328" s="182" t="s">
        <v>44</v>
      </c>
      <c r="O328" s="65"/>
      <c r="P328" s="183">
        <f>O328*H328</f>
        <v>0</v>
      </c>
      <c r="Q328" s="183">
        <v>0.02048</v>
      </c>
      <c r="R328" s="183">
        <f>Q328*H328</f>
        <v>0.34734080000000006</v>
      </c>
      <c r="S328" s="183">
        <v>0</v>
      </c>
      <c r="T328" s="184">
        <f>S328*H328</f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185" t="s">
        <v>212</v>
      </c>
      <c r="AT328" s="185" t="s">
        <v>156</v>
      </c>
      <c r="AU328" s="185" t="s">
        <v>83</v>
      </c>
      <c r="AY328" s="18" t="s">
        <v>153</v>
      </c>
      <c r="BE328" s="186">
        <f>IF(N328="základní",J328,0)</f>
        <v>0</v>
      </c>
      <c r="BF328" s="186">
        <f>IF(N328="snížená",J328,0)</f>
        <v>0</v>
      </c>
      <c r="BG328" s="186">
        <f>IF(N328="zákl. přenesená",J328,0)</f>
        <v>0</v>
      </c>
      <c r="BH328" s="186">
        <f>IF(N328="sníž. přenesená",J328,0)</f>
        <v>0</v>
      </c>
      <c r="BI328" s="186">
        <f>IF(N328="nulová",J328,0)</f>
        <v>0</v>
      </c>
      <c r="BJ328" s="18" t="s">
        <v>81</v>
      </c>
      <c r="BK328" s="186">
        <f>ROUND(I328*H328,2)</f>
        <v>0</v>
      </c>
      <c r="BL328" s="18" t="s">
        <v>212</v>
      </c>
      <c r="BM328" s="185" t="s">
        <v>666</v>
      </c>
    </row>
    <row r="329" spans="1:47" s="2" customFormat="1" ht="11.25">
      <c r="A329" s="35"/>
      <c r="B329" s="36"/>
      <c r="C329" s="37"/>
      <c r="D329" s="187" t="s">
        <v>163</v>
      </c>
      <c r="E329" s="37"/>
      <c r="F329" s="188" t="s">
        <v>667</v>
      </c>
      <c r="G329" s="37"/>
      <c r="H329" s="37"/>
      <c r="I329" s="189"/>
      <c r="J329" s="37"/>
      <c r="K329" s="37"/>
      <c r="L329" s="40"/>
      <c r="M329" s="190"/>
      <c r="N329" s="191"/>
      <c r="O329" s="65"/>
      <c r="P329" s="65"/>
      <c r="Q329" s="65"/>
      <c r="R329" s="65"/>
      <c r="S329" s="65"/>
      <c r="T329" s="66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T329" s="18" t="s">
        <v>163</v>
      </c>
      <c r="AU329" s="18" t="s">
        <v>83</v>
      </c>
    </row>
    <row r="330" spans="2:51" s="13" customFormat="1" ht="11.25">
      <c r="B330" s="192"/>
      <c r="C330" s="193"/>
      <c r="D330" s="194" t="s">
        <v>165</v>
      </c>
      <c r="E330" s="195" t="s">
        <v>19</v>
      </c>
      <c r="F330" s="196" t="s">
        <v>221</v>
      </c>
      <c r="G330" s="193"/>
      <c r="H330" s="197">
        <v>3.978</v>
      </c>
      <c r="I330" s="198"/>
      <c r="J330" s="193"/>
      <c r="K330" s="193"/>
      <c r="L330" s="199"/>
      <c r="M330" s="200"/>
      <c r="N330" s="201"/>
      <c r="O330" s="201"/>
      <c r="P330" s="201"/>
      <c r="Q330" s="201"/>
      <c r="R330" s="201"/>
      <c r="S330" s="201"/>
      <c r="T330" s="202"/>
      <c r="AT330" s="203" t="s">
        <v>165</v>
      </c>
      <c r="AU330" s="203" t="s">
        <v>83</v>
      </c>
      <c r="AV330" s="13" t="s">
        <v>83</v>
      </c>
      <c r="AW330" s="13" t="s">
        <v>34</v>
      </c>
      <c r="AX330" s="13" t="s">
        <v>73</v>
      </c>
      <c r="AY330" s="203" t="s">
        <v>153</v>
      </c>
    </row>
    <row r="331" spans="2:51" s="13" customFormat="1" ht="11.25">
      <c r="B331" s="192"/>
      <c r="C331" s="193"/>
      <c r="D331" s="194" t="s">
        <v>165</v>
      </c>
      <c r="E331" s="195" t="s">
        <v>19</v>
      </c>
      <c r="F331" s="196" t="s">
        <v>222</v>
      </c>
      <c r="G331" s="193"/>
      <c r="H331" s="197">
        <v>7.78</v>
      </c>
      <c r="I331" s="198"/>
      <c r="J331" s="193"/>
      <c r="K331" s="193"/>
      <c r="L331" s="199"/>
      <c r="M331" s="200"/>
      <c r="N331" s="201"/>
      <c r="O331" s="201"/>
      <c r="P331" s="201"/>
      <c r="Q331" s="201"/>
      <c r="R331" s="201"/>
      <c r="S331" s="201"/>
      <c r="T331" s="202"/>
      <c r="AT331" s="203" t="s">
        <v>165</v>
      </c>
      <c r="AU331" s="203" t="s">
        <v>83</v>
      </c>
      <c r="AV331" s="13" t="s">
        <v>83</v>
      </c>
      <c r="AW331" s="13" t="s">
        <v>34</v>
      </c>
      <c r="AX331" s="13" t="s">
        <v>73</v>
      </c>
      <c r="AY331" s="203" t="s">
        <v>153</v>
      </c>
    </row>
    <row r="332" spans="2:51" s="13" customFormat="1" ht="11.25">
      <c r="B332" s="192"/>
      <c r="C332" s="193"/>
      <c r="D332" s="194" t="s">
        <v>165</v>
      </c>
      <c r="E332" s="195" t="s">
        <v>19</v>
      </c>
      <c r="F332" s="196" t="s">
        <v>223</v>
      </c>
      <c r="G332" s="193"/>
      <c r="H332" s="197">
        <v>5.202</v>
      </c>
      <c r="I332" s="198"/>
      <c r="J332" s="193"/>
      <c r="K332" s="193"/>
      <c r="L332" s="199"/>
      <c r="M332" s="200"/>
      <c r="N332" s="201"/>
      <c r="O332" s="201"/>
      <c r="P332" s="201"/>
      <c r="Q332" s="201"/>
      <c r="R332" s="201"/>
      <c r="S332" s="201"/>
      <c r="T332" s="202"/>
      <c r="AT332" s="203" t="s">
        <v>165</v>
      </c>
      <c r="AU332" s="203" t="s">
        <v>83</v>
      </c>
      <c r="AV332" s="13" t="s">
        <v>83</v>
      </c>
      <c r="AW332" s="13" t="s">
        <v>34</v>
      </c>
      <c r="AX332" s="13" t="s">
        <v>73</v>
      </c>
      <c r="AY332" s="203" t="s">
        <v>153</v>
      </c>
    </row>
    <row r="333" spans="2:51" s="14" customFormat="1" ht="11.25">
      <c r="B333" s="204"/>
      <c r="C333" s="205"/>
      <c r="D333" s="194" t="s">
        <v>165</v>
      </c>
      <c r="E333" s="206" t="s">
        <v>19</v>
      </c>
      <c r="F333" s="207" t="s">
        <v>184</v>
      </c>
      <c r="G333" s="205"/>
      <c r="H333" s="208">
        <v>16.96</v>
      </c>
      <c r="I333" s="209"/>
      <c r="J333" s="205"/>
      <c r="K333" s="205"/>
      <c r="L333" s="210"/>
      <c r="M333" s="211"/>
      <c r="N333" s="212"/>
      <c r="O333" s="212"/>
      <c r="P333" s="212"/>
      <c r="Q333" s="212"/>
      <c r="R333" s="212"/>
      <c r="S333" s="212"/>
      <c r="T333" s="213"/>
      <c r="AT333" s="214" t="s">
        <v>165</v>
      </c>
      <c r="AU333" s="214" t="s">
        <v>83</v>
      </c>
      <c r="AV333" s="14" t="s">
        <v>161</v>
      </c>
      <c r="AW333" s="14" t="s">
        <v>34</v>
      </c>
      <c r="AX333" s="14" t="s">
        <v>81</v>
      </c>
      <c r="AY333" s="214" t="s">
        <v>153</v>
      </c>
    </row>
    <row r="334" spans="1:65" s="2" customFormat="1" ht="16.5" customHeight="1">
      <c r="A334" s="35"/>
      <c r="B334" s="36"/>
      <c r="C334" s="174" t="s">
        <v>668</v>
      </c>
      <c r="D334" s="174" t="s">
        <v>156</v>
      </c>
      <c r="E334" s="175" t="s">
        <v>669</v>
      </c>
      <c r="F334" s="176" t="s">
        <v>670</v>
      </c>
      <c r="G334" s="177" t="s">
        <v>159</v>
      </c>
      <c r="H334" s="178">
        <v>16.96</v>
      </c>
      <c r="I334" s="179"/>
      <c r="J334" s="180">
        <f>ROUND(I334*H334,2)</f>
        <v>0</v>
      </c>
      <c r="K334" s="176" t="s">
        <v>160</v>
      </c>
      <c r="L334" s="40"/>
      <c r="M334" s="181" t="s">
        <v>19</v>
      </c>
      <c r="N334" s="182" t="s">
        <v>44</v>
      </c>
      <c r="O334" s="65"/>
      <c r="P334" s="183">
        <f>O334*H334</f>
        <v>0</v>
      </c>
      <c r="Q334" s="183">
        <v>0.0003</v>
      </c>
      <c r="R334" s="183">
        <f>Q334*H334</f>
        <v>0.005088</v>
      </c>
      <c r="S334" s="183">
        <v>0</v>
      </c>
      <c r="T334" s="184">
        <f>S334*H334</f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185" t="s">
        <v>212</v>
      </c>
      <c r="AT334" s="185" t="s">
        <v>156</v>
      </c>
      <c r="AU334" s="185" t="s">
        <v>83</v>
      </c>
      <c r="AY334" s="18" t="s">
        <v>153</v>
      </c>
      <c r="BE334" s="186">
        <f>IF(N334="základní",J334,0)</f>
        <v>0</v>
      </c>
      <c r="BF334" s="186">
        <f>IF(N334="snížená",J334,0)</f>
        <v>0</v>
      </c>
      <c r="BG334" s="186">
        <f>IF(N334="zákl. přenesená",J334,0)</f>
        <v>0</v>
      </c>
      <c r="BH334" s="186">
        <f>IF(N334="sníž. přenesená",J334,0)</f>
        <v>0</v>
      </c>
      <c r="BI334" s="186">
        <f>IF(N334="nulová",J334,0)</f>
        <v>0</v>
      </c>
      <c r="BJ334" s="18" t="s">
        <v>81</v>
      </c>
      <c r="BK334" s="186">
        <f>ROUND(I334*H334,2)</f>
        <v>0</v>
      </c>
      <c r="BL334" s="18" t="s">
        <v>212</v>
      </c>
      <c r="BM334" s="185" t="s">
        <v>671</v>
      </c>
    </row>
    <row r="335" spans="1:47" s="2" customFormat="1" ht="11.25">
      <c r="A335" s="35"/>
      <c r="B335" s="36"/>
      <c r="C335" s="37"/>
      <c r="D335" s="187" t="s">
        <v>163</v>
      </c>
      <c r="E335" s="37"/>
      <c r="F335" s="188" t="s">
        <v>672</v>
      </c>
      <c r="G335" s="37"/>
      <c r="H335" s="37"/>
      <c r="I335" s="189"/>
      <c r="J335" s="37"/>
      <c r="K335" s="37"/>
      <c r="L335" s="40"/>
      <c r="M335" s="190"/>
      <c r="N335" s="191"/>
      <c r="O335" s="65"/>
      <c r="P335" s="65"/>
      <c r="Q335" s="65"/>
      <c r="R335" s="65"/>
      <c r="S335" s="65"/>
      <c r="T335" s="66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T335" s="18" t="s">
        <v>163</v>
      </c>
      <c r="AU335" s="18" t="s">
        <v>83</v>
      </c>
    </row>
    <row r="336" spans="1:65" s="2" customFormat="1" ht="33" customHeight="1">
      <c r="A336" s="35"/>
      <c r="B336" s="36"/>
      <c r="C336" s="174" t="s">
        <v>673</v>
      </c>
      <c r="D336" s="174" t="s">
        <v>156</v>
      </c>
      <c r="E336" s="175" t="s">
        <v>674</v>
      </c>
      <c r="F336" s="176" t="s">
        <v>675</v>
      </c>
      <c r="G336" s="177" t="s">
        <v>205</v>
      </c>
      <c r="H336" s="178">
        <v>9.89</v>
      </c>
      <c r="I336" s="179"/>
      <c r="J336" s="180">
        <f>ROUND(I336*H336,2)</f>
        <v>0</v>
      </c>
      <c r="K336" s="176" t="s">
        <v>160</v>
      </c>
      <c r="L336" s="40"/>
      <c r="M336" s="181" t="s">
        <v>19</v>
      </c>
      <c r="N336" s="182" t="s">
        <v>44</v>
      </c>
      <c r="O336" s="65"/>
      <c r="P336" s="183">
        <f>O336*H336</f>
        <v>0</v>
      </c>
      <c r="Q336" s="183">
        <v>0.0002</v>
      </c>
      <c r="R336" s="183">
        <f>Q336*H336</f>
        <v>0.001978</v>
      </c>
      <c r="S336" s="183">
        <v>0</v>
      </c>
      <c r="T336" s="184">
        <f>S336*H336</f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185" t="s">
        <v>212</v>
      </c>
      <c r="AT336" s="185" t="s">
        <v>156</v>
      </c>
      <c r="AU336" s="185" t="s">
        <v>83</v>
      </c>
      <c r="AY336" s="18" t="s">
        <v>153</v>
      </c>
      <c r="BE336" s="186">
        <f>IF(N336="základní",J336,0)</f>
        <v>0</v>
      </c>
      <c r="BF336" s="186">
        <f>IF(N336="snížená",J336,0)</f>
        <v>0</v>
      </c>
      <c r="BG336" s="186">
        <f>IF(N336="zákl. přenesená",J336,0)</f>
        <v>0</v>
      </c>
      <c r="BH336" s="186">
        <f>IF(N336="sníž. přenesená",J336,0)</f>
        <v>0</v>
      </c>
      <c r="BI336" s="186">
        <f>IF(N336="nulová",J336,0)</f>
        <v>0</v>
      </c>
      <c r="BJ336" s="18" t="s">
        <v>81</v>
      </c>
      <c r="BK336" s="186">
        <f>ROUND(I336*H336,2)</f>
        <v>0</v>
      </c>
      <c r="BL336" s="18" t="s">
        <v>212</v>
      </c>
      <c r="BM336" s="185" t="s">
        <v>676</v>
      </c>
    </row>
    <row r="337" spans="1:47" s="2" customFormat="1" ht="11.25">
      <c r="A337" s="35"/>
      <c r="B337" s="36"/>
      <c r="C337" s="37"/>
      <c r="D337" s="187" t="s">
        <v>163</v>
      </c>
      <c r="E337" s="37"/>
      <c r="F337" s="188" t="s">
        <v>677</v>
      </c>
      <c r="G337" s="37"/>
      <c r="H337" s="37"/>
      <c r="I337" s="189"/>
      <c r="J337" s="37"/>
      <c r="K337" s="37"/>
      <c r="L337" s="40"/>
      <c r="M337" s="190"/>
      <c r="N337" s="191"/>
      <c r="O337" s="65"/>
      <c r="P337" s="65"/>
      <c r="Q337" s="65"/>
      <c r="R337" s="65"/>
      <c r="S337" s="65"/>
      <c r="T337" s="66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T337" s="18" t="s">
        <v>163</v>
      </c>
      <c r="AU337" s="18" t="s">
        <v>83</v>
      </c>
    </row>
    <row r="338" spans="2:51" s="13" customFormat="1" ht="11.25">
      <c r="B338" s="192"/>
      <c r="C338" s="193"/>
      <c r="D338" s="194" t="s">
        <v>165</v>
      </c>
      <c r="E338" s="195" t="s">
        <v>19</v>
      </c>
      <c r="F338" s="196" t="s">
        <v>678</v>
      </c>
      <c r="G338" s="193"/>
      <c r="H338" s="197">
        <v>9.89</v>
      </c>
      <c r="I338" s="198"/>
      <c r="J338" s="193"/>
      <c r="K338" s="193"/>
      <c r="L338" s="199"/>
      <c r="M338" s="200"/>
      <c r="N338" s="201"/>
      <c r="O338" s="201"/>
      <c r="P338" s="201"/>
      <c r="Q338" s="201"/>
      <c r="R338" s="201"/>
      <c r="S338" s="201"/>
      <c r="T338" s="202"/>
      <c r="AT338" s="203" t="s">
        <v>165</v>
      </c>
      <c r="AU338" s="203" t="s">
        <v>83</v>
      </c>
      <c r="AV338" s="13" t="s">
        <v>83</v>
      </c>
      <c r="AW338" s="13" t="s">
        <v>34</v>
      </c>
      <c r="AX338" s="13" t="s">
        <v>81</v>
      </c>
      <c r="AY338" s="203" t="s">
        <v>153</v>
      </c>
    </row>
    <row r="339" spans="1:65" s="2" customFormat="1" ht="16.5" customHeight="1">
      <c r="A339" s="35"/>
      <c r="B339" s="36"/>
      <c r="C339" s="215" t="s">
        <v>679</v>
      </c>
      <c r="D339" s="215" t="s">
        <v>298</v>
      </c>
      <c r="E339" s="216" t="s">
        <v>680</v>
      </c>
      <c r="F339" s="217" t="s">
        <v>681</v>
      </c>
      <c r="G339" s="218" t="s">
        <v>205</v>
      </c>
      <c r="H339" s="219">
        <v>12</v>
      </c>
      <c r="I339" s="220"/>
      <c r="J339" s="221">
        <f>ROUND(I339*H339,2)</f>
        <v>0</v>
      </c>
      <c r="K339" s="217" t="s">
        <v>206</v>
      </c>
      <c r="L339" s="222"/>
      <c r="M339" s="223" t="s">
        <v>19</v>
      </c>
      <c r="N339" s="224" t="s">
        <v>44</v>
      </c>
      <c r="O339" s="65"/>
      <c r="P339" s="183">
        <f>O339*H339</f>
        <v>0</v>
      </c>
      <c r="Q339" s="183">
        <v>8E-05</v>
      </c>
      <c r="R339" s="183">
        <f>Q339*H339</f>
        <v>0.0009600000000000001</v>
      </c>
      <c r="S339" s="183">
        <v>0</v>
      </c>
      <c r="T339" s="184">
        <f>S339*H339</f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185" t="s">
        <v>302</v>
      </c>
      <c r="AT339" s="185" t="s">
        <v>298</v>
      </c>
      <c r="AU339" s="185" t="s">
        <v>83</v>
      </c>
      <c r="AY339" s="18" t="s">
        <v>153</v>
      </c>
      <c r="BE339" s="186">
        <f>IF(N339="základní",J339,0)</f>
        <v>0</v>
      </c>
      <c r="BF339" s="186">
        <f>IF(N339="snížená",J339,0)</f>
        <v>0</v>
      </c>
      <c r="BG339" s="186">
        <f>IF(N339="zákl. přenesená",J339,0)</f>
        <v>0</v>
      </c>
      <c r="BH339" s="186">
        <f>IF(N339="sníž. přenesená",J339,0)</f>
        <v>0</v>
      </c>
      <c r="BI339" s="186">
        <f>IF(N339="nulová",J339,0)</f>
        <v>0</v>
      </c>
      <c r="BJ339" s="18" t="s">
        <v>81</v>
      </c>
      <c r="BK339" s="186">
        <f>ROUND(I339*H339,2)</f>
        <v>0</v>
      </c>
      <c r="BL339" s="18" t="s">
        <v>212</v>
      </c>
      <c r="BM339" s="185" t="s">
        <v>682</v>
      </c>
    </row>
    <row r="340" spans="1:65" s="2" customFormat="1" ht="37.9" customHeight="1">
      <c r="A340" s="35"/>
      <c r="B340" s="36"/>
      <c r="C340" s="174" t="s">
        <v>683</v>
      </c>
      <c r="D340" s="174" t="s">
        <v>156</v>
      </c>
      <c r="E340" s="175" t="s">
        <v>684</v>
      </c>
      <c r="F340" s="176" t="s">
        <v>685</v>
      </c>
      <c r="G340" s="177" t="s">
        <v>159</v>
      </c>
      <c r="H340" s="178">
        <v>16.96</v>
      </c>
      <c r="I340" s="179"/>
      <c r="J340" s="180">
        <f>ROUND(I340*H340,2)</f>
        <v>0</v>
      </c>
      <c r="K340" s="176" t="s">
        <v>160</v>
      </c>
      <c r="L340" s="40"/>
      <c r="M340" s="181" t="s">
        <v>19</v>
      </c>
      <c r="N340" s="182" t="s">
        <v>44</v>
      </c>
      <c r="O340" s="65"/>
      <c r="P340" s="183">
        <f>O340*H340</f>
        <v>0</v>
      </c>
      <c r="Q340" s="183">
        <v>0.006</v>
      </c>
      <c r="R340" s="183">
        <f>Q340*H340</f>
        <v>0.10176</v>
      </c>
      <c r="S340" s="183">
        <v>0</v>
      </c>
      <c r="T340" s="184">
        <f>S340*H340</f>
        <v>0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185" t="s">
        <v>212</v>
      </c>
      <c r="AT340" s="185" t="s">
        <v>156</v>
      </c>
      <c r="AU340" s="185" t="s">
        <v>83</v>
      </c>
      <c r="AY340" s="18" t="s">
        <v>153</v>
      </c>
      <c r="BE340" s="186">
        <f>IF(N340="základní",J340,0)</f>
        <v>0</v>
      </c>
      <c r="BF340" s="186">
        <f>IF(N340="snížená",J340,0)</f>
        <v>0</v>
      </c>
      <c r="BG340" s="186">
        <f>IF(N340="zákl. přenesená",J340,0)</f>
        <v>0</v>
      </c>
      <c r="BH340" s="186">
        <f>IF(N340="sníž. přenesená",J340,0)</f>
        <v>0</v>
      </c>
      <c r="BI340" s="186">
        <f>IF(N340="nulová",J340,0)</f>
        <v>0</v>
      </c>
      <c r="BJ340" s="18" t="s">
        <v>81</v>
      </c>
      <c r="BK340" s="186">
        <f>ROUND(I340*H340,2)</f>
        <v>0</v>
      </c>
      <c r="BL340" s="18" t="s">
        <v>212</v>
      </c>
      <c r="BM340" s="185" t="s">
        <v>686</v>
      </c>
    </row>
    <row r="341" spans="1:47" s="2" customFormat="1" ht="11.25">
      <c r="A341" s="35"/>
      <c r="B341" s="36"/>
      <c r="C341" s="37"/>
      <c r="D341" s="187" t="s">
        <v>163</v>
      </c>
      <c r="E341" s="37"/>
      <c r="F341" s="188" t="s">
        <v>687</v>
      </c>
      <c r="G341" s="37"/>
      <c r="H341" s="37"/>
      <c r="I341" s="189"/>
      <c r="J341" s="37"/>
      <c r="K341" s="37"/>
      <c r="L341" s="40"/>
      <c r="M341" s="190"/>
      <c r="N341" s="191"/>
      <c r="O341" s="65"/>
      <c r="P341" s="65"/>
      <c r="Q341" s="65"/>
      <c r="R341" s="65"/>
      <c r="S341" s="65"/>
      <c r="T341" s="66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T341" s="18" t="s">
        <v>163</v>
      </c>
      <c r="AU341" s="18" t="s">
        <v>83</v>
      </c>
    </row>
    <row r="342" spans="1:65" s="2" customFormat="1" ht="24.2" customHeight="1">
      <c r="A342" s="35"/>
      <c r="B342" s="36"/>
      <c r="C342" s="215" t="s">
        <v>688</v>
      </c>
      <c r="D342" s="215" t="s">
        <v>298</v>
      </c>
      <c r="E342" s="216" t="s">
        <v>689</v>
      </c>
      <c r="F342" s="217" t="s">
        <v>690</v>
      </c>
      <c r="G342" s="218" t="s">
        <v>159</v>
      </c>
      <c r="H342" s="219">
        <v>20</v>
      </c>
      <c r="I342" s="220"/>
      <c r="J342" s="221">
        <f>ROUND(I342*H342,2)</f>
        <v>0</v>
      </c>
      <c r="K342" s="217" t="s">
        <v>206</v>
      </c>
      <c r="L342" s="222"/>
      <c r="M342" s="223" t="s">
        <v>19</v>
      </c>
      <c r="N342" s="224" t="s">
        <v>44</v>
      </c>
      <c r="O342" s="65"/>
      <c r="P342" s="183">
        <f>O342*H342</f>
        <v>0</v>
      </c>
      <c r="Q342" s="183">
        <v>0.0118</v>
      </c>
      <c r="R342" s="183">
        <f>Q342*H342</f>
        <v>0.236</v>
      </c>
      <c r="S342" s="183">
        <v>0</v>
      </c>
      <c r="T342" s="184">
        <f>S342*H342</f>
        <v>0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185" t="s">
        <v>302</v>
      </c>
      <c r="AT342" s="185" t="s">
        <v>298</v>
      </c>
      <c r="AU342" s="185" t="s">
        <v>83</v>
      </c>
      <c r="AY342" s="18" t="s">
        <v>153</v>
      </c>
      <c r="BE342" s="186">
        <f>IF(N342="základní",J342,0)</f>
        <v>0</v>
      </c>
      <c r="BF342" s="186">
        <f>IF(N342="snížená",J342,0)</f>
        <v>0</v>
      </c>
      <c r="BG342" s="186">
        <f>IF(N342="zákl. přenesená",J342,0)</f>
        <v>0</v>
      </c>
      <c r="BH342" s="186">
        <f>IF(N342="sníž. přenesená",J342,0)</f>
        <v>0</v>
      </c>
      <c r="BI342" s="186">
        <f>IF(N342="nulová",J342,0)</f>
        <v>0</v>
      </c>
      <c r="BJ342" s="18" t="s">
        <v>81</v>
      </c>
      <c r="BK342" s="186">
        <f>ROUND(I342*H342,2)</f>
        <v>0</v>
      </c>
      <c r="BL342" s="18" t="s">
        <v>212</v>
      </c>
      <c r="BM342" s="185" t="s">
        <v>691</v>
      </c>
    </row>
    <row r="343" spans="1:65" s="2" customFormat="1" ht="49.15" customHeight="1">
      <c r="A343" s="35"/>
      <c r="B343" s="36"/>
      <c r="C343" s="174" t="s">
        <v>692</v>
      </c>
      <c r="D343" s="174" t="s">
        <v>156</v>
      </c>
      <c r="E343" s="175" t="s">
        <v>693</v>
      </c>
      <c r="F343" s="176" t="s">
        <v>694</v>
      </c>
      <c r="G343" s="177" t="s">
        <v>249</v>
      </c>
      <c r="H343" s="178">
        <v>0.693</v>
      </c>
      <c r="I343" s="179"/>
      <c r="J343" s="180">
        <f>ROUND(I343*H343,2)</f>
        <v>0</v>
      </c>
      <c r="K343" s="176" t="s">
        <v>160</v>
      </c>
      <c r="L343" s="40"/>
      <c r="M343" s="181" t="s">
        <v>19</v>
      </c>
      <c r="N343" s="182" t="s">
        <v>44</v>
      </c>
      <c r="O343" s="65"/>
      <c r="P343" s="183">
        <f>O343*H343</f>
        <v>0</v>
      </c>
      <c r="Q343" s="183">
        <v>0</v>
      </c>
      <c r="R343" s="183">
        <f>Q343*H343</f>
        <v>0</v>
      </c>
      <c r="S343" s="183">
        <v>0</v>
      </c>
      <c r="T343" s="184">
        <f>S343*H343</f>
        <v>0</v>
      </c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R343" s="185" t="s">
        <v>212</v>
      </c>
      <c r="AT343" s="185" t="s">
        <v>156</v>
      </c>
      <c r="AU343" s="185" t="s">
        <v>83</v>
      </c>
      <c r="AY343" s="18" t="s">
        <v>153</v>
      </c>
      <c r="BE343" s="186">
        <f>IF(N343="základní",J343,0)</f>
        <v>0</v>
      </c>
      <c r="BF343" s="186">
        <f>IF(N343="snížená",J343,0)</f>
        <v>0</v>
      </c>
      <c r="BG343" s="186">
        <f>IF(N343="zákl. přenesená",J343,0)</f>
        <v>0</v>
      </c>
      <c r="BH343" s="186">
        <f>IF(N343="sníž. přenesená",J343,0)</f>
        <v>0</v>
      </c>
      <c r="BI343" s="186">
        <f>IF(N343="nulová",J343,0)</f>
        <v>0</v>
      </c>
      <c r="BJ343" s="18" t="s">
        <v>81</v>
      </c>
      <c r="BK343" s="186">
        <f>ROUND(I343*H343,2)</f>
        <v>0</v>
      </c>
      <c r="BL343" s="18" t="s">
        <v>212</v>
      </c>
      <c r="BM343" s="185" t="s">
        <v>695</v>
      </c>
    </row>
    <row r="344" spans="1:47" s="2" customFormat="1" ht="11.25">
      <c r="A344" s="35"/>
      <c r="B344" s="36"/>
      <c r="C344" s="37"/>
      <c r="D344" s="187" t="s">
        <v>163</v>
      </c>
      <c r="E344" s="37"/>
      <c r="F344" s="188" t="s">
        <v>696</v>
      </c>
      <c r="G344" s="37"/>
      <c r="H344" s="37"/>
      <c r="I344" s="189"/>
      <c r="J344" s="37"/>
      <c r="K344" s="37"/>
      <c r="L344" s="40"/>
      <c r="M344" s="190"/>
      <c r="N344" s="191"/>
      <c r="O344" s="65"/>
      <c r="P344" s="65"/>
      <c r="Q344" s="65"/>
      <c r="R344" s="65"/>
      <c r="S344" s="65"/>
      <c r="T344" s="66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T344" s="18" t="s">
        <v>163</v>
      </c>
      <c r="AU344" s="18" t="s">
        <v>83</v>
      </c>
    </row>
    <row r="345" spans="2:63" s="12" customFormat="1" ht="22.9" customHeight="1">
      <c r="B345" s="158"/>
      <c r="C345" s="159"/>
      <c r="D345" s="160" t="s">
        <v>72</v>
      </c>
      <c r="E345" s="172" t="s">
        <v>697</v>
      </c>
      <c r="F345" s="172" t="s">
        <v>698</v>
      </c>
      <c r="G345" s="159"/>
      <c r="H345" s="159"/>
      <c r="I345" s="162"/>
      <c r="J345" s="173">
        <f>BK345</f>
        <v>0</v>
      </c>
      <c r="K345" s="159"/>
      <c r="L345" s="164"/>
      <c r="M345" s="165"/>
      <c r="N345" s="166"/>
      <c r="O345" s="166"/>
      <c r="P345" s="167">
        <f>SUM(P346:P354)</f>
        <v>0</v>
      </c>
      <c r="Q345" s="166"/>
      <c r="R345" s="167">
        <f>SUM(R346:R354)</f>
        <v>0.0015731999999999999</v>
      </c>
      <c r="S345" s="166"/>
      <c r="T345" s="168">
        <f>SUM(T346:T354)</f>
        <v>0</v>
      </c>
      <c r="AR345" s="169" t="s">
        <v>83</v>
      </c>
      <c r="AT345" s="170" t="s">
        <v>72</v>
      </c>
      <c r="AU345" s="170" t="s">
        <v>81</v>
      </c>
      <c r="AY345" s="169" t="s">
        <v>153</v>
      </c>
      <c r="BK345" s="171">
        <f>SUM(BK346:BK354)</f>
        <v>0</v>
      </c>
    </row>
    <row r="346" spans="1:65" s="2" customFormat="1" ht="24.2" customHeight="1">
      <c r="A346" s="35"/>
      <c r="B346" s="36"/>
      <c r="C346" s="174" t="s">
        <v>699</v>
      </c>
      <c r="D346" s="174" t="s">
        <v>156</v>
      </c>
      <c r="E346" s="175" t="s">
        <v>700</v>
      </c>
      <c r="F346" s="176" t="s">
        <v>701</v>
      </c>
      <c r="G346" s="177" t="s">
        <v>159</v>
      </c>
      <c r="H346" s="178">
        <v>4.14</v>
      </c>
      <c r="I346" s="179"/>
      <c r="J346" s="180">
        <f>ROUND(I346*H346,2)</f>
        <v>0</v>
      </c>
      <c r="K346" s="176" t="s">
        <v>160</v>
      </c>
      <c r="L346" s="40"/>
      <c r="M346" s="181" t="s">
        <v>19</v>
      </c>
      <c r="N346" s="182" t="s">
        <v>44</v>
      </c>
      <c r="O346" s="65"/>
      <c r="P346" s="183">
        <f>O346*H346</f>
        <v>0</v>
      </c>
      <c r="Q346" s="183">
        <v>2E-05</v>
      </c>
      <c r="R346" s="183">
        <f>Q346*H346</f>
        <v>8.280000000000001E-05</v>
      </c>
      <c r="S346" s="183">
        <v>0</v>
      </c>
      <c r="T346" s="184">
        <f>S346*H346</f>
        <v>0</v>
      </c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R346" s="185" t="s">
        <v>212</v>
      </c>
      <c r="AT346" s="185" t="s">
        <v>156</v>
      </c>
      <c r="AU346" s="185" t="s">
        <v>83</v>
      </c>
      <c r="AY346" s="18" t="s">
        <v>153</v>
      </c>
      <c r="BE346" s="186">
        <f>IF(N346="základní",J346,0)</f>
        <v>0</v>
      </c>
      <c r="BF346" s="186">
        <f>IF(N346="snížená",J346,0)</f>
        <v>0</v>
      </c>
      <c r="BG346" s="186">
        <f>IF(N346="zákl. přenesená",J346,0)</f>
        <v>0</v>
      </c>
      <c r="BH346" s="186">
        <f>IF(N346="sníž. přenesená",J346,0)</f>
        <v>0</v>
      </c>
      <c r="BI346" s="186">
        <f>IF(N346="nulová",J346,0)</f>
        <v>0</v>
      </c>
      <c r="BJ346" s="18" t="s">
        <v>81</v>
      </c>
      <c r="BK346" s="186">
        <f>ROUND(I346*H346,2)</f>
        <v>0</v>
      </c>
      <c r="BL346" s="18" t="s">
        <v>212</v>
      </c>
      <c r="BM346" s="185" t="s">
        <v>702</v>
      </c>
    </row>
    <row r="347" spans="1:47" s="2" customFormat="1" ht="11.25">
      <c r="A347" s="35"/>
      <c r="B347" s="36"/>
      <c r="C347" s="37"/>
      <c r="D347" s="187" t="s">
        <v>163</v>
      </c>
      <c r="E347" s="37"/>
      <c r="F347" s="188" t="s">
        <v>703</v>
      </c>
      <c r="G347" s="37"/>
      <c r="H347" s="37"/>
      <c r="I347" s="189"/>
      <c r="J347" s="37"/>
      <c r="K347" s="37"/>
      <c r="L347" s="40"/>
      <c r="M347" s="190"/>
      <c r="N347" s="191"/>
      <c r="O347" s="65"/>
      <c r="P347" s="65"/>
      <c r="Q347" s="65"/>
      <c r="R347" s="65"/>
      <c r="S347" s="65"/>
      <c r="T347" s="66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T347" s="18" t="s">
        <v>163</v>
      </c>
      <c r="AU347" s="18" t="s">
        <v>83</v>
      </c>
    </row>
    <row r="348" spans="2:51" s="13" customFormat="1" ht="11.25">
      <c r="B348" s="192"/>
      <c r="C348" s="193"/>
      <c r="D348" s="194" t="s">
        <v>165</v>
      </c>
      <c r="E348" s="195" t="s">
        <v>19</v>
      </c>
      <c r="F348" s="196" t="s">
        <v>704</v>
      </c>
      <c r="G348" s="193"/>
      <c r="H348" s="197">
        <v>4.14</v>
      </c>
      <c r="I348" s="198"/>
      <c r="J348" s="193"/>
      <c r="K348" s="193"/>
      <c r="L348" s="199"/>
      <c r="M348" s="200"/>
      <c r="N348" s="201"/>
      <c r="O348" s="201"/>
      <c r="P348" s="201"/>
      <c r="Q348" s="201"/>
      <c r="R348" s="201"/>
      <c r="S348" s="201"/>
      <c r="T348" s="202"/>
      <c r="AT348" s="203" t="s">
        <v>165</v>
      </c>
      <c r="AU348" s="203" t="s">
        <v>83</v>
      </c>
      <c r="AV348" s="13" t="s">
        <v>83</v>
      </c>
      <c r="AW348" s="13" t="s">
        <v>34</v>
      </c>
      <c r="AX348" s="13" t="s">
        <v>81</v>
      </c>
      <c r="AY348" s="203" t="s">
        <v>153</v>
      </c>
    </row>
    <row r="349" spans="1:65" s="2" customFormat="1" ht="37.9" customHeight="1">
      <c r="A349" s="35"/>
      <c r="B349" s="36"/>
      <c r="C349" s="174" t="s">
        <v>705</v>
      </c>
      <c r="D349" s="174" t="s">
        <v>156</v>
      </c>
      <c r="E349" s="175" t="s">
        <v>706</v>
      </c>
      <c r="F349" s="176" t="s">
        <v>707</v>
      </c>
      <c r="G349" s="177" t="s">
        <v>159</v>
      </c>
      <c r="H349" s="178">
        <v>4.14</v>
      </c>
      <c r="I349" s="179"/>
      <c r="J349" s="180">
        <f>ROUND(I349*H349,2)</f>
        <v>0</v>
      </c>
      <c r="K349" s="176" t="s">
        <v>160</v>
      </c>
      <c r="L349" s="40"/>
      <c r="M349" s="181" t="s">
        <v>19</v>
      </c>
      <c r="N349" s="182" t="s">
        <v>44</v>
      </c>
      <c r="O349" s="65"/>
      <c r="P349" s="183">
        <f>O349*H349</f>
        <v>0</v>
      </c>
      <c r="Q349" s="183">
        <v>7E-05</v>
      </c>
      <c r="R349" s="183">
        <f>Q349*H349</f>
        <v>0.00028979999999999994</v>
      </c>
      <c r="S349" s="183">
        <v>0</v>
      </c>
      <c r="T349" s="184">
        <f>S349*H349</f>
        <v>0</v>
      </c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R349" s="185" t="s">
        <v>212</v>
      </c>
      <c r="AT349" s="185" t="s">
        <v>156</v>
      </c>
      <c r="AU349" s="185" t="s">
        <v>83</v>
      </c>
      <c r="AY349" s="18" t="s">
        <v>153</v>
      </c>
      <c r="BE349" s="186">
        <f>IF(N349="základní",J349,0)</f>
        <v>0</v>
      </c>
      <c r="BF349" s="186">
        <f>IF(N349="snížená",J349,0)</f>
        <v>0</v>
      </c>
      <c r="BG349" s="186">
        <f>IF(N349="zákl. přenesená",J349,0)</f>
        <v>0</v>
      </c>
      <c r="BH349" s="186">
        <f>IF(N349="sníž. přenesená",J349,0)</f>
        <v>0</v>
      </c>
      <c r="BI349" s="186">
        <f>IF(N349="nulová",J349,0)</f>
        <v>0</v>
      </c>
      <c r="BJ349" s="18" t="s">
        <v>81</v>
      </c>
      <c r="BK349" s="186">
        <f>ROUND(I349*H349,2)</f>
        <v>0</v>
      </c>
      <c r="BL349" s="18" t="s">
        <v>212</v>
      </c>
      <c r="BM349" s="185" t="s">
        <v>708</v>
      </c>
    </row>
    <row r="350" spans="1:47" s="2" customFormat="1" ht="11.25">
      <c r="A350" s="35"/>
      <c r="B350" s="36"/>
      <c r="C350" s="37"/>
      <c r="D350" s="187" t="s">
        <v>163</v>
      </c>
      <c r="E350" s="37"/>
      <c r="F350" s="188" t="s">
        <v>709</v>
      </c>
      <c r="G350" s="37"/>
      <c r="H350" s="37"/>
      <c r="I350" s="189"/>
      <c r="J350" s="37"/>
      <c r="K350" s="37"/>
      <c r="L350" s="40"/>
      <c r="M350" s="190"/>
      <c r="N350" s="191"/>
      <c r="O350" s="65"/>
      <c r="P350" s="65"/>
      <c r="Q350" s="65"/>
      <c r="R350" s="65"/>
      <c r="S350" s="65"/>
      <c r="T350" s="66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T350" s="18" t="s">
        <v>163</v>
      </c>
      <c r="AU350" s="18" t="s">
        <v>83</v>
      </c>
    </row>
    <row r="351" spans="1:65" s="2" customFormat="1" ht="24.2" customHeight="1">
      <c r="A351" s="35"/>
      <c r="B351" s="36"/>
      <c r="C351" s="174" t="s">
        <v>710</v>
      </c>
      <c r="D351" s="174" t="s">
        <v>156</v>
      </c>
      <c r="E351" s="175" t="s">
        <v>711</v>
      </c>
      <c r="F351" s="176" t="s">
        <v>712</v>
      </c>
      <c r="G351" s="177" t="s">
        <v>159</v>
      </c>
      <c r="H351" s="178">
        <v>4.14</v>
      </c>
      <c r="I351" s="179"/>
      <c r="J351" s="180">
        <f>ROUND(I351*H351,2)</f>
        <v>0</v>
      </c>
      <c r="K351" s="176" t="s">
        <v>160</v>
      </c>
      <c r="L351" s="40"/>
      <c r="M351" s="181" t="s">
        <v>19</v>
      </c>
      <c r="N351" s="182" t="s">
        <v>44</v>
      </c>
      <c r="O351" s="65"/>
      <c r="P351" s="183">
        <f>O351*H351</f>
        <v>0</v>
      </c>
      <c r="Q351" s="183">
        <v>0.00017</v>
      </c>
      <c r="R351" s="183">
        <f>Q351*H351</f>
        <v>0.0007038</v>
      </c>
      <c r="S351" s="183">
        <v>0</v>
      </c>
      <c r="T351" s="184">
        <f>S351*H351</f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185" t="s">
        <v>212</v>
      </c>
      <c r="AT351" s="185" t="s">
        <v>156</v>
      </c>
      <c r="AU351" s="185" t="s">
        <v>83</v>
      </c>
      <c r="AY351" s="18" t="s">
        <v>153</v>
      </c>
      <c r="BE351" s="186">
        <f>IF(N351="základní",J351,0)</f>
        <v>0</v>
      </c>
      <c r="BF351" s="186">
        <f>IF(N351="snížená",J351,0)</f>
        <v>0</v>
      </c>
      <c r="BG351" s="186">
        <f>IF(N351="zákl. přenesená",J351,0)</f>
        <v>0</v>
      </c>
      <c r="BH351" s="186">
        <f>IF(N351="sníž. přenesená",J351,0)</f>
        <v>0</v>
      </c>
      <c r="BI351" s="186">
        <f>IF(N351="nulová",J351,0)</f>
        <v>0</v>
      </c>
      <c r="BJ351" s="18" t="s">
        <v>81</v>
      </c>
      <c r="BK351" s="186">
        <f>ROUND(I351*H351,2)</f>
        <v>0</v>
      </c>
      <c r="BL351" s="18" t="s">
        <v>212</v>
      </c>
      <c r="BM351" s="185" t="s">
        <v>713</v>
      </c>
    </row>
    <row r="352" spans="1:47" s="2" customFormat="1" ht="11.25">
      <c r="A352" s="35"/>
      <c r="B352" s="36"/>
      <c r="C352" s="37"/>
      <c r="D352" s="187" t="s">
        <v>163</v>
      </c>
      <c r="E352" s="37"/>
      <c r="F352" s="188" t="s">
        <v>714</v>
      </c>
      <c r="G352" s="37"/>
      <c r="H352" s="37"/>
      <c r="I352" s="189"/>
      <c r="J352" s="37"/>
      <c r="K352" s="37"/>
      <c r="L352" s="40"/>
      <c r="M352" s="190"/>
      <c r="N352" s="191"/>
      <c r="O352" s="65"/>
      <c r="P352" s="65"/>
      <c r="Q352" s="65"/>
      <c r="R352" s="65"/>
      <c r="S352" s="65"/>
      <c r="T352" s="66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T352" s="18" t="s">
        <v>163</v>
      </c>
      <c r="AU352" s="18" t="s">
        <v>83</v>
      </c>
    </row>
    <row r="353" spans="1:65" s="2" customFormat="1" ht="24.2" customHeight="1">
      <c r="A353" s="35"/>
      <c r="B353" s="36"/>
      <c r="C353" s="174" t="s">
        <v>715</v>
      </c>
      <c r="D353" s="174" t="s">
        <v>156</v>
      </c>
      <c r="E353" s="175" t="s">
        <v>716</v>
      </c>
      <c r="F353" s="176" t="s">
        <v>717</v>
      </c>
      <c r="G353" s="177" t="s">
        <v>159</v>
      </c>
      <c r="H353" s="178">
        <v>4.14</v>
      </c>
      <c r="I353" s="179"/>
      <c r="J353" s="180">
        <f>ROUND(I353*H353,2)</f>
        <v>0</v>
      </c>
      <c r="K353" s="176" t="s">
        <v>160</v>
      </c>
      <c r="L353" s="40"/>
      <c r="M353" s="181" t="s">
        <v>19</v>
      </c>
      <c r="N353" s="182" t="s">
        <v>44</v>
      </c>
      <c r="O353" s="65"/>
      <c r="P353" s="183">
        <f>O353*H353</f>
        <v>0</v>
      </c>
      <c r="Q353" s="183">
        <v>0.00012</v>
      </c>
      <c r="R353" s="183">
        <f>Q353*H353</f>
        <v>0.0004967999999999999</v>
      </c>
      <c r="S353" s="183">
        <v>0</v>
      </c>
      <c r="T353" s="184">
        <f>S353*H353</f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185" t="s">
        <v>212</v>
      </c>
      <c r="AT353" s="185" t="s">
        <v>156</v>
      </c>
      <c r="AU353" s="185" t="s">
        <v>83</v>
      </c>
      <c r="AY353" s="18" t="s">
        <v>153</v>
      </c>
      <c r="BE353" s="186">
        <f>IF(N353="základní",J353,0)</f>
        <v>0</v>
      </c>
      <c r="BF353" s="186">
        <f>IF(N353="snížená",J353,0)</f>
        <v>0</v>
      </c>
      <c r="BG353" s="186">
        <f>IF(N353="zákl. přenesená",J353,0)</f>
        <v>0</v>
      </c>
      <c r="BH353" s="186">
        <f>IF(N353="sníž. přenesená",J353,0)</f>
        <v>0</v>
      </c>
      <c r="BI353" s="186">
        <f>IF(N353="nulová",J353,0)</f>
        <v>0</v>
      </c>
      <c r="BJ353" s="18" t="s">
        <v>81</v>
      </c>
      <c r="BK353" s="186">
        <f>ROUND(I353*H353,2)</f>
        <v>0</v>
      </c>
      <c r="BL353" s="18" t="s">
        <v>212</v>
      </c>
      <c r="BM353" s="185" t="s">
        <v>718</v>
      </c>
    </row>
    <row r="354" spans="1:47" s="2" customFormat="1" ht="11.25">
      <c r="A354" s="35"/>
      <c r="B354" s="36"/>
      <c r="C354" s="37"/>
      <c r="D354" s="187" t="s">
        <v>163</v>
      </c>
      <c r="E354" s="37"/>
      <c r="F354" s="188" t="s">
        <v>719</v>
      </c>
      <c r="G354" s="37"/>
      <c r="H354" s="37"/>
      <c r="I354" s="189"/>
      <c r="J354" s="37"/>
      <c r="K354" s="37"/>
      <c r="L354" s="40"/>
      <c r="M354" s="190"/>
      <c r="N354" s="191"/>
      <c r="O354" s="65"/>
      <c r="P354" s="65"/>
      <c r="Q354" s="65"/>
      <c r="R354" s="65"/>
      <c r="S354" s="65"/>
      <c r="T354" s="66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T354" s="18" t="s">
        <v>163</v>
      </c>
      <c r="AU354" s="18" t="s">
        <v>83</v>
      </c>
    </row>
    <row r="355" spans="2:63" s="12" customFormat="1" ht="22.9" customHeight="1">
      <c r="B355" s="158"/>
      <c r="C355" s="159"/>
      <c r="D355" s="160" t="s">
        <v>72</v>
      </c>
      <c r="E355" s="172" t="s">
        <v>720</v>
      </c>
      <c r="F355" s="172" t="s">
        <v>721</v>
      </c>
      <c r="G355" s="159"/>
      <c r="H355" s="159"/>
      <c r="I355" s="162"/>
      <c r="J355" s="173">
        <f>BK355</f>
        <v>0</v>
      </c>
      <c r="K355" s="159"/>
      <c r="L355" s="164"/>
      <c r="M355" s="165"/>
      <c r="N355" s="166"/>
      <c r="O355" s="166"/>
      <c r="P355" s="167">
        <f>SUM(P356:P360)</f>
        <v>0</v>
      </c>
      <c r="Q355" s="166"/>
      <c r="R355" s="167">
        <f>SUM(R356:R360)</f>
        <v>0.005629919999999999</v>
      </c>
      <c r="S355" s="166"/>
      <c r="T355" s="168">
        <f>SUM(T356:T360)</f>
        <v>0</v>
      </c>
      <c r="AR355" s="169" t="s">
        <v>83</v>
      </c>
      <c r="AT355" s="170" t="s">
        <v>72</v>
      </c>
      <c r="AU355" s="170" t="s">
        <v>81</v>
      </c>
      <c r="AY355" s="169" t="s">
        <v>153</v>
      </c>
      <c r="BK355" s="171">
        <f>SUM(BK356:BK360)</f>
        <v>0</v>
      </c>
    </row>
    <row r="356" spans="1:65" s="2" customFormat="1" ht="33" customHeight="1">
      <c r="A356" s="35"/>
      <c r="B356" s="36"/>
      <c r="C356" s="174" t="s">
        <v>722</v>
      </c>
      <c r="D356" s="174" t="s">
        <v>156</v>
      </c>
      <c r="E356" s="175" t="s">
        <v>723</v>
      </c>
      <c r="F356" s="176" t="s">
        <v>724</v>
      </c>
      <c r="G356" s="177" t="s">
        <v>159</v>
      </c>
      <c r="H356" s="178">
        <v>11.729</v>
      </c>
      <c r="I356" s="179"/>
      <c r="J356" s="180">
        <f>ROUND(I356*H356,2)</f>
        <v>0</v>
      </c>
      <c r="K356" s="176" t="s">
        <v>160</v>
      </c>
      <c r="L356" s="40"/>
      <c r="M356" s="181" t="s">
        <v>19</v>
      </c>
      <c r="N356" s="182" t="s">
        <v>44</v>
      </c>
      <c r="O356" s="65"/>
      <c r="P356" s="183">
        <f>O356*H356</f>
        <v>0</v>
      </c>
      <c r="Q356" s="183">
        <v>0.0002</v>
      </c>
      <c r="R356" s="183">
        <f>Q356*H356</f>
        <v>0.0023458</v>
      </c>
      <c r="S356" s="183">
        <v>0</v>
      </c>
      <c r="T356" s="184">
        <f>S356*H356</f>
        <v>0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R356" s="185" t="s">
        <v>212</v>
      </c>
      <c r="AT356" s="185" t="s">
        <v>156</v>
      </c>
      <c r="AU356" s="185" t="s">
        <v>83</v>
      </c>
      <c r="AY356" s="18" t="s">
        <v>153</v>
      </c>
      <c r="BE356" s="186">
        <f>IF(N356="základní",J356,0)</f>
        <v>0</v>
      </c>
      <c r="BF356" s="186">
        <f>IF(N356="snížená",J356,0)</f>
        <v>0</v>
      </c>
      <c r="BG356" s="186">
        <f>IF(N356="zákl. přenesená",J356,0)</f>
        <v>0</v>
      </c>
      <c r="BH356" s="186">
        <f>IF(N356="sníž. přenesená",J356,0)</f>
        <v>0</v>
      </c>
      <c r="BI356" s="186">
        <f>IF(N356="nulová",J356,0)</f>
        <v>0</v>
      </c>
      <c r="BJ356" s="18" t="s">
        <v>81</v>
      </c>
      <c r="BK356" s="186">
        <f>ROUND(I356*H356,2)</f>
        <v>0</v>
      </c>
      <c r="BL356" s="18" t="s">
        <v>212</v>
      </c>
      <c r="BM356" s="185" t="s">
        <v>725</v>
      </c>
    </row>
    <row r="357" spans="1:47" s="2" customFormat="1" ht="11.25">
      <c r="A357" s="35"/>
      <c r="B357" s="36"/>
      <c r="C357" s="37"/>
      <c r="D357" s="187" t="s">
        <v>163</v>
      </c>
      <c r="E357" s="37"/>
      <c r="F357" s="188" t="s">
        <v>726</v>
      </c>
      <c r="G357" s="37"/>
      <c r="H357" s="37"/>
      <c r="I357" s="189"/>
      <c r="J357" s="37"/>
      <c r="K357" s="37"/>
      <c r="L357" s="40"/>
      <c r="M357" s="190"/>
      <c r="N357" s="191"/>
      <c r="O357" s="65"/>
      <c r="P357" s="65"/>
      <c r="Q357" s="65"/>
      <c r="R357" s="65"/>
      <c r="S357" s="65"/>
      <c r="T357" s="66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T357" s="18" t="s">
        <v>163</v>
      </c>
      <c r="AU357" s="18" t="s">
        <v>83</v>
      </c>
    </row>
    <row r="358" spans="2:51" s="13" customFormat="1" ht="22.5">
      <c r="B358" s="192"/>
      <c r="C358" s="193"/>
      <c r="D358" s="194" t="s">
        <v>165</v>
      </c>
      <c r="E358" s="195" t="s">
        <v>19</v>
      </c>
      <c r="F358" s="196" t="s">
        <v>727</v>
      </c>
      <c r="G358" s="193"/>
      <c r="H358" s="197">
        <v>11.729</v>
      </c>
      <c r="I358" s="198"/>
      <c r="J358" s="193"/>
      <c r="K358" s="193"/>
      <c r="L358" s="199"/>
      <c r="M358" s="200"/>
      <c r="N358" s="201"/>
      <c r="O358" s="201"/>
      <c r="P358" s="201"/>
      <c r="Q358" s="201"/>
      <c r="R358" s="201"/>
      <c r="S358" s="201"/>
      <c r="T358" s="202"/>
      <c r="AT358" s="203" t="s">
        <v>165</v>
      </c>
      <c r="AU358" s="203" t="s">
        <v>83</v>
      </c>
      <c r="AV358" s="13" t="s">
        <v>83</v>
      </c>
      <c r="AW358" s="13" t="s">
        <v>34</v>
      </c>
      <c r="AX358" s="13" t="s">
        <v>81</v>
      </c>
      <c r="AY358" s="203" t="s">
        <v>153</v>
      </c>
    </row>
    <row r="359" spans="1:65" s="2" customFormat="1" ht="33" customHeight="1">
      <c r="A359" s="35"/>
      <c r="B359" s="36"/>
      <c r="C359" s="174" t="s">
        <v>728</v>
      </c>
      <c r="D359" s="174" t="s">
        <v>156</v>
      </c>
      <c r="E359" s="175" t="s">
        <v>729</v>
      </c>
      <c r="F359" s="176" t="s">
        <v>730</v>
      </c>
      <c r="G359" s="177" t="s">
        <v>159</v>
      </c>
      <c r="H359" s="178">
        <v>11.729</v>
      </c>
      <c r="I359" s="179"/>
      <c r="J359" s="180">
        <f>ROUND(I359*H359,2)</f>
        <v>0</v>
      </c>
      <c r="K359" s="176" t="s">
        <v>160</v>
      </c>
      <c r="L359" s="40"/>
      <c r="M359" s="181" t="s">
        <v>19</v>
      </c>
      <c r="N359" s="182" t="s">
        <v>44</v>
      </c>
      <c r="O359" s="65"/>
      <c r="P359" s="183">
        <f>O359*H359</f>
        <v>0</v>
      </c>
      <c r="Q359" s="183">
        <v>0.00028</v>
      </c>
      <c r="R359" s="183">
        <f>Q359*H359</f>
        <v>0.0032841199999999993</v>
      </c>
      <c r="S359" s="183">
        <v>0</v>
      </c>
      <c r="T359" s="184">
        <f>S359*H359</f>
        <v>0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R359" s="185" t="s">
        <v>212</v>
      </c>
      <c r="AT359" s="185" t="s">
        <v>156</v>
      </c>
      <c r="AU359" s="185" t="s">
        <v>83</v>
      </c>
      <c r="AY359" s="18" t="s">
        <v>153</v>
      </c>
      <c r="BE359" s="186">
        <f>IF(N359="základní",J359,0)</f>
        <v>0</v>
      </c>
      <c r="BF359" s="186">
        <f>IF(N359="snížená",J359,0)</f>
        <v>0</v>
      </c>
      <c r="BG359" s="186">
        <f>IF(N359="zákl. přenesená",J359,0)</f>
        <v>0</v>
      </c>
      <c r="BH359" s="186">
        <f>IF(N359="sníž. přenesená",J359,0)</f>
        <v>0</v>
      </c>
      <c r="BI359" s="186">
        <f>IF(N359="nulová",J359,0)</f>
        <v>0</v>
      </c>
      <c r="BJ359" s="18" t="s">
        <v>81</v>
      </c>
      <c r="BK359" s="186">
        <f>ROUND(I359*H359,2)</f>
        <v>0</v>
      </c>
      <c r="BL359" s="18" t="s">
        <v>212</v>
      </c>
      <c r="BM359" s="185" t="s">
        <v>731</v>
      </c>
    </row>
    <row r="360" spans="1:47" s="2" customFormat="1" ht="11.25">
      <c r="A360" s="35"/>
      <c r="B360" s="36"/>
      <c r="C360" s="37"/>
      <c r="D360" s="187" t="s">
        <v>163</v>
      </c>
      <c r="E360" s="37"/>
      <c r="F360" s="188" t="s">
        <v>732</v>
      </c>
      <c r="G360" s="37"/>
      <c r="H360" s="37"/>
      <c r="I360" s="189"/>
      <c r="J360" s="37"/>
      <c r="K360" s="37"/>
      <c r="L360" s="40"/>
      <c r="M360" s="190"/>
      <c r="N360" s="191"/>
      <c r="O360" s="65"/>
      <c r="P360" s="65"/>
      <c r="Q360" s="65"/>
      <c r="R360" s="65"/>
      <c r="S360" s="65"/>
      <c r="T360" s="66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T360" s="18" t="s">
        <v>163</v>
      </c>
      <c r="AU360" s="18" t="s">
        <v>83</v>
      </c>
    </row>
    <row r="361" spans="2:63" s="12" customFormat="1" ht="25.9" customHeight="1">
      <c r="B361" s="158"/>
      <c r="C361" s="159"/>
      <c r="D361" s="160" t="s">
        <v>72</v>
      </c>
      <c r="E361" s="161" t="s">
        <v>108</v>
      </c>
      <c r="F361" s="161" t="s">
        <v>109</v>
      </c>
      <c r="G361" s="159"/>
      <c r="H361" s="159"/>
      <c r="I361" s="162"/>
      <c r="J361" s="163">
        <f>BK361</f>
        <v>0</v>
      </c>
      <c r="K361" s="159"/>
      <c r="L361" s="164"/>
      <c r="M361" s="165"/>
      <c r="N361" s="166"/>
      <c r="O361" s="166"/>
      <c r="P361" s="167">
        <f>P362</f>
        <v>0</v>
      </c>
      <c r="Q361" s="166"/>
      <c r="R361" s="167">
        <f>R362</f>
        <v>0</v>
      </c>
      <c r="S361" s="166"/>
      <c r="T361" s="168">
        <f>T362</f>
        <v>0</v>
      </c>
      <c r="AR361" s="169" t="s">
        <v>185</v>
      </c>
      <c r="AT361" s="170" t="s">
        <v>72</v>
      </c>
      <c r="AU361" s="170" t="s">
        <v>73</v>
      </c>
      <c r="AY361" s="169" t="s">
        <v>153</v>
      </c>
      <c r="BK361" s="171">
        <f>BK362</f>
        <v>0</v>
      </c>
    </row>
    <row r="362" spans="2:63" s="12" customFormat="1" ht="22.9" customHeight="1">
      <c r="B362" s="158"/>
      <c r="C362" s="159"/>
      <c r="D362" s="160" t="s">
        <v>72</v>
      </c>
      <c r="E362" s="172" t="s">
        <v>733</v>
      </c>
      <c r="F362" s="172" t="s">
        <v>734</v>
      </c>
      <c r="G362" s="159"/>
      <c r="H362" s="159"/>
      <c r="I362" s="162"/>
      <c r="J362" s="173">
        <f>BK362</f>
        <v>0</v>
      </c>
      <c r="K362" s="159"/>
      <c r="L362" s="164"/>
      <c r="M362" s="165"/>
      <c r="N362" s="166"/>
      <c r="O362" s="166"/>
      <c r="P362" s="167">
        <f>SUM(P363:P364)</f>
        <v>0</v>
      </c>
      <c r="Q362" s="166"/>
      <c r="R362" s="167">
        <f>SUM(R363:R364)</f>
        <v>0</v>
      </c>
      <c r="S362" s="166"/>
      <c r="T362" s="168">
        <f>SUM(T363:T364)</f>
        <v>0</v>
      </c>
      <c r="AR362" s="169" t="s">
        <v>185</v>
      </c>
      <c r="AT362" s="170" t="s">
        <v>72</v>
      </c>
      <c r="AU362" s="170" t="s">
        <v>81</v>
      </c>
      <c r="AY362" s="169" t="s">
        <v>153</v>
      </c>
      <c r="BK362" s="171">
        <f>SUM(BK363:BK364)</f>
        <v>0</v>
      </c>
    </row>
    <row r="363" spans="1:65" s="2" customFormat="1" ht="16.5" customHeight="1">
      <c r="A363" s="35"/>
      <c r="B363" s="36"/>
      <c r="C363" s="174" t="s">
        <v>735</v>
      </c>
      <c r="D363" s="174" t="s">
        <v>156</v>
      </c>
      <c r="E363" s="175" t="s">
        <v>736</v>
      </c>
      <c r="F363" s="176" t="s">
        <v>737</v>
      </c>
      <c r="G363" s="177" t="s">
        <v>384</v>
      </c>
      <c r="H363" s="178">
        <v>1</v>
      </c>
      <c r="I363" s="179"/>
      <c r="J363" s="180">
        <f>ROUND(I363*H363,2)</f>
        <v>0</v>
      </c>
      <c r="K363" s="176" t="s">
        <v>160</v>
      </c>
      <c r="L363" s="40"/>
      <c r="M363" s="181" t="s">
        <v>19</v>
      </c>
      <c r="N363" s="182" t="s">
        <v>44</v>
      </c>
      <c r="O363" s="65"/>
      <c r="P363" s="183">
        <f>O363*H363</f>
        <v>0</v>
      </c>
      <c r="Q363" s="183">
        <v>0</v>
      </c>
      <c r="R363" s="183">
        <f>Q363*H363</f>
        <v>0</v>
      </c>
      <c r="S363" s="183">
        <v>0</v>
      </c>
      <c r="T363" s="184">
        <f>S363*H363</f>
        <v>0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185" t="s">
        <v>738</v>
      </c>
      <c r="AT363" s="185" t="s">
        <v>156</v>
      </c>
      <c r="AU363" s="185" t="s">
        <v>83</v>
      </c>
      <c r="AY363" s="18" t="s">
        <v>153</v>
      </c>
      <c r="BE363" s="186">
        <f>IF(N363="základní",J363,0)</f>
        <v>0</v>
      </c>
      <c r="BF363" s="186">
        <f>IF(N363="snížená",J363,0)</f>
        <v>0</v>
      </c>
      <c r="BG363" s="186">
        <f>IF(N363="zákl. přenesená",J363,0)</f>
        <v>0</v>
      </c>
      <c r="BH363" s="186">
        <f>IF(N363="sníž. přenesená",J363,0)</f>
        <v>0</v>
      </c>
      <c r="BI363" s="186">
        <f>IF(N363="nulová",J363,0)</f>
        <v>0</v>
      </c>
      <c r="BJ363" s="18" t="s">
        <v>81</v>
      </c>
      <c r="BK363" s="186">
        <f>ROUND(I363*H363,2)</f>
        <v>0</v>
      </c>
      <c r="BL363" s="18" t="s">
        <v>738</v>
      </c>
      <c r="BM363" s="185" t="s">
        <v>739</v>
      </c>
    </row>
    <row r="364" spans="1:47" s="2" customFormat="1" ht="11.25">
      <c r="A364" s="35"/>
      <c r="B364" s="36"/>
      <c r="C364" s="37"/>
      <c r="D364" s="187" t="s">
        <v>163</v>
      </c>
      <c r="E364" s="37"/>
      <c r="F364" s="188" t="s">
        <v>740</v>
      </c>
      <c r="G364" s="37"/>
      <c r="H364" s="37"/>
      <c r="I364" s="189"/>
      <c r="J364" s="37"/>
      <c r="K364" s="37"/>
      <c r="L364" s="40"/>
      <c r="M364" s="225"/>
      <c r="N364" s="226"/>
      <c r="O364" s="227"/>
      <c r="P364" s="227"/>
      <c r="Q364" s="227"/>
      <c r="R364" s="227"/>
      <c r="S364" s="227"/>
      <c r="T364" s="228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T364" s="18" t="s">
        <v>163</v>
      </c>
      <c r="AU364" s="18" t="s">
        <v>83</v>
      </c>
    </row>
    <row r="365" spans="1:31" s="2" customFormat="1" ht="6.95" customHeight="1">
      <c r="A365" s="35"/>
      <c r="B365" s="48"/>
      <c r="C365" s="49"/>
      <c r="D365" s="49"/>
      <c r="E365" s="49"/>
      <c r="F365" s="49"/>
      <c r="G365" s="49"/>
      <c r="H365" s="49"/>
      <c r="I365" s="49"/>
      <c r="J365" s="49"/>
      <c r="K365" s="49"/>
      <c r="L365" s="40"/>
      <c r="M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</row>
  </sheetData>
  <sheetProtection algorithmName="SHA-512" hashValue="zwcNpnMVtWbYCpwcel44tAcYubnpHBsMt2RQ6Pa6UE8G1DcGsRjKBsq/1PVzx+P8BkaK9XbqaNrwrXFI6SxxGQ==" saltValue="edvXldLdICznZZAPvS8n9qmRuWf3l/pLz0oiLS4GG4Q6YTEEzXmsjitfiYlqYRwkuEUX4FmUG7pmhoZ0KAgSrQ==" spinCount="100000" sheet="1" objects="1" scenarios="1" formatColumns="0" formatRows="0" autoFilter="0"/>
  <autoFilter ref="C98:K364"/>
  <mergeCells count="9">
    <mergeCell ref="E50:H50"/>
    <mergeCell ref="E89:H89"/>
    <mergeCell ref="E91:H91"/>
    <mergeCell ref="L2:V2"/>
    <mergeCell ref="E7:H7"/>
    <mergeCell ref="E9:H9"/>
    <mergeCell ref="E18:H18"/>
    <mergeCell ref="E27:H27"/>
    <mergeCell ref="E48:H48"/>
  </mergeCells>
  <hyperlinks>
    <hyperlink ref="F103" r:id="rId1" display="https://podminky.urs.cz/item/CS_URS_2024_01/612135101"/>
    <hyperlink ref="F106" r:id="rId2" display="https://podminky.urs.cz/item/CS_URS_2024_01/611131121"/>
    <hyperlink ref="F109" r:id="rId3" display="https://podminky.urs.cz/item/CS_URS_2024_01/611321141"/>
    <hyperlink ref="F111" r:id="rId4" display="https://podminky.urs.cz/item/CS_URS_2024_01/612131121"/>
    <hyperlink ref="F117" r:id="rId5" display="https://podminky.urs.cz/item/CS_URS_2024_01/612321141"/>
    <hyperlink ref="F120" r:id="rId6" display="https://podminky.urs.cz/item/CS_URS_2024_01/949101111"/>
    <hyperlink ref="F122" r:id="rId7" display="https://podminky.urs.cz/item/CS_URS_2024_01/965081223"/>
    <hyperlink ref="F127" r:id="rId8" display="https://podminky.urs.cz/item/CS_URS_2024_01/971033331"/>
    <hyperlink ref="F130" r:id="rId9" display="https://podminky.urs.cz/item/CS_URS_2024_01/978059541"/>
    <hyperlink ref="F136" r:id="rId10" display="https://podminky.urs.cz/item/CS_URS_2024_01/978011191"/>
    <hyperlink ref="F139" r:id="rId11" display="https://podminky.urs.cz/item/CS_URS_2024_01/978013191"/>
    <hyperlink ref="F145" r:id="rId12" display="https://podminky.urs.cz/item/CS_URS_2024_01/962031133"/>
    <hyperlink ref="F150" r:id="rId13" display="https://podminky.urs.cz/item/CS_URS_2024_01/997013112"/>
    <hyperlink ref="F152" r:id="rId14" display="https://podminky.urs.cz/item/CS_URS_2024_01/997013501"/>
    <hyperlink ref="F154" r:id="rId15" display="https://podminky.urs.cz/item/CS_URS_2024_01/997013509"/>
    <hyperlink ref="F157" r:id="rId16" display="https://podminky.urs.cz/item/CS_URS_2024_01/997013607"/>
    <hyperlink ref="F160" r:id="rId17" display="https://podminky.urs.cz/item/CS_URS_2024_01/997013631"/>
    <hyperlink ref="F164" r:id="rId18" display="https://podminky.urs.cz/item/CS_URS_2024_01/711131811"/>
    <hyperlink ref="F170" r:id="rId19" display="https://podminky.urs.cz/item/CS_URS_2024_01/711191101"/>
    <hyperlink ref="F176" r:id="rId20" display="https://podminky.urs.cz/item/CS_URS_2024_01/711192101"/>
    <hyperlink ref="F184" r:id="rId21" display="https://podminky.urs.cz/item/CS_URS_2024_01/998711102"/>
    <hyperlink ref="F187" r:id="rId22" display="https://podminky.urs.cz/item/CS_URS_2024_01/721174004"/>
    <hyperlink ref="F189" r:id="rId23" display="https://podminky.urs.cz/item/CS_URS_2024_01/721174005"/>
    <hyperlink ref="F191" r:id="rId24" display="https://podminky.urs.cz/item/CS_URS_2024_01/721174043"/>
    <hyperlink ref="F195" r:id="rId25" display="https://podminky.urs.cz/item/CS_URS_2024_01/998721102"/>
    <hyperlink ref="F198" r:id="rId26" display="https://podminky.urs.cz/item/CS_URS_2024_01/722174003"/>
    <hyperlink ref="F200" r:id="rId27" display="https://podminky.urs.cz/item/CS_URS_2024_01/722174023"/>
    <hyperlink ref="F202" r:id="rId28" display="https://podminky.urs.cz/item/CS_URS_2024_01/722181212"/>
    <hyperlink ref="F206" r:id="rId29" display="https://podminky.urs.cz/item/CS_URS_2024_01/722220153"/>
    <hyperlink ref="F208" r:id="rId30" display="https://podminky.urs.cz/item/CS_URS_2024_01/722290234"/>
    <hyperlink ref="F210" r:id="rId31" display="https://podminky.urs.cz/item/CS_URS_2024_01/998722102"/>
    <hyperlink ref="F213" r:id="rId32" display="https://podminky.urs.cz/item/CS_URS_2024_01/725810811"/>
    <hyperlink ref="F216" r:id="rId33" display="https://podminky.urs.cz/item/CS_URS_2024_01/725820801"/>
    <hyperlink ref="F218" r:id="rId34" display="https://podminky.urs.cz/item/CS_URS_2024_01/725840851"/>
    <hyperlink ref="F220" r:id="rId35" display="https://podminky.urs.cz/item/CS_URS_2024_01/725110811"/>
    <hyperlink ref="F222" r:id="rId36" display="https://podminky.urs.cz/item/CS_URS_2024_01/725210821"/>
    <hyperlink ref="F224" r:id="rId37" display="https://podminky.urs.cz/item/CS_URS_2024_01/725813111"/>
    <hyperlink ref="F228" r:id="rId38" display="https://podminky.urs.cz/item/CS_URS_2024_01/725112011"/>
    <hyperlink ref="F230" r:id="rId39" display="https://podminky.urs.cz/item/CS_URS_2024_01/725291650"/>
    <hyperlink ref="F233" r:id="rId40" display="https://podminky.urs.cz/item/CS_URS_2024_01/725241901"/>
    <hyperlink ref="F243" r:id="rId41" display="https://podminky.urs.cz/item/CS_URS_2024_01/725865501"/>
    <hyperlink ref="F246" r:id="rId42" display="https://podminky.urs.cz/item/CS_URS_2024_01/725822611"/>
    <hyperlink ref="F248" r:id="rId43" display="https://podminky.urs.cz/item/CS_URS_2024_01/998725102"/>
    <hyperlink ref="F254" r:id="rId44" display="https://podminky.urs.cz/item/CS_URS_2024_01/741371813"/>
    <hyperlink ref="F256" r:id="rId45" display="https://podminky.urs.cz/item/CS_URS_2024_01/741372012"/>
    <hyperlink ref="F259" r:id="rId46" display="https://podminky.urs.cz/item/CS_URS_2024_01/741313043"/>
    <hyperlink ref="F263" r:id="rId47" display="https://podminky.urs.cz/item/CS_URS_2024_01/741310251"/>
    <hyperlink ref="F268" r:id="rId48" display="https://podminky.urs.cz/item/CS_URS_2024_01/741310201"/>
    <hyperlink ref="F272" r:id="rId49" display="https://podminky.urs.cz/item/CS_URS_2024_01/998741102"/>
    <hyperlink ref="F275" r:id="rId50" display="https://podminky.urs.cz/item/CS_URS_2024_01/751398825"/>
    <hyperlink ref="F278" r:id="rId51" display="https://podminky.urs.cz/item/CS_URS_2024_01/751398021"/>
    <hyperlink ref="F282" r:id="rId52" display="https://podminky.urs.cz/item/CS_URS_2024_01/998751101"/>
    <hyperlink ref="F285" r:id="rId53" display="https://podminky.urs.cz/item/CS_URS_2024_01/766491851"/>
    <hyperlink ref="F288" r:id="rId54" display="https://podminky.urs.cz/item/CS_URS_2024_01/766691914"/>
    <hyperlink ref="F291" r:id="rId55" display="https://podminky.urs.cz/item/CS_URS_2024_01/766660001"/>
    <hyperlink ref="F295" r:id="rId56" display="https://podminky.urs.cz/item/CS_URS_2024_01/766693411"/>
    <hyperlink ref="F299" r:id="rId57" display="https://podminky.urs.cz/item/CS_URS_2024_01/998766102"/>
    <hyperlink ref="F304" r:id="rId58" display="https://podminky.urs.cz/item/CS_URS_2024_01/767646411"/>
    <hyperlink ref="F308" r:id="rId59" display="https://podminky.urs.cz/item/CS_URS_2024_01/998767102"/>
    <hyperlink ref="F311" r:id="rId60" display="https://podminky.urs.cz/item/CS_URS_2024_01/771111011"/>
    <hyperlink ref="F314" r:id="rId61" display="https://podminky.urs.cz/item/CS_URS_2024_01/771121011"/>
    <hyperlink ref="F316" r:id="rId62" display="https://podminky.urs.cz/item/CS_URS_2024_01/771574416"/>
    <hyperlink ref="F319" r:id="rId63" display="https://podminky.urs.cz/item/CS_URS_2024_01/998771102"/>
    <hyperlink ref="F322" r:id="rId64" display="https://podminky.urs.cz/item/CS_URS_2024_01/775429121"/>
    <hyperlink ref="F326" r:id="rId65" display="https://podminky.urs.cz/item/CS_URS_2024_01/998775102"/>
    <hyperlink ref="F329" r:id="rId66" display="https://podminky.urs.cz/item/CS_URS_2024_01/612135001"/>
    <hyperlink ref="F335" r:id="rId67" display="https://podminky.urs.cz/item/CS_URS_2024_01/781121011"/>
    <hyperlink ref="F337" r:id="rId68" display="https://podminky.urs.cz/item/CS_URS_2024_01/781161021"/>
    <hyperlink ref="F341" r:id="rId69" display="https://podminky.urs.cz/item/CS_URS_2024_01/781472216"/>
    <hyperlink ref="F344" r:id="rId70" display="https://podminky.urs.cz/item/CS_URS_2024_01/998781102"/>
    <hyperlink ref="F347" r:id="rId71" display="https://podminky.urs.cz/item/CS_URS_2024_01/783306805"/>
    <hyperlink ref="F350" r:id="rId72" display="https://podminky.urs.cz/item/CS_URS_2024_01/783301313"/>
    <hyperlink ref="F352" r:id="rId73" display="https://podminky.urs.cz/item/CS_URS_2024_01/783314201"/>
    <hyperlink ref="F354" r:id="rId74" display="https://podminky.urs.cz/item/CS_URS_2024_01/783317101"/>
    <hyperlink ref="F357" r:id="rId75" display="https://podminky.urs.cz/item/CS_URS_2024_01/784181101"/>
    <hyperlink ref="F360" r:id="rId76" display="https://podminky.urs.cz/item/CS_URS_2024_01/784211121"/>
    <hyperlink ref="F364" r:id="rId77" display="https://podminky.urs.cz/item/CS_URS_2024_01/04320300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36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8" t="s">
        <v>86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83</v>
      </c>
    </row>
    <row r="4" spans="2:46" s="1" customFormat="1" ht="24.95" customHeight="1">
      <c r="B4" s="21"/>
      <c r="D4" s="104" t="s">
        <v>111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56" t="str">
        <f>'Rekapitulace stavby'!K6</f>
        <v>Rekonstrukce hygienických prostor ISŠT, Benešov, Černoleská 1997</v>
      </c>
      <c r="F7" s="357"/>
      <c r="G7" s="357"/>
      <c r="H7" s="357"/>
      <c r="L7" s="21"/>
    </row>
    <row r="8" spans="1:31" s="2" customFormat="1" ht="12" customHeight="1">
      <c r="A8" s="35"/>
      <c r="B8" s="40"/>
      <c r="C8" s="35"/>
      <c r="D8" s="106" t="s">
        <v>112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58" t="s">
        <v>741</v>
      </c>
      <c r="F9" s="359"/>
      <c r="G9" s="359"/>
      <c r="H9" s="359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28. 6. 2024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27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28</v>
      </c>
      <c r="F15" s="35"/>
      <c r="G15" s="35"/>
      <c r="H15" s="35"/>
      <c r="I15" s="106" t="s">
        <v>29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30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0" t="str">
        <f>'Rekapitulace stavby'!E14</f>
        <v>Vyplň údaj</v>
      </c>
      <c r="F18" s="361"/>
      <c r="G18" s="361"/>
      <c r="H18" s="361"/>
      <c r="I18" s="106" t="s">
        <v>29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32</v>
      </c>
      <c r="E20" s="35"/>
      <c r="F20" s="35"/>
      <c r="G20" s="35"/>
      <c r="H20" s="35"/>
      <c r="I20" s="106" t="s">
        <v>26</v>
      </c>
      <c r="J20" s="108" t="s">
        <v>19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33</v>
      </c>
      <c r="F21" s="35"/>
      <c r="G21" s="35"/>
      <c r="H21" s="35"/>
      <c r="I21" s="106" t="s">
        <v>29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35</v>
      </c>
      <c r="E23" s="35"/>
      <c r="F23" s="35"/>
      <c r="G23" s="35"/>
      <c r="H23" s="35"/>
      <c r="I23" s="106" t="s">
        <v>26</v>
      </c>
      <c r="J23" s="108" t="str">
        <f>IF('Rekapitulace stavby'!AN19="","",'Rekapitulace stavby'!AN19)</f>
        <v/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tr">
        <f>IF('Rekapitulace stavby'!E20="","",'Rekapitulace stavby'!E20)</f>
        <v xml:space="preserve"> </v>
      </c>
      <c r="F24" s="35"/>
      <c r="G24" s="35"/>
      <c r="H24" s="35"/>
      <c r="I24" s="106" t="s">
        <v>29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37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62" t="s">
        <v>19</v>
      </c>
      <c r="F27" s="362"/>
      <c r="G27" s="362"/>
      <c r="H27" s="362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39</v>
      </c>
      <c r="E30" s="35"/>
      <c r="F30" s="35"/>
      <c r="G30" s="35"/>
      <c r="H30" s="35"/>
      <c r="I30" s="35"/>
      <c r="J30" s="115">
        <f>ROUND(J99,2)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41</v>
      </c>
      <c r="G32" s="35"/>
      <c r="H32" s="35"/>
      <c r="I32" s="116" t="s">
        <v>40</v>
      </c>
      <c r="J32" s="116" t="s">
        <v>42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43</v>
      </c>
      <c r="E33" s="106" t="s">
        <v>44</v>
      </c>
      <c r="F33" s="118">
        <f>ROUND((SUM(BE99:BE364)),2)</f>
        <v>0</v>
      </c>
      <c r="G33" s="35"/>
      <c r="H33" s="35"/>
      <c r="I33" s="119">
        <v>0.21</v>
      </c>
      <c r="J33" s="118">
        <f>ROUND(((SUM(BE99:BE364))*I33),2)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45</v>
      </c>
      <c r="F34" s="118">
        <f>ROUND((SUM(BF99:BF364)),2)</f>
        <v>0</v>
      </c>
      <c r="G34" s="35"/>
      <c r="H34" s="35"/>
      <c r="I34" s="119">
        <v>0.12</v>
      </c>
      <c r="J34" s="118">
        <f>ROUND(((SUM(BF99:BF364))*I34),2)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46</v>
      </c>
      <c r="F35" s="118">
        <f>ROUND((SUM(BG99:BG364)),2)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47</v>
      </c>
      <c r="F36" s="118">
        <f>ROUND((SUM(BH99:BH364)),2)</f>
        <v>0</v>
      </c>
      <c r="G36" s="35"/>
      <c r="H36" s="35"/>
      <c r="I36" s="119">
        <v>0.12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48</v>
      </c>
      <c r="F37" s="118">
        <f>ROUND((SUM(BI99:BI364)),2)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49</v>
      </c>
      <c r="E39" s="122"/>
      <c r="F39" s="122"/>
      <c r="G39" s="123" t="s">
        <v>50</v>
      </c>
      <c r="H39" s="124" t="s">
        <v>51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114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63" t="str">
        <f>E7</f>
        <v>Rekonstrukce hygienických prostor ISŠT, Benešov, Černoleská 1997</v>
      </c>
      <c r="F48" s="364"/>
      <c r="G48" s="364"/>
      <c r="H48" s="364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112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0" t="str">
        <f>E9</f>
        <v>02 - 4.NP - č. 401 - Koupelna typ A</v>
      </c>
      <c r="F50" s="365"/>
      <c r="G50" s="365"/>
      <c r="H50" s="365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Benešov, Černoleská 1997</v>
      </c>
      <c r="G52" s="37"/>
      <c r="H52" s="37"/>
      <c r="I52" s="30" t="s">
        <v>23</v>
      </c>
      <c r="J52" s="60" t="str">
        <f>IF(J12="","",J12)</f>
        <v>28. 6. 2024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5.7" customHeight="1">
      <c r="A54" s="35"/>
      <c r="B54" s="36"/>
      <c r="C54" s="30" t="s">
        <v>25</v>
      </c>
      <c r="D54" s="37"/>
      <c r="E54" s="37"/>
      <c r="F54" s="28" t="str">
        <f>E15</f>
        <v>Integrovaná střední škola technická</v>
      </c>
      <c r="G54" s="37"/>
      <c r="H54" s="37"/>
      <c r="I54" s="30" t="s">
        <v>32</v>
      </c>
      <c r="J54" s="33" t="str">
        <f>E21</f>
        <v>Ing. arch. Ondřej Lovíšek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30" t="s">
        <v>35</v>
      </c>
      <c r="J55" s="33" t="str">
        <f>E24</f>
        <v xml:space="preserve"> 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115</v>
      </c>
      <c r="D57" s="132"/>
      <c r="E57" s="132"/>
      <c r="F57" s="132"/>
      <c r="G57" s="132"/>
      <c r="H57" s="132"/>
      <c r="I57" s="132"/>
      <c r="J57" s="133" t="s">
        <v>116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71</v>
      </c>
      <c r="D59" s="37"/>
      <c r="E59" s="37"/>
      <c r="F59" s="37"/>
      <c r="G59" s="37"/>
      <c r="H59" s="37"/>
      <c r="I59" s="37"/>
      <c r="J59" s="78">
        <f>J99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117</v>
      </c>
    </row>
    <row r="60" spans="2:12" s="9" customFormat="1" ht="24.95" customHeight="1">
      <c r="B60" s="135"/>
      <c r="C60" s="136"/>
      <c r="D60" s="137" t="s">
        <v>118</v>
      </c>
      <c r="E60" s="138"/>
      <c r="F60" s="138"/>
      <c r="G60" s="138"/>
      <c r="H60" s="138"/>
      <c r="I60" s="138"/>
      <c r="J60" s="139">
        <f>J100</f>
        <v>0</v>
      </c>
      <c r="K60" s="136"/>
      <c r="L60" s="140"/>
    </row>
    <row r="61" spans="2:12" s="10" customFormat="1" ht="19.9" customHeight="1">
      <c r="B61" s="141"/>
      <c r="C61" s="142"/>
      <c r="D61" s="143" t="s">
        <v>119</v>
      </c>
      <c r="E61" s="144"/>
      <c r="F61" s="144"/>
      <c r="G61" s="144"/>
      <c r="H61" s="144"/>
      <c r="I61" s="144"/>
      <c r="J61" s="145">
        <f>J101</f>
        <v>0</v>
      </c>
      <c r="K61" s="142"/>
      <c r="L61" s="146"/>
    </row>
    <row r="62" spans="2:12" s="10" customFormat="1" ht="19.9" customHeight="1">
      <c r="B62" s="141"/>
      <c r="C62" s="142"/>
      <c r="D62" s="143" t="s">
        <v>120</v>
      </c>
      <c r="E62" s="144"/>
      <c r="F62" s="144"/>
      <c r="G62" s="144"/>
      <c r="H62" s="144"/>
      <c r="I62" s="144"/>
      <c r="J62" s="145">
        <f>J118</f>
        <v>0</v>
      </c>
      <c r="K62" s="142"/>
      <c r="L62" s="146"/>
    </row>
    <row r="63" spans="2:12" s="10" customFormat="1" ht="19.9" customHeight="1">
      <c r="B63" s="141"/>
      <c r="C63" s="142"/>
      <c r="D63" s="143" t="s">
        <v>121</v>
      </c>
      <c r="E63" s="144"/>
      <c r="F63" s="144"/>
      <c r="G63" s="144"/>
      <c r="H63" s="144"/>
      <c r="I63" s="144"/>
      <c r="J63" s="145">
        <f>J148</f>
        <v>0</v>
      </c>
      <c r="K63" s="142"/>
      <c r="L63" s="146"/>
    </row>
    <row r="64" spans="2:12" s="9" customFormat="1" ht="24.95" customHeight="1">
      <c r="B64" s="135"/>
      <c r="C64" s="136"/>
      <c r="D64" s="137" t="s">
        <v>122</v>
      </c>
      <c r="E64" s="138"/>
      <c r="F64" s="138"/>
      <c r="G64" s="138"/>
      <c r="H64" s="138"/>
      <c r="I64" s="138"/>
      <c r="J64" s="139">
        <f>J161</f>
        <v>0</v>
      </c>
      <c r="K64" s="136"/>
      <c r="L64" s="140"/>
    </row>
    <row r="65" spans="2:12" s="10" customFormat="1" ht="19.9" customHeight="1">
      <c r="B65" s="141"/>
      <c r="C65" s="142"/>
      <c r="D65" s="143" t="s">
        <v>123</v>
      </c>
      <c r="E65" s="144"/>
      <c r="F65" s="144"/>
      <c r="G65" s="144"/>
      <c r="H65" s="144"/>
      <c r="I65" s="144"/>
      <c r="J65" s="145">
        <f>J162</f>
        <v>0</v>
      </c>
      <c r="K65" s="142"/>
      <c r="L65" s="146"/>
    </row>
    <row r="66" spans="2:12" s="10" customFormat="1" ht="19.9" customHeight="1">
      <c r="B66" s="141"/>
      <c r="C66" s="142"/>
      <c r="D66" s="143" t="s">
        <v>124</v>
      </c>
      <c r="E66" s="144"/>
      <c r="F66" s="144"/>
      <c r="G66" s="144"/>
      <c r="H66" s="144"/>
      <c r="I66" s="144"/>
      <c r="J66" s="145">
        <f>J185</f>
        <v>0</v>
      </c>
      <c r="K66" s="142"/>
      <c r="L66" s="146"/>
    </row>
    <row r="67" spans="2:12" s="10" customFormat="1" ht="19.9" customHeight="1">
      <c r="B67" s="141"/>
      <c r="C67" s="142"/>
      <c r="D67" s="143" t="s">
        <v>125</v>
      </c>
      <c r="E67" s="144"/>
      <c r="F67" s="144"/>
      <c r="G67" s="144"/>
      <c r="H67" s="144"/>
      <c r="I67" s="144"/>
      <c r="J67" s="145">
        <f>J196</f>
        <v>0</v>
      </c>
      <c r="K67" s="142"/>
      <c r="L67" s="146"/>
    </row>
    <row r="68" spans="2:12" s="10" customFormat="1" ht="19.9" customHeight="1">
      <c r="B68" s="141"/>
      <c r="C68" s="142"/>
      <c r="D68" s="143" t="s">
        <v>126</v>
      </c>
      <c r="E68" s="144"/>
      <c r="F68" s="144"/>
      <c r="G68" s="144"/>
      <c r="H68" s="144"/>
      <c r="I68" s="144"/>
      <c r="J68" s="145">
        <f>J211</f>
        <v>0</v>
      </c>
      <c r="K68" s="142"/>
      <c r="L68" s="146"/>
    </row>
    <row r="69" spans="2:12" s="10" customFormat="1" ht="19.9" customHeight="1">
      <c r="B69" s="141"/>
      <c r="C69" s="142"/>
      <c r="D69" s="143" t="s">
        <v>127</v>
      </c>
      <c r="E69" s="144"/>
      <c r="F69" s="144"/>
      <c r="G69" s="144"/>
      <c r="H69" s="144"/>
      <c r="I69" s="144"/>
      <c r="J69" s="145">
        <f>J249</f>
        <v>0</v>
      </c>
      <c r="K69" s="142"/>
      <c r="L69" s="146"/>
    </row>
    <row r="70" spans="2:12" s="10" customFormat="1" ht="19.9" customHeight="1">
      <c r="B70" s="141"/>
      <c r="C70" s="142"/>
      <c r="D70" s="143" t="s">
        <v>128</v>
      </c>
      <c r="E70" s="144"/>
      <c r="F70" s="144"/>
      <c r="G70" s="144"/>
      <c r="H70" s="144"/>
      <c r="I70" s="144"/>
      <c r="J70" s="145">
        <f>J273</f>
        <v>0</v>
      </c>
      <c r="K70" s="142"/>
      <c r="L70" s="146"/>
    </row>
    <row r="71" spans="2:12" s="10" customFormat="1" ht="19.9" customHeight="1">
      <c r="B71" s="141"/>
      <c r="C71" s="142"/>
      <c r="D71" s="143" t="s">
        <v>129</v>
      </c>
      <c r="E71" s="144"/>
      <c r="F71" s="144"/>
      <c r="G71" s="144"/>
      <c r="H71" s="144"/>
      <c r="I71" s="144"/>
      <c r="J71" s="145">
        <f>J283</f>
        <v>0</v>
      </c>
      <c r="K71" s="142"/>
      <c r="L71" s="146"/>
    </row>
    <row r="72" spans="2:12" s="10" customFormat="1" ht="19.9" customHeight="1">
      <c r="B72" s="141"/>
      <c r="C72" s="142"/>
      <c r="D72" s="143" t="s">
        <v>130</v>
      </c>
      <c r="E72" s="144"/>
      <c r="F72" s="144"/>
      <c r="G72" s="144"/>
      <c r="H72" s="144"/>
      <c r="I72" s="144"/>
      <c r="J72" s="145">
        <f>J300</f>
        <v>0</v>
      </c>
      <c r="K72" s="142"/>
      <c r="L72" s="146"/>
    </row>
    <row r="73" spans="2:12" s="10" customFormat="1" ht="19.9" customHeight="1">
      <c r="B73" s="141"/>
      <c r="C73" s="142"/>
      <c r="D73" s="143" t="s">
        <v>131</v>
      </c>
      <c r="E73" s="144"/>
      <c r="F73" s="144"/>
      <c r="G73" s="144"/>
      <c r="H73" s="144"/>
      <c r="I73" s="144"/>
      <c r="J73" s="145">
        <f>J309</f>
        <v>0</v>
      </c>
      <c r="K73" s="142"/>
      <c r="L73" s="146"/>
    </row>
    <row r="74" spans="2:12" s="10" customFormat="1" ht="19.9" customHeight="1">
      <c r="B74" s="141"/>
      <c r="C74" s="142"/>
      <c r="D74" s="143" t="s">
        <v>132</v>
      </c>
      <c r="E74" s="144"/>
      <c r="F74" s="144"/>
      <c r="G74" s="144"/>
      <c r="H74" s="144"/>
      <c r="I74" s="144"/>
      <c r="J74" s="145">
        <f>J320</f>
        <v>0</v>
      </c>
      <c r="K74" s="142"/>
      <c r="L74" s="146"/>
    </row>
    <row r="75" spans="2:12" s="10" customFormat="1" ht="19.9" customHeight="1">
      <c r="B75" s="141"/>
      <c r="C75" s="142"/>
      <c r="D75" s="143" t="s">
        <v>133</v>
      </c>
      <c r="E75" s="144"/>
      <c r="F75" s="144"/>
      <c r="G75" s="144"/>
      <c r="H75" s="144"/>
      <c r="I75" s="144"/>
      <c r="J75" s="145">
        <f>J327</f>
        <v>0</v>
      </c>
      <c r="K75" s="142"/>
      <c r="L75" s="146"/>
    </row>
    <row r="76" spans="2:12" s="10" customFormat="1" ht="19.9" customHeight="1">
      <c r="B76" s="141"/>
      <c r="C76" s="142"/>
      <c r="D76" s="143" t="s">
        <v>134</v>
      </c>
      <c r="E76" s="144"/>
      <c r="F76" s="144"/>
      <c r="G76" s="144"/>
      <c r="H76" s="144"/>
      <c r="I76" s="144"/>
      <c r="J76" s="145">
        <f>J345</f>
        <v>0</v>
      </c>
      <c r="K76" s="142"/>
      <c r="L76" s="146"/>
    </row>
    <row r="77" spans="2:12" s="10" customFormat="1" ht="19.9" customHeight="1">
      <c r="B77" s="141"/>
      <c r="C77" s="142"/>
      <c r="D77" s="143" t="s">
        <v>135</v>
      </c>
      <c r="E77" s="144"/>
      <c r="F77" s="144"/>
      <c r="G77" s="144"/>
      <c r="H77" s="144"/>
      <c r="I77" s="144"/>
      <c r="J77" s="145">
        <f>J355</f>
        <v>0</v>
      </c>
      <c r="K77" s="142"/>
      <c r="L77" s="146"/>
    </row>
    <row r="78" spans="2:12" s="9" customFormat="1" ht="24.95" customHeight="1">
      <c r="B78" s="135"/>
      <c r="C78" s="136"/>
      <c r="D78" s="137" t="s">
        <v>136</v>
      </c>
      <c r="E78" s="138"/>
      <c r="F78" s="138"/>
      <c r="G78" s="138"/>
      <c r="H78" s="138"/>
      <c r="I78" s="138"/>
      <c r="J78" s="139">
        <f>J361</f>
        <v>0</v>
      </c>
      <c r="K78" s="136"/>
      <c r="L78" s="140"/>
    </row>
    <row r="79" spans="2:12" s="10" customFormat="1" ht="19.9" customHeight="1">
      <c r="B79" s="141"/>
      <c r="C79" s="142"/>
      <c r="D79" s="143" t="s">
        <v>137</v>
      </c>
      <c r="E79" s="144"/>
      <c r="F79" s="144"/>
      <c r="G79" s="144"/>
      <c r="H79" s="144"/>
      <c r="I79" s="144"/>
      <c r="J79" s="145">
        <f>J362</f>
        <v>0</v>
      </c>
      <c r="K79" s="142"/>
      <c r="L79" s="146"/>
    </row>
    <row r="80" spans="1:31" s="2" customFormat="1" ht="21.75" customHeight="1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6.95" customHeight="1">
      <c r="A81" s="35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5" spans="1:31" s="2" customFormat="1" ht="6.95" customHeight="1">
      <c r="A85" s="35"/>
      <c r="B85" s="50"/>
      <c r="C85" s="51"/>
      <c r="D85" s="51"/>
      <c r="E85" s="51"/>
      <c r="F85" s="51"/>
      <c r="G85" s="51"/>
      <c r="H85" s="51"/>
      <c r="I85" s="51"/>
      <c r="J85" s="51"/>
      <c r="K85" s="51"/>
      <c r="L85" s="10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24.95" customHeight="1">
      <c r="A86" s="35"/>
      <c r="B86" s="36"/>
      <c r="C86" s="24" t="s">
        <v>138</v>
      </c>
      <c r="D86" s="37"/>
      <c r="E86" s="37"/>
      <c r="F86" s="37"/>
      <c r="G86" s="37"/>
      <c r="H86" s="37"/>
      <c r="I86" s="37"/>
      <c r="J86" s="37"/>
      <c r="K86" s="37"/>
      <c r="L86" s="10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6.95" customHeight="1">
      <c r="A87" s="35"/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10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16</v>
      </c>
      <c r="D88" s="37"/>
      <c r="E88" s="37"/>
      <c r="F88" s="37"/>
      <c r="G88" s="37"/>
      <c r="H88" s="37"/>
      <c r="I88" s="37"/>
      <c r="J88" s="37"/>
      <c r="K88" s="37"/>
      <c r="L88" s="10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363" t="str">
        <f>E7</f>
        <v>Rekonstrukce hygienických prostor ISŠT, Benešov, Černoleská 1997</v>
      </c>
      <c r="F89" s="364"/>
      <c r="G89" s="364"/>
      <c r="H89" s="364"/>
      <c r="I89" s="37"/>
      <c r="J89" s="37"/>
      <c r="K89" s="37"/>
      <c r="L89" s="107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2" customHeight="1">
      <c r="A90" s="35"/>
      <c r="B90" s="36"/>
      <c r="C90" s="30" t="s">
        <v>112</v>
      </c>
      <c r="D90" s="37"/>
      <c r="E90" s="37"/>
      <c r="F90" s="37"/>
      <c r="G90" s="37"/>
      <c r="H90" s="37"/>
      <c r="I90" s="37"/>
      <c r="J90" s="37"/>
      <c r="K90" s="37"/>
      <c r="L90" s="107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6.5" customHeight="1">
      <c r="A91" s="35"/>
      <c r="B91" s="36"/>
      <c r="C91" s="37"/>
      <c r="D91" s="37"/>
      <c r="E91" s="320" t="str">
        <f>E9</f>
        <v>02 - 4.NP - č. 401 - Koupelna typ A</v>
      </c>
      <c r="F91" s="365"/>
      <c r="G91" s="365"/>
      <c r="H91" s="365"/>
      <c r="I91" s="37"/>
      <c r="J91" s="37"/>
      <c r="K91" s="37"/>
      <c r="L91" s="107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107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2" customHeight="1">
      <c r="A93" s="35"/>
      <c r="B93" s="36"/>
      <c r="C93" s="30" t="s">
        <v>21</v>
      </c>
      <c r="D93" s="37"/>
      <c r="E93" s="37"/>
      <c r="F93" s="28" t="str">
        <f>F12</f>
        <v>Benešov, Černoleská 1997</v>
      </c>
      <c r="G93" s="37"/>
      <c r="H93" s="37"/>
      <c r="I93" s="30" t="s">
        <v>23</v>
      </c>
      <c r="J93" s="60" t="str">
        <f>IF(J12="","",J12)</f>
        <v>28. 6. 2024</v>
      </c>
      <c r="K93" s="37"/>
      <c r="L93" s="107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6.95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107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25.7" customHeight="1">
      <c r="A95" s="35"/>
      <c r="B95" s="36"/>
      <c r="C95" s="30" t="s">
        <v>25</v>
      </c>
      <c r="D95" s="37"/>
      <c r="E95" s="37"/>
      <c r="F95" s="28" t="str">
        <f>E15</f>
        <v>Integrovaná střední škola technická</v>
      </c>
      <c r="G95" s="37"/>
      <c r="H95" s="37"/>
      <c r="I95" s="30" t="s">
        <v>32</v>
      </c>
      <c r="J95" s="33" t="str">
        <f>E21</f>
        <v>Ing. arch. Ondřej Lovíšek</v>
      </c>
      <c r="K95" s="37"/>
      <c r="L95" s="107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15.2" customHeight="1">
      <c r="A96" s="35"/>
      <c r="B96" s="36"/>
      <c r="C96" s="30" t="s">
        <v>30</v>
      </c>
      <c r="D96" s="37"/>
      <c r="E96" s="37"/>
      <c r="F96" s="28" t="str">
        <f>IF(E18="","",E18)</f>
        <v>Vyplň údaj</v>
      </c>
      <c r="G96" s="37"/>
      <c r="H96" s="37"/>
      <c r="I96" s="30" t="s">
        <v>35</v>
      </c>
      <c r="J96" s="33" t="str">
        <f>E24</f>
        <v xml:space="preserve"> </v>
      </c>
      <c r="K96" s="37"/>
      <c r="L96" s="107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107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31" s="11" customFormat="1" ht="29.25" customHeight="1">
      <c r="A98" s="147"/>
      <c r="B98" s="148"/>
      <c r="C98" s="149" t="s">
        <v>139</v>
      </c>
      <c r="D98" s="150" t="s">
        <v>58</v>
      </c>
      <c r="E98" s="150" t="s">
        <v>54</v>
      </c>
      <c r="F98" s="150" t="s">
        <v>55</v>
      </c>
      <c r="G98" s="150" t="s">
        <v>140</v>
      </c>
      <c r="H98" s="150" t="s">
        <v>141</v>
      </c>
      <c r="I98" s="150" t="s">
        <v>142</v>
      </c>
      <c r="J98" s="150" t="s">
        <v>116</v>
      </c>
      <c r="K98" s="151" t="s">
        <v>143</v>
      </c>
      <c r="L98" s="152"/>
      <c r="M98" s="69" t="s">
        <v>19</v>
      </c>
      <c r="N98" s="70" t="s">
        <v>43</v>
      </c>
      <c r="O98" s="70" t="s">
        <v>144</v>
      </c>
      <c r="P98" s="70" t="s">
        <v>145</v>
      </c>
      <c r="Q98" s="70" t="s">
        <v>146</v>
      </c>
      <c r="R98" s="70" t="s">
        <v>147</v>
      </c>
      <c r="S98" s="70" t="s">
        <v>148</v>
      </c>
      <c r="T98" s="71" t="s">
        <v>149</v>
      </c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</row>
    <row r="99" spans="1:63" s="2" customFormat="1" ht="22.9" customHeight="1">
      <c r="A99" s="35"/>
      <c r="B99" s="36"/>
      <c r="C99" s="76" t="s">
        <v>150</v>
      </c>
      <c r="D99" s="37"/>
      <c r="E99" s="37"/>
      <c r="F99" s="37"/>
      <c r="G99" s="37"/>
      <c r="H99" s="37"/>
      <c r="I99" s="37"/>
      <c r="J99" s="153">
        <f>BK99</f>
        <v>0</v>
      </c>
      <c r="K99" s="37"/>
      <c r="L99" s="40"/>
      <c r="M99" s="72"/>
      <c r="N99" s="154"/>
      <c r="O99" s="73"/>
      <c r="P99" s="155">
        <f>P100+P161+P361</f>
        <v>0</v>
      </c>
      <c r="Q99" s="73"/>
      <c r="R99" s="155">
        <f>R100+R161+R361</f>
        <v>1.3270893799999999</v>
      </c>
      <c r="S99" s="73"/>
      <c r="T99" s="156">
        <f>T100+T161+T361</f>
        <v>2.244354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72</v>
      </c>
      <c r="AU99" s="18" t="s">
        <v>117</v>
      </c>
      <c r="BK99" s="157">
        <f>BK100+BK161+BK361</f>
        <v>0</v>
      </c>
    </row>
    <row r="100" spans="2:63" s="12" customFormat="1" ht="25.9" customHeight="1">
      <c r="B100" s="158"/>
      <c r="C100" s="159"/>
      <c r="D100" s="160" t="s">
        <v>72</v>
      </c>
      <c r="E100" s="161" t="s">
        <v>151</v>
      </c>
      <c r="F100" s="161" t="s">
        <v>152</v>
      </c>
      <c r="G100" s="159"/>
      <c r="H100" s="159"/>
      <c r="I100" s="162"/>
      <c r="J100" s="163">
        <f>BK100</f>
        <v>0</v>
      </c>
      <c r="K100" s="159"/>
      <c r="L100" s="164"/>
      <c r="M100" s="165"/>
      <c r="N100" s="166"/>
      <c r="O100" s="166"/>
      <c r="P100" s="167">
        <f>P101+P118+P148</f>
        <v>0</v>
      </c>
      <c r="Q100" s="166"/>
      <c r="R100" s="167">
        <f>R101+R118+R148</f>
        <v>0.38708836</v>
      </c>
      <c r="S100" s="166"/>
      <c r="T100" s="168">
        <f>T101+T118+T148</f>
        <v>2.126184</v>
      </c>
      <c r="AR100" s="169" t="s">
        <v>81</v>
      </c>
      <c r="AT100" s="170" t="s">
        <v>72</v>
      </c>
      <c r="AU100" s="170" t="s">
        <v>73</v>
      </c>
      <c r="AY100" s="169" t="s">
        <v>153</v>
      </c>
      <c r="BK100" s="171">
        <f>BK101+BK118+BK148</f>
        <v>0</v>
      </c>
    </row>
    <row r="101" spans="2:63" s="12" customFormat="1" ht="22.9" customHeight="1">
      <c r="B101" s="158"/>
      <c r="C101" s="159"/>
      <c r="D101" s="160" t="s">
        <v>72</v>
      </c>
      <c r="E101" s="172" t="s">
        <v>154</v>
      </c>
      <c r="F101" s="172" t="s">
        <v>155</v>
      </c>
      <c r="G101" s="159"/>
      <c r="H101" s="159"/>
      <c r="I101" s="162"/>
      <c r="J101" s="173">
        <f>BK101</f>
        <v>0</v>
      </c>
      <c r="K101" s="159"/>
      <c r="L101" s="164"/>
      <c r="M101" s="165"/>
      <c r="N101" s="166"/>
      <c r="O101" s="166"/>
      <c r="P101" s="167">
        <f>SUM(P102:P117)</f>
        <v>0</v>
      </c>
      <c r="Q101" s="166"/>
      <c r="R101" s="167">
        <f>SUM(R102:R117)</f>
        <v>0.38662856</v>
      </c>
      <c r="S101" s="166"/>
      <c r="T101" s="168">
        <f>SUM(T102:T117)</f>
        <v>0</v>
      </c>
      <c r="AR101" s="169" t="s">
        <v>81</v>
      </c>
      <c r="AT101" s="170" t="s">
        <v>72</v>
      </c>
      <c r="AU101" s="170" t="s">
        <v>81</v>
      </c>
      <c r="AY101" s="169" t="s">
        <v>153</v>
      </c>
      <c r="BK101" s="171">
        <f>SUM(BK102:BK117)</f>
        <v>0</v>
      </c>
    </row>
    <row r="102" spans="1:65" s="2" customFormat="1" ht="21.75" customHeight="1">
      <c r="A102" s="35"/>
      <c r="B102" s="36"/>
      <c r="C102" s="174" t="s">
        <v>81</v>
      </c>
      <c r="D102" s="174" t="s">
        <v>156</v>
      </c>
      <c r="E102" s="175" t="s">
        <v>157</v>
      </c>
      <c r="F102" s="176" t="s">
        <v>158</v>
      </c>
      <c r="G102" s="177" t="s">
        <v>159</v>
      </c>
      <c r="H102" s="178">
        <v>3</v>
      </c>
      <c r="I102" s="179"/>
      <c r="J102" s="180">
        <f>ROUND(I102*H102,2)</f>
        <v>0</v>
      </c>
      <c r="K102" s="176" t="s">
        <v>160</v>
      </c>
      <c r="L102" s="40"/>
      <c r="M102" s="181" t="s">
        <v>19</v>
      </c>
      <c r="N102" s="182" t="s">
        <v>44</v>
      </c>
      <c r="O102" s="65"/>
      <c r="P102" s="183">
        <f>O102*H102</f>
        <v>0</v>
      </c>
      <c r="Q102" s="183">
        <v>0.056</v>
      </c>
      <c r="R102" s="183">
        <f>Q102*H102</f>
        <v>0.168</v>
      </c>
      <c r="S102" s="183">
        <v>0</v>
      </c>
      <c r="T102" s="184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5" t="s">
        <v>161</v>
      </c>
      <c r="AT102" s="185" t="s">
        <v>156</v>
      </c>
      <c r="AU102" s="185" t="s">
        <v>83</v>
      </c>
      <c r="AY102" s="18" t="s">
        <v>153</v>
      </c>
      <c r="BE102" s="186">
        <f>IF(N102="základní",J102,0)</f>
        <v>0</v>
      </c>
      <c r="BF102" s="186">
        <f>IF(N102="snížená",J102,0)</f>
        <v>0</v>
      </c>
      <c r="BG102" s="186">
        <f>IF(N102="zákl. přenesená",J102,0)</f>
        <v>0</v>
      </c>
      <c r="BH102" s="186">
        <f>IF(N102="sníž. přenesená",J102,0)</f>
        <v>0</v>
      </c>
      <c r="BI102" s="186">
        <f>IF(N102="nulová",J102,0)</f>
        <v>0</v>
      </c>
      <c r="BJ102" s="18" t="s">
        <v>81</v>
      </c>
      <c r="BK102" s="186">
        <f>ROUND(I102*H102,2)</f>
        <v>0</v>
      </c>
      <c r="BL102" s="18" t="s">
        <v>161</v>
      </c>
      <c r="BM102" s="185" t="s">
        <v>162</v>
      </c>
    </row>
    <row r="103" spans="1:47" s="2" customFormat="1" ht="11.25">
      <c r="A103" s="35"/>
      <c r="B103" s="36"/>
      <c r="C103" s="37"/>
      <c r="D103" s="187" t="s">
        <v>163</v>
      </c>
      <c r="E103" s="37"/>
      <c r="F103" s="188" t="s">
        <v>164</v>
      </c>
      <c r="G103" s="37"/>
      <c r="H103" s="37"/>
      <c r="I103" s="189"/>
      <c r="J103" s="37"/>
      <c r="K103" s="37"/>
      <c r="L103" s="40"/>
      <c r="M103" s="190"/>
      <c r="N103" s="191"/>
      <c r="O103" s="65"/>
      <c r="P103" s="65"/>
      <c r="Q103" s="65"/>
      <c r="R103" s="65"/>
      <c r="S103" s="65"/>
      <c r="T103" s="66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8" t="s">
        <v>163</v>
      </c>
      <c r="AU103" s="18" t="s">
        <v>83</v>
      </c>
    </row>
    <row r="104" spans="2:51" s="13" customFormat="1" ht="11.25">
      <c r="B104" s="192"/>
      <c r="C104" s="193"/>
      <c r="D104" s="194" t="s">
        <v>165</v>
      </c>
      <c r="E104" s="195" t="s">
        <v>19</v>
      </c>
      <c r="F104" s="196" t="s">
        <v>166</v>
      </c>
      <c r="G104" s="193"/>
      <c r="H104" s="197">
        <v>3</v>
      </c>
      <c r="I104" s="198"/>
      <c r="J104" s="193"/>
      <c r="K104" s="193"/>
      <c r="L104" s="199"/>
      <c r="M104" s="200"/>
      <c r="N104" s="201"/>
      <c r="O104" s="201"/>
      <c r="P104" s="201"/>
      <c r="Q104" s="201"/>
      <c r="R104" s="201"/>
      <c r="S104" s="201"/>
      <c r="T104" s="202"/>
      <c r="AT104" s="203" t="s">
        <v>165</v>
      </c>
      <c r="AU104" s="203" t="s">
        <v>83</v>
      </c>
      <c r="AV104" s="13" t="s">
        <v>83</v>
      </c>
      <c r="AW104" s="13" t="s">
        <v>34</v>
      </c>
      <c r="AX104" s="13" t="s">
        <v>81</v>
      </c>
      <c r="AY104" s="203" t="s">
        <v>153</v>
      </c>
    </row>
    <row r="105" spans="1:65" s="2" customFormat="1" ht="24.2" customHeight="1">
      <c r="A105" s="35"/>
      <c r="B105" s="36"/>
      <c r="C105" s="174" t="s">
        <v>83</v>
      </c>
      <c r="D105" s="174" t="s">
        <v>156</v>
      </c>
      <c r="E105" s="175" t="s">
        <v>167</v>
      </c>
      <c r="F105" s="176" t="s">
        <v>168</v>
      </c>
      <c r="G105" s="177" t="s">
        <v>159</v>
      </c>
      <c r="H105" s="178">
        <v>2.92</v>
      </c>
      <c r="I105" s="179"/>
      <c r="J105" s="180">
        <f>ROUND(I105*H105,2)</f>
        <v>0</v>
      </c>
      <c r="K105" s="176" t="s">
        <v>160</v>
      </c>
      <c r="L105" s="40"/>
      <c r="M105" s="181" t="s">
        <v>19</v>
      </c>
      <c r="N105" s="182" t="s">
        <v>44</v>
      </c>
      <c r="O105" s="65"/>
      <c r="P105" s="183">
        <f>O105*H105</f>
        <v>0</v>
      </c>
      <c r="Q105" s="183">
        <v>0.00026</v>
      </c>
      <c r="R105" s="183">
        <f>Q105*H105</f>
        <v>0.0007591999999999999</v>
      </c>
      <c r="S105" s="183">
        <v>0</v>
      </c>
      <c r="T105" s="184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85" t="s">
        <v>161</v>
      </c>
      <c r="AT105" s="185" t="s">
        <v>156</v>
      </c>
      <c r="AU105" s="185" t="s">
        <v>83</v>
      </c>
      <c r="AY105" s="18" t="s">
        <v>153</v>
      </c>
      <c r="BE105" s="186">
        <f>IF(N105="základní",J105,0)</f>
        <v>0</v>
      </c>
      <c r="BF105" s="186">
        <f>IF(N105="snížená",J105,0)</f>
        <v>0</v>
      </c>
      <c r="BG105" s="186">
        <f>IF(N105="zákl. přenesená",J105,0)</f>
        <v>0</v>
      </c>
      <c r="BH105" s="186">
        <f>IF(N105="sníž. přenesená",J105,0)</f>
        <v>0</v>
      </c>
      <c r="BI105" s="186">
        <f>IF(N105="nulová",J105,0)</f>
        <v>0</v>
      </c>
      <c r="BJ105" s="18" t="s">
        <v>81</v>
      </c>
      <c r="BK105" s="186">
        <f>ROUND(I105*H105,2)</f>
        <v>0</v>
      </c>
      <c r="BL105" s="18" t="s">
        <v>161</v>
      </c>
      <c r="BM105" s="185" t="s">
        <v>169</v>
      </c>
    </row>
    <row r="106" spans="1:47" s="2" customFormat="1" ht="11.25">
      <c r="A106" s="35"/>
      <c r="B106" s="36"/>
      <c r="C106" s="37"/>
      <c r="D106" s="187" t="s">
        <v>163</v>
      </c>
      <c r="E106" s="37"/>
      <c r="F106" s="188" t="s">
        <v>170</v>
      </c>
      <c r="G106" s="37"/>
      <c r="H106" s="37"/>
      <c r="I106" s="189"/>
      <c r="J106" s="37"/>
      <c r="K106" s="37"/>
      <c r="L106" s="40"/>
      <c r="M106" s="190"/>
      <c r="N106" s="191"/>
      <c r="O106" s="65"/>
      <c r="P106" s="65"/>
      <c r="Q106" s="65"/>
      <c r="R106" s="65"/>
      <c r="S106" s="65"/>
      <c r="T106" s="66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T106" s="18" t="s">
        <v>163</v>
      </c>
      <c r="AU106" s="18" t="s">
        <v>83</v>
      </c>
    </row>
    <row r="107" spans="2:51" s="13" customFormat="1" ht="11.25">
      <c r="B107" s="192"/>
      <c r="C107" s="193"/>
      <c r="D107" s="194" t="s">
        <v>165</v>
      </c>
      <c r="E107" s="195" t="s">
        <v>19</v>
      </c>
      <c r="F107" s="196" t="s">
        <v>171</v>
      </c>
      <c r="G107" s="193"/>
      <c r="H107" s="197">
        <v>2.92</v>
      </c>
      <c r="I107" s="198"/>
      <c r="J107" s="193"/>
      <c r="K107" s="193"/>
      <c r="L107" s="199"/>
      <c r="M107" s="200"/>
      <c r="N107" s="201"/>
      <c r="O107" s="201"/>
      <c r="P107" s="201"/>
      <c r="Q107" s="201"/>
      <c r="R107" s="201"/>
      <c r="S107" s="201"/>
      <c r="T107" s="202"/>
      <c r="AT107" s="203" t="s">
        <v>165</v>
      </c>
      <c r="AU107" s="203" t="s">
        <v>83</v>
      </c>
      <c r="AV107" s="13" t="s">
        <v>83</v>
      </c>
      <c r="AW107" s="13" t="s">
        <v>34</v>
      </c>
      <c r="AX107" s="13" t="s">
        <v>81</v>
      </c>
      <c r="AY107" s="203" t="s">
        <v>153</v>
      </c>
    </row>
    <row r="108" spans="1:65" s="2" customFormat="1" ht="49.15" customHeight="1">
      <c r="A108" s="35"/>
      <c r="B108" s="36"/>
      <c r="C108" s="174" t="s">
        <v>172</v>
      </c>
      <c r="D108" s="174" t="s">
        <v>156</v>
      </c>
      <c r="E108" s="175" t="s">
        <v>173</v>
      </c>
      <c r="F108" s="176" t="s">
        <v>174</v>
      </c>
      <c r="G108" s="177" t="s">
        <v>159</v>
      </c>
      <c r="H108" s="178">
        <v>2.92</v>
      </c>
      <c r="I108" s="179"/>
      <c r="J108" s="180">
        <f>ROUND(I108*H108,2)</f>
        <v>0</v>
      </c>
      <c r="K108" s="176" t="s">
        <v>160</v>
      </c>
      <c r="L108" s="40"/>
      <c r="M108" s="181" t="s">
        <v>19</v>
      </c>
      <c r="N108" s="182" t="s">
        <v>44</v>
      </c>
      <c r="O108" s="65"/>
      <c r="P108" s="183">
        <f>O108*H108</f>
        <v>0</v>
      </c>
      <c r="Q108" s="183">
        <v>0.01838</v>
      </c>
      <c r="R108" s="183">
        <f>Q108*H108</f>
        <v>0.0536696</v>
      </c>
      <c r="S108" s="183">
        <v>0</v>
      </c>
      <c r="T108" s="184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85" t="s">
        <v>161</v>
      </c>
      <c r="AT108" s="185" t="s">
        <v>156</v>
      </c>
      <c r="AU108" s="185" t="s">
        <v>83</v>
      </c>
      <c r="AY108" s="18" t="s">
        <v>153</v>
      </c>
      <c r="BE108" s="186">
        <f>IF(N108="základní",J108,0)</f>
        <v>0</v>
      </c>
      <c r="BF108" s="186">
        <f>IF(N108="snížená",J108,0)</f>
        <v>0</v>
      </c>
      <c r="BG108" s="186">
        <f>IF(N108="zákl. přenesená",J108,0)</f>
        <v>0</v>
      </c>
      <c r="BH108" s="186">
        <f>IF(N108="sníž. přenesená",J108,0)</f>
        <v>0</v>
      </c>
      <c r="BI108" s="186">
        <f>IF(N108="nulová",J108,0)</f>
        <v>0</v>
      </c>
      <c r="BJ108" s="18" t="s">
        <v>81</v>
      </c>
      <c r="BK108" s="186">
        <f>ROUND(I108*H108,2)</f>
        <v>0</v>
      </c>
      <c r="BL108" s="18" t="s">
        <v>161</v>
      </c>
      <c r="BM108" s="185" t="s">
        <v>175</v>
      </c>
    </row>
    <row r="109" spans="1:47" s="2" customFormat="1" ht="11.25">
      <c r="A109" s="35"/>
      <c r="B109" s="36"/>
      <c r="C109" s="37"/>
      <c r="D109" s="187" t="s">
        <v>163</v>
      </c>
      <c r="E109" s="37"/>
      <c r="F109" s="188" t="s">
        <v>176</v>
      </c>
      <c r="G109" s="37"/>
      <c r="H109" s="37"/>
      <c r="I109" s="189"/>
      <c r="J109" s="37"/>
      <c r="K109" s="37"/>
      <c r="L109" s="40"/>
      <c r="M109" s="190"/>
      <c r="N109" s="191"/>
      <c r="O109" s="65"/>
      <c r="P109" s="65"/>
      <c r="Q109" s="65"/>
      <c r="R109" s="65"/>
      <c r="S109" s="65"/>
      <c r="T109" s="66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8" t="s">
        <v>163</v>
      </c>
      <c r="AU109" s="18" t="s">
        <v>83</v>
      </c>
    </row>
    <row r="110" spans="1:65" s="2" customFormat="1" ht="24.2" customHeight="1">
      <c r="A110" s="35"/>
      <c r="B110" s="36"/>
      <c r="C110" s="174" t="s">
        <v>161</v>
      </c>
      <c r="D110" s="174" t="s">
        <v>156</v>
      </c>
      <c r="E110" s="175" t="s">
        <v>177</v>
      </c>
      <c r="F110" s="176" t="s">
        <v>178</v>
      </c>
      <c r="G110" s="177" t="s">
        <v>159</v>
      </c>
      <c r="H110" s="178">
        <v>8.809</v>
      </c>
      <c r="I110" s="179"/>
      <c r="J110" s="180">
        <f>ROUND(I110*H110,2)</f>
        <v>0</v>
      </c>
      <c r="K110" s="176" t="s">
        <v>160</v>
      </c>
      <c r="L110" s="40"/>
      <c r="M110" s="181" t="s">
        <v>19</v>
      </c>
      <c r="N110" s="182" t="s">
        <v>44</v>
      </c>
      <c r="O110" s="65"/>
      <c r="P110" s="183">
        <f>O110*H110</f>
        <v>0</v>
      </c>
      <c r="Q110" s="183">
        <v>0.00026</v>
      </c>
      <c r="R110" s="183">
        <f>Q110*H110</f>
        <v>0.0022903399999999997</v>
      </c>
      <c r="S110" s="183">
        <v>0</v>
      </c>
      <c r="T110" s="184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85" t="s">
        <v>161</v>
      </c>
      <c r="AT110" s="185" t="s">
        <v>156</v>
      </c>
      <c r="AU110" s="185" t="s">
        <v>83</v>
      </c>
      <c r="AY110" s="18" t="s">
        <v>153</v>
      </c>
      <c r="BE110" s="186">
        <f>IF(N110="základní",J110,0)</f>
        <v>0</v>
      </c>
      <c r="BF110" s="186">
        <f>IF(N110="snížená",J110,0)</f>
        <v>0</v>
      </c>
      <c r="BG110" s="186">
        <f>IF(N110="zákl. přenesená",J110,0)</f>
        <v>0</v>
      </c>
      <c r="BH110" s="186">
        <f>IF(N110="sníž. přenesená",J110,0)</f>
        <v>0</v>
      </c>
      <c r="BI110" s="186">
        <f>IF(N110="nulová",J110,0)</f>
        <v>0</v>
      </c>
      <c r="BJ110" s="18" t="s">
        <v>81</v>
      </c>
      <c r="BK110" s="186">
        <f>ROUND(I110*H110,2)</f>
        <v>0</v>
      </c>
      <c r="BL110" s="18" t="s">
        <v>161</v>
      </c>
      <c r="BM110" s="185" t="s">
        <v>179</v>
      </c>
    </row>
    <row r="111" spans="1:47" s="2" customFormat="1" ht="11.25">
      <c r="A111" s="35"/>
      <c r="B111" s="36"/>
      <c r="C111" s="37"/>
      <c r="D111" s="187" t="s">
        <v>163</v>
      </c>
      <c r="E111" s="37"/>
      <c r="F111" s="188" t="s">
        <v>180</v>
      </c>
      <c r="G111" s="37"/>
      <c r="H111" s="37"/>
      <c r="I111" s="189"/>
      <c r="J111" s="37"/>
      <c r="K111" s="37"/>
      <c r="L111" s="40"/>
      <c r="M111" s="190"/>
      <c r="N111" s="191"/>
      <c r="O111" s="65"/>
      <c r="P111" s="65"/>
      <c r="Q111" s="65"/>
      <c r="R111" s="65"/>
      <c r="S111" s="65"/>
      <c r="T111" s="66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163</v>
      </c>
      <c r="AU111" s="18" t="s">
        <v>83</v>
      </c>
    </row>
    <row r="112" spans="2:51" s="13" customFormat="1" ht="11.25">
      <c r="B112" s="192"/>
      <c r="C112" s="193"/>
      <c r="D112" s="194" t="s">
        <v>165</v>
      </c>
      <c r="E112" s="195" t="s">
        <v>19</v>
      </c>
      <c r="F112" s="196" t="s">
        <v>181</v>
      </c>
      <c r="G112" s="193"/>
      <c r="H112" s="197">
        <v>2.626</v>
      </c>
      <c r="I112" s="198"/>
      <c r="J112" s="193"/>
      <c r="K112" s="193"/>
      <c r="L112" s="199"/>
      <c r="M112" s="200"/>
      <c r="N112" s="201"/>
      <c r="O112" s="201"/>
      <c r="P112" s="201"/>
      <c r="Q112" s="201"/>
      <c r="R112" s="201"/>
      <c r="S112" s="201"/>
      <c r="T112" s="202"/>
      <c r="AT112" s="203" t="s">
        <v>165</v>
      </c>
      <c r="AU112" s="203" t="s">
        <v>83</v>
      </c>
      <c r="AV112" s="13" t="s">
        <v>83</v>
      </c>
      <c r="AW112" s="13" t="s">
        <v>34</v>
      </c>
      <c r="AX112" s="13" t="s">
        <v>73</v>
      </c>
      <c r="AY112" s="203" t="s">
        <v>153</v>
      </c>
    </row>
    <row r="113" spans="2:51" s="13" customFormat="1" ht="11.25">
      <c r="B113" s="192"/>
      <c r="C113" s="193"/>
      <c r="D113" s="194" t="s">
        <v>165</v>
      </c>
      <c r="E113" s="195" t="s">
        <v>19</v>
      </c>
      <c r="F113" s="196" t="s">
        <v>182</v>
      </c>
      <c r="G113" s="193"/>
      <c r="H113" s="197">
        <v>2.425</v>
      </c>
      <c r="I113" s="198"/>
      <c r="J113" s="193"/>
      <c r="K113" s="193"/>
      <c r="L113" s="199"/>
      <c r="M113" s="200"/>
      <c r="N113" s="201"/>
      <c r="O113" s="201"/>
      <c r="P113" s="201"/>
      <c r="Q113" s="201"/>
      <c r="R113" s="201"/>
      <c r="S113" s="201"/>
      <c r="T113" s="202"/>
      <c r="AT113" s="203" t="s">
        <v>165</v>
      </c>
      <c r="AU113" s="203" t="s">
        <v>83</v>
      </c>
      <c r="AV113" s="13" t="s">
        <v>83</v>
      </c>
      <c r="AW113" s="13" t="s">
        <v>34</v>
      </c>
      <c r="AX113" s="13" t="s">
        <v>73</v>
      </c>
      <c r="AY113" s="203" t="s">
        <v>153</v>
      </c>
    </row>
    <row r="114" spans="2:51" s="13" customFormat="1" ht="11.25">
      <c r="B114" s="192"/>
      <c r="C114" s="193"/>
      <c r="D114" s="194" t="s">
        <v>165</v>
      </c>
      <c r="E114" s="195" t="s">
        <v>19</v>
      </c>
      <c r="F114" s="196" t="s">
        <v>183</v>
      </c>
      <c r="G114" s="193"/>
      <c r="H114" s="197">
        <v>3.758</v>
      </c>
      <c r="I114" s="198"/>
      <c r="J114" s="193"/>
      <c r="K114" s="193"/>
      <c r="L114" s="199"/>
      <c r="M114" s="200"/>
      <c r="N114" s="201"/>
      <c r="O114" s="201"/>
      <c r="P114" s="201"/>
      <c r="Q114" s="201"/>
      <c r="R114" s="201"/>
      <c r="S114" s="201"/>
      <c r="T114" s="202"/>
      <c r="AT114" s="203" t="s">
        <v>165</v>
      </c>
      <c r="AU114" s="203" t="s">
        <v>83</v>
      </c>
      <c r="AV114" s="13" t="s">
        <v>83</v>
      </c>
      <c r="AW114" s="13" t="s">
        <v>34</v>
      </c>
      <c r="AX114" s="13" t="s">
        <v>73</v>
      </c>
      <c r="AY114" s="203" t="s">
        <v>153</v>
      </c>
    </row>
    <row r="115" spans="2:51" s="14" customFormat="1" ht="11.25">
      <c r="B115" s="204"/>
      <c r="C115" s="205"/>
      <c r="D115" s="194" t="s">
        <v>165</v>
      </c>
      <c r="E115" s="206" t="s">
        <v>19</v>
      </c>
      <c r="F115" s="207" t="s">
        <v>184</v>
      </c>
      <c r="G115" s="205"/>
      <c r="H115" s="208">
        <v>8.809</v>
      </c>
      <c r="I115" s="209"/>
      <c r="J115" s="205"/>
      <c r="K115" s="205"/>
      <c r="L115" s="210"/>
      <c r="M115" s="211"/>
      <c r="N115" s="212"/>
      <c r="O115" s="212"/>
      <c r="P115" s="212"/>
      <c r="Q115" s="212"/>
      <c r="R115" s="212"/>
      <c r="S115" s="212"/>
      <c r="T115" s="213"/>
      <c r="AT115" s="214" t="s">
        <v>165</v>
      </c>
      <c r="AU115" s="214" t="s">
        <v>83</v>
      </c>
      <c r="AV115" s="14" t="s">
        <v>161</v>
      </c>
      <c r="AW115" s="14" t="s">
        <v>34</v>
      </c>
      <c r="AX115" s="14" t="s">
        <v>81</v>
      </c>
      <c r="AY115" s="214" t="s">
        <v>153</v>
      </c>
    </row>
    <row r="116" spans="1:65" s="2" customFormat="1" ht="44.25" customHeight="1">
      <c r="A116" s="35"/>
      <c r="B116" s="36"/>
      <c r="C116" s="174" t="s">
        <v>185</v>
      </c>
      <c r="D116" s="174" t="s">
        <v>156</v>
      </c>
      <c r="E116" s="175" t="s">
        <v>186</v>
      </c>
      <c r="F116" s="176" t="s">
        <v>187</v>
      </c>
      <c r="G116" s="177" t="s">
        <v>159</v>
      </c>
      <c r="H116" s="178">
        <v>8.809</v>
      </c>
      <c r="I116" s="179"/>
      <c r="J116" s="180">
        <f>ROUND(I116*H116,2)</f>
        <v>0</v>
      </c>
      <c r="K116" s="176" t="s">
        <v>160</v>
      </c>
      <c r="L116" s="40"/>
      <c r="M116" s="181" t="s">
        <v>19</v>
      </c>
      <c r="N116" s="182" t="s">
        <v>44</v>
      </c>
      <c r="O116" s="65"/>
      <c r="P116" s="183">
        <f>O116*H116</f>
        <v>0</v>
      </c>
      <c r="Q116" s="183">
        <v>0.01838</v>
      </c>
      <c r="R116" s="183">
        <f>Q116*H116</f>
        <v>0.16190942</v>
      </c>
      <c r="S116" s="183">
        <v>0</v>
      </c>
      <c r="T116" s="184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85" t="s">
        <v>161</v>
      </c>
      <c r="AT116" s="185" t="s">
        <v>156</v>
      </c>
      <c r="AU116" s="185" t="s">
        <v>83</v>
      </c>
      <c r="AY116" s="18" t="s">
        <v>153</v>
      </c>
      <c r="BE116" s="186">
        <f>IF(N116="základní",J116,0)</f>
        <v>0</v>
      </c>
      <c r="BF116" s="186">
        <f>IF(N116="snížená",J116,0)</f>
        <v>0</v>
      </c>
      <c r="BG116" s="186">
        <f>IF(N116="zákl. přenesená",J116,0)</f>
        <v>0</v>
      </c>
      <c r="BH116" s="186">
        <f>IF(N116="sníž. přenesená",J116,0)</f>
        <v>0</v>
      </c>
      <c r="BI116" s="186">
        <f>IF(N116="nulová",J116,0)</f>
        <v>0</v>
      </c>
      <c r="BJ116" s="18" t="s">
        <v>81</v>
      </c>
      <c r="BK116" s="186">
        <f>ROUND(I116*H116,2)</f>
        <v>0</v>
      </c>
      <c r="BL116" s="18" t="s">
        <v>161</v>
      </c>
      <c r="BM116" s="185" t="s">
        <v>188</v>
      </c>
    </row>
    <row r="117" spans="1:47" s="2" customFormat="1" ht="11.25">
      <c r="A117" s="35"/>
      <c r="B117" s="36"/>
      <c r="C117" s="37"/>
      <c r="D117" s="187" t="s">
        <v>163</v>
      </c>
      <c r="E117" s="37"/>
      <c r="F117" s="188" t="s">
        <v>189</v>
      </c>
      <c r="G117" s="37"/>
      <c r="H117" s="37"/>
      <c r="I117" s="189"/>
      <c r="J117" s="37"/>
      <c r="K117" s="37"/>
      <c r="L117" s="40"/>
      <c r="M117" s="190"/>
      <c r="N117" s="191"/>
      <c r="O117" s="65"/>
      <c r="P117" s="65"/>
      <c r="Q117" s="65"/>
      <c r="R117" s="65"/>
      <c r="S117" s="65"/>
      <c r="T117" s="66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163</v>
      </c>
      <c r="AU117" s="18" t="s">
        <v>83</v>
      </c>
    </row>
    <row r="118" spans="2:63" s="12" customFormat="1" ht="22.9" customHeight="1">
      <c r="B118" s="158"/>
      <c r="C118" s="159"/>
      <c r="D118" s="160" t="s">
        <v>72</v>
      </c>
      <c r="E118" s="172" t="s">
        <v>190</v>
      </c>
      <c r="F118" s="172" t="s">
        <v>191</v>
      </c>
      <c r="G118" s="159"/>
      <c r="H118" s="159"/>
      <c r="I118" s="162"/>
      <c r="J118" s="173">
        <f>BK118</f>
        <v>0</v>
      </c>
      <c r="K118" s="159"/>
      <c r="L118" s="164"/>
      <c r="M118" s="165"/>
      <c r="N118" s="166"/>
      <c r="O118" s="166"/>
      <c r="P118" s="167">
        <f>SUM(P119:P147)</f>
        <v>0</v>
      </c>
      <c r="Q118" s="166"/>
      <c r="R118" s="167">
        <f>SUM(R119:R147)</f>
        <v>0.0004598</v>
      </c>
      <c r="S118" s="166"/>
      <c r="T118" s="168">
        <f>SUM(T119:T147)</f>
        <v>2.126184</v>
      </c>
      <c r="AR118" s="169" t="s">
        <v>81</v>
      </c>
      <c r="AT118" s="170" t="s">
        <v>72</v>
      </c>
      <c r="AU118" s="170" t="s">
        <v>81</v>
      </c>
      <c r="AY118" s="169" t="s">
        <v>153</v>
      </c>
      <c r="BK118" s="171">
        <f>SUM(BK119:BK147)</f>
        <v>0</v>
      </c>
    </row>
    <row r="119" spans="1:65" s="2" customFormat="1" ht="37.9" customHeight="1">
      <c r="A119" s="35"/>
      <c r="B119" s="36"/>
      <c r="C119" s="174" t="s">
        <v>154</v>
      </c>
      <c r="D119" s="174" t="s">
        <v>156</v>
      </c>
      <c r="E119" s="175" t="s">
        <v>192</v>
      </c>
      <c r="F119" s="176" t="s">
        <v>193</v>
      </c>
      <c r="G119" s="177" t="s">
        <v>159</v>
      </c>
      <c r="H119" s="178">
        <v>3.46</v>
      </c>
      <c r="I119" s="179"/>
      <c r="J119" s="180">
        <f>ROUND(I119*H119,2)</f>
        <v>0</v>
      </c>
      <c r="K119" s="176" t="s">
        <v>160</v>
      </c>
      <c r="L119" s="40"/>
      <c r="M119" s="181" t="s">
        <v>19</v>
      </c>
      <c r="N119" s="182" t="s">
        <v>44</v>
      </c>
      <c r="O119" s="65"/>
      <c r="P119" s="183">
        <f>O119*H119</f>
        <v>0</v>
      </c>
      <c r="Q119" s="183">
        <v>0.00013</v>
      </c>
      <c r="R119" s="183">
        <f>Q119*H119</f>
        <v>0.0004498</v>
      </c>
      <c r="S119" s="183">
        <v>0</v>
      </c>
      <c r="T119" s="184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85" t="s">
        <v>161</v>
      </c>
      <c r="AT119" s="185" t="s">
        <v>156</v>
      </c>
      <c r="AU119" s="185" t="s">
        <v>83</v>
      </c>
      <c r="AY119" s="18" t="s">
        <v>153</v>
      </c>
      <c r="BE119" s="186">
        <f>IF(N119="základní",J119,0)</f>
        <v>0</v>
      </c>
      <c r="BF119" s="186">
        <f>IF(N119="snížená",J119,0)</f>
        <v>0</v>
      </c>
      <c r="BG119" s="186">
        <f>IF(N119="zákl. přenesená",J119,0)</f>
        <v>0</v>
      </c>
      <c r="BH119" s="186">
        <f>IF(N119="sníž. přenesená",J119,0)</f>
        <v>0</v>
      </c>
      <c r="BI119" s="186">
        <f>IF(N119="nulová",J119,0)</f>
        <v>0</v>
      </c>
      <c r="BJ119" s="18" t="s">
        <v>81</v>
      </c>
      <c r="BK119" s="186">
        <f>ROUND(I119*H119,2)</f>
        <v>0</v>
      </c>
      <c r="BL119" s="18" t="s">
        <v>161</v>
      </c>
      <c r="BM119" s="185" t="s">
        <v>194</v>
      </c>
    </row>
    <row r="120" spans="1:47" s="2" customFormat="1" ht="11.25">
      <c r="A120" s="35"/>
      <c r="B120" s="36"/>
      <c r="C120" s="37"/>
      <c r="D120" s="187" t="s">
        <v>163</v>
      </c>
      <c r="E120" s="37"/>
      <c r="F120" s="188" t="s">
        <v>195</v>
      </c>
      <c r="G120" s="37"/>
      <c r="H120" s="37"/>
      <c r="I120" s="189"/>
      <c r="J120" s="37"/>
      <c r="K120" s="37"/>
      <c r="L120" s="40"/>
      <c r="M120" s="190"/>
      <c r="N120" s="191"/>
      <c r="O120" s="65"/>
      <c r="P120" s="65"/>
      <c r="Q120" s="65"/>
      <c r="R120" s="65"/>
      <c r="S120" s="65"/>
      <c r="T120" s="66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8" t="s">
        <v>163</v>
      </c>
      <c r="AU120" s="18" t="s">
        <v>83</v>
      </c>
    </row>
    <row r="121" spans="1:65" s="2" customFormat="1" ht="44.25" customHeight="1">
      <c r="A121" s="35"/>
      <c r="B121" s="36"/>
      <c r="C121" s="174" t="s">
        <v>196</v>
      </c>
      <c r="D121" s="174" t="s">
        <v>156</v>
      </c>
      <c r="E121" s="175" t="s">
        <v>197</v>
      </c>
      <c r="F121" s="176" t="s">
        <v>198</v>
      </c>
      <c r="G121" s="177" t="s">
        <v>159</v>
      </c>
      <c r="H121" s="178">
        <v>3.46</v>
      </c>
      <c r="I121" s="179"/>
      <c r="J121" s="180">
        <f>ROUND(I121*H121,2)</f>
        <v>0</v>
      </c>
      <c r="K121" s="176" t="s">
        <v>160</v>
      </c>
      <c r="L121" s="40"/>
      <c r="M121" s="181" t="s">
        <v>19</v>
      </c>
      <c r="N121" s="182" t="s">
        <v>44</v>
      </c>
      <c r="O121" s="65"/>
      <c r="P121" s="183">
        <f>O121*H121</f>
        <v>0</v>
      </c>
      <c r="Q121" s="183">
        <v>0</v>
      </c>
      <c r="R121" s="183">
        <f>Q121*H121</f>
        <v>0</v>
      </c>
      <c r="S121" s="183">
        <v>0.057</v>
      </c>
      <c r="T121" s="184">
        <f>S121*H121</f>
        <v>0.19722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85" t="s">
        <v>161</v>
      </c>
      <c r="AT121" s="185" t="s">
        <v>156</v>
      </c>
      <c r="AU121" s="185" t="s">
        <v>83</v>
      </c>
      <c r="AY121" s="18" t="s">
        <v>153</v>
      </c>
      <c r="BE121" s="186">
        <f>IF(N121="základní",J121,0)</f>
        <v>0</v>
      </c>
      <c r="BF121" s="186">
        <f>IF(N121="snížená",J121,0)</f>
        <v>0</v>
      </c>
      <c r="BG121" s="186">
        <f>IF(N121="zákl. přenesená",J121,0)</f>
        <v>0</v>
      </c>
      <c r="BH121" s="186">
        <f>IF(N121="sníž. přenesená",J121,0)</f>
        <v>0</v>
      </c>
      <c r="BI121" s="186">
        <f>IF(N121="nulová",J121,0)</f>
        <v>0</v>
      </c>
      <c r="BJ121" s="18" t="s">
        <v>81</v>
      </c>
      <c r="BK121" s="186">
        <f>ROUND(I121*H121,2)</f>
        <v>0</v>
      </c>
      <c r="BL121" s="18" t="s">
        <v>161</v>
      </c>
      <c r="BM121" s="185" t="s">
        <v>199</v>
      </c>
    </row>
    <row r="122" spans="1:47" s="2" customFormat="1" ht="11.25">
      <c r="A122" s="35"/>
      <c r="B122" s="36"/>
      <c r="C122" s="37"/>
      <c r="D122" s="187" t="s">
        <v>163</v>
      </c>
      <c r="E122" s="37"/>
      <c r="F122" s="188" t="s">
        <v>200</v>
      </c>
      <c r="G122" s="37"/>
      <c r="H122" s="37"/>
      <c r="I122" s="189"/>
      <c r="J122" s="37"/>
      <c r="K122" s="37"/>
      <c r="L122" s="40"/>
      <c r="M122" s="190"/>
      <c r="N122" s="191"/>
      <c r="O122" s="65"/>
      <c r="P122" s="65"/>
      <c r="Q122" s="65"/>
      <c r="R122" s="65"/>
      <c r="S122" s="65"/>
      <c r="T122" s="66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163</v>
      </c>
      <c r="AU122" s="18" t="s">
        <v>83</v>
      </c>
    </row>
    <row r="123" spans="2:51" s="13" customFormat="1" ht="11.25">
      <c r="B123" s="192"/>
      <c r="C123" s="193"/>
      <c r="D123" s="194" t="s">
        <v>165</v>
      </c>
      <c r="E123" s="195" t="s">
        <v>19</v>
      </c>
      <c r="F123" s="196" t="s">
        <v>201</v>
      </c>
      <c r="G123" s="193"/>
      <c r="H123" s="197">
        <v>3.46</v>
      </c>
      <c r="I123" s="198"/>
      <c r="J123" s="193"/>
      <c r="K123" s="193"/>
      <c r="L123" s="199"/>
      <c r="M123" s="200"/>
      <c r="N123" s="201"/>
      <c r="O123" s="201"/>
      <c r="P123" s="201"/>
      <c r="Q123" s="201"/>
      <c r="R123" s="201"/>
      <c r="S123" s="201"/>
      <c r="T123" s="202"/>
      <c r="AT123" s="203" t="s">
        <v>165</v>
      </c>
      <c r="AU123" s="203" t="s">
        <v>83</v>
      </c>
      <c r="AV123" s="13" t="s">
        <v>83</v>
      </c>
      <c r="AW123" s="13" t="s">
        <v>34</v>
      </c>
      <c r="AX123" s="13" t="s">
        <v>81</v>
      </c>
      <c r="AY123" s="203" t="s">
        <v>153</v>
      </c>
    </row>
    <row r="124" spans="1:65" s="2" customFormat="1" ht="24.2" customHeight="1">
      <c r="A124" s="35"/>
      <c r="B124" s="36"/>
      <c r="C124" s="174" t="s">
        <v>202</v>
      </c>
      <c r="D124" s="174" t="s">
        <v>156</v>
      </c>
      <c r="E124" s="175" t="s">
        <v>203</v>
      </c>
      <c r="F124" s="176" t="s">
        <v>204</v>
      </c>
      <c r="G124" s="177" t="s">
        <v>205</v>
      </c>
      <c r="H124" s="178">
        <v>16</v>
      </c>
      <c r="I124" s="179"/>
      <c r="J124" s="180">
        <f>ROUND(I124*H124,2)</f>
        <v>0</v>
      </c>
      <c r="K124" s="176" t="s">
        <v>206</v>
      </c>
      <c r="L124" s="40"/>
      <c r="M124" s="181" t="s">
        <v>19</v>
      </c>
      <c r="N124" s="182" t="s">
        <v>44</v>
      </c>
      <c r="O124" s="65"/>
      <c r="P124" s="183">
        <f>O124*H124</f>
        <v>0</v>
      </c>
      <c r="Q124" s="183">
        <v>0</v>
      </c>
      <c r="R124" s="183">
        <f>Q124*H124</f>
        <v>0</v>
      </c>
      <c r="S124" s="183">
        <v>0.0065</v>
      </c>
      <c r="T124" s="184">
        <f>S124*H124</f>
        <v>0.104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85" t="s">
        <v>161</v>
      </c>
      <c r="AT124" s="185" t="s">
        <v>156</v>
      </c>
      <c r="AU124" s="185" t="s">
        <v>83</v>
      </c>
      <c r="AY124" s="18" t="s">
        <v>153</v>
      </c>
      <c r="BE124" s="186">
        <f>IF(N124="základní",J124,0)</f>
        <v>0</v>
      </c>
      <c r="BF124" s="186">
        <f>IF(N124="snížená",J124,0)</f>
        <v>0</v>
      </c>
      <c r="BG124" s="186">
        <f>IF(N124="zákl. přenesená",J124,0)</f>
        <v>0</v>
      </c>
      <c r="BH124" s="186">
        <f>IF(N124="sníž. přenesená",J124,0)</f>
        <v>0</v>
      </c>
      <c r="BI124" s="186">
        <f>IF(N124="nulová",J124,0)</f>
        <v>0</v>
      </c>
      <c r="BJ124" s="18" t="s">
        <v>81</v>
      </c>
      <c r="BK124" s="186">
        <f>ROUND(I124*H124,2)</f>
        <v>0</v>
      </c>
      <c r="BL124" s="18" t="s">
        <v>161</v>
      </c>
      <c r="BM124" s="185" t="s">
        <v>207</v>
      </c>
    </row>
    <row r="125" spans="2:51" s="13" customFormat="1" ht="11.25">
      <c r="B125" s="192"/>
      <c r="C125" s="193"/>
      <c r="D125" s="194" t="s">
        <v>165</v>
      </c>
      <c r="E125" s="195" t="s">
        <v>19</v>
      </c>
      <c r="F125" s="196" t="s">
        <v>208</v>
      </c>
      <c r="G125" s="193"/>
      <c r="H125" s="197">
        <v>16</v>
      </c>
      <c r="I125" s="198"/>
      <c r="J125" s="193"/>
      <c r="K125" s="193"/>
      <c r="L125" s="199"/>
      <c r="M125" s="200"/>
      <c r="N125" s="201"/>
      <c r="O125" s="201"/>
      <c r="P125" s="201"/>
      <c r="Q125" s="201"/>
      <c r="R125" s="201"/>
      <c r="S125" s="201"/>
      <c r="T125" s="202"/>
      <c r="AT125" s="203" t="s">
        <v>165</v>
      </c>
      <c r="AU125" s="203" t="s">
        <v>83</v>
      </c>
      <c r="AV125" s="13" t="s">
        <v>83</v>
      </c>
      <c r="AW125" s="13" t="s">
        <v>34</v>
      </c>
      <c r="AX125" s="13" t="s">
        <v>81</v>
      </c>
      <c r="AY125" s="203" t="s">
        <v>153</v>
      </c>
    </row>
    <row r="126" spans="1:65" s="2" customFormat="1" ht="55.5" customHeight="1">
      <c r="A126" s="35"/>
      <c r="B126" s="36"/>
      <c r="C126" s="174" t="s">
        <v>190</v>
      </c>
      <c r="D126" s="174" t="s">
        <v>156</v>
      </c>
      <c r="E126" s="175" t="s">
        <v>209</v>
      </c>
      <c r="F126" s="176" t="s">
        <v>210</v>
      </c>
      <c r="G126" s="177" t="s">
        <v>211</v>
      </c>
      <c r="H126" s="178">
        <v>2</v>
      </c>
      <c r="I126" s="179"/>
      <c r="J126" s="180">
        <f>ROUND(I126*H126,2)</f>
        <v>0</v>
      </c>
      <c r="K126" s="176" t="s">
        <v>160</v>
      </c>
      <c r="L126" s="40"/>
      <c r="M126" s="181" t="s">
        <v>19</v>
      </c>
      <c r="N126" s="182" t="s">
        <v>44</v>
      </c>
      <c r="O126" s="65"/>
      <c r="P126" s="183">
        <f>O126*H126</f>
        <v>0</v>
      </c>
      <c r="Q126" s="183">
        <v>0</v>
      </c>
      <c r="R126" s="183">
        <f>Q126*H126</f>
        <v>0</v>
      </c>
      <c r="S126" s="183">
        <v>0.025</v>
      </c>
      <c r="T126" s="184">
        <f>S126*H126</f>
        <v>0.05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85" t="s">
        <v>212</v>
      </c>
      <c r="AT126" s="185" t="s">
        <v>156</v>
      </c>
      <c r="AU126" s="185" t="s">
        <v>83</v>
      </c>
      <c r="AY126" s="18" t="s">
        <v>153</v>
      </c>
      <c r="BE126" s="186">
        <f>IF(N126="základní",J126,0)</f>
        <v>0</v>
      </c>
      <c r="BF126" s="186">
        <f>IF(N126="snížená",J126,0)</f>
        <v>0</v>
      </c>
      <c r="BG126" s="186">
        <f>IF(N126="zákl. přenesená",J126,0)</f>
        <v>0</v>
      </c>
      <c r="BH126" s="186">
        <f>IF(N126="sníž. přenesená",J126,0)</f>
        <v>0</v>
      </c>
      <c r="BI126" s="186">
        <f>IF(N126="nulová",J126,0)</f>
        <v>0</v>
      </c>
      <c r="BJ126" s="18" t="s">
        <v>81</v>
      </c>
      <c r="BK126" s="186">
        <f>ROUND(I126*H126,2)</f>
        <v>0</v>
      </c>
      <c r="BL126" s="18" t="s">
        <v>212</v>
      </c>
      <c r="BM126" s="185" t="s">
        <v>213</v>
      </c>
    </row>
    <row r="127" spans="1:47" s="2" customFormat="1" ht="11.25">
      <c r="A127" s="35"/>
      <c r="B127" s="36"/>
      <c r="C127" s="37"/>
      <c r="D127" s="187" t="s">
        <v>163</v>
      </c>
      <c r="E127" s="37"/>
      <c r="F127" s="188" t="s">
        <v>214</v>
      </c>
      <c r="G127" s="37"/>
      <c r="H127" s="37"/>
      <c r="I127" s="189"/>
      <c r="J127" s="37"/>
      <c r="K127" s="37"/>
      <c r="L127" s="40"/>
      <c r="M127" s="190"/>
      <c r="N127" s="191"/>
      <c r="O127" s="65"/>
      <c r="P127" s="65"/>
      <c r="Q127" s="65"/>
      <c r="R127" s="65"/>
      <c r="S127" s="65"/>
      <c r="T127" s="66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163</v>
      </c>
      <c r="AU127" s="18" t="s">
        <v>83</v>
      </c>
    </row>
    <row r="128" spans="2:51" s="13" customFormat="1" ht="11.25">
      <c r="B128" s="192"/>
      <c r="C128" s="193"/>
      <c r="D128" s="194" t="s">
        <v>165</v>
      </c>
      <c r="E128" s="195" t="s">
        <v>19</v>
      </c>
      <c r="F128" s="196" t="s">
        <v>215</v>
      </c>
      <c r="G128" s="193"/>
      <c r="H128" s="197">
        <v>2</v>
      </c>
      <c r="I128" s="198"/>
      <c r="J128" s="193"/>
      <c r="K128" s="193"/>
      <c r="L128" s="199"/>
      <c r="M128" s="200"/>
      <c r="N128" s="201"/>
      <c r="O128" s="201"/>
      <c r="P128" s="201"/>
      <c r="Q128" s="201"/>
      <c r="R128" s="201"/>
      <c r="S128" s="201"/>
      <c r="T128" s="202"/>
      <c r="AT128" s="203" t="s">
        <v>165</v>
      </c>
      <c r="AU128" s="203" t="s">
        <v>83</v>
      </c>
      <c r="AV128" s="13" t="s">
        <v>83</v>
      </c>
      <c r="AW128" s="13" t="s">
        <v>34</v>
      </c>
      <c r="AX128" s="13" t="s">
        <v>81</v>
      </c>
      <c r="AY128" s="203" t="s">
        <v>153</v>
      </c>
    </row>
    <row r="129" spans="1:65" s="2" customFormat="1" ht="37.9" customHeight="1">
      <c r="A129" s="35"/>
      <c r="B129" s="36"/>
      <c r="C129" s="174" t="s">
        <v>216</v>
      </c>
      <c r="D129" s="174" t="s">
        <v>156</v>
      </c>
      <c r="E129" s="175" t="s">
        <v>217</v>
      </c>
      <c r="F129" s="176" t="s">
        <v>218</v>
      </c>
      <c r="G129" s="177" t="s">
        <v>159</v>
      </c>
      <c r="H129" s="178">
        <v>16.96</v>
      </c>
      <c r="I129" s="179"/>
      <c r="J129" s="180">
        <f>ROUND(I129*H129,2)</f>
        <v>0</v>
      </c>
      <c r="K129" s="176" t="s">
        <v>160</v>
      </c>
      <c r="L129" s="40"/>
      <c r="M129" s="181" t="s">
        <v>19</v>
      </c>
      <c r="N129" s="182" t="s">
        <v>44</v>
      </c>
      <c r="O129" s="65"/>
      <c r="P129" s="183">
        <f>O129*H129</f>
        <v>0</v>
      </c>
      <c r="Q129" s="183">
        <v>0</v>
      </c>
      <c r="R129" s="183">
        <f>Q129*H129</f>
        <v>0</v>
      </c>
      <c r="S129" s="183">
        <v>0.068</v>
      </c>
      <c r="T129" s="184">
        <f>S129*H129</f>
        <v>1.15328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85" t="s">
        <v>161</v>
      </c>
      <c r="AT129" s="185" t="s">
        <v>156</v>
      </c>
      <c r="AU129" s="185" t="s">
        <v>83</v>
      </c>
      <c r="AY129" s="18" t="s">
        <v>153</v>
      </c>
      <c r="BE129" s="186">
        <f>IF(N129="základní",J129,0)</f>
        <v>0</v>
      </c>
      <c r="BF129" s="186">
        <f>IF(N129="snížená",J129,0)</f>
        <v>0</v>
      </c>
      <c r="BG129" s="186">
        <f>IF(N129="zákl. přenesená",J129,0)</f>
        <v>0</v>
      </c>
      <c r="BH129" s="186">
        <f>IF(N129="sníž. přenesená",J129,0)</f>
        <v>0</v>
      </c>
      <c r="BI129" s="186">
        <f>IF(N129="nulová",J129,0)</f>
        <v>0</v>
      </c>
      <c r="BJ129" s="18" t="s">
        <v>81</v>
      </c>
      <c r="BK129" s="186">
        <f>ROUND(I129*H129,2)</f>
        <v>0</v>
      </c>
      <c r="BL129" s="18" t="s">
        <v>161</v>
      </c>
      <c r="BM129" s="185" t="s">
        <v>219</v>
      </c>
    </row>
    <row r="130" spans="1:47" s="2" customFormat="1" ht="11.25">
      <c r="A130" s="35"/>
      <c r="B130" s="36"/>
      <c r="C130" s="37"/>
      <c r="D130" s="187" t="s">
        <v>163</v>
      </c>
      <c r="E130" s="37"/>
      <c r="F130" s="188" t="s">
        <v>220</v>
      </c>
      <c r="G130" s="37"/>
      <c r="H130" s="37"/>
      <c r="I130" s="189"/>
      <c r="J130" s="37"/>
      <c r="K130" s="37"/>
      <c r="L130" s="40"/>
      <c r="M130" s="190"/>
      <c r="N130" s="191"/>
      <c r="O130" s="65"/>
      <c r="P130" s="65"/>
      <c r="Q130" s="65"/>
      <c r="R130" s="65"/>
      <c r="S130" s="65"/>
      <c r="T130" s="66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163</v>
      </c>
      <c r="AU130" s="18" t="s">
        <v>83</v>
      </c>
    </row>
    <row r="131" spans="2:51" s="13" customFormat="1" ht="11.25">
      <c r="B131" s="192"/>
      <c r="C131" s="193"/>
      <c r="D131" s="194" t="s">
        <v>165</v>
      </c>
      <c r="E131" s="195" t="s">
        <v>19</v>
      </c>
      <c r="F131" s="196" t="s">
        <v>221</v>
      </c>
      <c r="G131" s="193"/>
      <c r="H131" s="197">
        <v>3.978</v>
      </c>
      <c r="I131" s="198"/>
      <c r="J131" s="193"/>
      <c r="K131" s="193"/>
      <c r="L131" s="199"/>
      <c r="M131" s="200"/>
      <c r="N131" s="201"/>
      <c r="O131" s="201"/>
      <c r="P131" s="201"/>
      <c r="Q131" s="201"/>
      <c r="R131" s="201"/>
      <c r="S131" s="201"/>
      <c r="T131" s="202"/>
      <c r="AT131" s="203" t="s">
        <v>165</v>
      </c>
      <c r="AU131" s="203" t="s">
        <v>83</v>
      </c>
      <c r="AV131" s="13" t="s">
        <v>83</v>
      </c>
      <c r="AW131" s="13" t="s">
        <v>34</v>
      </c>
      <c r="AX131" s="13" t="s">
        <v>73</v>
      </c>
      <c r="AY131" s="203" t="s">
        <v>153</v>
      </c>
    </row>
    <row r="132" spans="2:51" s="13" customFormat="1" ht="11.25">
      <c r="B132" s="192"/>
      <c r="C132" s="193"/>
      <c r="D132" s="194" t="s">
        <v>165</v>
      </c>
      <c r="E132" s="195" t="s">
        <v>19</v>
      </c>
      <c r="F132" s="196" t="s">
        <v>222</v>
      </c>
      <c r="G132" s="193"/>
      <c r="H132" s="197">
        <v>7.78</v>
      </c>
      <c r="I132" s="198"/>
      <c r="J132" s="193"/>
      <c r="K132" s="193"/>
      <c r="L132" s="199"/>
      <c r="M132" s="200"/>
      <c r="N132" s="201"/>
      <c r="O132" s="201"/>
      <c r="P132" s="201"/>
      <c r="Q132" s="201"/>
      <c r="R132" s="201"/>
      <c r="S132" s="201"/>
      <c r="T132" s="202"/>
      <c r="AT132" s="203" t="s">
        <v>165</v>
      </c>
      <c r="AU132" s="203" t="s">
        <v>83</v>
      </c>
      <c r="AV132" s="13" t="s">
        <v>83</v>
      </c>
      <c r="AW132" s="13" t="s">
        <v>34</v>
      </c>
      <c r="AX132" s="13" t="s">
        <v>73</v>
      </c>
      <c r="AY132" s="203" t="s">
        <v>153</v>
      </c>
    </row>
    <row r="133" spans="2:51" s="13" customFormat="1" ht="11.25">
      <c r="B133" s="192"/>
      <c r="C133" s="193"/>
      <c r="D133" s="194" t="s">
        <v>165</v>
      </c>
      <c r="E133" s="195" t="s">
        <v>19</v>
      </c>
      <c r="F133" s="196" t="s">
        <v>223</v>
      </c>
      <c r="G133" s="193"/>
      <c r="H133" s="197">
        <v>5.202</v>
      </c>
      <c r="I133" s="198"/>
      <c r="J133" s="193"/>
      <c r="K133" s="193"/>
      <c r="L133" s="199"/>
      <c r="M133" s="200"/>
      <c r="N133" s="201"/>
      <c r="O133" s="201"/>
      <c r="P133" s="201"/>
      <c r="Q133" s="201"/>
      <c r="R133" s="201"/>
      <c r="S133" s="201"/>
      <c r="T133" s="202"/>
      <c r="AT133" s="203" t="s">
        <v>165</v>
      </c>
      <c r="AU133" s="203" t="s">
        <v>83</v>
      </c>
      <c r="AV133" s="13" t="s">
        <v>83</v>
      </c>
      <c r="AW133" s="13" t="s">
        <v>34</v>
      </c>
      <c r="AX133" s="13" t="s">
        <v>73</v>
      </c>
      <c r="AY133" s="203" t="s">
        <v>153</v>
      </c>
    </row>
    <row r="134" spans="2:51" s="14" customFormat="1" ht="11.25">
      <c r="B134" s="204"/>
      <c r="C134" s="205"/>
      <c r="D134" s="194" t="s">
        <v>165</v>
      </c>
      <c r="E134" s="206" t="s">
        <v>19</v>
      </c>
      <c r="F134" s="207" t="s">
        <v>184</v>
      </c>
      <c r="G134" s="205"/>
      <c r="H134" s="208">
        <v>16.96</v>
      </c>
      <c r="I134" s="209"/>
      <c r="J134" s="205"/>
      <c r="K134" s="205"/>
      <c r="L134" s="210"/>
      <c r="M134" s="211"/>
      <c r="N134" s="212"/>
      <c r="O134" s="212"/>
      <c r="P134" s="212"/>
      <c r="Q134" s="212"/>
      <c r="R134" s="212"/>
      <c r="S134" s="212"/>
      <c r="T134" s="213"/>
      <c r="AT134" s="214" t="s">
        <v>165</v>
      </c>
      <c r="AU134" s="214" t="s">
        <v>83</v>
      </c>
      <c r="AV134" s="14" t="s">
        <v>161</v>
      </c>
      <c r="AW134" s="14" t="s">
        <v>34</v>
      </c>
      <c r="AX134" s="14" t="s">
        <v>81</v>
      </c>
      <c r="AY134" s="214" t="s">
        <v>153</v>
      </c>
    </row>
    <row r="135" spans="1:65" s="2" customFormat="1" ht="33" customHeight="1">
      <c r="A135" s="35"/>
      <c r="B135" s="36"/>
      <c r="C135" s="174" t="s">
        <v>224</v>
      </c>
      <c r="D135" s="174" t="s">
        <v>156</v>
      </c>
      <c r="E135" s="175" t="s">
        <v>225</v>
      </c>
      <c r="F135" s="176" t="s">
        <v>226</v>
      </c>
      <c r="G135" s="177" t="s">
        <v>159</v>
      </c>
      <c r="H135" s="178">
        <v>2.92</v>
      </c>
      <c r="I135" s="179"/>
      <c r="J135" s="180">
        <f>ROUND(I135*H135,2)</f>
        <v>0</v>
      </c>
      <c r="K135" s="176" t="s">
        <v>160</v>
      </c>
      <c r="L135" s="40"/>
      <c r="M135" s="181" t="s">
        <v>19</v>
      </c>
      <c r="N135" s="182" t="s">
        <v>44</v>
      </c>
      <c r="O135" s="65"/>
      <c r="P135" s="183">
        <f>O135*H135</f>
        <v>0</v>
      </c>
      <c r="Q135" s="183">
        <v>0</v>
      </c>
      <c r="R135" s="183">
        <f>Q135*H135</f>
        <v>0</v>
      </c>
      <c r="S135" s="183">
        <v>0.05</v>
      </c>
      <c r="T135" s="184">
        <f>S135*H135</f>
        <v>0.146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5" t="s">
        <v>161</v>
      </c>
      <c r="AT135" s="185" t="s">
        <v>156</v>
      </c>
      <c r="AU135" s="185" t="s">
        <v>83</v>
      </c>
      <c r="AY135" s="18" t="s">
        <v>153</v>
      </c>
      <c r="BE135" s="186">
        <f>IF(N135="základní",J135,0)</f>
        <v>0</v>
      </c>
      <c r="BF135" s="186">
        <f>IF(N135="snížená",J135,0)</f>
        <v>0</v>
      </c>
      <c r="BG135" s="186">
        <f>IF(N135="zákl. přenesená",J135,0)</f>
        <v>0</v>
      </c>
      <c r="BH135" s="186">
        <f>IF(N135="sníž. přenesená",J135,0)</f>
        <v>0</v>
      </c>
      <c r="BI135" s="186">
        <f>IF(N135="nulová",J135,0)</f>
        <v>0</v>
      </c>
      <c r="BJ135" s="18" t="s">
        <v>81</v>
      </c>
      <c r="BK135" s="186">
        <f>ROUND(I135*H135,2)</f>
        <v>0</v>
      </c>
      <c r="BL135" s="18" t="s">
        <v>161</v>
      </c>
      <c r="BM135" s="185" t="s">
        <v>227</v>
      </c>
    </row>
    <row r="136" spans="1:47" s="2" customFormat="1" ht="11.25">
      <c r="A136" s="35"/>
      <c r="B136" s="36"/>
      <c r="C136" s="37"/>
      <c r="D136" s="187" t="s">
        <v>163</v>
      </c>
      <c r="E136" s="37"/>
      <c r="F136" s="188" t="s">
        <v>228</v>
      </c>
      <c r="G136" s="37"/>
      <c r="H136" s="37"/>
      <c r="I136" s="189"/>
      <c r="J136" s="37"/>
      <c r="K136" s="37"/>
      <c r="L136" s="40"/>
      <c r="M136" s="190"/>
      <c r="N136" s="191"/>
      <c r="O136" s="65"/>
      <c r="P136" s="65"/>
      <c r="Q136" s="65"/>
      <c r="R136" s="65"/>
      <c r="S136" s="65"/>
      <c r="T136" s="66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8" t="s">
        <v>163</v>
      </c>
      <c r="AU136" s="18" t="s">
        <v>83</v>
      </c>
    </row>
    <row r="137" spans="2:51" s="13" customFormat="1" ht="11.25">
      <c r="B137" s="192"/>
      <c r="C137" s="193"/>
      <c r="D137" s="194" t="s">
        <v>165</v>
      </c>
      <c r="E137" s="195" t="s">
        <v>19</v>
      </c>
      <c r="F137" s="196" t="s">
        <v>171</v>
      </c>
      <c r="G137" s="193"/>
      <c r="H137" s="197">
        <v>2.92</v>
      </c>
      <c r="I137" s="198"/>
      <c r="J137" s="193"/>
      <c r="K137" s="193"/>
      <c r="L137" s="199"/>
      <c r="M137" s="200"/>
      <c r="N137" s="201"/>
      <c r="O137" s="201"/>
      <c r="P137" s="201"/>
      <c r="Q137" s="201"/>
      <c r="R137" s="201"/>
      <c r="S137" s="201"/>
      <c r="T137" s="202"/>
      <c r="AT137" s="203" t="s">
        <v>165</v>
      </c>
      <c r="AU137" s="203" t="s">
        <v>83</v>
      </c>
      <c r="AV137" s="13" t="s">
        <v>83</v>
      </c>
      <c r="AW137" s="13" t="s">
        <v>34</v>
      </c>
      <c r="AX137" s="13" t="s">
        <v>81</v>
      </c>
      <c r="AY137" s="203" t="s">
        <v>153</v>
      </c>
    </row>
    <row r="138" spans="1:65" s="2" customFormat="1" ht="44.25" customHeight="1">
      <c r="A138" s="35"/>
      <c r="B138" s="36"/>
      <c r="C138" s="174" t="s">
        <v>8</v>
      </c>
      <c r="D138" s="174" t="s">
        <v>156</v>
      </c>
      <c r="E138" s="175" t="s">
        <v>229</v>
      </c>
      <c r="F138" s="176" t="s">
        <v>230</v>
      </c>
      <c r="G138" s="177" t="s">
        <v>159</v>
      </c>
      <c r="H138" s="178">
        <v>8.809</v>
      </c>
      <c r="I138" s="179"/>
      <c r="J138" s="180">
        <f>ROUND(I138*H138,2)</f>
        <v>0</v>
      </c>
      <c r="K138" s="176" t="s">
        <v>160</v>
      </c>
      <c r="L138" s="40"/>
      <c r="M138" s="181" t="s">
        <v>19</v>
      </c>
      <c r="N138" s="182" t="s">
        <v>44</v>
      </c>
      <c r="O138" s="65"/>
      <c r="P138" s="183">
        <f>O138*H138</f>
        <v>0</v>
      </c>
      <c r="Q138" s="183">
        <v>0</v>
      </c>
      <c r="R138" s="183">
        <f>Q138*H138</f>
        <v>0</v>
      </c>
      <c r="S138" s="183">
        <v>0.046</v>
      </c>
      <c r="T138" s="184">
        <f>S138*H138</f>
        <v>0.40521399999999996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85" t="s">
        <v>161</v>
      </c>
      <c r="AT138" s="185" t="s">
        <v>156</v>
      </c>
      <c r="AU138" s="185" t="s">
        <v>83</v>
      </c>
      <c r="AY138" s="18" t="s">
        <v>153</v>
      </c>
      <c r="BE138" s="186">
        <f>IF(N138="základní",J138,0)</f>
        <v>0</v>
      </c>
      <c r="BF138" s="186">
        <f>IF(N138="snížená",J138,0)</f>
        <v>0</v>
      </c>
      <c r="BG138" s="186">
        <f>IF(N138="zákl. přenesená",J138,0)</f>
        <v>0</v>
      </c>
      <c r="BH138" s="186">
        <f>IF(N138="sníž. přenesená",J138,0)</f>
        <v>0</v>
      </c>
      <c r="BI138" s="186">
        <f>IF(N138="nulová",J138,0)</f>
        <v>0</v>
      </c>
      <c r="BJ138" s="18" t="s">
        <v>81</v>
      </c>
      <c r="BK138" s="186">
        <f>ROUND(I138*H138,2)</f>
        <v>0</v>
      </c>
      <c r="BL138" s="18" t="s">
        <v>161</v>
      </c>
      <c r="BM138" s="185" t="s">
        <v>231</v>
      </c>
    </row>
    <row r="139" spans="1:47" s="2" customFormat="1" ht="11.25">
      <c r="A139" s="35"/>
      <c r="B139" s="36"/>
      <c r="C139" s="37"/>
      <c r="D139" s="187" t="s">
        <v>163</v>
      </c>
      <c r="E139" s="37"/>
      <c r="F139" s="188" t="s">
        <v>232</v>
      </c>
      <c r="G139" s="37"/>
      <c r="H139" s="37"/>
      <c r="I139" s="189"/>
      <c r="J139" s="37"/>
      <c r="K139" s="37"/>
      <c r="L139" s="40"/>
      <c r="M139" s="190"/>
      <c r="N139" s="191"/>
      <c r="O139" s="65"/>
      <c r="P139" s="65"/>
      <c r="Q139" s="65"/>
      <c r="R139" s="65"/>
      <c r="S139" s="65"/>
      <c r="T139" s="66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8" t="s">
        <v>163</v>
      </c>
      <c r="AU139" s="18" t="s">
        <v>83</v>
      </c>
    </row>
    <row r="140" spans="2:51" s="13" customFormat="1" ht="11.25">
      <c r="B140" s="192"/>
      <c r="C140" s="193"/>
      <c r="D140" s="194" t="s">
        <v>165</v>
      </c>
      <c r="E140" s="195" t="s">
        <v>19</v>
      </c>
      <c r="F140" s="196" t="s">
        <v>181</v>
      </c>
      <c r="G140" s="193"/>
      <c r="H140" s="197">
        <v>2.626</v>
      </c>
      <c r="I140" s="198"/>
      <c r="J140" s="193"/>
      <c r="K140" s="193"/>
      <c r="L140" s="199"/>
      <c r="M140" s="200"/>
      <c r="N140" s="201"/>
      <c r="O140" s="201"/>
      <c r="P140" s="201"/>
      <c r="Q140" s="201"/>
      <c r="R140" s="201"/>
      <c r="S140" s="201"/>
      <c r="T140" s="202"/>
      <c r="AT140" s="203" t="s">
        <v>165</v>
      </c>
      <c r="AU140" s="203" t="s">
        <v>83</v>
      </c>
      <c r="AV140" s="13" t="s">
        <v>83</v>
      </c>
      <c r="AW140" s="13" t="s">
        <v>34</v>
      </c>
      <c r="AX140" s="13" t="s">
        <v>73</v>
      </c>
      <c r="AY140" s="203" t="s">
        <v>153</v>
      </c>
    </row>
    <row r="141" spans="2:51" s="13" customFormat="1" ht="11.25">
      <c r="B141" s="192"/>
      <c r="C141" s="193"/>
      <c r="D141" s="194" t="s">
        <v>165</v>
      </c>
      <c r="E141" s="195" t="s">
        <v>19</v>
      </c>
      <c r="F141" s="196" t="s">
        <v>182</v>
      </c>
      <c r="G141" s="193"/>
      <c r="H141" s="197">
        <v>2.425</v>
      </c>
      <c r="I141" s="198"/>
      <c r="J141" s="193"/>
      <c r="K141" s="193"/>
      <c r="L141" s="199"/>
      <c r="M141" s="200"/>
      <c r="N141" s="201"/>
      <c r="O141" s="201"/>
      <c r="P141" s="201"/>
      <c r="Q141" s="201"/>
      <c r="R141" s="201"/>
      <c r="S141" s="201"/>
      <c r="T141" s="202"/>
      <c r="AT141" s="203" t="s">
        <v>165</v>
      </c>
      <c r="AU141" s="203" t="s">
        <v>83</v>
      </c>
      <c r="AV141" s="13" t="s">
        <v>83</v>
      </c>
      <c r="AW141" s="13" t="s">
        <v>34</v>
      </c>
      <c r="AX141" s="13" t="s">
        <v>73</v>
      </c>
      <c r="AY141" s="203" t="s">
        <v>153</v>
      </c>
    </row>
    <row r="142" spans="2:51" s="13" customFormat="1" ht="11.25">
      <c r="B142" s="192"/>
      <c r="C142" s="193"/>
      <c r="D142" s="194" t="s">
        <v>165</v>
      </c>
      <c r="E142" s="195" t="s">
        <v>19</v>
      </c>
      <c r="F142" s="196" t="s">
        <v>183</v>
      </c>
      <c r="G142" s="193"/>
      <c r="H142" s="197">
        <v>3.758</v>
      </c>
      <c r="I142" s="198"/>
      <c r="J142" s="193"/>
      <c r="K142" s="193"/>
      <c r="L142" s="199"/>
      <c r="M142" s="200"/>
      <c r="N142" s="201"/>
      <c r="O142" s="201"/>
      <c r="P142" s="201"/>
      <c r="Q142" s="201"/>
      <c r="R142" s="201"/>
      <c r="S142" s="201"/>
      <c r="T142" s="202"/>
      <c r="AT142" s="203" t="s">
        <v>165</v>
      </c>
      <c r="AU142" s="203" t="s">
        <v>83</v>
      </c>
      <c r="AV142" s="13" t="s">
        <v>83</v>
      </c>
      <c r="AW142" s="13" t="s">
        <v>34</v>
      </c>
      <c r="AX142" s="13" t="s">
        <v>73</v>
      </c>
      <c r="AY142" s="203" t="s">
        <v>153</v>
      </c>
    </row>
    <row r="143" spans="2:51" s="14" customFormat="1" ht="11.25">
      <c r="B143" s="204"/>
      <c r="C143" s="205"/>
      <c r="D143" s="194" t="s">
        <v>165</v>
      </c>
      <c r="E143" s="206" t="s">
        <v>19</v>
      </c>
      <c r="F143" s="207" t="s">
        <v>184</v>
      </c>
      <c r="G143" s="205"/>
      <c r="H143" s="208">
        <v>8.809</v>
      </c>
      <c r="I143" s="209"/>
      <c r="J143" s="205"/>
      <c r="K143" s="205"/>
      <c r="L143" s="210"/>
      <c r="M143" s="211"/>
      <c r="N143" s="212"/>
      <c r="O143" s="212"/>
      <c r="P143" s="212"/>
      <c r="Q143" s="212"/>
      <c r="R143" s="212"/>
      <c r="S143" s="212"/>
      <c r="T143" s="213"/>
      <c r="AT143" s="214" t="s">
        <v>165</v>
      </c>
      <c r="AU143" s="214" t="s">
        <v>83</v>
      </c>
      <c r="AV143" s="14" t="s">
        <v>161</v>
      </c>
      <c r="AW143" s="14" t="s">
        <v>34</v>
      </c>
      <c r="AX143" s="14" t="s">
        <v>81</v>
      </c>
      <c r="AY143" s="214" t="s">
        <v>153</v>
      </c>
    </row>
    <row r="144" spans="1:65" s="2" customFormat="1" ht="24.2" customHeight="1">
      <c r="A144" s="35"/>
      <c r="B144" s="36"/>
      <c r="C144" s="174" t="s">
        <v>233</v>
      </c>
      <c r="D144" s="174" t="s">
        <v>156</v>
      </c>
      <c r="E144" s="175" t="s">
        <v>234</v>
      </c>
      <c r="F144" s="176" t="s">
        <v>235</v>
      </c>
      <c r="G144" s="177" t="s">
        <v>159</v>
      </c>
      <c r="H144" s="178">
        <v>0.27</v>
      </c>
      <c r="I144" s="179"/>
      <c r="J144" s="180">
        <f>ROUND(I144*H144,2)</f>
        <v>0</v>
      </c>
      <c r="K144" s="176" t="s">
        <v>160</v>
      </c>
      <c r="L144" s="40"/>
      <c r="M144" s="181" t="s">
        <v>19</v>
      </c>
      <c r="N144" s="182" t="s">
        <v>44</v>
      </c>
      <c r="O144" s="65"/>
      <c r="P144" s="183">
        <f>O144*H144</f>
        <v>0</v>
      </c>
      <c r="Q144" s="183">
        <v>0</v>
      </c>
      <c r="R144" s="183">
        <f>Q144*H144</f>
        <v>0</v>
      </c>
      <c r="S144" s="183">
        <v>0.261</v>
      </c>
      <c r="T144" s="184">
        <f>S144*H144</f>
        <v>0.07047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85" t="s">
        <v>161</v>
      </c>
      <c r="AT144" s="185" t="s">
        <v>156</v>
      </c>
      <c r="AU144" s="185" t="s">
        <v>83</v>
      </c>
      <c r="AY144" s="18" t="s">
        <v>153</v>
      </c>
      <c r="BE144" s="186">
        <f>IF(N144="základní",J144,0)</f>
        <v>0</v>
      </c>
      <c r="BF144" s="186">
        <f>IF(N144="snížená",J144,0)</f>
        <v>0</v>
      </c>
      <c r="BG144" s="186">
        <f>IF(N144="zákl. přenesená",J144,0)</f>
        <v>0</v>
      </c>
      <c r="BH144" s="186">
        <f>IF(N144="sníž. přenesená",J144,0)</f>
        <v>0</v>
      </c>
      <c r="BI144" s="186">
        <f>IF(N144="nulová",J144,0)</f>
        <v>0</v>
      </c>
      <c r="BJ144" s="18" t="s">
        <v>81</v>
      </c>
      <c r="BK144" s="186">
        <f>ROUND(I144*H144,2)</f>
        <v>0</v>
      </c>
      <c r="BL144" s="18" t="s">
        <v>161</v>
      </c>
      <c r="BM144" s="185" t="s">
        <v>236</v>
      </c>
    </row>
    <row r="145" spans="1:47" s="2" customFormat="1" ht="11.25">
      <c r="A145" s="35"/>
      <c r="B145" s="36"/>
      <c r="C145" s="37"/>
      <c r="D145" s="187" t="s">
        <v>163</v>
      </c>
      <c r="E145" s="37"/>
      <c r="F145" s="188" t="s">
        <v>237</v>
      </c>
      <c r="G145" s="37"/>
      <c r="H145" s="37"/>
      <c r="I145" s="189"/>
      <c r="J145" s="37"/>
      <c r="K145" s="37"/>
      <c r="L145" s="40"/>
      <c r="M145" s="190"/>
      <c r="N145" s="191"/>
      <c r="O145" s="65"/>
      <c r="P145" s="65"/>
      <c r="Q145" s="65"/>
      <c r="R145" s="65"/>
      <c r="S145" s="65"/>
      <c r="T145" s="66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8" t="s">
        <v>163</v>
      </c>
      <c r="AU145" s="18" t="s">
        <v>83</v>
      </c>
    </row>
    <row r="146" spans="2:51" s="13" customFormat="1" ht="11.25">
      <c r="B146" s="192"/>
      <c r="C146" s="193"/>
      <c r="D146" s="194" t="s">
        <v>165</v>
      </c>
      <c r="E146" s="195" t="s">
        <v>19</v>
      </c>
      <c r="F146" s="196" t="s">
        <v>238</v>
      </c>
      <c r="G146" s="193"/>
      <c r="H146" s="197">
        <v>0.27</v>
      </c>
      <c r="I146" s="198"/>
      <c r="J146" s="193"/>
      <c r="K146" s="193"/>
      <c r="L146" s="199"/>
      <c r="M146" s="200"/>
      <c r="N146" s="201"/>
      <c r="O146" s="201"/>
      <c r="P146" s="201"/>
      <c r="Q146" s="201"/>
      <c r="R146" s="201"/>
      <c r="S146" s="201"/>
      <c r="T146" s="202"/>
      <c r="AT146" s="203" t="s">
        <v>165</v>
      </c>
      <c r="AU146" s="203" t="s">
        <v>83</v>
      </c>
      <c r="AV146" s="13" t="s">
        <v>83</v>
      </c>
      <c r="AW146" s="13" t="s">
        <v>34</v>
      </c>
      <c r="AX146" s="13" t="s">
        <v>81</v>
      </c>
      <c r="AY146" s="203" t="s">
        <v>153</v>
      </c>
    </row>
    <row r="147" spans="1:65" s="2" customFormat="1" ht="37.9" customHeight="1">
      <c r="A147" s="35"/>
      <c r="B147" s="36"/>
      <c r="C147" s="174" t="s">
        <v>239</v>
      </c>
      <c r="D147" s="174" t="s">
        <v>156</v>
      </c>
      <c r="E147" s="175" t="s">
        <v>240</v>
      </c>
      <c r="F147" s="176" t="s">
        <v>241</v>
      </c>
      <c r="G147" s="177" t="s">
        <v>242</v>
      </c>
      <c r="H147" s="178">
        <v>1</v>
      </c>
      <c r="I147" s="179"/>
      <c r="J147" s="180">
        <f>ROUND(I147*H147,2)</f>
        <v>0</v>
      </c>
      <c r="K147" s="176" t="s">
        <v>206</v>
      </c>
      <c r="L147" s="40"/>
      <c r="M147" s="181" t="s">
        <v>19</v>
      </c>
      <c r="N147" s="182" t="s">
        <v>44</v>
      </c>
      <c r="O147" s="65"/>
      <c r="P147" s="183">
        <f>O147*H147</f>
        <v>0</v>
      </c>
      <c r="Q147" s="183">
        <v>1E-05</v>
      </c>
      <c r="R147" s="183">
        <f>Q147*H147</f>
        <v>1E-05</v>
      </c>
      <c r="S147" s="183">
        <v>0</v>
      </c>
      <c r="T147" s="184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85" t="s">
        <v>161</v>
      </c>
      <c r="AT147" s="185" t="s">
        <v>156</v>
      </c>
      <c r="AU147" s="185" t="s">
        <v>83</v>
      </c>
      <c r="AY147" s="18" t="s">
        <v>153</v>
      </c>
      <c r="BE147" s="186">
        <f>IF(N147="základní",J147,0)</f>
        <v>0</v>
      </c>
      <c r="BF147" s="186">
        <f>IF(N147="snížená",J147,0)</f>
        <v>0</v>
      </c>
      <c r="BG147" s="186">
        <f>IF(N147="zákl. přenesená",J147,0)</f>
        <v>0</v>
      </c>
      <c r="BH147" s="186">
        <f>IF(N147="sníž. přenesená",J147,0)</f>
        <v>0</v>
      </c>
      <c r="BI147" s="186">
        <f>IF(N147="nulová",J147,0)</f>
        <v>0</v>
      </c>
      <c r="BJ147" s="18" t="s">
        <v>81</v>
      </c>
      <c r="BK147" s="186">
        <f>ROUND(I147*H147,2)</f>
        <v>0</v>
      </c>
      <c r="BL147" s="18" t="s">
        <v>161</v>
      </c>
      <c r="BM147" s="185" t="s">
        <v>243</v>
      </c>
    </row>
    <row r="148" spans="2:63" s="12" customFormat="1" ht="22.9" customHeight="1">
      <c r="B148" s="158"/>
      <c r="C148" s="159"/>
      <c r="D148" s="160" t="s">
        <v>72</v>
      </c>
      <c r="E148" s="172" t="s">
        <v>244</v>
      </c>
      <c r="F148" s="172" t="s">
        <v>245</v>
      </c>
      <c r="G148" s="159"/>
      <c r="H148" s="159"/>
      <c r="I148" s="162"/>
      <c r="J148" s="173">
        <f>BK148</f>
        <v>0</v>
      </c>
      <c r="K148" s="159"/>
      <c r="L148" s="164"/>
      <c r="M148" s="165"/>
      <c r="N148" s="166"/>
      <c r="O148" s="166"/>
      <c r="P148" s="167">
        <f>SUM(P149:P160)</f>
        <v>0</v>
      </c>
      <c r="Q148" s="166"/>
      <c r="R148" s="167">
        <f>SUM(R149:R160)</f>
        <v>0</v>
      </c>
      <c r="S148" s="166"/>
      <c r="T148" s="168">
        <f>SUM(T149:T160)</f>
        <v>0</v>
      </c>
      <c r="AR148" s="169" t="s">
        <v>81</v>
      </c>
      <c r="AT148" s="170" t="s">
        <v>72</v>
      </c>
      <c r="AU148" s="170" t="s">
        <v>81</v>
      </c>
      <c r="AY148" s="169" t="s">
        <v>153</v>
      </c>
      <c r="BK148" s="171">
        <f>SUM(BK149:BK160)</f>
        <v>0</v>
      </c>
    </row>
    <row r="149" spans="1:65" s="2" customFormat="1" ht="37.9" customHeight="1">
      <c r="A149" s="35"/>
      <c r="B149" s="36"/>
      <c r="C149" s="174" t="s">
        <v>246</v>
      </c>
      <c r="D149" s="174" t="s">
        <v>156</v>
      </c>
      <c r="E149" s="175" t="s">
        <v>742</v>
      </c>
      <c r="F149" s="176" t="s">
        <v>743</v>
      </c>
      <c r="G149" s="177" t="s">
        <v>249</v>
      </c>
      <c r="H149" s="178">
        <v>2.244</v>
      </c>
      <c r="I149" s="179"/>
      <c r="J149" s="180">
        <f>ROUND(I149*H149,2)</f>
        <v>0</v>
      </c>
      <c r="K149" s="176" t="s">
        <v>160</v>
      </c>
      <c r="L149" s="40"/>
      <c r="M149" s="181" t="s">
        <v>19</v>
      </c>
      <c r="N149" s="182" t="s">
        <v>44</v>
      </c>
      <c r="O149" s="65"/>
      <c r="P149" s="183">
        <f>O149*H149</f>
        <v>0</v>
      </c>
      <c r="Q149" s="183">
        <v>0</v>
      </c>
      <c r="R149" s="183">
        <f>Q149*H149</f>
        <v>0</v>
      </c>
      <c r="S149" s="183">
        <v>0</v>
      </c>
      <c r="T149" s="184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85" t="s">
        <v>161</v>
      </c>
      <c r="AT149" s="185" t="s">
        <v>156</v>
      </c>
      <c r="AU149" s="185" t="s">
        <v>83</v>
      </c>
      <c r="AY149" s="18" t="s">
        <v>153</v>
      </c>
      <c r="BE149" s="186">
        <f>IF(N149="základní",J149,0)</f>
        <v>0</v>
      </c>
      <c r="BF149" s="186">
        <f>IF(N149="snížená",J149,0)</f>
        <v>0</v>
      </c>
      <c r="BG149" s="186">
        <f>IF(N149="zákl. přenesená",J149,0)</f>
        <v>0</v>
      </c>
      <c r="BH149" s="186">
        <f>IF(N149="sníž. přenesená",J149,0)</f>
        <v>0</v>
      </c>
      <c r="BI149" s="186">
        <f>IF(N149="nulová",J149,0)</f>
        <v>0</v>
      </c>
      <c r="BJ149" s="18" t="s">
        <v>81</v>
      </c>
      <c r="BK149" s="186">
        <f>ROUND(I149*H149,2)</f>
        <v>0</v>
      </c>
      <c r="BL149" s="18" t="s">
        <v>161</v>
      </c>
      <c r="BM149" s="185" t="s">
        <v>744</v>
      </c>
    </row>
    <row r="150" spans="1:47" s="2" customFormat="1" ht="11.25">
      <c r="A150" s="35"/>
      <c r="B150" s="36"/>
      <c r="C150" s="37"/>
      <c r="D150" s="187" t="s">
        <v>163</v>
      </c>
      <c r="E150" s="37"/>
      <c r="F150" s="188" t="s">
        <v>745</v>
      </c>
      <c r="G150" s="37"/>
      <c r="H150" s="37"/>
      <c r="I150" s="189"/>
      <c r="J150" s="37"/>
      <c r="K150" s="37"/>
      <c r="L150" s="40"/>
      <c r="M150" s="190"/>
      <c r="N150" s="191"/>
      <c r="O150" s="65"/>
      <c r="P150" s="65"/>
      <c r="Q150" s="65"/>
      <c r="R150" s="65"/>
      <c r="S150" s="65"/>
      <c r="T150" s="66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8" t="s">
        <v>163</v>
      </c>
      <c r="AU150" s="18" t="s">
        <v>83</v>
      </c>
    </row>
    <row r="151" spans="1:65" s="2" customFormat="1" ht="33" customHeight="1">
      <c r="A151" s="35"/>
      <c r="B151" s="36"/>
      <c r="C151" s="174" t="s">
        <v>212</v>
      </c>
      <c r="D151" s="174" t="s">
        <v>156</v>
      </c>
      <c r="E151" s="175" t="s">
        <v>252</v>
      </c>
      <c r="F151" s="176" t="s">
        <v>253</v>
      </c>
      <c r="G151" s="177" t="s">
        <v>249</v>
      </c>
      <c r="H151" s="178">
        <v>2.244</v>
      </c>
      <c r="I151" s="179"/>
      <c r="J151" s="180">
        <f>ROUND(I151*H151,2)</f>
        <v>0</v>
      </c>
      <c r="K151" s="176" t="s">
        <v>160</v>
      </c>
      <c r="L151" s="40"/>
      <c r="M151" s="181" t="s">
        <v>19</v>
      </c>
      <c r="N151" s="182" t="s">
        <v>44</v>
      </c>
      <c r="O151" s="65"/>
      <c r="P151" s="183">
        <f>O151*H151</f>
        <v>0</v>
      </c>
      <c r="Q151" s="183">
        <v>0</v>
      </c>
      <c r="R151" s="183">
        <f>Q151*H151</f>
        <v>0</v>
      </c>
      <c r="S151" s="183">
        <v>0</v>
      </c>
      <c r="T151" s="184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85" t="s">
        <v>161</v>
      </c>
      <c r="AT151" s="185" t="s">
        <v>156</v>
      </c>
      <c r="AU151" s="185" t="s">
        <v>83</v>
      </c>
      <c r="AY151" s="18" t="s">
        <v>153</v>
      </c>
      <c r="BE151" s="186">
        <f>IF(N151="základní",J151,0)</f>
        <v>0</v>
      </c>
      <c r="BF151" s="186">
        <f>IF(N151="snížená",J151,0)</f>
        <v>0</v>
      </c>
      <c r="BG151" s="186">
        <f>IF(N151="zákl. přenesená",J151,0)</f>
        <v>0</v>
      </c>
      <c r="BH151" s="186">
        <f>IF(N151="sníž. přenesená",J151,0)</f>
        <v>0</v>
      </c>
      <c r="BI151" s="186">
        <f>IF(N151="nulová",J151,0)</f>
        <v>0</v>
      </c>
      <c r="BJ151" s="18" t="s">
        <v>81</v>
      </c>
      <c r="BK151" s="186">
        <f>ROUND(I151*H151,2)</f>
        <v>0</v>
      </c>
      <c r="BL151" s="18" t="s">
        <v>161</v>
      </c>
      <c r="BM151" s="185" t="s">
        <v>254</v>
      </c>
    </row>
    <row r="152" spans="1:47" s="2" customFormat="1" ht="11.25">
      <c r="A152" s="35"/>
      <c r="B152" s="36"/>
      <c r="C152" s="37"/>
      <c r="D152" s="187" t="s">
        <v>163</v>
      </c>
      <c r="E152" s="37"/>
      <c r="F152" s="188" t="s">
        <v>255</v>
      </c>
      <c r="G152" s="37"/>
      <c r="H152" s="37"/>
      <c r="I152" s="189"/>
      <c r="J152" s="37"/>
      <c r="K152" s="37"/>
      <c r="L152" s="40"/>
      <c r="M152" s="190"/>
      <c r="N152" s="191"/>
      <c r="O152" s="65"/>
      <c r="P152" s="65"/>
      <c r="Q152" s="65"/>
      <c r="R152" s="65"/>
      <c r="S152" s="65"/>
      <c r="T152" s="66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8" t="s">
        <v>163</v>
      </c>
      <c r="AU152" s="18" t="s">
        <v>83</v>
      </c>
    </row>
    <row r="153" spans="1:65" s="2" customFormat="1" ht="44.25" customHeight="1">
      <c r="A153" s="35"/>
      <c r="B153" s="36"/>
      <c r="C153" s="174" t="s">
        <v>256</v>
      </c>
      <c r="D153" s="174" t="s">
        <v>156</v>
      </c>
      <c r="E153" s="175" t="s">
        <v>257</v>
      </c>
      <c r="F153" s="176" t="s">
        <v>258</v>
      </c>
      <c r="G153" s="177" t="s">
        <v>249</v>
      </c>
      <c r="H153" s="178">
        <v>41.914</v>
      </c>
      <c r="I153" s="179"/>
      <c r="J153" s="180">
        <f>ROUND(I153*H153,2)</f>
        <v>0</v>
      </c>
      <c r="K153" s="176" t="s">
        <v>160</v>
      </c>
      <c r="L153" s="40"/>
      <c r="M153" s="181" t="s">
        <v>19</v>
      </c>
      <c r="N153" s="182" t="s">
        <v>44</v>
      </c>
      <c r="O153" s="65"/>
      <c r="P153" s="183">
        <f>O153*H153</f>
        <v>0</v>
      </c>
      <c r="Q153" s="183">
        <v>0</v>
      </c>
      <c r="R153" s="183">
        <f>Q153*H153</f>
        <v>0</v>
      </c>
      <c r="S153" s="183">
        <v>0</v>
      </c>
      <c r="T153" s="184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5" t="s">
        <v>161</v>
      </c>
      <c r="AT153" s="185" t="s">
        <v>156</v>
      </c>
      <c r="AU153" s="185" t="s">
        <v>83</v>
      </c>
      <c r="AY153" s="18" t="s">
        <v>153</v>
      </c>
      <c r="BE153" s="186">
        <f>IF(N153="základní",J153,0)</f>
        <v>0</v>
      </c>
      <c r="BF153" s="186">
        <f>IF(N153="snížená",J153,0)</f>
        <v>0</v>
      </c>
      <c r="BG153" s="186">
        <f>IF(N153="zákl. přenesená",J153,0)</f>
        <v>0</v>
      </c>
      <c r="BH153" s="186">
        <f>IF(N153="sníž. přenesená",J153,0)</f>
        <v>0</v>
      </c>
      <c r="BI153" s="186">
        <f>IF(N153="nulová",J153,0)</f>
        <v>0</v>
      </c>
      <c r="BJ153" s="18" t="s">
        <v>81</v>
      </c>
      <c r="BK153" s="186">
        <f>ROUND(I153*H153,2)</f>
        <v>0</v>
      </c>
      <c r="BL153" s="18" t="s">
        <v>161</v>
      </c>
      <c r="BM153" s="185" t="s">
        <v>259</v>
      </c>
    </row>
    <row r="154" spans="1:47" s="2" customFormat="1" ht="11.25">
      <c r="A154" s="35"/>
      <c r="B154" s="36"/>
      <c r="C154" s="37"/>
      <c r="D154" s="187" t="s">
        <v>163</v>
      </c>
      <c r="E154" s="37"/>
      <c r="F154" s="188" t="s">
        <v>260</v>
      </c>
      <c r="G154" s="37"/>
      <c r="H154" s="37"/>
      <c r="I154" s="189"/>
      <c r="J154" s="37"/>
      <c r="K154" s="37"/>
      <c r="L154" s="40"/>
      <c r="M154" s="190"/>
      <c r="N154" s="191"/>
      <c r="O154" s="65"/>
      <c r="P154" s="65"/>
      <c r="Q154" s="65"/>
      <c r="R154" s="65"/>
      <c r="S154" s="65"/>
      <c r="T154" s="66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8" t="s">
        <v>163</v>
      </c>
      <c r="AU154" s="18" t="s">
        <v>83</v>
      </c>
    </row>
    <row r="155" spans="2:51" s="13" customFormat="1" ht="11.25">
      <c r="B155" s="192"/>
      <c r="C155" s="193"/>
      <c r="D155" s="194" t="s">
        <v>165</v>
      </c>
      <c r="E155" s="195" t="s">
        <v>19</v>
      </c>
      <c r="F155" s="196" t="s">
        <v>261</v>
      </c>
      <c r="G155" s="193"/>
      <c r="H155" s="197">
        <v>41.914</v>
      </c>
      <c r="I155" s="198"/>
      <c r="J155" s="193"/>
      <c r="K155" s="193"/>
      <c r="L155" s="199"/>
      <c r="M155" s="200"/>
      <c r="N155" s="201"/>
      <c r="O155" s="201"/>
      <c r="P155" s="201"/>
      <c r="Q155" s="201"/>
      <c r="R155" s="201"/>
      <c r="S155" s="201"/>
      <c r="T155" s="202"/>
      <c r="AT155" s="203" t="s">
        <v>165</v>
      </c>
      <c r="AU155" s="203" t="s">
        <v>83</v>
      </c>
      <c r="AV155" s="13" t="s">
        <v>83</v>
      </c>
      <c r="AW155" s="13" t="s">
        <v>34</v>
      </c>
      <c r="AX155" s="13" t="s">
        <v>81</v>
      </c>
      <c r="AY155" s="203" t="s">
        <v>153</v>
      </c>
    </row>
    <row r="156" spans="1:65" s="2" customFormat="1" ht="44.25" customHeight="1">
      <c r="A156" s="35"/>
      <c r="B156" s="36"/>
      <c r="C156" s="174" t="s">
        <v>262</v>
      </c>
      <c r="D156" s="174" t="s">
        <v>156</v>
      </c>
      <c r="E156" s="175" t="s">
        <v>263</v>
      </c>
      <c r="F156" s="176" t="s">
        <v>264</v>
      </c>
      <c r="G156" s="177" t="s">
        <v>249</v>
      </c>
      <c r="H156" s="178">
        <v>1.35</v>
      </c>
      <c r="I156" s="179"/>
      <c r="J156" s="180">
        <f>ROUND(I156*H156,2)</f>
        <v>0</v>
      </c>
      <c r="K156" s="176" t="s">
        <v>160</v>
      </c>
      <c r="L156" s="40"/>
      <c r="M156" s="181" t="s">
        <v>19</v>
      </c>
      <c r="N156" s="182" t="s">
        <v>44</v>
      </c>
      <c r="O156" s="65"/>
      <c r="P156" s="183">
        <f>O156*H156</f>
        <v>0</v>
      </c>
      <c r="Q156" s="183">
        <v>0</v>
      </c>
      <c r="R156" s="183">
        <f>Q156*H156</f>
        <v>0</v>
      </c>
      <c r="S156" s="183">
        <v>0</v>
      </c>
      <c r="T156" s="184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85" t="s">
        <v>161</v>
      </c>
      <c r="AT156" s="185" t="s">
        <v>156</v>
      </c>
      <c r="AU156" s="185" t="s">
        <v>83</v>
      </c>
      <c r="AY156" s="18" t="s">
        <v>153</v>
      </c>
      <c r="BE156" s="186">
        <f>IF(N156="základní",J156,0)</f>
        <v>0</v>
      </c>
      <c r="BF156" s="186">
        <f>IF(N156="snížená",J156,0)</f>
        <v>0</v>
      </c>
      <c r="BG156" s="186">
        <f>IF(N156="zákl. přenesená",J156,0)</f>
        <v>0</v>
      </c>
      <c r="BH156" s="186">
        <f>IF(N156="sníž. přenesená",J156,0)</f>
        <v>0</v>
      </c>
      <c r="BI156" s="186">
        <f>IF(N156="nulová",J156,0)</f>
        <v>0</v>
      </c>
      <c r="BJ156" s="18" t="s">
        <v>81</v>
      </c>
      <c r="BK156" s="186">
        <f>ROUND(I156*H156,2)</f>
        <v>0</v>
      </c>
      <c r="BL156" s="18" t="s">
        <v>161</v>
      </c>
      <c r="BM156" s="185" t="s">
        <v>265</v>
      </c>
    </row>
    <row r="157" spans="1:47" s="2" customFormat="1" ht="11.25">
      <c r="A157" s="35"/>
      <c r="B157" s="36"/>
      <c r="C157" s="37"/>
      <c r="D157" s="187" t="s">
        <v>163</v>
      </c>
      <c r="E157" s="37"/>
      <c r="F157" s="188" t="s">
        <v>266</v>
      </c>
      <c r="G157" s="37"/>
      <c r="H157" s="37"/>
      <c r="I157" s="189"/>
      <c r="J157" s="37"/>
      <c r="K157" s="37"/>
      <c r="L157" s="40"/>
      <c r="M157" s="190"/>
      <c r="N157" s="191"/>
      <c r="O157" s="65"/>
      <c r="P157" s="65"/>
      <c r="Q157" s="65"/>
      <c r="R157" s="65"/>
      <c r="S157" s="65"/>
      <c r="T157" s="66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8" t="s">
        <v>163</v>
      </c>
      <c r="AU157" s="18" t="s">
        <v>83</v>
      </c>
    </row>
    <row r="158" spans="2:51" s="13" customFormat="1" ht="11.25">
      <c r="B158" s="192"/>
      <c r="C158" s="193"/>
      <c r="D158" s="194" t="s">
        <v>165</v>
      </c>
      <c r="E158" s="195" t="s">
        <v>19</v>
      </c>
      <c r="F158" s="196" t="s">
        <v>267</v>
      </c>
      <c r="G158" s="193"/>
      <c r="H158" s="197">
        <v>1.35</v>
      </c>
      <c r="I158" s="198"/>
      <c r="J158" s="193"/>
      <c r="K158" s="193"/>
      <c r="L158" s="199"/>
      <c r="M158" s="200"/>
      <c r="N158" s="201"/>
      <c r="O158" s="201"/>
      <c r="P158" s="201"/>
      <c r="Q158" s="201"/>
      <c r="R158" s="201"/>
      <c r="S158" s="201"/>
      <c r="T158" s="202"/>
      <c r="AT158" s="203" t="s">
        <v>165</v>
      </c>
      <c r="AU158" s="203" t="s">
        <v>83</v>
      </c>
      <c r="AV158" s="13" t="s">
        <v>83</v>
      </c>
      <c r="AW158" s="13" t="s">
        <v>34</v>
      </c>
      <c r="AX158" s="13" t="s">
        <v>81</v>
      </c>
      <c r="AY158" s="203" t="s">
        <v>153</v>
      </c>
    </row>
    <row r="159" spans="1:65" s="2" customFormat="1" ht="44.25" customHeight="1">
      <c r="A159" s="35"/>
      <c r="B159" s="36"/>
      <c r="C159" s="174" t="s">
        <v>268</v>
      </c>
      <c r="D159" s="174" t="s">
        <v>156</v>
      </c>
      <c r="E159" s="175" t="s">
        <v>269</v>
      </c>
      <c r="F159" s="176" t="s">
        <v>270</v>
      </c>
      <c r="G159" s="177" t="s">
        <v>249</v>
      </c>
      <c r="H159" s="178">
        <v>0.856</v>
      </c>
      <c r="I159" s="179"/>
      <c r="J159" s="180">
        <f>ROUND(I159*H159,2)</f>
        <v>0</v>
      </c>
      <c r="K159" s="176" t="s">
        <v>160</v>
      </c>
      <c r="L159" s="40"/>
      <c r="M159" s="181" t="s">
        <v>19</v>
      </c>
      <c r="N159" s="182" t="s">
        <v>44</v>
      </c>
      <c r="O159" s="65"/>
      <c r="P159" s="183">
        <f>O159*H159</f>
        <v>0</v>
      </c>
      <c r="Q159" s="183">
        <v>0</v>
      </c>
      <c r="R159" s="183">
        <f>Q159*H159</f>
        <v>0</v>
      </c>
      <c r="S159" s="183">
        <v>0</v>
      </c>
      <c r="T159" s="184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85" t="s">
        <v>161</v>
      </c>
      <c r="AT159" s="185" t="s">
        <v>156</v>
      </c>
      <c r="AU159" s="185" t="s">
        <v>83</v>
      </c>
      <c r="AY159" s="18" t="s">
        <v>153</v>
      </c>
      <c r="BE159" s="186">
        <f>IF(N159="základní",J159,0)</f>
        <v>0</v>
      </c>
      <c r="BF159" s="186">
        <f>IF(N159="snížená",J159,0)</f>
        <v>0</v>
      </c>
      <c r="BG159" s="186">
        <f>IF(N159="zákl. přenesená",J159,0)</f>
        <v>0</v>
      </c>
      <c r="BH159" s="186">
        <f>IF(N159="sníž. přenesená",J159,0)</f>
        <v>0</v>
      </c>
      <c r="BI159" s="186">
        <f>IF(N159="nulová",J159,0)</f>
        <v>0</v>
      </c>
      <c r="BJ159" s="18" t="s">
        <v>81</v>
      </c>
      <c r="BK159" s="186">
        <f>ROUND(I159*H159,2)</f>
        <v>0</v>
      </c>
      <c r="BL159" s="18" t="s">
        <v>161</v>
      </c>
      <c r="BM159" s="185" t="s">
        <v>271</v>
      </c>
    </row>
    <row r="160" spans="1:47" s="2" customFormat="1" ht="11.25">
      <c r="A160" s="35"/>
      <c r="B160" s="36"/>
      <c r="C160" s="37"/>
      <c r="D160" s="187" t="s">
        <v>163</v>
      </c>
      <c r="E160" s="37"/>
      <c r="F160" s="188" t="s">
        <v>272</v>
      </c>
      <c r="G160" s="37"/>
      <c r="H160" s="37"/>
      <c r="I160" s="189"/>
      <c r="J160" s="37"/>
      <c r="K160" s="37"/>
      <c r="L160" s="40"/>
      <c r="M160" s="190"/>
      <c r="N160" s="191"/>
      <c r="O160" s="65"/>
      <c r="P160" s="65"/>
      <c r="Q160" s="65"/>
      <c r="R160" s="65"/>
      <c r="S160" s="65"/>
      <c r="T160" s="66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8" t="s">
        <v>163</v>
      </c>
      <c r="AU160" s="18" t="s">
        <v>83</v>
      </c>
    </row>
    <row r="161" spans="2:63" s="12" customFormat="1" ht="25.9" customHeight="1">
      <c r="B161" s="158"/>
      <c r="C161" s="159"/>
      <c r="D161" s="160" t="s">
        <v>72</v>
      </c>
      <c r="E161" s="161" t="s">
        <v>273</v>
      </c>
      <c r="F161" s="161" t="s">
        <v>274</v>
      </c>
      <c r="G161" s="159"/>
      <c r="H161" s="159"/>
      <c r="I161" s="162"/>
      <c r="J161" s="163">
        <f>BK161</f>
        <v>0</v>
      </c>
      <c r="K161" s="159"/>
      <c r="L161" s="164"/>
      <c r="M161" s="165"/>
      <c r="N161" s="166"/>
      <c r="O161" s="166"/>
      <c r="P161" s="167">
        <f>P162+P185+P196+P211+P249+P273+P283+P300+P309+P320+P327+P345+P355</f>
        <v>0</v>
      </c>
      <c r="Q161" s="166"/>
      <c r="R161" s="167">
        <f>R162+R185+R196+R211+R249+R273+R283+R300+R309+R320+R327+R345+R355</f>
        <v>0.94000102</v>
      </c>
      <c r="S161" s="166"/>
      <c r="T161" s="168">
        <f>T162+T185+T196+T211+T249+T273+T283+T300+T309+T320+T327+T345+T355</f>
        <v>0.11817</v>
      </c>
      <c r="AR161" s="169" t="s">
        <v>83</v>
      </c>
      <c r="AT161" s="170" t="s">
        <v>72</v>
      </c>
      <c r="AU161" s="170" t="s">
        <v>73</v>
      </c>
      <c r="AY161" s="169" t="s">
        <v>153</v>
      </c>
      <c r="BK161" s="171">
        <f>BK162+BK185+BK196+BK211+BK249+BK273+BK283+BK300+BK309+BK320+BK327+BK345+BK355</f>
        <v>0</v>
      </c>
    </row>
    <row r="162" spans="2:63" s="12" customFormat="1" ht="22.9" customHeight="1">
      <c r="B162" s="158"/>
      <c r="C162" s="159"/>
      <c r="D162" s="160" t="s">
        <v>72</v>
      </c>
      <c r="E162" s="172" t="s">
        <v>275</v>
      </c>
      <c r="F162" s="172" t="s">
        <v>276</v>
      </c>
      <c r="G162" s="159"/>
      <c r="H162" s="159"/>
      <c r="I162" s="162"/>
      <c r="J162" s="173">
        <f>BK162</f>
        <v>0</v>
      </c>
      <c r="K162" s="159"/>
      <c r="L162" s="164"/>
      <c r="M162" s="165"/>
      <c r="N162" s="166"/>
      <c r="O162" s="166"/>
      <c r="P162" s="167">
        <f>SUM(P163:P184)</f>
        <v>0</v>
      </c>
      <c r="Q162" s="166"/>
      <c r="R162" s="167">
        <f>SUM(R163:R184)</f>
        <v>0.006286</v>
      </c>
      <c r="S162" s="166"/>
      <c r="T162" s="168">
        <f>SUM(T163:T184)</f>
        <v>0.01168</v>
      </c>
      <c r="AR162" s="169" t="s">
        <v>83</v>
      </c>
      <c r="AT162" s="170" t="s">
        <v>72</v>
      </c>
      <c r="AU162" s="170" t="s">
        <v>81</v>
      </c>
      <c r="AY162" s="169" t="s">
        <v>153</v>
      </c>
      <c r="BK162" s="171">
        <f>SUM(BK163:BK184)</f>
        <v>0</v>
      </c>
    </row>
    <row r="163" spans="1:65" s="2" customFormat="1" ht="24.2" customHeight="1">
      <c r="A163" s="35"/>
      <c r="B163" s="36"/>
      <c r="C163" s="174" t="s">
        <v>277</v>
      </c>
      <c r="D163" s="174" t="s">
        <v>156</v>
      </c>
      <c r="E163" s="175" t="s">
        <v>278</v>
      </c>
      <c r="F163" s="176" t="s">
        <v>279</v>
      </c>
      <c r="G163" s="177" t="s">
        <v>159</v>
      </c>
      <c r="H163" s="178">
        <v>2.92</v>
      </c>
      <c r="I163" s="179"/>
      <c r="J163" s="180">
        <f>ROUND(I163*H163,2)</f>
        <v>0</v>
      </c>
      <c r="K163" s="176" t="s">
        <v>160</v>
      </c>
      <c r="L163" s="40"/>
      <c r="M163" s="181" t="s">
        <v>19</v>
      </c>
      <c r="N163" s="182" t="s">
        <v>44</v>
      </c>
      <c r="O163" s="65"/>
      <c r="P163" s="183">
        <f>O163*H163</f>
        <v>0</v>
      </c>
      <c r="Q163" s="183">
        <v>0</v>
      </c>
      <c r="R163" s="183">
        <f>Q163*H163</f>
        <v>0</v>
      </c>
      <c r="S163" s="183">
        <v>0.004</v>
      </c>
      <c r="T163" s="184">
        <f>S163*H163</f>
        <v>0.01168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85" t="s">
        <v>212</v>
      </c>
      <c r="AT163" s="185" t="s">
        <v>156</v>
      </c>
      <c r="AU163" s="185" t="s">
        <v>83</v>
      </c>
      <c r="AY163" s="18" t="s">
        <v>153</v>
      </c>
      <c r="BE163" s="186">
        <f>IF(N163="základní",J163,0)</f>
        <v>0</v>
      </c>
      <c r="BF163" s="186">
        <f>IF(N163="snížená",J163,0)</f>
        <v>0</v>
      </c>
      <c r="BG163" s="186">
        <f>IF(N163="zákl. přenesená",J163,0)</f>
        <v>0</v>
      </c>
      <c r="BH163" s="186">
        <f>IF(N163="sníž. přenesená",J163,0)</f>
        <v>0</v>
      </c>
      <c r="BI163" s="186">
        <f>IF(N163="nulová",J163,0)</f>
        <v>0</v>
      </c>
      <c r="BJ163" s="18" t="s">
        <v>81</v>
      </c>
      <c r="BK163" s="186">
        <f>ROUND(I163*H163,2)</f>
        <v>0</v>
      </c>
      <c r="BL163" s="18" t="s">
        <v>212</v>
      </c>
      <c r="BM163" s="185" t="s">
        <v>280</v>
      </c>
    </row>
    <row r="164" spans="1:47" s="2" customFormat="1" ht="11.25">
      <c r="A164" s="35"/>
      <c r="B164" s="36"/>
      <c r="C164" s="37"/>
      <c r="D164" s="187" t="s">
        <v>163</v>
      </c>
      <c r="E164" s="37"/>
      <c r="F164" s="188" t="s">
        <v>281</v>
      </c>
      <c r="G164" s="37"/>
      <c r="H164" s="37"/>
      <c r="I164" s="189"/>
      <c r="J164" s="37"/>
      <c r="K164" s="37"/>
      <c r="L164" s="40"/>
      <c r="M164" s="190"/>
      <c r="N164" s="191"/>
      <c r="O164" s="65"/>
      <c r="P164" s="65"/>
      <c r="Q164" s="65"/>
      <c r="R164" s="65"/>
      <c r="S164" s="65"/>
      <c r="T164" s="66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8" t="s">
        <v>163</v>
      </c>
      <c r="AU164" s="18" t="s">
        <v>83</v>
      </c>
    </row>
    <row r="165" spans="2:51" s="13" customFormat="1" ht="11.25">
      <c r="B165" s="192"/>
      <c r="C165" s="193"/>
      <c r="D165" s="194" t="s">
        <v>165</v>
      </c>
      <c r="E165" s="195" t="s">
        <v>19</v>
      </c>
      <c r="F165" s="196" t="s">
        <v>282</v>
      </c>
      <c r="G165" s="193"/>
      <c r="H165" s="197">
        <v>0.749</v>
      </c>
      <c r="I165" s="198"/>
      <c r="J165" s="193"/>
      <c r="K165" s="193"/>
      <c r="L165" s="199"/>
      <c r="M165" s="200"/>
      <c r="N165" s="201"/>
      <c r="O165" s="201"/>
      <c r="P165" s="201"/>
      <c r="Q165" s="201"/>
      <c r="R165" s="201"/>
      <c r="S165" s="201"/>
      <c r="T165" s="202"/>
      <c r="AT165" s="203" t="s">
        <v>165</v>
      </c>
      <c r="AU165" s="203" t="s">
        <v>83</v>
      </c>
      <c r="AV165" s="13" t="s">
        <v>83</v>
      </c>
      <c r="AW165" s="13" t="s">
        <v>34</v>
      </c>
      <c r="AX165" s="13" t="s">
        <v>73</v>
      </c>
      <c r="AY165" s="203" t="s">
        <v>153</v>
      </c>
    </row>
    <row r="166" spans="2:51" s="13" customFormat="1" ht="11.25">
      <c r="B166" s="192"/>
      <c r="C166" s="193"/>
      <c r="D166" s="194" t="s">
        <v>165</v>
      </c>
      <c r="E166" s="195" t="s">
        <v>19</v>
      </c>
      <c r="F166" s="196" t="s">
        <v>283</v>
      </c>
      <c r="G166" s="193"/>
      <c r="H166" s="197">
        <v>1.211</v>
      </c>
      <c r="I166" s="198"/>
      <c r="J166" s="193"/>
      <c r="K166" s="193"/>
      <c r="L166" s="199"/>
      <c r="M166" s="200"/>
      <c r="N166" s="201"/>
      <c r="O166" s="201"/>
      <c r="P166" s="201"/>
      <c r="Q166" s="201"/>
      <c r="R166" s="201"/>
      <c r="S166" s="201"/>
      <c r="T166" s="202"/>
      <c r="AT166" s="203" t="s">
        <v>165</v>
      </c>
      <c r="AU166" s="203" t="s">
        <v>83</v>
      </c>
      <c r="AV166" s="13" t="s">
        <v>83</v>
      </c>
      <c r="AW166" s="13" t="s">
        <v>34</v>
      </c>
      <c r="AX166" s="13" t="s">
        <v>73</v>
      </c>
      <c r="AY166" s="203" t="s">
        <v>153</v>
      </c>
    </row>
    <row r="167" spans="2:51" s="13" customFormat="1" ht="11.25">
      <c r="B167" s="192"/>
      <c r="C167" s="193"/>
      <c r="D167" s="194" t="s">
        <v>165</v>
      </c>
      <c r="E167" s="195" t="s">
        <v>19</v>
      </c>
      <c r="F167" s="196" t="s">
        <v>284</v>
      </c>
      <c r="G167" s="193"/>
      <c r="H167" s="197">
        <v>0.96</v>
      </c>
      <c r="I167" s="198"/>
      <c r="J167" s="193"/>
      <c r="K167" s="193"/>
      <c r="L167" s="199"/>
      <c r="M167" s="200"/>
      <c r="N167" s="201"/>
      <c r="O167" s="201"/>
      <c r="P167" s="201"/>
      <c r="Q167" s="201"/>
      <c r="R167" s="201"/>
      <c r="S167" s="201"/>
      <c r="T167" s="202"/>
      <c r="AT167" s="203" t="s">
        <v>165</v>
      </c>
      <c r="AU167" s="203" t="s">
        <v>83</v>
      </c>
      <c r="AV167" s="13" t="s">
        <v>83</v>
      </c>
      <c r="AW167" s="13" t="s">
        <v>34</v>
      </c>
      <c r="AX167" s="13" t="s">
        <v>73</v>
      </c>
      <c r="AY167" s="203" t="s">
        <v>153</v>
      </c>
    </row>
    <row r="168" spans="2:51" s="14" customFormat="1" ht="11.25">
      <c r="B168" s="204"/>
      <c r="C168" s="205"/>
      <c r="D168" s="194" t="s">
        <v>165</v>
      </c>
      <c r="E168" s="206" t="s">
        <v>19</v>
      </c>
      <c r="F168" s="207" t="s">
        <v>184</v>
      </c>
      <c r="G168" s="205"/>
      <c r="H168" s="208">
        <v>2.92</v>
      </c>
      <c r="I168" s="209"/>
      <c r="J168" s="205"/>
      <c r="K168" s="205"/>
      <c r="L168" s="210"/>
      <c r="M168" s="211"/>
      <c r="N168" s="212"/>
      <c r="O168" s="212"/>
      <c r="P168" s="212"/>
      <c r="Q168" s="212"/>
      <c r="R168" s="212"/>
      <c r="S168" s="212"/>
      <c r="T168" s="213"/>
      <c r="AT168" s="214" t="s">
        <v>165</v>
      </c>
      <c r="AU168" s="214" t="s">
        <v>83</v>
      </c>
      <c r="AV168" s="14" t="s">
        <v>161</v>
      </c>
      <c r="AW168" s="14" t="s">
        <v>34</v>
      </c>
      <c r="AX168" s="14" t="s">
        <v>81</v>
      </c>
      <c r="AY168" s="214" t="s">
        <v>153</v>
      </c>
    </row>
    <row r="169" spans="1:65" s="2" customFormat="1" ht="33" customHeight="1">
      <c r="A169" s="35"/>
      <c r="B169" s="36"/>
      <c r="C169" s="174" t="s">
        <v>7</v>
      </c>
      <c r="D169" s="174" t="s">
        <v>156</v>
      </c>
      <c r="E169" s="175" t="s">
        <v>285</v>
      </c>
      <c r="F169" s="176" t="s">
        <v>286</v>
      </c>
      <c r="G169" s="177" t="s">
        <v>159</v>
      </c>
      <c r="H169" s="178">
        <v>2.92</v>
      </c>
      <c r="I169" s="179"/>
      <c r="J169" s="180">
        <f>ROUND(I169*H169,2)</f>
        <v>0</v>
      </c>
      <c r="K169" s="176" t="s">
        <v>160</v>
      </c>
      <c r="L169" s="40"/>
      <c r="M169" s="181" t="s">
        <v>19</v>
      </c>
      <c r="N169" s="182" t="s">
        <v>44</v>
      </c>
      <c r="O169" s="65"/>
      <c r="P169" s="183">
        <f>O169*H169</f>
        <v>0</v>
      </c>
      <c r="Q169" s="183">
        <v>0</v>
      </c>
      <c r="R169" s="183">
        <f>Q169*H169</f>
        <v>0</v>
      </c>
      <c r="S169" s="183">
        <v>0</v>
      </c>
      <c r="T169" s="184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85" t="s">
        <v>212</v>
      </c>
      <c r="AT169" s="185" t="s">
        <v>156</v>
      </c>
      <c r="AU169" s="185" t="s">
        <v>83</v>
      </c>
      <c r="AY169" s="18" t="s">
        <v>153</v>
      </c>
      <c r="BE169" s="186">
        <f>IF(N169="základní",J169,0)</f>
        <v>0</v>
      </c>
      <c r="BF169" s="186">
        <f>IF(N169="snížená",J169,0)</f>
        <v>0</v>
      </c>
      <c r="BG169" s="186">
        <f>IF(N169="zákl. přenesená",J169,0)</f>
        <v>0</v>
      </c>
      <c r="BH169" s="186">
        <f>IF(N169="sníž. přenesená",J169,0)</f>
        <v>0</v>
      </c>
      <c r="BI169" s="186">
        <f>IF(N169="nulová",J169,0)</f>
        <v>0</v>
      </c>
      <c r="BJ169" s="18" t="s">
        <v>81</v>
      </c>
      <c r="BK169" s="186">
        <f>ROUND(I169*H169,2)</f>
        <v>0</v>
      </c>
      <c r="BL169" s="18" t="s">
        <v>212</v>
      </c>
      <c r="BM169" s="185" t="s">
        <v>287</v>
      </c>
    </row>
    <row r="170" spans="1:47" s="2" customFormat="1" ht="11.25">
      <c r="A170" s="35"/>
      <c r="B170" s="36"/>
      <c r="C170" s="37"/>
      <c r="D170" s="187" t="s">
        <v>163</v>
      </c>
      <c r="E170" s="37"/>
      <c r="F170" s="188" t="s">
        <v>288</v>
      </c>
      <c r="G170" s="37"/>
      <c r="H170" s="37"/>
      <c r="I170" s="189"/>
      <c r="J170" s="37"/>
      <c r="K170" s="37"/>
      <c r="L170" s="40"/>
      <c r="M170" s="190"/>
      <c r="N170" s="191"/>
      <c r="O170" s="65"/>
      <c r="P170" s="65"/>
      <c r="Q170" s="65"/>
      <c r="R170" s="65"/>
      <c r="S170" s="65"/>
      <c r="T170" s="66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8" t="s">
        <v>163</v>
      </c>
      <c r="AU170" s="18" t="s">
        <v>83</v>
      </c>
    </row>
    <row r="171" spans="2:51" s="13" customFormat="1" ht="11.25">
      <c r="B171" s="192"/>
      <c r="C171" s="193"/>
      <c r="D171" s="194" t="s">
        <v>165</v>
      </c>
      <c r="E171" s="195" t="s">
        <v>19</v>
      </c>
      <c r="F171" s="196" t="s">
        <v>282</v>
      </c>
      <c r="G171" s="193"/>
      <c r="H171" s="197">
        <v>0.749</v>
      </c>
      <c r="I171" s="198"/>
      <c r="J171" s="193"/>
      <c r="K171" s="193"/>
      <c r="L171" s="199"/>
      <c r="M171" s="200"/>
      <c r="N171" s="201"/>
      <c r="O171" s="201"/>
      <c r="P171" s="201"/>
      <c r="Q171" s="201"/>
      <c r="R171" s="201"/>
      <c r="S171" s="201"/>
      <c r="T171" s="202"/>
      <c r="AT171" s="203" t="s">
        <v>165</v>
      </c>
      <c r="AU171" s="203" t="s">
        <v>83</v>
      </c>
      <c r="AV171" s="13" t="s">
        <v>83</v>
      </c>
      <c r="AW171" s="13" t="s">
        <v>34</v>
      </c>
      <c r="AX171" s="13" t="s">
        <v>73</v>
      </c>
      <c r="AY171" s="203" t="s">
        <v>153</v>
      </c>
    </row>
    <row r="172" spans="2:51" s="13" customFormat="1" ht="11.25">
      <c r="B172" s="192"/>
      <c r="C172" s="193"/>
      <c r="D172" s="194" t="s">
        <v>165</v>
      </c>
      <c r="E172" s="195" t="s">
        <v>19</v>
      </c>
      <c r="F172" s="196" t="s">
        <v>283</v>
      </c>
      <c r="G172" s="193"/>
      <c r="H172" s="197">
        <v>1.211</v>
      </c>
      <c r="I172" s="198"/>
      <c r="J172" s="193"/>
      <c r="K172" s="193"/>
      <c r="L172" s="199"/>
      <c r="M172" s="200"/>
      <c r="N172" s="201"/>
      <c r="O172" s="201"/>
      <c r="P172" s="201"/>
      <c r="Q172" s="201"/>
      <c r="R172" s="201"/>
      <c r="S172" s="201"/>
      <c r="T172" s="202"/>
      <c r="AT172" s="203" t="s">
        <v>165</v>
      </c>
      <c r="AU172" s="203" t="s">
        <v>83</v>
      </c>
      <c r="AV172" s="13" t="s">
        <v>83</v>
      </c>
      <c r="AW172" s="13" t="s">
        <v>34</v>
      </c>
      <c r="AX172" s="13" t="s">
        <v>73</v>
      </c>
      <c r="AY172" s="203" t="s">
        <v>153</v>
      </c>
    </row>
    <row r="173" spans="2:51" s="13" customFormat="1" ht="11.25">
      <c r="B173" s="192"/>
      <c r="C173" s="193"/>
      <c r="D173" s="194" t="s">
        <v>165</v>
      </c>
      <c r="E173" s="195" t="s">
        <v>19</v>
      </c>
      <c r="F173" s="196" t="s">
        <v>284</v>
      </c>
      <c r="G173" s="193"/>
      <c r="H173" s="197">
        <v>0.96</v>
      </c>
      <c r="I173" s="198"/>
      <c r="J173" s="193"/>
      <c r="K173" s="193"/>
      <c r="L173" s="199"/>
      <c r="M173" s="200"/>
      <c r="N173" s="201"/>
      <c r="O173" s="201"/>
      <c r="P173" s="201"/>
      <c r="Q173" s="201"/>
      <c r="R173" s="201"/>
      <c r="S173" s="201"/>
      <c r="T173" s="202"/>
      <c r="AT173" s="203" t="s">
        <v>165</v>
      </c>
      <c r="AU173" s="203" t="s">
        <v>83</v>
      </c>
      <c r="AV173" s="13" t="s">
        <v>83</v>
      </c>
      <c r="AW173" s="13" t="s">
        <v>34</v>
      </c>
      <c r="AX173" s="13" t="s">
        <v>73</v>
      </c>
      <c r="AY173" s="203" t="s">
        <v>153</v>
      </c>
    </row>
    <row r="174" spans="2:51" s="14" customFormat="1" ht="11.25">
      <c r="B174" s="204"/>
      <c r="C174" s="205"/>
      <c r="D174" s="194" t="s">
        <v>165</v>
      </c>
      <c r="E174" s="206" t="s">
        <v>19</v>
      </c>
      <c r="F174" s="207" t="s">
        <v>184</v>
      </c>
      <c r="G174" s="205"/>
      <c r="H174" s="208">
        <v>2.92</v>
      </c>
      <c r="I174" s="209"/>
      <c r="J174" s="205"/>
      <c r="K174" s="205"/>
      <c r="L174" s="210"/>
      <c r="M174" s="211"/>
      <c r="N174" s="212"/>
      <c r="O174" s="212"/>
      <c r="P174" s="212"/>
      <c r="Q174" s="212"/>
      <c r="R174" s="212"/>
      <c r="S174" s="212"/>
      <c r="T174" s="213"/>
      <c r="AT174" s="214" t="s">
        <v>165</v>
      </c>
      <c r="AU174" s="214" t="s">
        <v>83</v>
      </c>
      <c r="AV174" s="14" t="s">
        <v>161</v>
      </c>
      <c r="AW174" s="14" t="s">
        <v>34</v>
      </c>
      <c r="AX174" s="14" t="s">
        <v>81</v>
      </c>
      <c r="AY174" s="214" t="s">
        <v>153</v>
      </c>
    </row>
    <row r="175" spans="1:65" s="2" customFormat="1" ht="33" customHeight="1">
      <c r="A175" s="35"/>
      <c r="B175" s="36"/>
      <c r="C175" s="174" t="s">
        <v>289</v>
      </c>
      <c r="D175" s="174" t="s">
        <v>156</v>
      </c>
      <c r="E175" s="175" t="s">
        <v>290</v>
      </c>
      <c r="F175" s="176" t="s">
        <v>291</v>
      </c>
      <c r="G175" s="177" t="s">
        <v>159</v>
      </c>
      <c r="H175" s="178">
        <v>7.557</v>
      </c>
      <c r="I175" s="179"/>
      <c r="J175" s="180">
        <f>ROUND(I175*H175,2)</f>
        <v>0</v>
      </c>
      <c r="K175" s="176" t="s">
        <v>160</v>
      </c>
      <c r="L175" s="40"/>
      <c r="M175" s="181" t="s">
        <v>19</v>
      </c>
      <c r="N175" s="182" t="s">
        <v>44</v>
      </c>
      <c r="O175" s="65"/>
      <c r="P175" s="183">
        <f>O175*H175</f>
        <v>0</v>
      </c>
      <c r="Q175" s="183">
        <v>0</v>
      </c>
      <c r="R175" s="183">
        <f>Q175*H175</f>
        <v>0</v>
      </c>
      <c r="S175" s="183">
        <v>0</v>
      </c>
      <c r="T175" s="184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85" t="s">
        <v>212</v>
      </c>
      <c r="AT175" s="185" t="s">
        <v>156</v>
      </c>
      <c r="AU175" s="185" t="s">
        <v>83</v>
      </c>
      <c r="AY175" s="18" t="s">
        <v>153</v>
      </c>
      <c r="BE175" s="186">
        <f>IF(N175="základní",J175,0)</f>
        <v>0</v>
      </c>
      <c r="BF175" s="186">
        <f>IF(N175="snížená",J175,0)</f>
        <v>0</v>
      </c>
      <c r="BG175" s="186">
        <f>IF(N175="zákl. přenesená",J175,0)</f>
        <v>0</v>
      </c>
      <c r="BH175" s="186">
        <f>IF(N175="sníž. přenesená",J175,0)</f>
        <v>0</v>
      </c>
      <c r="BI175" s="186">
        <f>IF(N175="nulová",J175,0)</f>
        <v>0</v>
      </c>
      <c r="BJ175" s="18" t="s">
        <v>81</v>
      </c>
      <c r="BK175" s="186">
        <f>ROUND(I175*H175,2)</f>
        <v>0</v>
      </c>
      <c r="BL175" s="18" t="s">
        <v>212</v>
      </c>
      <c r="BM175" s="185" t="s">
        <v>292</v>
      </c>
    </row>
    <row r="176" spans="1:47" s="2" customFormat="1" ht="11.25">
      <c r="A176" s="35"/>
      <c r="B176" s="36"/>
      <c r="C176" s="37"/>
      <c r="D176" s="187" t="s">
        <v>163</v>
      </c>
      <c r="E176" s="37"/>
      <c r="F176" s="188" t="s">
        <v>293</v>
      </c>
      <c r="G176" s="37"/>
      <c r="H176" s="37"/>
      <c r="I176" s="189"/>
      <c r="J176" s="37"/>
      <c r="K176" s="37"/>
      <c r="L176" s="40"/>
      <c r="M176" s="190"/>
      <c r="N176" s="191"/>
      <c r="O176" s="65"/>
      <c r="P176" s="65"/>
      <c r="Q176" s="65"/>
      <c r="R176" s="65"/>
      <c r="S176" s="65"/>
      <c r="T176" s="66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8" t="s">
        <v>163</v>
      </c>
      <c r="AU176" s="18" t="s">
        <v>83</v>
      </c>
    </row>
    <row r="177" spans="2:51" s="13" customFormat="1" ht="11.25">
      <c r="B177" s="192"/>
      <c r="C177" s="193"/>
      <c r="D177" s="194" t="s">
        <v>165</v>
      </c>
      <c r="E177" s="195" t="s">
        <v>19</v>
      </c>
      <c r="F177" s="196" t="s">
        <v>294</v>
      </c>
      <c r="G177" s="193"/>
      <c r="H177" s="197">
        <v>0.78</v>
      </c>
      <c r="I177" s="198"/>
      <c r="J177" s="193"/>
      <c r="K177" s="193"/>
      <c r="L177" s="199"/>
      <c r="M177" s="200"/>
      <c r="N177" s="201"/>
      <c r="O177" s="201"/>
      <c r="P177" s="201"/>
      <c r="Q177" s="201"/>
      <c r="R177" s="201"/>
      <c r="S177" s="201"/>
      <c r="T177" s="202"/>
      <c r="AT177" s="203" t="s">
        <v>165</v>
      </c>
      <c r="AU177" s="203" t="s">
        <v>83</v>
      </c>
      <c r="AV177" s="13" t="s">
        <v>83</v>
      </c>
      <c r="AW177" s="13" t="s">
        <v>34</v>
      </c>
      <c r="AX177" s="13" t="s">
        <v>73</v>
      </c>
      <c r="AY177" s="203" t="s">
        <v>153</v>
      </c>
    </row>
    <row r="178" spans="2:51" s="13" customFormat="1" ht="11.25">
      <c r="B178" s="192"/>
      <c r="C178" s="193"/>
      <c r="D178" s="194" t="s">
        <v>165</v>
      </c>
      <c r="E178" s="195" t="s">
        <v>19</v>
      </c>
      <c r="F178" s="196" t="s">
        <v>295</v>
      </c>
      <c r="G178" s="193"/>
      <c r="H178" s="197">
        <v>5.757</v>
      </c>
      <c r="I178" s="198"/>
      <c r="J178" s="193"/>
      <c r="K178" s="193"/>
      <c r="L178" s="199"/>
      <c r="M178" s="200"/>
      <c r="N178" s="201"/>
      <c r="O178" s="201"/>
      <c r="P178" s="201"/>
      <c r="Q178" s="201"/>
      <c r="R178" s="201"/>
      <c r="S178" s="201"/>
      <c r="T178" s="202"/>
      <c r="AT178" s="203" t="s">
        <v>165</v>
      </c>
      <c r="AU178" s="203" t="s">
        <v>83</v>
      </c>
      <c r="AV178" s="13" t="s">
        <v>83</v>
      </c>
      <c r="AW178" s="13" t="s">
        <v>34</v>
      </c>
      <c r="AX178" s="13" t="s">
        <v>73</v>
      </c>
      <c r="AY178" s="203" t="s">
        <v>153</v>
      </c>
    </row>
    <row r="179" spans="2:51" s="13" customFormat="1" ht="11.25">
      <c r="B179" s="192"/>
      <c r="C179" s="193"/>
      <c r="D179" s="194" t="s">
        <v>165</v>
      </c>
      <c r="E179" s="195" t="s">
        <v>19</v>
      </c>
      <c r="F179" s="196" t="s">
        <v>296</v>
      </c>
      <c r="G179" s="193"/>
      <c r="H179" s="197">
        <v>1.02</v>
      </c>
      <c r="I179" s="198"/>
      <c r="J179" s="193"/>
      <c r="K179" s="193"/>
      <c r="L179" s="199"/>
      <c r="M179" s="200"/>
      <c r="N179" s="201"/>
      <c r="O179" s="201"/>
      <c r="P179" s="201"/>
      <c r="Q179" s="201"/>
      <c r="R179" s="201"/>
      <c r="S179" s="201"/>
      <c r="T179" s="202"/>
      <c r="AT179" s="203" t="s">
        <v>165</v>
      </c>
      <c r="AU179" s="203" t="s">
        <v>83</v>
      </c>
      <c r="AV179" s="13" t="s">
        <v>83</v>
      </c>
      <c r="AW179" s="13" t="s">
        <v>34</v>
      </c>
      <c r="AX179" s="13" t="s">
        <v>73</v>
      </c>
      <c r="AY179" s="203" t="s">
        <v>153</v>
      </c>
    </row>
    <row r="180" spans="2:51" s="14" customFormat="1" ht="11.25">
      <c r="B180" s="204"/>
      <c r="C180" s="205"/>
      <c r="D180" s="194" t="s">
        <v>165</v>
      </c>
      <c r="E180" s="206" t="s">
        <v>19</v>
      </c>
      <c r="F180" s="207" t="s">
        <v>184</v>
      </c>
      <c r="G180" s="205"/>
      <c r="H180" s="208">
        <v>7.557</v>
      </c>
      <c r="I180" s="209"/>
      <c r="J180" s="205"/>
      <c r="K180" s="205"/>
      <c r="L180" s="210"/>
      <c r="M180" s="211"/>
      <c r="N180" s="212"/>
      <c r="O180" s="212"/>
      <c r="P180" s="212"/>
      <c r="Q180" s="212"/>
      <c r="R180" s="212"/>
      <c r="S180" s="212"/>
      <c r="T180" s="213"/>
      <c r="AT180" s="214" t="s">
        <v>165</v>
      </c>
      <c r="AU180" s="214" t="s">
        <v>83</v>
      </c>
      <c r="AV180" s="14" t="s">
        <v>161</v>
      </c>
      <c r="AW180" s="14" t="s">
        <v>34</v>
      </c>
      <c r="AX180" s="14" t="s">
        <v>81</v>
      </c>
      <c r="AY180" s="214" t="s">
        <v>153</v>
      </c>
    </row>
    <row r="181" spans="1:65" s="2" customFormat="1" ht="24.2" customHeight="1">
      <c r="A181" s="35"/>
      <c r="B181" s="36"/>
      <c r="C181" s="215" t="s">
        <v>297</v>
      </c>
      <c r="D181" s="215" t="s">
        <v>298</v>
      </c>
      <c r="E181" s="216" t="s">
        <v>299</v>
      </c>
      <c r="F181" s="217" t="s">
        <v>300</v>
      </c>
      <c r="G181" s="218" t="s">
        <v>301</v>
      </c>
      <c r="H181" s="219">
        <v>6.286</v>
      </c>
      <c r="I181" s="220"/>
      <c r="J181" s="221">
        <f>ROUND(I181*H181,2)</f>
        <v>0</v>
      </c>
      <c r="K181" s="217" t="s">
        <v>160</v>
      </c>
      <c r="L181" s="222"/>
      <c r="M181" s="223" t="s">
        <v>19</v>
      </c>
      <c r="N181" s="224" t="s">
        <v>44</v>
      </c>
      <c r="O181" s="65"/>
      <c r="P181" s="183">
        <f>O181*H181</f>
        <v>0</v>
      </c>
      <c r="Q181" s="183">
        <v>0.001</v>
      </c>
      <c r="R181" s="183">
        <f>Q181*H181</f>
        <v>0.006286</v>
      </c>
      <c r="S181" s="183">
        <v>0</v>
      </c>
      <c r="T181" s="184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85" t="s">
        <v>302</v>
      </c>
      <c r="AT181" s="185" t="s">
        <v>298</v>
      </c>
      <c r="AU181" s="185" t="s">
        <v>83</v>
      </c>
      <c r="AY181" s="18" t="s">
        <v>153</v>
      </c>
      <c r="BE181" s="186">
        <f>IF(N181="základní",J181,0)</f>
        <v>0</v>
      </c>
      <c r="BF181" s="186">
        <f>IF(N181="snížená",J181,0)</f>
        <v>0</v>
      </c>
      <c r="BG181" s="186">
        <f>IF(N181="zákl. přenesená",J181,0)</f>
        <v>0</v>
      </c>
      <c r="BH181" s="186">
        <f>IF(N181="sníž. přenesená",J181,0)</f>
        <v>0</v>
      </c>
      <c r="BI181" s="186">
        <f>IF(N181="nulová",J181,0)</f>
        <v>0</v>
      </c>
      <c r="BJ181" s="18" t="s">
        <v>81</v>
      </c>
      <c r="BK181" s="186">
        <f>ROUND(I181*H181,2)</f>
        <v>0</v>
      </c>
      <c r="BL181" s="18" t="s">
        <v>212</v>
      </c>
      <c r="BM181" s="185" t="s">
        <v>303</v>
      </c>
    </row>
    <row r="182" spans="2:51" s="13" customFormat="1" ht="11.25">
      <c r="B182" s="192"/>
      <c r="C182" s="193"/>
      <c r="D182" s="194" t="s">
        <v>165</v>
      </c>
      <c r="E182" s="195" t="s">
        <v>19</v>
      </c>
      <c r="F182" s="196" t="s">
        <v>304</v>
      </c>
      <c r="G182" s="193"/>
      <c r="H182" s="197">
        <v>6.286</v>
      </c>
      <c r="I182" s="198"/>
      <c r="J182" s="193"/>
      <c r="K182" s="193"/>
      <c r="L182" s="199"/>
      <c r="M182" s="200"/>
      <c r="N182" s="201"/>
      <c r="O182" s="201"/>
      <c r="P182" s="201"/>
      <c r="Q182" s="201"/>
      <c r="R182" s="201"/>
      <c r="S182" s="201"/>
      <c r="T182" s="202"/>
      <c r="AT182" s="203" t="s">
        <v>165</v>
      </c>
      <c r="AU182" s="203" t="s">
        <v>83</v>
      </c>
      <c r="AV182" s="13" t="s">
        <v>83</v>
      </c>
      <c r="AW182" s="13" t="s">
        <v>34</v>
      </c>
      <c r="AX182" s="13" t="s">
        <v>81</v>
      </c>
      <c r="AY182" s="203" t="s">
        <v>153</v>
      </c>
    </row>
    <row r="183" spans="1:65" s="2" customFormat="1" ht="49.15" customHeight="1">
      <c r="A183" s="35"/>
      <c r="B183" s="36"/>
      <c r="C183" s="174" t="s">
        <v>305</v>
      </c>
      <c r="D183" s="174" t="s">
        <v>156</v>
      </c>
      <c r="E183" s="175" t="s">
        <v>746</v>
      </c>
      <c r="F183" s="176" t="s">
        <v>747</v>
      </c>
      <c r="G183" s="177" t="s">
        <v>249</v>
      </c>
      <c r="H183" s="178">
        <v>0.006</v>
      </c>
      <c r="I183" s="179"/>
      <c r="J183" s="180">
        <f>ROUND(I183*H183,2)</f>
        <v>0</v>
      </c>
      <c r="K183" s="176" t="s">
        <v>160</v>
      </c>
      <c r="L183" s="40"/>
      <c r="M183" s="181" t="s">
        <v>19</v>
      </c>
      <c r="N183" s="182" t="s">
        <v>44</v>
      </c>
      <c r="O183" s="65"/>
      <c r="P183" s="183">
        <f>O183*H183</f>
        <v>0</v>
      </c>
      <c r="Q183" s="183">
        <v>0</v>
      </c>
      <c r="R183" s="183">
        <f>Q183*H183</f>
        <v>0</v>
      </c>
      <c r="S183" s="183">
        <v>0</v>
      </c>
      <c r="T183" s="184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85" t="s">
        <v>212</v>
      </c>
      <c r="AT183" s="185" t="s">
        <v>156</v>
      </c>
      <c r="AU183" s="185" t="s">
        <v>83</v>
      </c>
      <c r="AY183" s="18" t="s">
        <v>153</v>
      </c>
      <c r="BE183" s="186">
        <f>IF(N183="základní",J183,0)</f>
        <v>0</v>
      </c>
      <c r="BF183" s="186">
        <f>IF(N183="snížená",J183,0)</f>
        <v>0</v>
      </c>
      <c r="BG183" s="186">
        <f>IF(N183="zákl. přenesená",J183,0)</f>
        <v>0</v>
      </c>
      <c r="BH183" s="186">
        <f>IF(N183="sníž. přenesená",J183,0)</f>
        <v>0</v>
      </c>
      <c r="BI183" s="186">
        <f>IF(N183="nulová",J183,0)</f>
        <v>0</v>
      </c>
      <c r="BJ183" s="18" t="s">
        <v>81</v>
      </c>
      <c r="BK183" s="186">
        <f>ROUND(I183*H183,2)</f>
        <v>0</v>
      </c>
      <c r="BL183" s="18" t="s">
        <v>212</v>
      </c>
      <c r="BM183" s="185" t="s">
        <v>748</v>
      </c>
    </row>
    <row r="184" spans="1:47" s="2" customFormat="1" ht="11.25">
      <c r="A184" s="35"/>
      <c r="B184" s="36"/>
      <c r="C184" s="37"/>
      <c r="D184" s="187" t="s">
        <v>163</v>
      </c>
      <c r="E184" s="37"/>
      <c r="F184" s="188" t="s">
        <v>749</v>
      </c>
      <c r="G184" s="37"/>
      <c r="H184" s="37"/>
      <c r="I184" s="189"/>
      <c r="J184" s="37"/>
      <c r="K184" s="37"/>
      <c r="L184" s="40"/>
      <c r="M184" s="190"/>
      <c r="N184" s="191"/>
      <c r="O184" s="65"/>
      <c r="P184" s="65"/>
      <c r="Q184" s="65"/>
      <c r="R184" s="65"/>
      <c r="S184" s="65"/>
      <c r="T184" s="66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T184" s="18" t="s">
        <v>163</v>
      </c>
      <c r="AU184" s="18" t="s">
        <v>83</v>
      </c>
    </row>
    <row r="185" spans="2:63" s="12" customFormat="1" ht="22.9" customHeight="1">
      <c r="B185" s="158"/>
      <c r="C185" s="159"/>
      <c r="D185" s="160" t="s">
        <v>72</v>
      </c>
      <c r="E185" s="172" t="s">
        <v>310</v>
      </c>
      <c r="F185" s="172" t="s">
        <v>311</v>
      </c>
      <c r="G185" s="159"/>
      <c r="H185" s="159"/>
      <c r="I185" s="162"/>
      <c r="J185" s="173">
        <f>BK185</f>
        <v>0</v>
      </c>
      <c r="K185" s="159"/>
      <c r="L185" s="164"/>
      <c r="M185" s="165"/>
      <c r="N185" s="166"/>
      <c r="O185" s="166"/>
      <c r="P185" s="167">
        <f>SUM(P186:P195)</f>
        <v>0</v>
      </c>
      <c r="Q185" s="166"/>
      <c r="R185" s="167">
        <f>SUM(R186:R195)</f>
        <v>0.014740000000000001</v>
      </c>
      <c r="S185" s="166"/>
      <c r="T185" s="168">
        <f>SUM(T186:T195)</f>
        <v>0</v>
      </c>
      <c r="AR185" s="169" t="s">
        <v>83</v>
      </c>
      <c r="AT185" s="170" t="s">
        <v>72</v>
      </c>
      <c r="AU185" s="170" t="s">
        <v>81</v>
      </c>
      <c r="AY185" s="169" t="s">
        <v>153</v>
      </c>
      <c r="BK185" s="171">
        <f>SUM(BK186:BK195)</f>
        <v>0</v>
      </c>
    </row>
    <row r="186" spans="1:65" s="2" customFormat="1" ht="21.75" customHeight="1">
      <c r="A186" s="35"/>
      <c r="B186" s="36"/>
      <c r="C186" s="174" t="s">
        <v>312</v>
      </c>
      <c r="D186" s="174" t="s">
        <v>156</v>
      </c>
      <c r="E186" s="175" t="s">
        <v>313</v>
      </c>
      <c r="F186" s="176" t="s">
        <v>314</v>
      </c>
      <c r="G186" s="177" t="s">
        <v>205</v>
      </c>
      <c r="H186" s="178">
        <v>2</v>
      </c>
      <c r="I186" s="179"/>
      <c r="J186" s="180">
        <f>ROUND(I186*H186,2)</f>
        <v>0</v>
      </c>
      <c r="K186" s="176" t="s">
        <v>160</v>
      </c>
      <c r="L186" s="40"/>
      <c r="M186" s="181" t="s">
        <v>19</v>
      </c>
      <c r="N186" s="182" t="s">
        <v>44</v>
      </c>
      <c r="O186" s="65"/>
      <c r="P186" s="183">
        <f>O186*H186</f>
        <v>0</v>
      </c>
      <c r="Q186" s="183">
        <v>0.00071</v>
      </c>
      <c r="R186" s="183">
        <f>Q186*H186</f>
        <v>0.00142</v>
      </c>
      <c r="S186" s="183">
        <v>0</v>
      </c>
      <c r="T186" s="184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85" t="s">
        <v>212</v>
      </c>
      <c r="AT186" s="185" t="s">
        <v>156</v>
      </c>
      <c r="AU186" s="185" t="s">
        <v>83</v>
      </c>
      <c r="AY186" s="18" t="s">
        <v>153</v>
      </c>
      <c r="BE186" s="186">
        <f>IF(N186="základní",J186,0)</f>
        <v>0</v>
      </c>
      <c r="BF186" s="186">
        <f>IF(N186="snížená",J186,0)</f>
        <v>0</v>
      </c>
      <c r="BG186" s="186">
        <f>IF(N186="zákl. přenesená",J186,0)</f>
        <v>0</v>
      </c>
      <c r="BH186" s="186">
        <f>IF(N186="sníž. přenesená",J186,0)</f>
        <v>0</v>
      </c>
      <c r="BI186" s="186">
        <f>IF(N186="nulová",J186,0)</f>
        <v>0</v>
      </c>
      <c r="BJ186" s="18" t="s">
        <v>81</v>
      </c>
      <c r="BK186" s="186">
        <f>ROUND(I186*H186,2)</f>
        <v>0</v>
      </c>
      <c r="BL186" s="18" t="s">
        <v>212</v>
      </c>
      <c r="BM186" s="185" t="s">
        <v>315</v>
      </c>
    </row>
    <row r="187" spans="1:47" s="2" customFormat="1" ht="11.25">
      <c r="A187" s="35"/>
      <c r="B187" s="36"/>
      <c r="C187" s="37"/>
      <c r="D187" s="187" t="s">
        <v>163</v>
      </c>
      <c r="E187" s="37"/>
      <c r="F187" s="188" t="s">
        <v>316</v>
      </c>
      <c r="G187" s="37"/>
      <c r="H187" s="37"/>
      <c r="I187" s="189"/>
      <c r="J187" s="37"/>
      <c r="K187" s="37"/>
      <c r="L187" s="40"/>
      <c r="M187" s="190"/>
      <c r="N187" s="191"/>
      <c r="O187" s="65"/>
      <c r="P187" s="65"/>
      <c r="Q187" s="65"/>
      <c r="R187" s="65"/>
      <c r="S187" s="65"/>
      <c r="T187" s="66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T187" s="18" t="s">
        <v>163</v>
      </c>
      <c r="AU187" s="18" t="s">
        <v>83</v>
      </c>
    </row>
    <row r="188" spans="1:65" s="2" customFormat="1" ht="24.2" customHeight="1">
      <c r="A188" s="35"/>
      <c r="B188" s="36"/>
      <c r="C188" s="174" t="s">
        <v>317</v>
      </c>
      <c r="D188" s="174" t="s">
        <v>156</v>
      </c>
      <c r="E188" s="175" t="s">
        <v>318</v>
      </c>
      <c r="F188" s="176" t="s">
        <v>319</v>
      </c>
      <c r="G188" s="177" t="s">
        <v>205</v>
      </c>
      <c r="H188" s="178">
        <v>6</v>
      </c>
      <c r="I188" s="179"/>
      <c r="J188" s="180">
        <f>ROUND(I188*H188,2)</f>
        <v>0</v>
      </c>
      <c r="K188" s="176" t="s">
        <v>160</v>
      </c>
      <c r="L188" s="40"/>
      <c r="M188" s="181" t="s">
        <v>19</v>
      </c>
      <c r="N188" s="182" t="s">
        <v>44</v>
      </c>
      <c r="O188" s="65"/>
      <c r="P188" s="183">
        <f>O188*H188</f>
        <v>0</v>
      </c>
      <c r="Q188" s="183">
        <v>0.00206</v>
      </c>
      <c r="R188" s="183">
        <f>Q188*H188</f>
        <v>0.012360000000000001</v>
      </c>
      <c r="S188" s="183">
        <v>0</v>
      </c>
      <c r="T188" s="184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85" t="s">
        <v>212</v>
      </c>
      <c r="AT188" s="185" t="s">
        <v>156</v>
      </c>
      <c r="AU188" s="185" t="s">
        <v>83</v>
      </c>
      <c r="AY188" s="18" t="s">
        <v>153</v>
      </c>
      <c r="BE188" s="186">
        <f>IF(N188="základní",J188,0)</f>
        <v>0</v>
      </c>
      <c r="BF188" s="186">
        <f>IF(N188="snížená",J188,0)</f>
        <v>0</v>
      </c>
      <c r="BG188" s="186">
        <f>IF(N188="zákl. přenesená",J188,0)</f>
        <v>0</v>
      </c>
      <c r="BH188" s="186">
        <f>IF(N188="sníž. přenesená",J188,0)</f>
        <v>0</v>
      </c>
      <c r="BI188" s="186">
        <f>IF(N188="nulová",J188,0)</f>
        <v>0</v>
      </c>
      <c r="BJ188" s="18" t="s">
        <v>81</v>
      </c>
      <c r="BK188" s="186">
        <f>ROUND(I188*H188,2)</f>
        <v>0</v>
      </c>
      <c r="BL188" s="18" t="s">
        <v>212</v>
      </c>
      <c r="BM188" s="185" t="s">
        <v>320</v>
      </c>
    </row>
    <row r="189" spans="1:47" s="2" customFormat="1" ht="11.25">
      <c r="A189" s="35"/>
      <c r="B189" s="36"/>
      <c r="C189" s="37"/>
      <c r="D189" s="187" t="s">
        <v>163</v>
      </c>
      <c r="E189" s="37"/>
      <c r="F189" s="188" t="s">
        <v>321</v>
      </c>
      <c r="G189" s="37"/>
      <c r="H189" s="37"/>
      <c r="I189" s="189"/>
      <c r="J189" s="37"/>
      <c r="K189" s="37"/>
      <c r="L189" s="40"/>
      <c r="M189" s="190"/>
      <c r="N189" s="191"/>
      <c r="O189" s="65"/>
      <c r="P189" s="65"/>
      <c r="Q189" s="65"/>
      <c r="R189" s="65"/>
      <c r="S189" s="65"/>
      <c r="T189" s="66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T189" s="18" t="s">
        <v>163</v>
      </c>
      <c r="AU189" s="18" t="s">
        <v>83</v>
      </c>
    </row>
    <row r="190" spans="1:65" s="2" customFormat="1" ht="21.75" customHeight="1">
      <c r="A190" s="35"/>
      <c r="B190" s="36"/>
      <c r="C190" s="174" t="s">
        <v>322</v>
      </c>
      <c r="D190" s="174" t="s">
        <v>156</v>
      </c>
      <c r="E190" s="175" t="s">
        <v>323</v>
      </c>
      <c r="F190" s="176" t="s">
        <v>324</v>
      </c>
      <c r="G190" s="177" t="s">
        <v>205</v>
      </c>
      <c r="H190" s="178">
        <v>2</v>
      </c>
      <c r="I190" s="179"/>
      <c r="J190" s="180">
        <f>ROUND(I190*H190,2)</f>
        <v>0</v>
      </c>
      <c r="K190" s="176" t="s">
        <v>160</v>
      </c>
      <c r="L190" s="40"/>
      <c r="M190" s="181" t="s">
        <v>19</v>
      </c>
      <c r="N190" s="182" t="s">
        <v>44</v>
      </c>
      <c r="O190" s="65"/>
      <c r="P190" s="183">
        <f>O190*H190</f>
        <v>0</v>
      </c>
      <c r="Q190" s="183">
        <v>0.00048</v>
      </c>
      <c r="R190" s="183">
        <f>Q190*H190</f>
        <v>0.00096</v>
      </c>
      <c r="S190" s="183">
        <v>0</v>
      </c>
      <c r="T190" s="184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85" t="s">
        <v>212</v>
      </c>
      <c r="AT190" s="185" t="s">
        <v>156</v>
      </c>
      <c r="AU190" s="185" t="s">
        <v>83</v>
      </c>
      <c r="AY190" s="18" t="s">
        <v>153</v>
      </c>
      <c r="BE190" s="186">
        <f>IF(N190="základní",J190,0)</f>
        <v>0</v>
      </c>
      <c r="BF190" s="186">
        <f>IF(N190="snížená",J190,0)</f>
        <v>0</v>
      </c>
      <c r="BG190" s="186">
        <f>IF(N190="zákl. přenesená",J190,0)</f>
        <v>0</v>
      </c>
      <c r="BH190" s="186">
        <f>IF(N190="sníž. přenesená",J190,0)</f>
        <v>0</v>
      </c>
      <c r="BI190" s="186">
        <f>IF(N190="nulová",J190,0)</f>
        <v>0</v>
      </c>
      <c r="BJ190" s="18" t="s">
        <v>81</v>
      </c>
      <c r="BK190" s="186">
        <f>ROUND(I190*H190,2)</f>
        <v>0</v>
      </c>
      <c r="BL190" s="18" t="s">
        <v>212</v>
      </c>
      <c r="BM190" s="185" t="s">
        <v>325</v>
      </c>
    </row>
    <row r="191" spans="1:47" s="2" customFormat="1" ht="11.25">
      <c r="A191" s="35"/>
      <c r="B191" s="36"/>
      <c r="C191" s="37"/>
      <c r="D191" s="187" t="s">
        <v>163</v>
      </c>
      <c r="E191" s="37"/>
      <c r="F191" s="188" t="s">
        <v>326</v>
      </c>
      <c r="G191" s="37"/>
      <c r="H191" s="37"/>
      <c r="I191" s="189"/>
      <c r="J191" s="37"/>
      <c r="K191" s="37"/>
      <c r="L191" s="40"/>
      <c r="M191" s="190"/>
      <c r="N191" s="191"/>
      <c r="O191" s="65"/>
      <c r="P191" s="65"/>
      <c r="Q191" s="65"/>
      <c r="R191" s="65"/>
      <c r="S191" s="65"/>
      <c r="T191" s="66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T191" s="18" t="s">
        <v>163</v>
      </c>
      <c r="AU191" s="18" t="s">
        <v>83</v>
      </c>
    </row>
    <row r="192" spans="1:65" s="2" customFormat="1" ht="24.2" customHeight="1">
      <c r="A192" s="35"/>
      <c r="B192" s="36"/>
      <c r="C192" s="174" t="s">
        <v>327</v>
      </c>
      <c r="D192" s="174" t="s">
        <v>156</v>
      </c>
      <c r="E192" s="175" t="s">
        <v>328</v>
      </c>
      <c r="F192" s="176" t="s">
        <v>329</v>
      </c>
      <c r="G192" s="177" t="s">
        <v>242</v>
      </c>
      <c r="H192" s="178">
        <v>3</v>
      </c>
      <c r="I192" s="179"/>
      <c r="J192" s="180">
        <f>ROUND(I192*H192,2)</f>
        <v>0</v>
      </c>
      <c r="K192" s="176" t="s">
        <v>206</v>
      </c>
      <c r="L192" s="40"/>
      <c r="M192" s="181" t="s">
        <v>19</v>
      </c>
      <c r="N192" s="182" t="s">
        <v>44</v>
      </c>
      <c r="O192" s="65"/>
      <c r="P192" s="183">
        <f>O192*H192</f>
        <v>0</v>
      </c>
      <c r="Q192" s="183">
        <v>0</v>
      </c>
      <c r="R192" s="183">
        <f>Q192*H192</f>
        <v>0</v>
      </c>
      <c r="S192" s="183">
        <v>0</v>
      </c>
      <c r="T192" s="184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85" t="s">
        <v>212</v>
      </c>
      <c r="AT192" s="185" t="s">
        <v>156</v>
      </c>
      <c r="AU192" s="185" t="s">
        <v>83</v>
      </c>
      <c r="AY192" s="18" t="s">
        <v>153</v>
      </c>
      <c r="BE192" s="186">
        <f>IF(N192="základní",J192,0)</f>
        <v>0</v>
      </c>
      <c r="BF192" s="186">
        <f>IF(N192="snížená",J192,0)</f>
        <v>0</v>
      </c>
      <c r="BG192" s="186">
        <f>IF(N192="zákl. přenesená",J192,0)</f>
        <v>0</v>
      </c>
      <c r="BH192" s="186">
        <f>IF(N192="sníž. přenesená",J192,0)</f>
        <v>0</v>
      </c>
      <c r="BI192" s="186">
        <f>IF(N192="nulová",J192,0)</f>
        <v>0</v>
      </c>
      <c r="BJ192" s="18" t="s">
        <v>81</v>
      </c>
      <c r="BK192" s="186">
        <f>ROUND(I192*H192,2)</f>
        <v>0</v>
      </c>
      <c r="BL192" s="18" t="s">
        <v>212</v>
      </c>
      <c r="BM192" s="185" t="s">
        <v>330</v>
      </c>
    </row>
    <row r="193" spans="2:51" s="13" customFormat="1" ht="11.25">
      <c r="B193" s="192"/>
      <c r="C193" s="193"/>
      <c r="D193" s="194" t="s">
        <v>165</v>
      </c>
      <c r="E193" s="195" t="s">
        <v>19</v>
      </c>
      <c r="F193" s="196" t="s">
        <v>331</v>
      </c>
      <c r="G193" s="193"/>
      <c r="H193" s="197">
        <v>3</v>
      </c>
      <c r="I193" s="198"/>
      <c r="J193" s="193"/>
      <c r="K193" s="193"/>
      <c r="L193" s="199"/>
      <c r="M193" s="200"/>
      <c r="N193" s="201"/>
      <c r="O193" s="201"/>
      <c r="P193" s="201"/>
      <c r="Q193" s="201"/>
      <c r="R193" s="201"/>
      <c r="S193" s="201"/>
      <c r="T193" s="202"/>
      <c r="AT193" s="203" t="s">
        <v>165</v>
      </c>
      <c r="AU193" s="203" t="s">
        <v>83</v>
      </c>
      <c r="AV193" s="13" t="s">
        <v>83</v>
      </c>
      <c r="AW193" s="13" t="s">
        <v>34</v>
      </c>
      <c r="AX193" s="13" t="s">
        <v>81</v>
      </c>
      <c r="AY193" s="203" t="s">
        <v>153</v>
      </c>
    </row>
    <row r="194" spans="1:65" s="2" customFormat="1" ht="49.15" customHeight="1">
      <c r="A194" s="35"/>
      <c r="B194" s="36"/>
      <c r="C194" s="174" t="s">
        <v>332</v>
      </c>
      <c r="D194" s="174" t="s">
        <v>156</v>
      </c>
      <c r="E194" s="175" t="s">
        <v>750</v>
      </c>
      <c r="F194" s="176" t="s">
        <v>751</v>
      </c>
      <c r="G194" s="177" t="s">
        <v>249</v>
      </c>
      <c r="H194" s="178">
        <v>0.015</v>
      </c>
      <c r="I194" s="179"/>
      <c r="J194" s="180">
        <f>ROUND(I194*H194,2)</f>
        <v>0</v>
      </c>
      <c r="K194" s="176" t="s">
        <v>160</v>
      </c>
      <c r="L194" s="40"/>
      <c r="M194" s="181" t="s">
        <v>19</v>
      </c>
      <c r="N194" s="182" t="s">
        <v>44</v>
      </c>
      <c r="O194" s="65"/>
      <c r="P194" s="183">
        <f>O194*H194</f>
        <v>0</v>
      </c>
      <c r="Q194" s="183">
        <v>0</v>
      </c>
      <c r="R194" s="183">
        <f>Q194*H194</f>
        <v>0</v>
      </c>
      <c r="S194" s="183">
        <v>0</v>
      </c>
      <c r="T194" s="184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85" t="s">
        <v>212</v>
      </c>
      <c r="AT194" s="185" t="s">
        <v>156</v>
      </c>
      <c r="AU194" s="185" t="s">
        <v>83</v>
      </c>
      <c r="AY194" s="18" t="s">
        <v>153</v>
      </c>
      <c r="BE194" s="186">
        <f>IF(N194="základní",J194,0)</f>
        <v>0</v>
      </c>
      <c r="BF194" s="186">
        <f>IF(N194="snížená",J194,0)</f>
        <v>0</v>
      </c>
      <c r="BG194" s="186">
        <f>IF(N194="zákl. přenesená",J194,0)</f>
        <v>0</v>
      </c>
      <c r="BH194" s="186">
        <f>IF(N194="sníž. přenesená",J194,0)</f>
        <v>0</v>
      </c>
      <c r="BI194" s="186">
        <f>IF(N194="nulová",J194,0)</f>
        <v>0</v>
      </c>
      <c r="BJ194" s="18" t="s">
        <v>81</v>
      </c>
      <c r="BK194" s="186">
        <f>ROUND(I194*H194,2)</f>
        <v>0</v>
      </c>
      <c r="BL194" s="18" t="s">
        <v>212</v>
      </c>
      <c r="BM194" s="185" t="s">
        <v>752</v>
      </c>
    </row>
    <row r="195" spans="1:47" s="2" customFormat="1" ht="11.25">
      <c r="A195" s="35"/>
      <c r="B195" s="36"/>
      <c r="C195" s="37"/>
      <c r="D195" s="187" t="s">
        <v>163</v>
      </c>
      <c r="E195" s="37"/>
      <c r="F195" s="188" t="s">
        <v>753</v>
      </c>
      <c r="G195" s="37"/>
      <c r="H195" s="37"/>
      <c r="I195" s="189"/>
      <c r="J195" s="37"/>
      <c r="K195" s="37"/>
      <c r="L195" s="40"/>
      <c r="M195" s="190"/>
      <c r="N195" s="191"/>
      <c r="O195" s="65"/>
      <c r="P195" s="65"/>
      <c r="Q195" s="65"/>
      <c r="R195" s="65"/>
      <c r="S195" s="65"/>
      <c r="T195" s="66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8" t="s">
        <v>163</v>
      </c>
      <c r="AU195" s="18" t="s">
        <v>83</v>
      </c>
    </row>
    <row r="196" spans="2:63" s="12" customFormat="1" ht="22.9" customHeight="1">
      <c r="B196" s="158"/>
      <c r="C196" s="159"/>
      <c r="D196" s="160" t="s">
        <v>72</v>
      </c>
      <c r="E196" s="172" t="s">
        <v>337</v>
      </c>
      <c r="F196" s="172" t="s">
        <v>338</v>
      </c>
      <c r="G196" s="159"/>
      <c r="H196" s="159"/>
      <c r="I196" s="162"/>
      <c r="J196" s="173">
        <f>BK196</f>
        <v>0</v>
      </c>
      <c r="K196" s="159"/>
      <c r="L196" s="164"/>
      <c r="M196" s="165"/>
      <c r="N196" s="166"/>
      <c r="O196" s="166"/>
      <c r="P196" s="167">
        <f>SUM(P197:P210)</f>
        <v>0</v>
      </c>
      <c r="Q196" s="166"/>
      <c r="R196" s="167">
        <f>SUM(R197:R210)</f>
        <v>0.010880000000000003</v>
      </c>
      <c r="S196" s="166"/>
      <c r="T196" s="168">
        <f>SUM(T197:T210)</f>
        <v>0</v>
      </c>
      <c r="AR196" s="169" t="s">
        <v>83</v>
      </c>
      <c r="AT196" s="170" t="s">
        <v>72</v>
      </c>
      <c r="AU196" s="170" t="s">
        <v>81</v>
      </c>
      <c r="AY196" s="169" t="s">
        <v>153</v>
      </c>
      <c r="BK196" s="171">
        <f>SUM(BK197:BK210)</f>
        <v>0</v>
      </c>
    </row>
    <row r="197" spans="1:65" s="2" customFormat="1" ht="33" customHeight="1">
      <c r="A197" s="35"/>
      <c r="B197" s="36"/>
      <c r="C197" s="174" t="s">
        <v>339</v>
      </c>
      <c r="D197" s="174" t="s">
        <v>156</v>
      </c>
      <c r="E197" s="175" t="s">
        <v>340</v>
      </c>
      <c r="F197" s="176" t="s">
        <v>341</v>
      </c>
      <c r="G197" s="177" t="s">
        <v>205</v>
      </c>
      <c r="H197" s="178">
        <v>4</v>
      </c>
      <c r="I197" s="179"/>
      <c r="J197" s="180">
        <f>ROUND(I197*H197,2)</f>
        <v>0</v>
      </c>
      <c r="K197" s="176" t="s">
        <v>160</v>
      </c>
      <c r="L197" s="40"/>
      <c r="M197" s="181" t="s">
        <v>19</v>
      </c>
      <c r="N197" s="182" t="s">
        <v>44</v>
      </c>
      <c r="O197" s="65"/>
      <c r="P197" s="183">
        <f>O197*H197</f>
        <v>0</v>
      </c>
      <c r="Q197" s="183">
        <v>0.00116</v>
      </c>
      <c r="R197" s="183">
        <f>Q197*H197</f>
        <v>0.00464</v>
      </c>
      <c r="S197" s="183">
        <v>0</v>
      </c>
      <c r="T197" s="184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85" t="s">
        <v>212</v>
      </c>
      <c r="AT197" s="185" t="s">
        <v>156</v>
      </c>
      <c r="AU197" s="185" t="s">
        <v>83</v>
      </c>
      <c r="AY197" s="18" t="s">
        <v>153</v>
      </c>
      <c r="BE197" s="186">
        <f>IF(N197="základní",J197,0)</f>
        <v>0</v>
      </c>
      <c r="BF197" s="186">
        <f>IF(N197="snížená",J197,0)</f>
        <v>0</v>
      </c>
      <c r="BG197" s="186">
        <f>IF(N197="zákl. přenesená",J197,0)</f>
        <v>0</v>
      </c>
      <c r="BH197" s="186">
        <f>IF(N197="sníž. přenesená",J197,0)</f>
        <v>0</v>
      </c>
      <c r="BI197" s="186">
        <f>IF(N197="nulová",J197,0)</f>
        <v>0</v>
      </c>
      <c r="BJ197" s="18" t="s">
        <v>81</v>
      </c>
      <c r="BK197" s="186">
        <f>ROUND(I197*H197,2)</f>
        <v>0</v>
      </c>
      <c r="BL197" s="18" t="s">
        <v>212</v>
      </c>
      <c r="BM197" s="185" t="s">
        <v>342</v>
      </c>
    </row>
    <row r="198" spans="1:47" s="2" customFormat="1" ht="11.25">
      <c r="A198" s="35"/>
      <c r="B198" s="36"/>
      <c r="C198" s="37"/>
      <c r="D198" s="187" t="s">
        <v>163</v>
      </c>
      <c r="E198" s="37"/>
      <c r="F198" s="188" t="s">
        <v>343</v>
      </c>
      <c r="G198" s="37"/>
      <c r="H198" s="37"/>
      <c r="I198" s="189"/>
      <c r="J198" s="37"/>
      <c r="K198" s="37"/>
      <c r="L198" s="40"/>
      <c r="M198" s="190"/>
      <c r="N198" s="191"/>
      <c r="O198" s="65"/>
      <c r="P198" s="65"/>
      <c r="Q198" s="65"/>
      <c r="R198" s="65"/>
      <c r="S198" s="65"/>
      <c r="T198" s="66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T198" s="18" t="s">
        <v>163</v>
      </c>
      <c r="AU198" s="18" t="s">
        <v>83</v>
      </c>
    </row>
    <row r="199" spans="1:65" s="2" customFormat="1" ht="33" customHeight="1">
      <c r="A199" s="35"/>
      <c r="B199" s="36"/>
      <c r="C199" s="174" t="s">
        <v>344</v>
      </c>
      <c r="D199" s="174" t="s">
        <v>156</v>
      </c>
      <c r="E199" s="175" t="s">
        <v>345</v>
      </c>
      <c r="F199" s="176" t="s">
        <v>346</v>
      </c>
      <c r="G199" s="177" t="s">
        <v>205</v>
      </c>
      <c r="H199" s="178">
        <v>4</v>
      </c>
      <c r="I199" s="179"/>
      <c r="J199" s="180">
        <f>ROUND(I199*H199,2)</f>
        <v>0</v>
      </c>
      <c r="K199" s="176" t="s">
        <v>160</v>
      </c>
      <c r="L199" s="40"/>
      <c r="M199" s="181" t="s">
        <v>19</v>
      </c>
      <c r="N199" s="182" t="s">
        <v>44</v>
      </c>
      <c r="O199" s="65"/>
      <c r="P199" s="183">
        <f>O199*H199</f>
        <v>0</v>
      </c>
      <c r="Q199" s="183">
        <v>0.00126</v>
      </c>
      <c r="R199" s="183">
        <f>Q199*H199</f>
        <v>0.00504</v>
      </c>
      <c r="S199" s="183">
        <v>0</v>
      </c>
      <c r="T199" s="184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85" t="s">
        <v>212</v>
      </c>
      <c r="AT199" s="185" t="s">
        <v>156</v>
      </c>
      <c r="AU199" s="185" t="s">
        <v>83</v>
      </c>
      <c r="AY199" s="18" t="s">
        <v>153</v>
      </c>
      <c r="BE199" s="186">
        <f>IF(N199="základní",J199,0)</f>
        <v>0</v>
      </c>
      <c r="BF199" s="186">
        <f>IF(N199="snížená",J199,0)</f>
        <v>0</v>
      </c>
      <c r="BG199" s="186">
        <f>IF(N199="zákl. přenesená",J199,0)</f>
        <v>0</v>
      </c>
      <c r="BH199" s="186">
        <f>IF(N199="sníž. přenesená",J199,0)</f>
        <v>0</v>
      </c>
      <c r="BI199" s="186">
        <f>IF(N199="nulová",J199,0)</f>
        <v>0</v>
      </c>
      <c r="BJ199" s="18" t="s">
        <v>81</v>
      </c>
      <c r="BK199" s="186">
        <f>ROUND(I199*H199,2)</f>
        <v>0</v>
      </c>
      <c r="BL199" s="18" t="s">
        <v>212</v>
      </c>
      <c r="BM199" s="185" t="s">
        <v>347</v>
      </c>
    </row>
    <row r="200" spans="1:47" s="2" customFormat="1" ht="11.25">
      <c r="A200" s="35"/>
      <c r="B200" s="36"/>
      <c r="C200" s="37"/>
      <c r="D200" s="187" t="s">
        <v>163</v>
      </c>
      <c r="E200" s="37"/>
      <c r="F200" s="188" t="s">
        <v>348</v>
      </c>
      <c r="G200" s="37"/>
      <c r="H200" s="37"/>
      <c r="I200" s="189"/>
      <c r="J200" s="37"/>
      <c r="K200" s="37"/>
      <c r="L200" s="40"/>
      <c r="M200" s="190"/>
      <c r="N200" s="191"/>
      <c r="O200" s="65"/>
      <c r="P200" s="65"/>
      <c r="Q200" s="65"/>
      <c r="R200" s="65"/>
      <c r="S200" s="65"/>
      <c r="T200" s="66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T200" s="18" t="s">
        <v>163</v>
      </c>
      <c r="AU200" s="18" t="s">
        <v>83</v>
      </c>
    </row>
    <row r="201" spans="1:65" s="2" customFormat="1" ht="55.5" customHeight="1">
      <c r="A201" s="35"/>
      <c r="B201" s="36"/>
      <c r="C201" s="174" t="s">
        <v>302</v>
      </c>
      <c r="D201" s="174" t="s">
        <v>156</v>
      </c>
      <c r="E201" s="175" t="s">
        <v>349</v>
      </c>
      <c r="F201" s="176" t="s">
        <v>350</v>
      </c>
      <c r="G201" s="177" t="s">
        <v>205</v>
      </c>
      <c r="H201" s="178">
        <v>8</v>
      </c>
      <c r="I201" s="179"/>
      <c r="J201" s="180">
        <f>ROUND(I201*H201,2)</f>
        <v>0</v>
      </c>
      <c r="K201" s="176" t="s">
        <v>160</v>
      </c>
      <c r="L201" s="40"/>
      <c r="M201" s="181" t="s">
        <v>19</v>
      </c>
      <c r="N201" s="182" t="s">
        <v>44</v>
      </c>
      <c r="O201" s="65"/>
      <c r="P201" s="183">
        <f>O201*H201</f>
        <v>0</v>
      </c>
      <c r="Q201" s="183">
        <v>4E-05</v>
      </c>
      <c r="R201" s="183">
        <f>Q201*H201</f>
        <v>0.00032</v>
      </c>
      <c r="S201" s="183">
        <v>0</v>
      </c>
      <c r="T201" s="184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85" t="s">
        <v>212</v>
      </c>
      <c r="AT201" s="185" t="s">
        <v>156</v>
      </c>
      <c r="AU201" s="185" t="s">
        <v>83</v>
      </c>
      <c r="AY201" s="18" t="s">
        <v>153</v>
      </c>
      <c r="BE201" s="186">
        <f>IF(N201="základní",J201,0)</f>
        <v>0</v>
      </c>
      <c r="BF201" s="186">
        <f>IF(N201="snížená",J201,0)</f>
        <v>0</v>
      </c>
      <c r="BG201" s="186">
        <f>IF(N201="zákl. přenesená",J201,0)</f>
        <v>0</v>
      </c>
      <c r="BH201" s="186">
        <f>IF(N201="sníž. přenesená",J201,0)</f>
        <v>0</v>
      </c>
      <c r="BI201" s="186">
        <f>IF(N201="nulová",J201,0)</f>
        <v>0</v>
      </c>
      <c r="BJ201" s="18" t="s">
        <v>81</v>
      </c>
      <c r="BK201" s="186">
        <f>ROUND(I201*H201,2)</f>
        <v>0</v>
      </c>
      <c r="BL201" s="18" t="s">
        <v>212</v>
      </c>
      <c r="BM201" s="185" t="s">
        <v>351</v>
      </c>
    </row>
    <row r="202" spans="1:47" s="2" customFormat="1" ht="11.25">
      <c r="A202" s="35"/>
      <c r="B202" s="36"/>
      <c r="C202" s="37"/>
      <c r="D202" s="187" t="s">
        <v>163</v>
      </c>
      <c r="E202" s="37"/>
      <c r="F202" s="188" t="s">
        <v>352</v>
      </c>
      <c r="G202" s="37"/>
      <c r="H202" s="37"/>
      <c r="I202" s="189"/>
      <c r="J202" s="37"/>
      <c r="K202" s="37"/>
      <c r="L202" s="40"/>
      <c r="M202" s="190"/>
      <c r="N202" s="191"/>
      <c r="O202" s="65"/>
      <c r="P202" s="65"/>
      <c r="Q202" s="65"/>
      <c r="R202" s="65"/>
      <c r="S202" s="65"/>
      <c r="T202" s="66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T202" s="18" t="s">
        <v>163</v>
      </c>
      <c r="AU202" s="18" t="s">
        <v>83</v>
      </c>
    </row>
    <row r="203" spans="1:65" s="2" customFormat="1" ht="24.2" customHeight="1">
      <c r="A203" s="35"/>
      <c r="B203" s="36"/>
      <c r="C203" s="174" t="s">
        <v>353</v>
      </c>
      <c r="D203" s="174" t="s">
        <v>156</v>
      </c>
      <c r="E203" s="175" t="s">
        <v>354</v>
      </c>
      <c r="F203" s="176" t="s">
        <v>355</v>
      </c>
      <c r="G203" s="177" t="s">
        <v>242</v>
      </c>
      <c r="H203" s="178">
        <v>4</v>
      </c>
      <c r="I203" s="179"/>
      <c r="J203" s="180">
        <f>ROUND(I203*H203,2)</f>
        <v>0</v>
      </c>
      <c r="K203" s="176" t="s">
        <v>206</v>
      </c>
      <c r="L203" s="40"/>
      <c r="M203" s="181" t="s">
        <v>19</v>
      </c>
      <c r="N203" s="182" t="s">
        <v>44</v>
      </c>
      <c r="O203" s="65"/>
      <c r="P203" s="183">
        <f>O203*H203</f>
        <v>0</v>
      </c>
      <c r="Q203" s="183">
        <v>0</v>
      </c>
      <c r="R203" s="183">
        <f>Q203*H203</f>
        <v>0</v>
      </c>
      <c r="S203" s="183">
        <v>0</v>
      </c>
      <c r="T203" s="184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85" t="s">
        <v>212</v>
      </c>
      <c r="AT203" s="185" t="s">
        <v>156</v>
      </c>
      <c r="AU203" s="185" t="s">
        <v>83</v>
      </c>
      <c r="AY203" s="18" t="s">
        <v>153</v>
      </c>
      <c r="BE203" s="186">
        <f>IF(N203="základní",J203,0)</f>
        <v>0</v>
      </c>
      <c r="BF203" s="186">
        <f>IF(N203="snížená",J203,0)</f>
        <v>0</v>
      </c>
      <c r="BG203" s="186">
        <f>IF(N203="zákl. přenesená",J203,0)</f>
        <v>0</v>
      </c>
      <c r="BH203" s="186">
        <f>IF(N203="sníž. přenesená",J203,0)</f>
        <v>0</v>
      </c>
      <c r="BI203" s="186">
        <f>IF(N203="nulová",J203,0)</f>
        <v>0</v>
      </c>
      <c r="BJ203" s="18" t="s">
        <v>81</v>
      </c>
      <c r="BK203" s="186">
        <f>ROUND(I203*H203,2)</f>
        <v>0</v>
      </c>
      <c r="BL203" s="18" t="s">
        <v>212</v>
      </c>
      <c r="BM203" s="185" t="s">
        <v>356</v>
      </c>
    </row>
    <row r="204" spans="2:51" s="13" customFormat="1" ht="11.25">
      <c r="B204" s="192"/>
      <c r="C204" s="193"/>
      <c r="D204" s="194" t="s">
        <v>165</v>
      </c>
      <c r="E204" s="195" t="s">
        <v>19</v>
      </c>
      <c r="F204" s="196" t="s">
        <v>357</v>
      </c>
      <c r="G204" s="193"/>
      <c r="H204" s="197">
        <v>4</v>
      </c>
      <c r="I204" s="198"/>
      <c r="J204" s="193"/>
      <c r="K204" s="193"/>
      <c r="L204" s="199"/>
      <c r="M204" s="200"/>
      <c r="N204" s="201"/>
      <c r="O204" s="201"/>
      <c r="P204" s="201"/>
      <c r="Q204" s="201"/>
      <c r="R204" s="201"/>
      <c r="S204" s="201"/>
      <c r="T204" s="202"/>
      <c r="AT204" s="203" t="s">
        <v>165</v>
      </c>
      <c r="AU204" s="203" t="s">
        <v>83</v>
      </c>
      <c r="AV204" s="13" t="s">
        <v>83</v>
      </c>
      <c r="AW204" s="13" t="s">
        <v>34</v>
      </c>
      <c r="AX204" s="13" t="s">
        <v>81</v>
      </c>
      <c r="AY204" s="203" t="s">
        <v>153</v>
      </c>
    </row>
    <row r="205" spans="1:65" s="2" customFormat="1" ht="24.2" customHeight="1">
      <c r="A205" s="35"/>
      <c r="B205" s="36"/>
      <c r="C205" s="174" t="s">
        <v>358</v>
      </c>
      <c r="D205" s="174" t="s">
        <v>156</v>
      </c>
      <c r="E205" s="175" t="s">
        <v>359</v>
      </c>
      <c r="F205" s="176" t="s">
        <v>360</v>
      </c>
      <c r="G205" s="177" t="s">
        <v>211</v>
      </c>
      <c r="H205" s="178">
        <v>4</v>
      </c>
      <c r="I205" s="179"/>
      <c r="J205" s="180">
        <f>ROUND(I205*H205,2)</f>
        <v>0</v>
      </c>
      <c r="K205" s="176" t="s">
        <v>160</v>
      </c>
      <c r="L205" s="40"/>
      <c r="M205" s="181" t="s">
        <v>19</v>
      </c>
      <c r="N205" s="182" t="s">
        <v>44</v>
      </c>
      <c r="O205" s="65"/>
      <c r="P205" s="183">
        <f>O205*H205</f>
        <v>0</v>
      </c>
      <c r="Q205" s="183">
        <v>0.0002</v>
      </c>
      <c r="R205" s="183">
        <f>Q205*H205</f>
        <v>0.0008</v>
      </c>
      <c r="S205" s="183">
        <v>0</v>
      </c>
      <c r="T205" s="184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85" t="s">
        <v>212</v>
      </c>
      <c r="AT205" s="185" t="s">
        <v>156</v>
      </c>
      <c r="AU205" s="185" t="s">
        <v>83</v>
      </c>
      <c r="AY205" s="18" t="s">
        <v>153</v>
      </c>
      <c r="BE205" s="186">
        <f>IF(N205="základní",J205,0)</f>
        <v>0</v>
      </c>
      <c r="BF205" s="186">
        <f>IF(N205="snížená",J205,0)</f>
        <v>0</v>
      </c>
      <c r="BG205" s="186">
        <f>IF(N205="zákl. přenesená",J205,0)</f>
        <v>0</v>
      </c>
      <c r="BH205" s="186">
        <f>IF(N205="sníž. přenesená",J205,0)</f>
        <v>0</v>
      </c>
      <c r="BI205" s="186">
        <f>IF(N205="nulová",J205,0)</f>
        <v>0</v>
      </c>
      <c r="BJ205" s="18" t="s">
        <v>81</v>
      </c>
      <c r="BK205" s="186">
        <f>ROUND(I205*H205,2)</f>
        <v>0</v>
      </c>
      <c r="BL205" s="18" t="s">
        <v>212</v>
      </c>
      <c r="BM205" s="185" t="s">
        <v>361</v>
      </c>
    </row>
    <row r="206" spans="1:47" s="2" customFormat="1" ht="11.25">
      <c r="A206" s="35"/>
      <c r="B206" s="36"/>
      <c r="C206" s="37"/>
      <c r="D206" s="187" t="s">
        <v>163</v>
      </c>
      <c r="E206" s="37"/>
      <c r="F206" s="188" t="s">
        <v>362</v>
      </c>
      <c r="G206" s="37"/>
      <c r="H206" s="37"/>
      <c r="I206" s="189"/>
      <c r="J206" s="37"/>
      <c r="K206" s="37"/>
      <c r="L206" s="40"/>
      <c r="M206" s="190"/>
      <c r="N206" s="191"/>
      <c r="O206" s="65"/>
      <c r="P206" s="65"/>
      <c r="Q206" s="65"/>
      <c r="R206" s="65"/>
      <c r="S206" s="65"/>
      <c r="T206" s="66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T206" s="18" t="s">
        <v>163</v>
      </c>
      <c r="AU206" s="18" t="s">
        <v>83</v>
      </c>
    </row>
    <row r="207" spans="1:65" s="2" customFormat="1" ht="33" customHeight="1">
      <c r="A207" s="35"/>
      <c r="B207" s="36"/>
      <c r="C207" s="174" t="s">
        <v>363</v>
      </c>
      <c r="D207" s="174" t="s">
        <v>156</v>
      </c>
      <c r="E207" s="175" t="s">
        <v>364</v>
      </c>
      <c r="F207" s="176" t="s">
        <v>365</v>
      </c>
      <c r="G207" s="177" t="s">
        <v>205</v>
      </c>
      <c r="H207" s="178">
        <v>8</v>
      </c>
      <c r="I207" s="179"/>
      <c r="J207" s="180">
        <f>ROUND(I207*H207,2)</f>
        <v>0</v>
      </c>
      <c r="K207" s="176" t="s">
        <v>160</v>
      </c>
      <c r="L207" s="40"/>
      <c r="M207" s="181" t="s">
        <v>19</v>
      </c>
      <c r="N207" s="182" t="s">
        <v>44</v>
      </c>
      <c r="O207" s="65"/>
      <c r="P207" s="183">
        <f>O207*H207</f>
        <v>0</v>
      </c>
      <c r="Q207" s="183">
        <v>1E-05</v>
      </c>
      <c r="R207" s="183">
        <f>Q207*H207</f>
        <v>8E-05</v>
      </c>
      <c r="S207" s="183">
        <v>0</v>
      </c>
      <c r="T207" s="184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85" t="s">
        <v>212</v>
      </c>
      <c r="AT207" s="185" t="s">
        <v>156</v>
      </c>
      <c r="AU207" s="185" t="s">
        <v>83</v>
      </c>
      <c r="AY207" s="18" t="s">
        <v>153</v>
      </c>
      <c r="BE207" s="186">
        <f>IF(N207="základní",J207,0)</f>
        <v>0</v>
      </c>
      <c r="BF207" s="186">
        <f>IF(N207="snížená",J207,0)</f>
        <v>0</v>
      </c>
      <c r="BG207" s="186">
        <f>IF(N207="zákl. přenesená",J207,0)</f>
        <v>0</v>
      </c>
      <c r="BH207" s="186">
        <f>IF(N207="sníž. přenesená",J207,0)</f>
        <v>0</v>
      </c>
      <c r="BI207" s="186">
        <f>IF(N207="nulová",J207,0)</f>
        <v>0</v>
      </c>
      <c r="BJ207" s="18" t="s">
        <v>81</v>
      </c>
      <c r="BK207" s="186">
        <f>ROUND(I207*H207,2)</f>
        <v>0</v>
      </c>
      <c r="BL207" s="18" t="s">
        <v>212</v>
      </c>
      <c r="BM207" s="185" t="s">
        <v>366</v>
      </c>
    </row>
    <row r="208" spans="1:47" s="2" customFormat="1" ht="11.25">
      <c r="A208" s="35"/>
      <c r="B208" s="36"/>
      <c r="C208" s="37"/>
      <c r="D208" s="187" t="s">
        <v>163</v>
      </c>
      <c r="E208" s="37"/>
      <c r="F208" s="188" t="s">
        <v>367</v>
      </c>
      <c r="G208" s="37"/>
      <c r="H208" s="37"/>
      <c r="I208" s="189"/>
      <c r="J208" s="37"/>
      <c r="K208" s="37"/>
      <c r="L208" s="40"/>
      <c r="M208" s="190"/>
      <c r="N208" s="191"/>
      <c r="O208" s="65"/>
      <c r="P208" s="65"/>
      <c r="Q208" s="65"/>
      <c r="R208" s="65"/>
      <c r="S208" s="65"/>
      <c r="T208" s="66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T208" s="18" t="s">
        <v>163</v>
      </c>
      <c r="AU208" s="18" t="s">
        <v>83</v>
      </c>
    </row>
    <row r="209" spans="1:65" s="2" customFormat="1" ht="49.15" customHeight="1">
      <c r="A209" s="35"/>
      <c r="B209" s="36"/>
      <c r="C209" s="174" t="s">
        <v>368</v>
      </c>
      <c r="D209" s="174" t="s">
        <v>156</v>
      </c>
      <c r="E209" s="175" t="s">
        <v>754</v>
      </c>
      <c r="F209" s="176" t="s">
        <v>755</v>
      </c>
      <c r="G209" s="177" t="s">
        <v>249</v>
      </c>
      <c r="H209" s="178">
        <v>0.011</v>
      </c>
      <c r="I209" s="179"/>
      <c r="J209" s="180">
        <f>ROUND(I209*H209,2)</f>
        <v>0</v>
      </c>
      <c r="K209" s="176" t="s">
        <v>160</v>
      </c>
      <c r="L209" s="40"/>
      <c r="M209" s="181" t="s">
        <v>19</v>
      </c>
      <c r="N209" s="182" t="s">
        <v>44</v>
      </c>
      <c r="O209" s="65"/>
      <c r="P209" s="183">
        <f>O209*H209</f>
        <v>0</v>
      </c>
      <c r="Q209" s="183">
        <v>0</v>
      </c>
      <c r="R209" s="183">
        <f>Q209*H209</f>
        <v>0</v>
      </c>
      <c r="S209" s="183">
        <v>0</v>
      </c>
      <c r="T209" s="184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85" t="s">
        <v>212</v>
      </c>
      <c r="AT209" s="185" t="s">
        <v>156</v>
      </c>
      <c r="AU209" s="185" t="s">
        <v>83</v>
      </c>
      <c r="AY209" s="18" t="s">
        <v>153</v>
      </c>
      <c r="BE209" s="186">
        <f>IF(N209="základní",J209,0)</f>
        <v>0</v>
      </c>
      <c r="BF209" s="186">
        <f>IF(N209="snížená",J209,0)</f>
        <v>0</v>
      </c>
      <c r="BG209" s="186">
        <f>IF(N209="zákl. přenesená",J209,0)</f>
        <v>0</v>
      </c>
      <c r="BH209" s="186">
        <f>IF(N209="sníž. přenesená",J209,0)</f>
        <v>0</v>
      </c>
      <c r="BI209" s="186">
        <f>IF(N209="nulová",J209,0)</f>
        <v>0</v>
      </c>
      <c r="BJ209" s="18" t="s">
        <v>81</v>
      </c>
      <c r="BK209" s="186">
        <f>ROUND(I209*H209,2)</f>
        <v>0</v>
      </c>
      <c r="BL209" s="18" t="s">
        <v>212</v>
      </c>
      <c r="BM209" s="185" t="s">
        <v>756</v>
      </c>
    </row>
    <row r="210" spans="1:47" s="2" customFormat="1" ht="11.25">
      <c r="A210" s="35"/>
      <c r="B210" s="36"/>
      <c r="C210" s="37"/>
      <c r="D210" s="187" t="s">
        <v>163</v>
      </c>
      <c r="E210" s="37"/>
      <c r="F210" s="188" t="s">
        <v>757</v>
      </c>
      <c r="G210" s="37"/>
      <c r="H210" s="37"/>
      <c r="I210" s="189"/>
      <c r="J210" s="37"/>
      <c r="K210" s="37"/>
      <c r="L210" s="40"/>
      <c r="M210" s="190"/>
      <c r="N210" s="191"/>
      <c r="O210" s="65"/>
      <c r="P210" s="65"/>
      <c r="Q210" s="65"/>
      <c r="R210" s="65"/>
      <c r="S210" s="65"/>
      <c r="T210" s="66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T210" s="18" t="s">
        <v>163</v>
      </c>
      <c r="AU210" s="18" t="s">
        <v>83</v>
      </c>
    </row>
    <row r="211" spans="2:63" s="12" customFormat="1" ht="22.9" customHeight="1">
      <c r="B211" s="158"/>
      <c r="C211" s="159"/>
      <c r="D211" s="160" t="s">
        <v>72</v>
      </c>
      <c r="E211" s="172" t="s">
        <v>373</v>
      </c>
      <c r="F211" s="172" t="s">
        <v>374</v>
      </c>
      <c r="G211" s="159"/>
      <c r="H211" s="159"/>
      <c r="I211" s="162"/>
      <c r="J211" s="173">
        <f>BK211</f>
        <v>0</v>
      </c>
      <c r="K211" s="159"/>
      <c r="L211" s="164"/>
      <c r="M211" s="165"/>
      <c r="N211" s="166"/>
      <c r="O211" s="166"/>
      <c r="P211" s="167">
        <f>SUM(P212:P248)</f>
        <v>0</v>
      </c>
      <c r="Q211" s="166"/>
      <c r="R211" s="167">
        <f>SUM(R212:R248)</f>
        <v>0.07198</v>
      </c>
      <c r="S211" s="166"/>
      <c r="T211" s="168">
        <f>SUM(T212:T248)</f>
        <v>0.04944</v>
      </c>
      <c r="AR211" s="169" t="s">
        <v>83</v>
      </c>
      <c r="AT211" s="170" t="s">
        <v>72</v>
      </c>
      <c r="AU211" s="170" t="s">
        <v>81</v>
      </c>
      <c r="AY211" s="169" t="s">
        <v>153</v>
      </c>
      <c r="BK211" s="171">
        <f>SUM(BK212:BK248)</f>
        <v>0</v>
      </c>
    </row>
    <row r="212" spans="1:65" s="2" customFormat="1" ht="16.5" customHeight="1">
      <c r="A212" s="35"/>
      <c r="B212" s="36"/>
      <c r="C212" s="174" t="s">
        <v>375</v>
      </c>
      <c r="D212" s="174" t="s">
        <v>156</v>
      </c>
      <c r="E212" s="175" t="s">
        <v>376</v>
      </c>
      <c r="F212" s="176" t="s">
        <v>377</v>
      </c>
      <c r="G212" s="177" t="s">
        <v>211</v>
      </c>
      <c r="H212" s="178">
        <v>3</v>
      </c>
      <c r="I212" s="179"/>
      <c r="J212" s="180">
        <f>ROUND(I212*H212,2)</f>
        <v>0</v>
      </c>
      <c r="K212" s="176" t="s">
        <v>160</v>
      </c>
      <c r="L212" s="40"/>
      <c r="M212" s="181" t="s">
        <v>19</v>
      </c>
      <c r="N212" s="182" t="s">
        <v>44</v>
      </c>
      <c r="O212" s="65"/>
      <c r="P212" s="183">
        <f>O212*H212</f>
        <v>0</v>
      </c>
      <c r="Q212" s="183">
        <v>0</v>
      </c>
      <c r="R212" s="183">
        <f>Q212*H212</f>
        <v>0</v>
      </c>
      <c r="S212" s="183">
        <v>0.00049</v>
      </c>
      <c r="T212" s="184">
        <f>S212*H212</f>
        <v>0.00147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85" t="s">
        <v>212</v>
      </c>
      <c r="AT212" s="185" t="s">
        <v>156</v>
      </c>
      <c r="AU212" s="185" t="s">
        <v>83</v>
      </c>
      <c r="AY212" s="18" t="s">
        <v>153</v>
      </c>
      <c r="BE212" s="186">
        <f>IF(N212="základní",J212,0)</f>
        <v>0</v>
      </c>
      <c r="BF212" s="186">
        <f>IF(N212="snížená",J212,0)</f>
        <v>0</v>
      </c>
      <c r="BG212" s="186">
        <f>IF(N212="zákl. přenesená",J212,0)</f>
        <v>0</v>
      </c>
      <c r="BH212" s="186">
        <f>IF(N212="sníž. přenesená",J212,0)</f>
        <v>0</v>
      </c>
      <c r="BI212" s="186">
        <f>IF(N212="nulová",J212,0)</f>
        <v>0</v>
      </c>
      <c r="BJ212" s="18" t="s">
        <v>81</v>
      </c>
      <c r="BK212" s="186">
        <f>ROUND(I212*H212,2)</f>
        <v>0</v>
      </c>
      <c r="BL212" s="18" t="s">
        <v>212</v>
      </c>
      <c r="BM212" s="185" t="s">
        <v>378</v>
      </c>
    </row>
    <row r="213" spans="1:47" s="2" customFormat="1" ht="11.25">
      <c r="A213" s="35"/>
      <c r="B213" s="36"/>
      <c r="C213" s="37"/>
      <c r="D213" s="187" t="s">
        <v>163</v>
      </c>
      <c r="E213" s="37"/>
      <c r="F213" s="188" t="s">
        <v>379</v>
      </c>
      <c r="G213" s="37"/>
      <c r="H213" s="37"/>
      <c r="I213" s="189"/>
      <c r="J213" s="37"/>
      <c r="K213" s="37"/>
      <c r="L213" s="40"/>
      <c r="M213" s="190"/>
      <c r="N213" s="191"/>
      <c r="O213" s="65"/>
      <c r="P213" s="65"/>
      <c r="Q213" s="65"/>
      <c r="R213" s="65"/>
      <c r="S213" s="65"/>
      <c r="T213" s="66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T213" s="18" t="s">
        <v>163</v>
      </c>
      <c r="AU213" s="18" t="s">
        <v>83</v>
      </c>
    </row>
    <row r="214" spans="2:51" s="13" customFormat="1" ht="11.25">
      <c r="B214" s="192"/>
      <c r="C214" s="193"/>
      <c r="D214" s="194" t="s">
        <v>165</v>
      </c>
      <c r="E214" s="195" t="s">
        <v>19</v>
      </c>
      <c r="F214" s="196" t="s">
        <v>380</v>
      </c>
      <c r="G214" s="193"/>
      <c r="H214" s="197">
        <v>3</v>
      </c>
      <c r="I214" s="198"/>
      <c r="J214" s="193"/>
      <c r="K214" s="193"/>
      <c r="L214" s="199"/>
      <c r="M214" s="200"/>
      <c r="N214" s="201"/>
      <c r="O214" s="201"/>
      <c r="P214" s="201"/>
      <c r="Q214" s="201"/>
      <c r="R214" s="201"/>
      <c r="S214" s="201"/>
      <c r="T214" s="202"/>
      <c r="AT214" s="203" t="s">
        <v>165</v>
      </c>
      <c r="AU214" s="203" t="s">
        <v>83</v>
      </c>
      <c r="AV214" s="13" t="s">
        <v>83</v>
      </c>
      <c r="AW214" s="13" t="s">
        <v>34</v>
      </c>
      <c r="AX214" s="13" t="s">
        <v>81</v>
      </c>
      <c r="AY214" s="203" t="s">
        <v>153</v>
      </c>
    </row>
    <row r="215" spans="1:65" s="2" customFormat="1" ht="16.5" customHeight="1">
      <c r="A215" s="35"/>
      <c r="B215" s="36"/>
      <c r="C215" s="174" t="s">
        <v>381</v>
      </c>
      <c r="D215" s="174" t="s">
        <v>156</v>
      </c>
      <c r="E215" s="175" t="s">
        <v>382</v>
      </c>
      <c r="F215" s="176" t="s">
        <v>383</v>
      </c>
      <c r="G215" s="177" t="s">
        <v>384</v>
      </c>
      <c r="H215" s="178">
        <v>1</v>
      </c>
      <c r="I215" s="179"/>
      <c r="J215" s="180">
        <f>ROUND(I215*H215,2)</f>
        <v>0</v>
      </c>
      <c r="K215" s="176" t="s">
        <v>160</v>
      </c>
      <c r="L215" s="40"/>
      <c r="M215" s="181" t="s">
        <v>19</v>
      </c>
      <c r="N215" s="182" t="s">
        <v>44</v>
      </c>
      <c r="O215" s="65"/>
      <c r="P215" s="183">
        <f>O215*H215</f>
        <v>0</v>
      </c>
      <c r="Q215" s="183">
        <v>0</v>
      </c>
      <c r="R215" s="183">
        <f>Q215*H215</f>
        <v>0</v>
      </c>
      <c r="S215" s="183">
        <v>0.00156</v>
      </c>
      <c r="T215" s="184">
        <f>S215*H215</f>
        <v>0.00156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85" t="s">
        <v>212</v>
      </c>
      <c r="AT215" s="185" t="s">
        <v>156</v>
      </c>
      <c r="AU215" s="185" t="s">
        <v>83</v>
      </c>
      <c r="AY215" s="18" t="s">
        <v>153</v>
      </c>
      <c r="BE215" s="186">
        <f>IF(N215="základní",J215,0)</f>
        <v>0</v>
      </c>
      <c r="BF215" s="186">
        <f>IF(N215="snížená",J215,0)</f>
        <v>0</v>
      </c>
      <c r="BG215" s="186">
        <f>IF(N215="zákl. přenesená",J215,0)</f>
        <v>0</v>
      </c>
      <c r="BH215" s="186">
        <f>IF(N215="sníž. přenesená",J215,0)</f>
        <v>0</v>
      </c>
      <c r="BI215" s="186">
        <f>IF(N215="nulová",J215,0)</f>
        <v>0</v>
      </c>
      <c r="BJ215" s="18" t="s">
        <v>81</v>
      </c>
      <c r="BK215" s="186">
        <f>ROUND(I215*H215,2)</f>
        <v>0</v>
      </c>
      <c r="BL215" s="18" t="s">
        <v>212</v>
      </c>
      <c r="BM215" s="185" t="s">
        <v>385</v>
      </c>
    </row>
    <row r="216" spans="1:47" s="2" customFormat="1" ht="11.25">
      <c r="A216" s="35"/>
      <c r="B216" s="36"/>
      <c r="C216" s="37"/>
      <c r="D216" s="187" t="s">
        <v>163</v>
      </c>
      <c r="E216" s="37"/>
      <c r="F216" s="188" t="s">
        <v>386</v>
      </c>
      <c r="G216" s="37"/>
      <c r="H216" s="37"/>
      <c r="I216" s="189"/>
      <c r="J216" s="37"/>
      <c r="K216" s="37"/>
      <c r="L216" s="40"/>
      <c r="M216" s="190"/>
      <c r="N216" s="191"/>
      <c r="O216" s="65"/>
      <c r="P216" s="65"/>
      <c r="Q216" s="65"/>
      <c r="R216" s="65"/>
      <c r="S216" s="65"/>
      <c r="T216" s="66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T216" s="18" t="s">
        <v>163</v>
      </c>
      <c r="AU216" s="18" t="s">
        <v>83</v>
      </c>
    </row>
    <row r="217" spans="1:65" s="2" customFormat="1" ht="16.5" customHeight="1">
      <c r="A217" s="35"/>
      <c r="B217" s="36"/>
      <c r="C217" s="174" t="s">
        <v>387</v>
      </c>
      <c r="D217" s="174" t="s">
        <v>156</v>
      </c>
      <c r="E217" s="175" t="s">
        <v>388</v>
      </c>
      <c r="F217" s="176" t="s">
        <v>389</v>
      </c>
      <c r="G217" s="177" t="s">
        <v>211</v>
      </c>
      <c r="H217" s="178">
        <v>1</v>
      </c>
      <c r="I217" s="179"/>
      <c r="J217" s="180">
        <f>ROUND(I217*H217,2)</f>
        <v>0</v>
      </c>
      <c r="K217" s="176" t="s">
        <v>160</v>
      </c>
      <c r="L217" s="40"/>
      <c r="M217" s="181" t="s">
        <v>19</v>
      </c>
      <c r="N217" s="182" t="s">
        <v>44</v>
      </c>
      <c r="O217" s="65"/>
      <c r="P217" s="183">
        <f>O217*H217</f>
        <v>0</v>
      </c>
      <c r="Q217" s="183">
        <v>0</v>
      </c>
      <c r="R217" s="183">
        <f>Q217*H217</f>
        <v>0</v>
      </c>
      <c r="S217" s="183">
        <v>0.00762</v>
      </c>
      <c r="T217" s="184">
        <f>S217*H217</f>
        <v>0.00762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185" t="s">
        <v>212</v>
      </c>
      <c r="AT217" s="185" t="s">
        <v>156</v>
      </c>
      <c r="AU217" s="185" t="s">
        <v>83</v>
      </c>
      <c r="AY217" s="18" t="s">
        <v>153</v>
      </c>
      <c r="BE217" s="186">
        <f>IF(N217="základní",J217,0)</f>
        <v>0</v>
      </c>
      <c r="BF217" s="186">
        <f>IF(N217="snížená",J217,0)</f>
        <v>0</v>
      </c>
      <c r="BG217" s="186">
        <f>IF(N217="zákl. přenesená",J217,0)</f>
        <v>0</v>
      </c>
      <c r="BH217" s="186">
        <f>IF(N217="sníž. přenesená",J217,0)</f>
        <v>0</v>
      </c>
      <c r="BI217" s="186">
        <f>IF(N217="nulová",J217,0)</f>
        <v>0</v>
      </c>
      <c r="BJ217" s="18" t="s">
        <v>81</v>
      </c>
      <c r="BK217" s="186">
        <f>ROUND(I217*H217,2)</f>
        <v>0</v>
      </c>
      <c r="BL217" s="18" t="s">
        <v>212</v>
      </c>
      <c r="BM217" s="185" t="s">
        <v>390</v>
      </c>
    </row>
    <row r="218" spans="1:47" s="2" customFormat="1" ht="11.25">
      <c r="A218" s="35"/>
      <c r="B218" s="36"/>
      <c r="C218" s="37"/>
      <c r="D218" s="187" t="s">
        <v>163</v>
      </c>
      <c r="E218" s="37"/>
      <c r="F218" s="188" t="s">
        <v>391</v>
      </c>
      <c r="G218" s="37"/>
      <c r="H218" s="37"/>
      <c r="I218" s="189"/>
      <c r="J218" s="37"/>
      <c r="K218" s="37"/>
      <c r="L218" s="40"/>
      <c r="M218" s="190"/>
      <c r="N218" s="191"/>
      <c r="O218" s="65"/>
      <c r="P218" s="65"/>
      <c r="Q218" s="65"/>
      <c r="R218" s="65"/>
      <c r="S218" s="65"/>
      <c r="T218" s="66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T218" s="18" t="s">
        <v>163</v>
      </c>
      <c r="AU218" s="18" t="s">
        <v>83</v>
      </c>
    </row>
    <row r="219" spans="1:65" s="2" customFormat="1" ht="24.2" customHeight="1">
      <c r="A219" s="35"/>
      <c r="B219" s="36"/>
      <c r="C219" s="174" t="s">
        <v>392</v>
      </c>
      <c r="D219" s="174" t="s">
        <v>156</v>
      </c>
      <c r="E219" s="175" t="s">
        <v>393</v>
      </c>
      <c r="F219" s="176" t="s">
        <v>394</v>
      </c>
      <c r="G219" s="177" t="s">
        <v>384</v>
      </c>
      <c r="H219" s="178">
        <v>1</v>
      </c>
      <c r="I219" s="179"/>
      <c r="J219" s="180">
        <f>ROUND(I219*H219,2)</f>
        <v>0</v>
      </c>
      <c r="K219" s="176" t="s">
        <v>160</v>
      </c>
      <c r="L219" s="40"/>
      <c r="M219" s="181" t="s">
        <v>19</v>
      </c>
      <c r="N219" s="182" t="s">
        <v>44</v>
      </c>
      <c r="O219" s="65"/>
      <c r="P219" s="183">
        <f>O219*H219</f>
        <v>0</v>
      </c>
      <c r="Q219" s="183">
        <v>0</v>
      </c>
      <c r="R219" s="183">
        <f>Q219*H219</f>
        <v>0</v>
      </c>
      <c r="S219" s="183">
        <v>0.01933</v>
      </c>
      <c r="T219" s="184">
        <f>S219*H219</f>
        <v>0.01933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185" t="s">
        <v>212</v>
      </c>
      <c r="AT219" s="185" t="s">
        <v>156</v>
      </c>
      <c r="AU219" s="185" t="s">
        <v>83</v>
      </c>
      <c r="AY219" s="18" t="s">
        <v>153</v>
      </c>
      <c r="BE219" s="186">
        <f>IF(N219="základní",J219,0)</f>
        <v>0</v>
      </c>
      <c r="BF219" s="186">
        <f>IF(N219="snížená",J219,0)</f>
        <v>0</v>
      </c>
      <c r="BG219" s="186">
        <f>IF(N219="zákl. přenesená",J219,0)</f>
        <v>0</v>
      </c>
      <c r="BH219" s="186">
        <f>IF(N219="sníž. přenesená",J219,0)</f>
        <v>0</v>
      </c>
      <c r="BI219" s="186">
        <f>IF(N219="nulová",J219,0)</f>
        <v>0</v>
      </c>
      <c r="BJ219" s="18" t="s">
        <v>81</v>
      </c>
      <c r="BK219" s="186">
        <f>ROUND(I219*H219,2)</f>
        <v>0</v>
      </c>
      <c r="BL219" s="18" t="s">
        <v>212</v>
      </c>
      <c r="BM219" s="185" t="s">
        <v>395</v>
      </c>
    </row>
    <row r="220" spans="1:47" s="2" customFormat="1" ht="11.25">
      <c r="A220" s="35"/>
      <c r="B220" s="36"/>
      <c r="C220" s="37"/>
      <c r="D220" s="187" t="s">
        <v>163</v>
      </c>
      <c r="E220" s="37"/>
      <c r="F220" s="188" t="s">
        <v>396</v>
      </c>
      <c r="G220" s="37"/>
      <c r="H220" s="37"/>
      <c r="I220" s="189"/>
      <c r="J220" s="37"/>
      <c r="K220" s="37"/>
      <c r="L220" s="40"/>
      <c r="M220" s="190"/>
      <c r="N220" s="191"/>
      <c r="O220" s="65"/>
      <c r="P220" s="65"/>
      <c r="Q220" s="65"/>
      <c r="R220" s="65"/>
      <c r="S220" s="65"/>
      <c r="T220" s="66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T220" s="18" t="s">
        <v>163</v>
      </c>
      <c r="AU220" s="18" t="s">
        <v>83</v>
      </c>
    </row>
    <row r="221" spans="1:65" s="2" customFormat="1" ht="21.75" customHeight="1">
      <c r="A221" s="35"/>
      <c r="B221" s="36"/>
      <c r="C221" s="174" t="s">
        <v>397</v>
      </c>
      <c r="D221" s="174" t="s">
        <v>156</v>
      </c>
      <c r="E221" s="175" t="s">
        <v>398</v>
      </c>
      <c r="F221" s="176" t="s">
        <v>399</v>
      </c>
      <c r="G221" s="177" t="s">
        <v>384</v>
      </c>
      <c r="H221" s="178">
        <v>1</v>
      </c>
      <c r="I221" s="179"/>
      <c r="J221" s="180">
        <f>ROUND(I221*H221,2)</f>
        <v>0</v>
      </c>
      <c r="K221" s="176" t="s">
        <v>160</v>
      </c>
      <c r="L221" s="40"/>
      <c r="M221" s="181" t="s">
        <v>19</v>
      </c>
      <c r="N221" s="182" t="s">
        <v>44</v>
      </c>
      <c r="O221" s="65"/>
      <c r="P221" s="183">
        <f>O221*H221</f>
        <v>0</v>
      </c>
      <c r="Q221" s="183">
        <v>0</v>
      </c>
      <c r="R221" s="183">
        <f>Q221*H221</f>
        <v>0</v>
      </c>
      <c r="S221" s="183">
        <v>0.01946</v>
      </c>
      <c r="T221" s="184">
        <f>S221*H221</f>
        <v>0.01946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185" t="s">
        <v>212</v>
      </c>
      <c r="AT221" s="185" t="s">
        <v>156</v>
      </c>
      <c r="AU221" s="185" t="s">
        <v>83</v>
      </c>
      <c r="AY221" s="18" t="s">
        <v>153</v>
      </c>
      <c r="BE221" s="186">
        <f>IF(N221="základní",J221,0)</f>
        <v>0</v>
      </c>
      <c r="BF221" s="186">
        <f>IF(N221="snížená",J221,0)</f>
        <v>0</v>
      </c>
      <c r="BG221" s="186">
        <f>IF(N221="zákl. přenesená",J221,0)</f>
        <v>0</v>
      </c>
      <c r="BH221" s="186">
        <f>IF(N221="sníž. přenesená",J221,0)</f>
        <v>0</v>
      </c>
      <c r="BI221" s="186">
        <f>IF(N221="nulová",J221,0)</f>
        <v>0</v>
      </c>
      <c r="BJ221" s="18" t="s">
        <v>81</v>
      </c>
      <c r="BK221" s="186">
        <f>ROUND(I221*H221,2)</f>
        <v>0</v>
      </c>
      <c r="BL221" s="18" t="s">
        <v>212</v>
      </c>
      <c r="BM221" s="185" t="s">
        <v>400</v>
      </c>
    </row>
    <row r="222" spans="1:47" s="2" customFormat="1" ht="11.25">
      <c r="A222" s="35"/>
      <c r="B222" s="36"/>
      <c r="C222" s="37"/>
      <c r="D222" s="187" t="s">
        <v>163</v>
      </c>
      <c r="E222" s="37"/>
      <c r="F222" s="188" t="s">
        <v>401</v>
      </c>
      <c r="G222" s="37"/>
      <c r="H222" s="37"/>
      <c r="I222" s="189"/>
      <c r="J222" s="37"/>
      <c r="K222" s="37"/>
      <c r="L222" s="40"/>
      <c r="M222" s="190"/>
      <c r="N222" s="191"/>
      <c r="O222" s="65"/>
      <c r="P222" s="65"/>
      <c r="Q222" s="65"/>
      <c r="R222" s="65"/>
      <c r="S222" s="65"/>
      <c r="T222" s="66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T222" s="18" t="s">
        <v>163</v>
      </c>
      <c r="AU222" s="18" t="s">
        <v>83</v>
      </c>
    </row>
    <row r="223" spans="1:65" s="2" customFormat="1" ht="24.2" customHeight="1">
      <c r="A223" s="35"/>
      <c r="B223" s="36"/>
      <c r="C223" s="174" t="s">
        <v>402</v>
      </c>
      <c r="D223" s="174" t="s">
        <v>156</v>
      </c>
      <c r="E223" s="175" t="s">
        <v>403</v>
      </c>
      <c r="F223" s="176" t="s">
        <v>404</v>
      </c>
      <c r="G223" s="177" t="s">
        <v>384</v>
      </c>
      <c r="H223" s="178">
        <v>3</v>
      </c>
      <c r="I223" s="179"/>
      <c r="J223" s="180">
        <f>ROUND(I223*H223,2)</f>
        <v>0</v>
      </c>
      <c r="K223" s="176" t="s">
        <v>160</v>
      </c>
      <c r="L223" s="40"/>
      <c r="M223" s="181" t="s">
        <v>19</v>
      </c>
      <c r="N223" s="182" t="s">
        <v>44</v>
      </c>
      <c r="O223" s="65"/>
      <c r="P223" s="183">
        <f>O223*H223</f>
        <v>0</v>
      </c>
      <c r="Q223" s="183">
        <v>0.00024</v>
      </c>
      <c r="R223" s="183">
        <f>Q223*H223</f>
        <v>0.00072</v>
      </c>
      <c r="S223" s="183">
        <v>0</v>
      </c>
      <c r="T223" s="184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85" t="s">
        <v>212</v>
      </c>
      <c r="AT223" s="185" t="s">
        <v>156</v>
      </c>
      <c r="AU223" s="185" t="s">
        <v>83</v>
      </c>
      <c r="AY223" s="18" t="s">
        <v>153</v>
      </c>
      <c r="BE223" s="186">
        <f>IF(N223="základní",J223,0)</f>
        <v>0</v>
      </c>
      <c r="BF223" s="186">
        <f>IF(N223="snížená",J223,0)</f>
        <v>0</v>
      </c>
      <c r="BG223" s="186">
        <f>IF(N223="zákl. přenesená",J223,0)</f>
        <v>0</v>
      </c>
      <c r="BH223" s="186">
        <f>IF(N223="sníž. přenesená",J223,0)</f>
        <v>0</v>
      </c>
      <c r="BI223" s="186">
        <f>IF(N223="nulová",J223,0)</f>
        <v>0</v>
      </c>
      <c r="BJ223" s="18" t="s">
        <v>81</v>
      </c>
      <c r="BK223" s="186">
        <f>ROUND(I223*H223,2)</f>
        <v>0</v>
      </c>
      <c r="BL223" s="18" t="s">
        <v>212</v>
      </c>
      <c r="BM223" s="185" t="s">
        <v>405</v>
      </c>
    </row>
    <row r="224" spans="1:47" s="2" customFormat="1" ht="11.25">
      <c r="A224" s="35"/>
      <c r="B224" s="36"/>
      <c r="C224" s="37"/>
      <c r="D224" s="187" t="s">
        <v>163</v>
      </c>
      <c r="E224" s="37"/>
      <c r="F224" s="188" t="s">
        <v>406</v>
      </c>
      <c r="G224" s="37"/>
      <c r="H224" s="37"/>
      <c r="I224" s="189"/>
      <c r="J224" s="37"/>
      <c r="K224" s="37"/>
      <c r="L224" s="40"/>
      <c r="M224" s="190"/>
      <c r="N224" s="191"/>
      <c r="O224" s="65"/>
      <c r="P224" s="65"/>
      <c r="Q224" s="65"/>
      <c r="R224" s="65"/>
      <c r="S224" s="65"/>
      <c r="T224" s="66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T224" s="18" t="s">
        <v>163</v>
      </c>
      <c r="AU224" s="18" t="s">
        <v>83</v>
      </c>
    </row>
    <row r="225" spans="2:51" s="13" customFormat="1" ht="11.25">
      <c r="B225" s="192"/>
      <c r="C225" s="193"/>
      <c r="D225" s="194" t="s">
        <v>165</v>
      </c>
      <c r="E225" s="195" t="s">
        <v>19</v>
      </c>
      <c r="F225" s="196" t="s">
        <v>407</v>
      </c>
      <c r="G225" s="193"/>
      <c r="H225" s="197">
        <v>3</v>
      </c>
      <c r="I225" s="198"/>
      <c r="J225" s="193"/>
      <c r="K225" s="193"/>
      <c r="L225" s="199"/>
      <c r="M225" s="200"/>
      <c r="N225" s="201"/>
      <c r="O225" s="201"/>
      <c r="P225" s="201"/>
      <c r="Q225" s="201"/>
      <c r="R225" s="201"/>
      <c r="S225" s="201"/>
      <c r="T225" s="202"/>
      <c r="AT225" s="203" t="s">
        <v>165</v>
      </c>
      <c r="AU225" s="203" t="s">
        <v>83</v>
      </c>
      <c r="AV225" s="13" t="s">
        <v>83</v>
      </c>
      <c r="AW225" s="13" t="s">
        <v>34</v>
      </c>
      <c r="AX225" s="13" t="s">
        <v>81</v>
      </c>
      <c r="AY225" s="203" t="s">
        <v>153</v>
      </c>
    </row>
    <row r="226" spans="1:65" s="2" customFormat="1" ht="24.2" customHeight="1">
      <c r="A226" s="35"/>
      <c r="B226" s="36"/>
      <c r="C226" s="215" t="s">
        <v>408</v>
      </c>
      <c r="D226" s="215" t="s">
        <v>298</v>
      </c>
      <c r="E226" s="216" t="s">
        <v>409</v>
      </c>
      <c r="F226" s="217" t="s">
        <v>410</v>
      </c>
      <c r="G226" s="218" t="s">
        <v>205</v>
      </c>
      <c r="H226" s="219">
        <v>1.5</v>
      </c>
      <c r="I226" s="220"/>
      <c r="J226" s="221">
        <f>ROUND(I226*H226,2)</f>
        <v>0</v>
      </c>
      <c r="K226" s="217" t="s">
        <v>160</v>
      </c>
      <c r="L226" s="222"/>
      <c r="M226" s="223" t="s">
        <v>19</v>
      </c>
      <c r="N226" s="224" t="s">
        <v>44</v>
      </c>
      <c r="O226" s="65"/>
      <c r="P226" s="183">
        <f>O226*H226</f>
        <v>0</v>
      </c>
      <c r="Q226" s="183">
        <v>0.00018</v>
      </c>
      <c r="R226" s="183">
        <f>Q226*H226</f>
        <v>0.00027</v>
      </c>
      <c r="S226" s="183">
        <v>0</v>
      </c>
      <c r="T226" s="184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85" t="s">
        <v>302</v>
      </c>
      <c r="AT226" s="185" t="s">
        <v>298</v>
      </c>
      <c r="AU226" s="185" t="s">
        <v>83</v>
      </c>
      <c r="AY226" s="18" t="s">
        <v>153</v>
      </c>
      <c r="BE226" s="186">
        <f>IF(N226="základní",J226,0)</f>
        <v>0</v>
      </c>
      <c r="BF226" s="186">
        <f>IF(N226="snížená",J226,0)</f>
        <v>0</v>
      </c>
      <c r="BG226" s="186">
        <f>IF(N226="zákl. přenesená",J226,0)</f>
        <v>0</v>
      </c>
      <c r="BH226" s="186">
        <f>IF(N226="sníž. přenesená",J226,0)</f>
        <v>0</v>
      </c>
      <c r="BI226" s="186">
        <f>IF(N226="nulová",J226,0)</f>
        <v>0</v>
      </c>
      <c r="BJ226" s="18" t="s">
        <v>81</v>
      </c>
      <c r="BK226" s="186">
        <f>ROUND(I226*H226,2)</f>
        <v>0</v>
      </c>
      <c r="BL226" s="18" t="s">
        <v>212</v>
      </c>
      <c r="BM226" s="185" t="s">
        <v>411</v>
      </c>
    </row>
    <row r="227" spans="1:65" s="2" customFormat="1" ht="37.9" customHeight="1">
      <c r="A227" s="35"/>
      <c r="B227" s="36"/>
      <c r="C227" s="174" t="s">
        <v>412</v>
      </c>
      <c r="D227" s="174" t="s">
        <v>156</v>
      </c>
      <c r="E227" s="175" t="s">
        <v>413</v>
      </c>
      <c r="F227" s="176" t="s">
        <v>414</v>
      </c>
      <c r="G227" s="177" t="s">
        <v>384</v>
      </c>
      <c r="H227" s="178">
        <v>1</v>
      </c>
      <c r="I227" s="179"/>
      <c r="J227" s="180">
        <f>ROUND(I227*H227,2)</f>
        <v>0</v>
      </c>
      <c r="K227" s="176" t="s">
        <v>160</v>
      </c>
      <c r="L227" s="40"/>
      <c r="M227" s="181" t="s">
        <v>19</v>
      </c>
      <c r="N227" s="182" t="s">
        <v>44</v>
      </c>
      <c r="O227" s="65"/>
      <c r="P227" s="183">
        <f>O227*H227</f>
        <v>0</v>
      </c>
      <c r="Q227" s="183">
        <v>0.01387</v>
      </c>
      <c r="R227" s="183">
        <f>Q227*H227</f>
        <v>0.01387</v>
      </c>
      <c r="S227" s="183">
        <v>0</v>
      </c>
      <c r="T227" s="184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85" t="s">
        <v>212</v>
      </c>
      <c r="AT227" s="185" t="s">
        <v>156</v>
      </c>
      <c r="AU227" s="185" t="s">
        <v>83</v>
      </c>
      <c r="AY227" s="18" t="s">
        <v>153</v>
      </c>
      <c r="BE227" s="186">
        <f>IF(N227="základní",J227,0)</f>
        <v>0</v>
      </c>
      <c r="BF227" s="186">
        <f>IF(N227="snížená",J227,0)</f>
        <v>0</v>
      </c>
      <c r="BG227" s="186">
        <f>IF(N227="zákl. přenesená",J227,0)</f>
        <v>0</v>
      </c>
      <c r="BH227" s="186">
        <f>IF(N227="sníž. přenesená",J227,0)</f>
        <v>0</v>
      </c>
      <c r="BI227" s="186">
        <f>IF(N227="nulová",J227,0)</f>
        <v>0</v>
      </c>
      <c r="BJ227" s="18" t="s">
        <v>81</v>
      </c>
      <c r="BK227" s="186">
        <f>ROUND(I227*H227,2)</f>
        <v>0</v>
      </c>
      <c r="BL227" s="18" t="s">
        <v>212</v>
      </c>
      <c r="BM227" s="185" t="s">
        <v>415</v>
      </c>
    </row>
    <row r="228" spans="1:47" s="2" customFormat="1" ht="11.25">
      <c r="A228" s="35"/>
      <c r="B228" s="36"/>
      <c r="C228" s="37"/>
      <c r="D228" s="187" t="s">
        <v>163</v>
      </c>
      <c r="E228" s="37"/>
      <c r="F228" s="188" t="s">
        <v>416</v>
      </c>
      <c r="G228" s="37"/>
      <c r="H228" s="37"/>
      <c r="I228" s="189"/>
      <c r="J228" s="37"/>
      <c r="K228" s="37"/>
      <c r="L228" s="40"/>
      <c r="M228" s="190"/>
      <c r="N228" s="191"/>
      <c r="O228" s="65"/>
      <c r="P228" s="65"/>
      <c r="Q228" s="65"/>
      <c r="R228" s="65"/>
      <c r="S228" s="65"/>
      <c r="T228" s="66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T228" s="18" t="s">
        <v>163</v>
      </c>
      <c r="AU228" s="18" t="s">
        <v>83</v>
      </c>
    </row>
    <row r="229" spans="1:65" s="2" customFormat="1" ht="24.2" customHeight="1">
      <c r="A229" s="35"/>
      <c r="B229" s="36"/>
      <c r="C229" s="174" t="s">
        <v>417</v>
      </c>
      <c r="D229" s="174" t="s">
        <v>156</v>
      </c>
      <c r="E229" s="175" t="s">
        <v>418</v>
      </c>
      <c r="F229" s="176" t="s">
        <v>419</v>
      </c>
      <c r="G229" s="177" t="s">
        <v>211</v>
      </c>
      <c r="H229" s="178">
        <v>1</v>
      </c>
      <c r="I229" s="179"/>
      <c r="J229" s="180">
        <f>ROUND(I229*H229,2)</f>
        <v>0</v>
      </c>
      <c r="K229" s="176" t="s">
        <v>160</v>
      </c>
      <c r="L229" s="40"/>
      <c r="M229" s="181" t="s">
        <v>19</v>
      </c>
      <c r="N229" s="182" t="s">
        <v>44</v>
      </c>
      <c r="O229" s="65"/>
      <c r="P229" s="183">
        <f>O229*H229</f>
        <v>0</v>
      </c>
      <c r="Q229" s="183">
        <v>0</v>
      </c>
      <c r="R229" s="183">
        <f>Q229*H229</f>
        <v>0</v>
      </c>
      <c r="S229" s="183">
        <v>0</v>
      </c>
      <c r="T229" s="184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185" t="s">
        <v>212</v>
      </c>
      <c r="AT229" s="185" t="s">
        <v>156</v>
      </c>
      <c r="AU229" s="185" t="s">
        <v>83</v>
      </c>
      <c r="AY229" s="18" t="s">
        <v>153</v>
      </c>
      <c r="BE229" s="186">
        <f>IF(N229="základní",J229,0)</f>
        <v>0</v>
      </c>
      <c r="BF229" s="186">
        <f>IF(N229="snížená",J229,0)</f>
        <v>0</v>
      </c>
      <c r="BG229" s="186">
        <f>IF(N229="zákl. přenesená",J229,0)</f>
        <v>0</v>
      </c>
      <c r="BH229" s="186">
        <f>IF(N229="sníž. přenesená",J229,0)</f>
        <v>0</v>
      </c>
      <c r="BI229" s="186">
        <f>IF(N229="nulová",J229,0)</f>
        <v>0</v>
      </c>
      <c r="BJ229" s="18" t="s">
        <v>81</v>
      </c>
      <c r="BK229" s="186">
        <f>ROUND(I229*H229,2)</f>
        <v>0</v>
      </c>
      <c r="BL229" s="18" t="s">
        <v>212</v>
      </c>
      <c r="BM229" s="185" t="s">
        <v>420</v>
      </c>
    </row>
    <row r="230" spans="1:47" s="2" customFormat="1" ht="11.25">
      <c r="A230" s="35"/>
      <c r="B230" s="36"/>
      <c r="C230" s="37"/>
      <c r="D230" s="187" t="s">
        <v>163</v>
      </c>
      <c r="E230" s="37"/>
      <c r="F230" s="188" t="s">
        <v>421</v>
      </c>
      <c r="G230" s="37"/>
      <c r="H230" s="37"/>
      <c r="I230" s="189"/>
      <c r="J230" s="37"/>
      <c r="K230" s="37"/>
      <c r="L230" s="40"/>
      <c r="M230" s="190"/>
      <c r="N230" s="191"/>
      <c r="O230" s="65"/>
      <c r="P230" s="65"/>
      <c r="Q230" s="65"/>
      <c r="R230" s="65"/>
      <c r="S230" s="65"/>
      <c r="T230" s="66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T230" s="18" t="s">
        <v>163</v>
      </c>
      <c r="AU230" s="18" t="s">
        <v>83</v>
      </c>
    </row>
    <row r="231" spans="1:65" s="2" customFormat="1" ht="16.5" customHeight="1">
      <c r="A231" s="35"/>
      <c r="B231" s="36"/>
      <c r="C231" s="215" t="s">
        <v>422</v>
      </c>
      <c r="D231" s="215" t="s">
        <v>298</v>
      </c>
      <c r="E231" s="216" t="s">
        <v>423</v>
      </c>
      <c r="F231" s="217" t="s">
        <v>424</v>
      </c>
      <c r="G231" s="218" t="s">
        <v>211</v>
      </c>
      <c r="H231" s="219">
        <v>1</v>
      </c>
      <c r="I231" s="220"/>
      <c r="J231" s="221">
        <f>ROUND(I231*H231,2)</f>
        <v>0</v>
      </c>
      <c r="K231" s="217" t="s">
        <v>160</v>
      </c>
      <c r="L231" s="222"/>
      <c r="M231" s="223" t="s">
        <v>19</v>
      </c>
      <c r="N231" s="224" t="s">
        <v>44</v>
      </c>
      <c r="O231" s="65"/>
      <c r="P231" s="183">
        <f>O231*H231</f>
        <v>0</v>
      </c>
      <c r="Q231" s="183">
        <v>0.0024</v>
      </c>
      <c r="R231" s="183">
        <f>Q231*H231</f>
        <v>0.0024</v>
      </c>
      <c r="S231" s="183">
        <v>0</v>
      </c>
      <c r="T231" s="184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85" t="s">
        <v>302</v>
      </c>
      <c r="AT231" s="185" t="s">
        <v>298</v>
      </c>
      <c r="AU231" s="185" t="s">
        <v>83</v>
      </c>
      <c r="AY231" s="18" t="s">
        <v>153</v>
      </c>
      <c r="BE231" s="186">
        <f>IF(N231="základní",J231,0)</f>
        <v>0</v>
      </c>
      <c r="BF231" s="186">
        <f>IF(N231="snížená",J231,0)</f>
        <v>0</v>
      </c>
      <c r="BG231" s="186">
        <f>IF(N231="zákl. přenesená",J231,0)</f>
        <v>0</v>
      </c>
      <c r="BH231" s="186">
        <f>IF(N231="sníž. přenesená",J231,0)</f>
        <v>0</v>
      </c>
      <c r="BI231" s="186">
        <f>IF(N231="nulová",J231,0)</f>
        <v>0</v>
      </c>
      <c r="BJ231" s="18" t="s">
        <v>81</v>
      </c>
      <c r="BK231" s="186">
        <f>ROUND(I231*H231,2)</f>
        <v>0</v>
      </c>
      <c r="BL231" s="18" t="s">
        <v>212</v>
      </c>
      <c r="BM231" s="185" t="s">
        <v>425</v>
      </c>
    </row>
    <row r="232" spans="1:65" s="2" customFormat="1" ht="16.5" customHeight="1">
      <c r="A232" s="35"/>
      <c r="B232" s="36"/>
      <c r="C232" s="174" t="s">
        <v>426</v>
      </c>
      <c r="D232" s="174" t="s">
        <v>156</v>
      </c>
      <c r="E232" s="175" t="s">
        <v>427</v>
      </c>
      <c r="F232" s="176" t="s">
        <v>428</v>
      </c>
      <c r="G232" s="177" t="s">
        <v>384</v>
      </c>
      <c r="H232" s="178">
        <v>1</v>
      </c>
      <c r="I232" s="179"/>
      <c r="J232" s="180">
        <f>ROUND(I232*H232,2)</f>
        <v>0</v>
      </c>
      <c r="K232" s="176" t="s">
        <v>160</v>
      </c>
      <c r="L232" s="40"/>
      <c r="M232" s="181" t="s">
        <v>19</v>
      </c>
      <c r="N232" s="182" t="s">
        <v>44</v>
      </c>
      <c r="O232" s="65"/>
      <c r="P232" s="183">
        <f>O232*H232</f>
        <v>0</v>
      </c>
      <c r="Q232" s="183">
        <v>0.00583</v>
      </c>
      <c r="R232" s="183">
        <f>Q232*H232</f>
        <v>0.00583</v>
      </c>
      <c r="S232" s="183">
        <v>0</v>
      </c>
      <c r="T232" s="184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185" t="s">
        <v>212</v>
      </c>
      <c r="AT232" s="185" t="s">
        <v>156</v>
      </c>
      <c r="AU232" s="185" t="s">
        <v>83</v>
      </c>
      <c r="AY232" s="18" t="s">
        <v>153</v>
      </c>
      <c r="BE232" s="186">
        <f>IF(N232="základní",J232,0)</f>
        <v>0</v>
      </c>
      <c r="BF232" s="186">
        <f>IF(N232="snížená",J232,0)</f>
        <v>0</v>
      </c>
      <c r="BG232" s="186">
        <f>IF(N232="zákl. přenesená",J232,0)</f>
        <v>0</v>
      </c>
      <c r="BH232" s="186">
        <f>IF(N232="sníž. přenesená",J232,0)</f>
        <v>0</v>
      </c>
      <c r="BI232" s="186">
        <f>IF(N232="nulová",J232,0)</f>
        <v>0</v>
      </c>
      <c r="BJ232" s="18" t="s">
        <v>81</v>
      </c>
      <c r="BK232" s="186">
        <f>ROUND(I232*H232,2)</f>
        <v>0</v>
      </c>
      <c r="BL232" s="18" t="s">
        <v>212</v>
      </c>
      <c r="BM232" s="185" t="s">
        <v>429</v>
      </c>
    </row>
    <row r="233" spans="1:47" s="2" customFormat="1" ht="11.25">
      <c r="A233" s="35"/>
      <c r="B233" s="36"/>
      <c r="C233" s="37"/>
      <c r="D233" s="187" t="s">
        <v>163</v>
      </c>
      <c r="E233" s="37"/>
      <c r="F233" s="188" t="s">
        <v>430</v>
      </c>
      <c r="G233" s="37"/>
      <c r="H233" s="37"/>
      <c r="I233" s="189"/>
      <c r="J233" s="37"/>
      <c r="K233" s="37"/>
      <c r="L233" s="40"/>
      <c r="M233" s="190"/>
      <c r="N233" s="191"/>
      <c r="O233" s="65"/>
      <c r="P233" s="65"/>
      <c r="Q233" s="65"/>
      <c r="R233" s="65"/>
      <c r="S233" s="65"/>
      <c r="T233" s="66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T233" s="18" t="s">
        <v>163</v>
      </c>
      <c r="AU233" s="18" t="s">
        <v>83</v>
      </c>
    </row>
    <row r="234" spans="1:65" s="2" customFormat="1" ht="24.2" customHeight="1">
      <c r="A234" s="35"/>
      <c r="B234" s="36"/>
      <c r="C234" s="215" t="s">
        <v>431</v>
      </c>
      <c r="D234" s="215" t="s">
        <v>298</v>
      </c>
      <c r="E234" s="216" t="s">
        <v>432</v>
      </c>
      <c r="F234" s="217" t="s">
        <v>433</v>
      </c>
      <c r="G234" s="218" t="s">
        <v>211</v>
      </c>
      <c r="H234" s="219">
        <v>1</v>
      </c>
      <c r="I234" s="220"/>
      <c r="J234" s="221">
        <f>ROUND(I234*H234,2)</f>
        <v>0</v>
      </c>
      <c r="K234" s="217" t="s">
        <v>206</v>
      </c>
      <c r="L234" s="222"/>
      <c r="M234" s="223" t="s">
        <v>19</v>
      </c>
      <c r="N234" s="224" t="s">
        <v>44</v>
      </c>
      <c r="O234" s="65"/>
      <c r="P234" s="183">
        <f>O234*H234</f>
        <v>0</v>
      </c>
      <c r="Q234" s="183">
        <v>0.013</v>
      </c>
      <c r="R234" s="183">
        <f>Q234*H234</f>
        <v>0.013</v>
      </c>
      <c r="S234" s="183">
        <v>0</v>
      </c>
      <c r="T234" s="184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85" t="s">
        <v>302</v>
      </c>
      <c r="AT234" s="185" t="s">
        <v>298</v>
      </c>
      <c r="AU234" s="185" t="s">
        <v>83</v>
      </c>
      <c r="AY234" s="18" t="s">
        <v>153</v>
      </c>
      <c r="BE234" s="186">
        <f>IF(N234="základní",J234,0)</f>
        <v>0</v>
      </c>
      <c r="BF234" s="186">
        <f>IF(N234="snížená",J234,0)</f>
        <v>0</v>
      </c>
      <c r="BG234" s="186">
        <f>IF(N234="zákl. přenesená",J234,0)</f>
        <v>0</v>
      </c>
      <c r="BH234" s="186">
        <f>IF(N234="sníž. přenesená",J234,0)</f>
        <v>0</v>
      </c>
      <c r="BI234" s="186">
        <f>IF(N234="nulová",J234,0)</f>
        <v>0</v>
      </c>
      <c r="BJ234" s="18" t="s">
        <v>81</v>
      </c>
      <c r="BK234" s="186">
        <f>ROUND(I234*H234,2)</f>
        <v>0</v>
      </c>
      <c r="BL234" s="18" t="s">
        <v>212</v>
      </c>
      <c r="BM234" s="185" t="s">
        <v>434</v>
      </c>
    </row>
    <row r="235" spans="2:51" s="13" customFormat="1" ht="11.25">
      <c r="B235" s="192"/>
      <c r="C235" s="193"/>
      <c r="D235" s="194" t="s">
        <v>165</v>
      </c>
      <c r="E235" s="195" t="s">
        <v>19</v>
      </c>
      <c r="F235" s="196" t="s">
        <v>435</v>
      </c>
      <c r="G235" s="193"/>
      <c r="H235" s="197">
        <v>1</v>
      </c>
      <c r="I235" s="198"/>
      <c r="J235" s="193"/>
      <c r="K235" s="193"/>
      <c r="L235" s="199"/>
      <c r="M235" s="200"/>
      <c r="N235" s="201"/>
      <c r="O235" s="201"/>
      <c r="P235" s="201"/>
      <c r="Q235" s="201"/>
      <c r="R235" s="201"/>
      <c r="S235" s="201"/>
      <c r="T235" s="202"/>
      <c r="AT235" s="203" t="s">
        <v>165</v>
      </c>
      <c r="AU235" s="203" t="s">
        <v>83</v>
      </c>
      <c r="AV235" s="13" t="s">
        <v>83</v>
      </c>
      <c r="AW235" s="13" t="s">
        <v>34</v>
      </c>
      <c r="AX235" s="13" t="s">
        <v>81</v>
      </c>
      <c r="AY235" s="203" t="s">
        <v>153</v>
      </c>
    </row>
    <row r="236" spans="1:65" s="2" customFormat="1" ht="33" customHeight="1">
      <c r="A236" s="35"/>
      <c r="B236" s="36"/>
      <c r="C236" s="174" t="s">
        <v>436</v>
      </c>
      <c r="D236" s="174" t="s">
        <v>156</v>
      </c>
      <c r="E236" s="175" t="s">
        <v>437</v>
      </c>
      <c r="F236" s="176" t="s">
        <v>438</v>
      </c>
      <c r="G236" s="177" t="s">
        <v>211</v>
      </c>
      <c r="H236" s="178">
        <v>1</v>
      </c>
      <c r="I236" s="179"/>
      <c r="J236" s="180">
        <f>ROUND(I236*H236,2)</f>
        <v>0</v>
      </c>
      <c r="K236" s="176" t="s">
        <v>206</v>
      </c>
      <c r="L236" s="40"/>
      <c r="M236" s="181" t="s">
        <v>19</v>
      </c>
      <c r="N236" s="182" t="s">
        <v>44</v>
      </c>
      <c r="O236" s="65"/>
      <c r="P236" s="183">
        <f>O236*H236</f>
        <v>0</v>
      </c>
      <c r="Q236" s="183">
        <v>0.00285</v>
      </c>
      <c r="R236" s="183">
        <f>Q236*H236</f>
        <v>0.00285</v>
      </c>
      <c r="S236" s="183">
        <v>0</v>
      </c>
      <c r="T236" s="184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185" t="s">
        <v>212</v>
      </c>
      <c r="AT236" s="185" t="s">
        <v>156</v>
      </c>
      <c r="AU236" s="185" t="s">
        <v>83</v>
      </c>
      <c r="AY236" s="18" t="s">
        <v>153</v>
      </c>
      <c r="BE236" s="186">
        <f>IF(N236="základní",J236,0)</f>
        <v>0</v>
      </c>
      <c r="BF236" s="186">
        <f>IF(N236="snížená",J236,0)</f>
        <v>0</v>
      </c>
      <c r="BG236" s="186">
        <f>IF(N236="zákl. přenesená",J236,0)</f>
        <v>0</v>
      </c>
      <c r="BH236" s="186">
        <f>IF(N236="sníž. přenesená",J236,0)</f>
        <v>0</v>
      </c>
      <c r="BI236" s="186">
        <f>IF(N236="nulová",J236,0)</f>
        <v>0</v>
      </c>
      <c r="BJ236" s="18" t="s">
        <v>81</v>
      </c>
      <c r="BK236" s="186">
        <f>ROUND(I236*H236,2)</f>
        <v>0</v>
      </c>
      <c r="BL236" s="18" t="s">
        <v>212</v>
      </c>
      <c r="BM236" s="185" t="s">
        <v>439</v>
      </c>
    </row>
    <row r="237" spans="1:65" s="2" customFormat="1" ht="24.2" customHeight="1">
      <c r="A237" s="35"/>
      <c r="B237" s="36"/>
      <c r="C237" s="174" t="s">
        <v>440</v>
      </c>
      <c r="D237" s="174" t="s">
        <v>156</v>
      </c>
      <c r="E237" s="175" t="s">
        <v>441</v>
      </c>
      <c r="F237" s="176" t="s">
        <v>442</v>
      </c>
      <c r="G237" s="177" t="s">
        <v>384</v>
      </c>
      <c r="H237" s="178">
        <v>1</v>
      </c>
      <c r="I237" s="179"/>
      <c r="J237" s="180">
        <f>ROUND(I237*H237,2)</f>
        <v>0</v>
      </c>
      <c r="K237" s="176" t="s">
        <v>206</v>
      </c>
      <c r="L237" s="40"/>
      <c r="M237" s="181" t="s">
        <v>19</v>
      </c>
      <c r="N237" s="182" t="s">
        <v>44</v>
      </c>
      <c r="O237" s="65"/>
      <c r="P237" s="183">
        <f>O237*H237</f>
        <v>0</v>
      </c>
      <c r="Q237" s="183">
        <v>0.01736</v>
      </c>
      <c r="R237" s="183">
        <f>Q237*H237</f>
        <v>0.01736</v>
      </c>
      <c r="S237" s="183">
        <v>0</v>
      </c>
      <c r="T237" s="184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185" t="s">
        <v>212</v>
      </c>
      <c r="AT237" s="185" t="s">
        <v>156</v>
      </c>
      <c r="AU237" s="185" t="s">
        <v>83</v>
      </c>
      <c r="AY237" s="18" t="s">
        <v>153</v>
      </c>
      <c r="BE237" s="186">
        <f>IF(N237="základní",J237,0)</f>
        <v>0</v>
      </c>
      <c r="BF237" s="186">
        <f>IF(N237="snížená",J237,0)</f>
        <v>0</v>
      </c>
      <c r="BG237" s="186">
        <f>IF(N237="zákl. přenesená",J237,0)</f>
        <v>0</v>
      </c>
      <c r="BH237" s="186">
        <f>IF(N237="sníž. přenesená",J237,0)</f>
        <v>0</v>
      </c>
      <c r="BI237" s="186">
        <f>IF(N237="nulová",J237,0)</f>
        <v>0</v>
      </c>
      <c r="BJ237" s="18" t="s">
        <v>81</v>
      </c>
      <c r="BK237" s="186">
        <f>ROUND(I237*H237,2)</f>
        <v>0</v>
      </c>
      <c r="BL237" s="18" t="s">
        <v>212</v>
      </c>
      <c r="BM237" s="185" t="s">
        <v>443</v>
      </c>
    </row>
    <row r="238" spans="1:65" s="2" customFormat="1" ht="24.2" customHeight="1">
      <c r="A238" s="35"/>
      <c r="B238" s="36"/>
      <c r="C238" s="174" t="s">
        <v>444</v>
      </c>
      <c r="D238" s="174" t="s">
        <v>156</v>
      </c>
      <c r="E238" s="175" t="s">
        <v>445</v>
      </c>
      <c r="F238" s="176" t="s">
        <v>446</v>
      </c>
      <c r="G238" s="177" t="s">
        <v>384</v>
      </c>
      <c r="H238" s="178">
        <v>1</v>
      </c>
      <c r="I238" s="179"/>
      <c r="J238" s="180">
        <f>ROUND(I238*H238,2)</f>
        <v>0</v>
      </c>
      <c r="K238" s="176" t="s">
        <v>206</v>
      </c>
      <c r="L238" s="40"/>
      <c r="M238" s="181" t="s">
        <v>19</v>
      </c>
      <c r="N238" s="182" t="s">
        <v>44</v>
      </c>
      <c r="O238" s="65"/>
      <c r="P238" s="183">
        <f>O238*H238</f>
        <v>0</v>
      </c>
      <c r="Q238" s="183">
        <v>0.00214</v>
      </c>
      <c r="R238" s="183">
        <f>Q238*H238</f>
        <v>0.00214</v>
      </c>
      <c r="S238" s="183">
        <v>0</v>
      </c>
      <c r="T238" s="184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185" t="s">
        <v>212</v>
      </c>
      <c r="AT238" s="185" t="s">
        <v>156</v>
      </c>
      <c r="AU238" s="185" t="s">
        <v>83</v>
      </c>
      <c r="AY238" s="18" t="s">
        <v>153</v>
      </c>
      <c r="BE238" s="186">
        <f>IF(N238="základní",J238,0)</f>
        <v>0</v>
      </c>
      <c r="BF238" s="186">
        <f>IF(N238="snížená",J238,0)</f>
        <v>0</v>
      </c>
      <c r="BG238" s="186">
        <f>IF(N238="zákl. přenesená",J238,0)</f>
        <v>0</v>
      </c>
      <c r="BH238" s="186">
        <f>IF(N238="sníž. přenesená",J238,0)</f>
        <v>0</v>
      </c>
      <c r="BI238" s="186">
        <f>IF(N238="nulová",J238,0)</f>
        <v>0</v>
      </c>
      <c r="BJ238" s="18" t="s">
        <v>81</v>
      </c>
      <c r="BK238" s="186">
        <f>ROUND(I238*H238,2)</f>
        <v>0</v>
      </c>
      <c r="BL238" s="18" t="s">
        <v>212</v>
      </c>
      <c r="BM238" s="185" t="s">
        <v>447</v>
      </c>
    </row>
    <row r="239" spans="2:51" s="13" customFormat="1" ht="22.5">
      <c r="B239" s="192"/>
      <c r="C239" s="193"/>
      <c r="D239" s="194" t="s">
        <v>165</v>
      </c>
      <c r="E239" s="195" t="s">
        <v>19</v>
      </c>
      <c r="F239" s="196" t="s">
        <v>448</v>
      </c>
      <c r="G239" s="193"/>
      <c r="H239" s="197">
        <v>1</v>
      </c>
      <c r="I239" s="198"/>
      <c r="J239" s="193"/>
      <c r="K239" s="193"/>
      <c r="L239" s="199"/>
      <c r="M239" s="200"/>
      <c r="N239" s="201"/>
      <c r="O239" s="201"/>
      <c r="P239" s="201"/>
      <c r="Q239" s="201"/>
      <c r="R239" s="201"/>
      <c r="S239" s="201"/>
      <c r="T239" s="202"/>
      <c r="AT239" s="203" t="s">
        <v>165</v>
      </c>
      <c r="AU239" s="203" t="s">
        <v>83</v>
      </c>
      <c r="AV239" s="13" t="s">
        <v>83</v>
      </c>
      <c r="AW239" s="13" t="s">
        <v>34</v>
      </c>
      <c r="AX239" s="13" t="s">
        <v>81</v>
      </c>
      <c r="AY239" s="203" t="s">
        <v>153</v>
      </c>
    </row>
    <row r="240" spans="1:65" s="2" customFormat="1" ht="33" customHeight="1">
      <c r="A240" s="35"/>
      <c r="B240" s="36"/>
      <c r="C240" s="174" t="s">
        <v>449</v>
      </c>
      <c r="D240" s="174" t="s">
        <v>156</v>
      </c>
      <c r="E240" s="175" t="s">
        <v>450</v>
      </c>
      <c r="F240" s="176" t="s">
        <v>451</v>
      </c>
      <c r="G240" s="177" t="s">
        <v>384</v>
      </c>
      <c r="H240" s="178">
        <v>1</v>
      </c>
      <c r="I240" s="179"/>
      <c r="J240" s="180">
        <f>ROUND(I240*H240,2)</f>
        <v>0</v>
      </c>
      <c r="K240" s="176" t="s">
        <v>206</v>
      </c>
      <c r="L240" s="40"/>
      <c r="M240" s="181" t="s">
        <v>19</v>
      </c>
      <c r="N240" s="182" t="s">
        <v>44</v>
      </c>
      <c r="O240" s="65"/>
      <c r="P240" s="183">
        <f>O240*H240</f>
        <v>0</v>
      </c>
      <c r="Q240" s="183">
        <v>0.01046</v>
      </c>
      <c r="R240" s="183">
        <f>Q240*H240</f>
        <v>0.01046</v>
      </c>
      <c r="S240" s="183">
        <v>0</v>
      </c>
      <c r="T240" s="184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185" t="s">
        <v>212</v>
      </c>
      <c r="AT240" s="185" t="s">
        <v>156</v>
      </c>
      <c r="AU240" s="185" t="s">
        <v>83</v>
      </c>
      <c r="AY240" s="18" t="s">
        <v>153</v>
      </c>
      <c r="BE240" s="186">
        <f>IF(N240="základní",J240,0)</f>
        <v>0</v>
      </c>
      <c r="BF240" s="186">
        <f>IF(N240="snížená",J240,0)</f>
        <v>0</v>
      </c>
      <c r="BG240" s="186">
        <f>IF(N240="zákl. přenesená",J240,0)</f>
        <v>0</v>
      </c>
      <c r="BH240" s="186">
        <f>IF(N240="sníž. přenesená",J240,0)</f>
        <v>0</v>
      </c>
      <c r="BI240" s="186">
        <f>IF(N240="nulová",J240,0)</f>
        <v>0</v>
      </c>
      <c r="BJ240" s="18" t="s">
        <v>81</v>
      </c>
      <c r="BK240" s="186">
        <f>ROUND(I240*H240,2)</f>
        <v>0</v>
      </c>
      <c r="BL240" s="18" t="s">
        <v>212</v>
      </c>
      <c r="BM240" s="185" t="s">
        <v>452</v>
      </c>
    </row>
    <row r="241" spans="2:51" s="13" customFormat="1" ht="22.5">
      <c r="B241" s="192"/>
      <c r="C241" s="193"/>
      <c r="D241" s="194" t="s">
        <v>165</v>
      </c>
      <c r="E241" s="195" t="s">
        <v>19</v>
      </c>
      <c r="F241" s="196" t="s">
        <v>453</v>
      </c>
      <c r="G241" s="193"/>
      <c r="H241" s="197">
        <v>1</v>
      </c>
      <c r="I241" s="198"/>
      <c r="J241" s="193"/>
      <c r="K241" s="193"/>
      <c r="L241" s="199"/>
      <c r="M241" s="200"/>
      <c r="N241" s="201"/>
      <c r="O241" s="201"/>
      <c r="P241" s="201"/>
      <c r="Q241" s="201"/>
      <c r="R241" s="201"/>
      <c r="S241" s="201"/>
      <c r="T241" s="202"/>
      <c r="AT241" s="203" t="s">
        <v>165</v>
      </c>
      <c r="AU241" s="203" t="s">
        <v>83</v>
      </c>
      <c r="AV241" s="13" t="s">
        <v>83</v>
      </c>
      <c r="AW241" s="13" t="s">
        <v>34</v>
      </c>
      <c r="AX241" s="13" t="s">
        <v>81</v>
      </c>
      <c r="AY241" s="203" t="s">
        <v>153</v>
      </c>
    </row>
    <row r="242" spans="1:65" s="2" customFormat="1" ht="33" customHeight="1">
      <c r="A242" s="35"/>
      <c r="B242" s="36"/>
      <c r="C242" s="174" t="s">
        <v>454</v>
      </c>
      <c r="D242" s="174" t="s">
        <v>156</v>
      </c>
      <c r="E242" s="175" t="s">
        <v>455</v>
      </c>
      <c r="F242" s="176" t="s">
        <v>456</v>
      </c>
      <c r="G242" s="177" t="s">
        <v>211</v>
      </c>
      <c r="H242" s="178">
        <v>1</v>
      </c>
      <c r="I242" s="179"/>
      <c r="J242" s="180">
        <f>ROUND(I242*H242,2)</f>
        <v>0</v>
      </c>
      <c r="K242" s="176" t="s">
        <v>160</v>
      </c>
      <c r="L242" s="40"/>
      <c r="M242" s="181" t="s">
        <v>19</v>
      </c>
      <c r="N242" s="182" t="s">
        <v>44</v>
      </c>
      <c r="O242" s="65"/>
      <c r="P242" s="183">
        <f>O242*H242</f>
        <v>0</v>
      </c>
      <c r="Q242" s="183">
        <v>0.00128</v>
      </c>
      <c r="R242" s="183">
        <f>Q242*H242</f>
        <v>0.00128</v>
      </c>
      <c r="S242" s="183">
        <v>0</v>
      </c>
      <c r="T242" s="184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185" t="s">
        <v>212</v>
      </c>
      <c r="AT242" s="185" t="s">
        <v>156</v>
      </c>
      <c r="AU242" s="185" t="s">
        <v>83</v>
      </c>
      <c r="AY242" s="18" t="s">
        <v>153</v>
      </c>
      <c r="BE242" s="186">
        <f>IF(N242="základní",J242,0)</f>
        <v>0</v>
      </c>
      <c r="BF242" s="186">
        <f>IF(N242="snížená",J242,0)</f>
        <v>0</v>
      </c>
      <c r="BG242" s="186">
        <f>IF(N242="zákl. přenesená",J242,0)</f>
        <v>0</v>
      </c>
      <c r="BH242" s="186">
        <f>IF(N242="sníž. přenesená",J242,0)</f>
        <v>0</v>
      </c>
      <c r="BI242" s="186">
        <f>IF(N242="nulová",J242,0)</f>
        <v>0</v>
      </c>
      <c r="BJ242" s="18" t="s">
        <v>81</v>
      </c>
      <c r="BK242" s="186">
        <f>ROUND(I242*H242,2)</f>
        <v>0</v>
      </c>
      <c r="BL242" s="18" t="s">
        <v>212</v>
      </c>
      <c r="BM242" s="185" t="s">
        <v>457</v>
      </c>
    </row>
    <row r="243" spans="1:47" s="2" customFormat="1" ht="11.25">
      <c r="A243" s="35"/>
      <c r="B243" s="36"/>
      <c r="C243" s="37"/>
      <c r="D243" s="187" t="s">
        <v>163</v>
      </c>
      <c r="E243" s="37"/>
      <c r="F243" s="188" t="s">
        <v>458</v>
      </c>
      <c r="G243" s="37"/>
      <c r="H243" s="37"/>
      <c r="I243" s="189"/>
      <c r="J243" s="37"/>
      <c r="K243" s="37"/>
      <c r="L243" s="40"/>
      <c r="M243" s="190"/>
      <c r="N243" s="191"/>
      <c r="O243" s="65"/>
      <c r="P243" s="65"/>
      <c r="Q243" s="65"/>
      <c r="R243" s="65"/>
      <c r="S243" s="65"/>
      <c r="T243" s="66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T243" s="18" t="s">
        <v>163</v>
      </c>
      <c r="AU243" s="18" t="s">
        <v>83</v>
      </c>
    </row>
    <row r="244" spans="2:51" s="13" customFormat="1" ht="11.25">
      <c r="B244" s="192"/>
      <c r="C244" s="193"/>
      <c r="D244" s="194" t="s">
        <v>165</v>
      </c>
      <c r="E244" s="195" t="s">
        <v>19</v>
      </c>
      <c r="F244" s="196" t="s">
        <v>459</v>
      </c>
      <c r="G244" s="193"/>
      <c r="H244" s="197">
        <v>1</v>
      </c>
      <c r="I244" s="198"/>
      <c r="J244" s="193"/>
      <c r="K244" s="193"/>
      <c r="L244" s="199"/>
      <c r="M244" s="200"/>
      <c r="N244" s="201"/>
      <c r="O244" s="201"/>
      <c r="P244" s="201"/>
      <c r="Q244" s="201"/>
      <c r="R244" s="201"/>
      <c r="S244" s="201"/>
      <c r="T244" s="202"/>
      <c r="AT244" s="203" t="s">
        <v>165</v>
      </c>
      <c r="AU244" s="203" t="s">
        <v>83</v>
      </c>
      <c r="AV244" s="13" t="s">
        <v>83</v>
      </c>
      <c r="AW244" s="13" t="s">
        <v>34</v>
      </c>
      <c r="AX244" s="13" t="s">
        <v>81</v>
      </c>
      <c r="AY244" s="203" t="s">
        <v>153</v>
      </c>
    </row>
    <row r="245" spans="1:65" s="2" customFormat="1" ht="24.2" customHeight="1">
      <c r="A245" s="35"/>
      <c r="B245" s="36"/>
      <c r="C245" s="174" t="s">
        <v>460</v>
      </c>
      <c r="D245" s="174" t="s">
        <v>156</v>
      </c>
      <c r="E245" s="175" t="s">
        <v>461</v>
      </c>
      <c r="F245" s="176" t="s">
        <v>462</v>
      </c>
      <c r="G245" s="177" t="s">
        <v>384</v>
      </c>
      <c r="H245" s="178">
        <v>1</v>
      </c>
      <c r="I245" s="179"/>
      <c r="J245" s="180">
        <f>ROUND(I245*H245,2)</f>
        <v>0</v>
      </c>
      <c r="K245" s="176" t="s">
        <v>160</v>
      </c>
      <c r="L245" s="40"/>
      <c r="M245" s="181" t="s">
        <v>19</v>
      </c>
      <c r="N245" s="182" t="s">
        <v>44</v>
      </c>
      <c r="O245" s="65"/>
      <c r="P245" s="183">
        <f>O245*H245</f>
        <v>0</v>
      </c>
      <c r="Q245" s="183">
        <v>0.0018</v>
      </c>
      <c r="R245" s="183">
        <f>Q245*H245</f>
        <v>0.0018</v>
      </c>
      <c r="S245" s="183">
        <v>0</v>
      </c>
      <c r="T245" s="184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185" t="s">
        <v>212</v>
      </c>
      <c r="AT245" s="185" t="s">
        <v>156</v>
      </c>
      <c r="AU245" s="185" t="s">
        <v>83</v>
      </c>
      <c r="AY245" s="18" t="s">
        <v>153</v>
      </c>
      <c r="BE245" s="186">
        <f>IF(N245="základní",J245,0)</f>
        <v>0</v>
      </c>
      <c r="BF245" s="186">
        <f>IF(N245="snížená",J245,0)</f>
        <v>0</v>
      </c>
      <c r="BG245" s="186">
        <f>IF(N245="zákl. přenesená",J245,0)</f>
        <v>0</v>
      </c>
      <c r="BH245" s="186">
        <f>IF(N245="sníž. přenesená",J245,0)</f>
        <v>0</v>
      </c>
      <c r="BI245" s="186">
        <f>IF(N245="nulová",J245,0)</f>
        <v>0</v>
      </c>
      <c r="BJ245" s="18" t="s">
        <v>81</v>
      </c>
      <c r="BK245" s="186">
        <f>ROUND(I245*H245,2)</f>
        <v>0</v>
      </c>
      <c r="BL245" s="18" t="s">
        <v>212</v>
      </c>
      <c r="BM245" s="185" t="s">
        <v>463</v>
      </c>
    </row>
    <row r="246" spans="1:47" s="2" customFormat="1" ht="11.25">
      <c r="A246" s="35"/>
      <c r="B246" s="36"/>
      <c r="C246" s="37"/>
      <c r="D246" s="187" t="s">
        <v>163</v>
      </c>
      <c r="E246" s="37"/>
      <c r="F246" s="188" t="s">
        <v>464</v>
      </c>
      <c r="G246" s="37"/>
      <c r="H246" s="37"/>
      <c r="I246" s="189"/>
      <c r="J246" s="37"/>
      <c r="K246" s="37"/>
      <c r="L246" s="40"/>
      <c r="M246" s="190"/>
      <c r="N246" s="191"/>
      <c r="O246" s="65"/>
      <c r="P246" s="65"/>
      <c r="Q246" s="65"/>
      <c r="R246" s="65"/>
      <c r="S246" s="65"/>
      <c r="T246" s="66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T246" s="18" t="s">
        <v>163</v>
      </c>
      <c r="AU246" s="18" t="s">
        <v>83</v>
      </c>
    </row>
    <row r="247" spans="1:65" s="2" customFormat="1" ht="49.15" customHeight="1">
      <c r="A247" s="35"/>
      <c r="B247" s="36"/>
      <c r="C247" s="174" t="s">
        <v>465</v>
      </c>
      <c r="D247" s="174" t="s">
        <v>156</v>
      </c>
      <c r="E247" s="175" t="s">
        <v>758</v>
      </c>
      <c r="F247" s="176" t="s">
        <v>759</v>
      </c>
      <c r="G247" s="177" t="s">
        <v>249</v>
      </c>
      <c r="H247" s="178">
        <v>0.072</v>
      </c>
      <c r="I247" s="179"/>
      <c r="J247" s="180">
        <f>ROUND(I247*H247,2)</f>
        <v>0</v>
      </c>
      <c r="K247" s="176" t="s">
        <v>160</v>
      </c>
      <c r="L247" s="40"/>
      <c r="M247" s="181" t="s">
        <v>19</v>
      </c>
      <c r="N247" s="182" t="s">
        <v>44</v>
      </c>
      <c r="O247" s="65"/>
      <c r="P247" s="183">
        <f>O247*H247</f>
        <v>0</v>
      </c>
      <c r="Q247" s="183">
        <v>0</v>
      </c>
      <c r="R247" s="183">
        <f>Q247*H247</f>
        <v>0</v>
      </c>
      <c r="S247" s="183">
        <v>0</v>
      </c>
      <c r="T247" s="184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185" t="s">
        <v>212</v>
      </c>
      <c r="AT247" s="185" t="s">
        <v>156</v>
      </c>
      <c r="AU247" s="185" t="s">
        <v>83</v>
      </c>
      <c r="AY247" s="18" t="s">
        <v>153</v>
      </c>
      <c r="BE247" s="186">
        <f>IF(N247="základní",J247,0)</f>
        <v>0</v>
      </c>
      <c r="BF247" s="186">
        <f>IF(N247="snížená",J247,0)</f>
        <v>0</v>
      </c>
      <c r="BG247" s="186">
        <f>IF(N247="zákl. přenesená",J247,0)</f>
        <v>0</v>
      </c>
      <c r="BH247" s="186">
        <f>IF(N247="sníž. přenesená",J247,0)</f>
        <v>0</v>
      </c>
      <c r="BI247" s="186">
        <f>IF(N247="nulová",J247,0)</f>
        <v>0</v>
      </c>
      <c r="BJ247" s="18" t="s">
        <v>81</v>
      </c>
      <c r="BK247" s="186">
        <f>ROUND(I247*H247,2)</f>
        <v>0</v>
      </c>
      <c r="BL247" s="18" t="s">
        <v>212</v>
      </c>
      <c r="BM247" s="185" t="s">
        <v>760</v>
      </c>
    </row>
    <row r="248" spans="1:47" s="2" customFormat="1" ht="11.25">
      <c r="A248" s="35"/>
      <c r="B248" s="36"/>
      <c r="C248" s="37"/>
      <c r="D248" s="187" t="s">
        <v>163</v>
      </c>
      <c r="E248" s="37"/>
      <c r="F248" s="188" t="s">
        <v>761</v>
      </c>
      <c r="G248" s="37"/>
      <c r="H248" s="37"/>
      <c r="I248" s="189"/>
      <c r="J248" s="37"/>
      <c r="K248" s="37"/>
      <c r="L248" s="40"/>
      <c r="M248" s="190"/>
      <c r="N248" s="191"/>
      <c r="O248" s="65"/>
      <c r="P248" s="65"/>
      <c r="Q248" s="65"/>
      <c r="R248" s="65"/>
      <c r="S248" s="65"/>
      <c r="T248" s="66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T248" s="18" t="s">
        <v>163</v>
      </c>
      <c r="AU248" s="18" t="s">
        <v>83</v>
      </c>
    </row>
    <row r="249" spans="2:63" s="12" customFormat="1" ht="22.9" customHeight="1">
      <c r="B249" s="158"/>
      <c r="C249" s="159"/>
      <c r="D249" s="160" t="s">
        <v>72</v>
      </c>
      <c r="E249" s="172" t="s">
        <v>470</v>
      </c>
      <c r="F249" s="172" t="s">
        <v>471</v>
      </c>
      <c r="G249" s="159"/>
      <c r="H249" s="159"/>
      <c r="I249" s="162"/>
      <c r="J249" s="173">
        <f>BK249</f>
        <v>0</v>
      </c>
      <c r="K249" s="159"/>
      <c r="L249" s="164"/>
      <c r="M249" s="165"/>
      <c r="N249" s="166"/>
      <c r="O249" s="166"/>
      <c r="P249" s="167">
        <f>SUM(P250:P272)</f>
        <v>0</v>
      </c>
      <c r="Q249" s="166"/>
      <c r="R249" s="167">
        <f>SUM(R250:R272)</f>
        <v>0.0014600000000000001</v>
      </c>
      <c r="S249" s="166"/>
      <c r="T249" s="168">
        <f>SUM(T250:T272)</f>
        <v>0.00625</v>
      </c>
      <c r="AR249" s="169" t="s">
        <v>83</v>
      </c>
      <c r="AT249" s="170" t="s">
        <v>72</v>
      </c>
      <c r="AU249" s="170" t="s">
        <v>81</v>
      </c>
      <c r="AY249" s="169" t="s">
        <v>153</v>
      </c>
      <c r="BK249" s="171">
        <f>SUM(BK250:BK272)</f>
        <v>0</v>
      </c>
    </row>
    <row r="250" spans="1:65" s="2" customFormat="1" ht="21.75" customHeight="1">
      <c r="A250" s="35"/>
      <c r="B250" s="36"/>
      <c r="C250" s="174" t="s">
        <v>472</v>
      </c>
      <c r="D250" s="174" t="s">
        <v>156</v>
      </c>
      <c r="E250" s="175" t="s">
        <v>473</v>
      </c>
      <c r="F250" s="176" t="s">
        <v>474</v>
      </c>
      <c r="G250" s="177" t="s">
        <v>211</v>
      </c>
      <c r="H250" s="178">
        <v>4</v>
      </c>
      <c r="I250" s="179"/>
      <c r="J250" s="180">
        <f>ROUND(I250*H250,2)</f>
        <v>0</v>
      </c>
      <c r="K250" s="176" t="s">
        <v>206</v>
      </c>
      <c r="L250" s="40"/>
      <c r="M250" s="181" t="s">
        <v>19</v>
      </c>
      <c r="N250" s="182" t="s">
        <v>44</v>
      </c>
      <c r="O250" s="65"/>
      <c r="P250" s="183">
        <f>O250*H250</f>
        <v>0</v>
      </c>
      <c r="Q250" s="183">
        <v>0</v>
      </c>
      <c r="R250" s="183">
        <f>Q250*H250</f>
        <v>0</v>
      </c>
      <c r="S250" s="183">
        <v>5E-05</v>
      </c>
      <c r="T250" s="184">
        <f>S250*H250</f>
        <v>0.0002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185" t="s">
        <v>212</v>
      </c>
      <c r="AT250" s="185" t="s">
        <v>156</v>
      </c>
      <c r="AU250" s="185" t="s">
        <v>83</v>
      </c>
      <c r="AY250" s="18" t="s">
        <v>153</v>
      </c>
      <c r="BE250" s="186">
        <f>IF(N250="základní",J250,0)</f>
        <v>0</v>
      </c>
      <c r="BF250" s="186">
        <f>IF(N250="snížená",J250,0)</f>
        <v>0</v>
      </c>
      <c r="BG250" s="186">
        <f>IF(N250="zákl. přenesená",J250,0)</f>
        <v>0</v>
      </c>
      <c r="BH250" s="186">
        <f>IF(N250="sníž. přenesená",J250,0)</f>
        <v>0</v>
      </c>
      <c r="BI250" s="186">
        <f>IF(N250="nulová",J250,0)</f>
        <v>0</v>
      </c>
      <c r="BJ250" s="18" t="s">
        <v>81</v>
      </c>
      <c r="BK250" s="186">
        <f>ROUND(I250*H250,2)</f>
        <v>0</v>
      </c>
      <c r="BL250" s="18" t="s">
        <v>212</v>
      </c>
      <c r="BM250" s="185" t="s">
        <v>475</v>
      </c>
    </row>
    <row r="251" spans="2:51" s="13" customFormat="1" ht="11.25">
      <c r="B251" s="192"/>
      <c r="C251" s="193"/>
      <c r="D251" s="194" t="s">
        <v>165</v>
      </c>
      <c r="E251" s="195" t="s">
        <v>19</v>
      </c>
      <c r="F251" s="196" t="s">
        <v>476</v>
      </c>
      <c r="G251" s="193"/>
      <c r="H251" s="197">
        <v>4</v>
      </c>
      <c r="I251" s="198"/>
      <c r="J251" s="193"/>
      <c r="K251" s="193"/>
      <c r="L251" s="199"/>
      <c r="M251" s="200"/>
      <c r="N251" s="201"/>
      <c r="O251" s="201"/>
      <c r="P251" s="201"/>
      <c r="Q251" s="201"/>
      <c r="R251" s="201"/>
      <c r="S251" s="201"/>
      <c r="T251" s="202"/>
      <c r="AT251" s="203" t="s">
        <v>165</v>
      </c>
      <c r="AU251" s="203" t="s">
        <v>83</v>
      </c>
      <c r="AV251" s="13" t="s">
        <v>83</v>
      </c>
      <c r="AW251" s="13" t="s">
        <v>34</v>
      </c>
      <c r="AX251" s="13" t="s">
        <v>81</v>
      </c>
      <c r="AY251" s="203" t="s">
        <v>153</v>
      </c>
    </row>
    <row r="252" spans="1:65" s="2" customFormat="1" ht="24.2" customHeight="1">
      <c r="A252" s="35"/>
      <c r="B252" s="36"/>
      <c r="C252" s="174" t="s">
        <v>477</v>
      </c>
      <c r="D252" s="174" t="s">
        <v>156</v>
      </c>
      <c r="E252" s="175" t="s">
        <v>478</v>
      </c>
      <c r="F252" s="176" t="s">
        <v>479</v>
      </c>
      <c r="G252" s="177" t="s">
        <v>211</v>
      </c>
      <c r="H252" s="178">
        <v>1</v>
      </c>
      <c r="I252" s="179"/>
      <c r="J252" s="180">
        <f>ROUND(I252*H252,2)</f>
        <v>0</v>
      </c>
      <c r="K252" s="176" t="s">
        <v>206</v>
      </c>
      <c r="L252" s="40"/>
      <c r="M252" s="181" t="s">
        <v>19</v>
      </c>
      <c r="N252" s="182" t="s">
        <v>44</v>
      </c>
      <c r="O252" s="65"/>
      <c r="P252" s="183">
        <f>O252*H252</f>
        <v>0</v>
      </c>
      <c r="Q252" s="183">
        <v>0</v>
      </c>
      <c r="R252" s="183">
        <f>Q252*H252</f>
        <v>0</v>
      </c>
      <c r="S252" s="183">
        <v>5E-05</v>
      </c>
      <c r="T252" s="184">
        <f>S252*H252</f>
        <v>5E-05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185" t="s">
        <v>212</v>
      </c>
      <c r="AT252" s="185" t="s">
        <v>156</v>
      </c>
      <c r="AU252" s="185" t="s">
        <v>83</v>
      </c>
      <c r="AY252" s="18" t="s">
        <v>153</v>
      </c>
      <c r="BE252" s="186">
        <f>IF(N252="základní",J252,0)</f>
        <v>0</v>
      </c>
      <c r="BF252" s="186">
        <f>IF(N252="snížená",J252,0)</f>
        <v>0</v>
      </c>
      <c r="BG252" s="186">
        <f>IF(N252="zákl. přenesená",J252,0)</f>
        <v>0</v>
      </c>
      <c r="BH252" s="186">
        <f>IF(N252="sníž. přenesená",J252,0)</f>
        <v>0</v>
      </c>
      <c r="BI252" s="186">
        <f>IF(N252="nulová",J252,0)</f>
        <v>0</v>
      </c>
      <c r="BJ252" s="18" t="s">
        <v>81</v>
      </c>
      <c r="BK252" s="186">
        <f>ROUND(I252*H252,2)</f>
        <v>0</v>
      </c>
      <c r="BL252" s="18" t="s">
        <v>212</v>
      </c>
      <c r="BM252" s="185" t="s">
        <v>480</v>
      </c>
    </row>
    <row r="253" spans="1:65" s="2" customFormat="1" ht="37.9" customHeight="1">
      <c r="A253" s="35"/>
      <c r="B253" s="36"/>
      <c r="C253" s="174" t="s">
        <v>481</v>
      </c>
      <c r="D253" s="174" t="s">
        <v>156</v>
      </c>
      <c r="E253" s="175" t="s">
        <v>482</v>
      </c>
      <c r="F253" s="176" t="s">
        <v>483</v>
      </c>
      <c r="G253" s="177" t="s">
        <v>211</v>
      </c>
      <c r="H253" s="178">
        <v>3</v>
      </c>
      <c r="I253" s="179"/>
      <c r="J253" s="180">
        <f>ROUND(I253*H253,2)</f>
        <v>0</v>
      </c>
      <c r="K253" s="176" t="s">
        <v>160</v>
      </c>
      <c r="L253" s="40"/>
      <c r="M253" s="181" t="s">
        <v>19</v>
      </c>
      <c r="N253" s="182" t="s">
        <v>44</v>
      </c>
      <c r="O253" s="65"/>
      <c r="P253" s="183">
        <f>O253*H253</f>
        <v>0</v>
      </c>
      <c r="Q253" s="183">
        <v>0</v>
      </c>
      <c r="R253" s="183">
        <f>Q253*H253</f>
        <v>0</v>
      </c>
      <c r="S253" s="183">
        <v>0.002</v>
      </c>
      <c r="T253" s="184">
        <f>S253*H253</f>
        <v>0.006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185" t="s">
        <v>212</v>
      </c>
      <c r="AT253" s="185" t="s">
        <v>156</v>
      </c>
      <c r="AU253" s="185" t="s">
        <v>83</v>
      </c>
      <c r="AY253" s="18" t="s">
        <v>153</v>
      </c>
      <c r="BE253" s="186">
        <f>IF(N253="základní",J253,0)</f>
        <v>0</v>
      </c>
      <c r="BF253" s="186">
        <f>IF(N253="snížená",J253,0)</f>
        <v>0</v>
      </c>
      <c r="BG253" s="186">
        <f>IF(N253="zákl. přenesená",J253,0)</f>
        <v>0</v>
      </c>
      <c r="BH253" s="186">
        <f>IF(N253="sníž. přenesená",J253,0)</f>
        <v>0</v>
      </c>
      <c r="BI253" s="186">
        <f>IF(N253="nulová",J253,0)</f>
        <v>0</v>
      </c>
      <c r="BJ253" s="18" t="s">
        <v>81</v>
      </c>
      <c r="BK253" s="186">
        <f>ROUND(I253*H253,2)</f>
        <v>0</v>
      </c>
      <c r="BL253" s="18" t="s">
        <v>212</v>
      </c>
      <c r="BM253" s="185" t="s">
        <v>484</v>
      </c>
    </row>
    <row r="254" spans="1:47" s="2" customFormat="1" ht="11.25">
      <c r="A254" s="35"/>
      <c r="B254" s="36"/>
      <c r="C254" s="37"/>
      <c r="D254" s="187" t="s">
        <v>163</v>
      </c>
      <c r="E254" s="37"/>
      <c r="F254" s="188" t="s">
        <v>485</v>
      </c>
      <c r="G254" s="37"/>
      <c r="H254" s="37"/>
      <c r="I254" s="189"/>
      <c r="J254" s="37"/>
      <c r="K254" s="37"/>
      <c r="L254" s="40"/>
      <c r="M254" s="190"/>
      <c r="N254" s="191"/>
      <c r="O254" s="65"/>
      <c r="P254" s="65"/>
      <c r="Q254" s="65"/>
      <c r="R254" s="65"/>
      <c r="S254" s="65"/>
      <c r="T254" s="66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T254" s="18" t="s">
        <v>163</v>
      </c>
      <c r="AU254" s="18" t="s">
        <v>83</v>
      </c>
    </row>
    <row r="255" spans="1:65" s="2" customFormat="1" ht="37.9" customHeight="1">
      <c r="A255" s="35"/>
      <c r="B255" s="36"/>
      <c r="C255" s="174" t="s">
        <v>486</v>
      </c>
      <c r="D255" s="174" t="s">
        <v>156</v>
      </c>
      <c r="E255" s="175" t="s">
        <v>487</v>
      </c>
      <c r="F255" s="176" t="s">
        <v>488</v>
      </c>
      <c r="G255" s="177" t="s">
        <v>211</v>
      </c>
      <c r="H255" s="178">
        <v>3</v>
      </c>
      <c r="I255" s="179"/>
      <c r="J255" s="180">
        <f>ROUND(I255*H255,2)</f>
        <v>0</v>
      </c>
      <c r="K255" s="176" t="s">
        <v>160</v>
      </c>
      <c r="L255" s="40"/>
      <c r="M255" s="181" t="s">
        <v>19</v>
      </c>
      <c r="N255" s="182" t="s">
        <v>44</v>
      </c>
      <c r="O255" s="65"/>
      <c r="P255" s="183">
        <f>O255*H255</f>
        <v>0</v>
      </c>
      <c r="Q255" s="183">
        <v>0</v>
      </c>
      <c r="R255" s="183">
        <f>Q255*H255</f>
        <v>0</v>
      </c>
      <c r="S255" s="183">
        <v>0</v>
      </c>
      <c r="T255" s="184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185" t="s">
        <v>212</v>
      </c>
      <c r="AT255" s="185" t="s">
        <v>156</v>
      </c>
      <c r="AU255" s="185" t="s">
        <v>83</v>
      </c>
      <c r="AY255" s="18" t="s">
        <v>153</v>
      </c>
      <c r="BE255" s="186">
        <f>IF(N255="základní",J255,0)</f>
        <v>0</v>
      </c>
      <c r="BF255" s="186">
        <f>IF(N255="snížená",J255,0)</f>
        <v>0</v>
      </c>
      <c r="BG255" s="186">
        <f>IF(N255="zákl. přenesená",J255,0)</f>
        <v>0</v>
      </c>
      <c r="BH255" s="186">
        <f>IF(N255="sníž. přenesená",J255,0)</f>
        <v>0</v>
      </c>
      <c r="BI255" s="186">
        <f>IF(N255="nulová",J255,0)</f>
        <v>0</v>
      </c>
      <c r="BJ255" s="18" t="s">
        <v>81</v>
      </c>
      <c r="BK255" s="186">
        <f>ROUND(I255*H255,2)</f>
        <v>0</v>
      </c>
      <c r="BL255" s="18" t="s">
        <v>212</v>
      </c>
      <c r="BM255" s="185" t="s">
        <v>489</v>
      </c>
    </row>
    <row r="256" spans="1:47" s="2" customFormat="1" ht="11.25">
      <c r="A256" s="35"/>
      <c r="B256" s="36"/>
      <c r="C256" s="37"/>
      <c r="D256" s="187" t="s">
        <v>163</v>
      </c>
      <c r="E256" s="37"/>
      <c r="F256" s="188" t="s">
        <v>490</v>
      </c>
      <c r="G256" s="37"/>
      <c r="H256" s="37"/>
      <c r="I256" s="189"/>
      <c r="J256" s="37"/>
      <c r="K256" s="37"/>
      <c r="L256" s="40"/>
      <c r="M256" s="190"/>
      <c r="N256" s="191"/>
      <c r="O256" s="65"/>
      <c r="P256" s="65"/>
      <c r="Q256" s="65"/>
      <c r="R256" s="65"/>
      <c r="S256" s="65"/>
      <c r="T256" s="66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T256" s="18" t="s">
        <v>163</v>
      </c>
      <c r="AU256" s="18" t="s">
        <v>83</v>
      </c>
    </row>
    <row r="257" spans="1:65" s="2" customFormat="1" ht="24.2" customHeight="1">
      <c r="A257" s="35"/>
      <c r="B257" s="36"/>
      <c r="C257" s="215" t="s">
        <v>491</v>
      </c>
      <c r="D257" s="215" t="s">
        <v>298</v>
      </c>
      <c r="E257" s="216" t="s">
        <v>492</v>
      </c>
      <c r="F257" s="217" t="s">
        <v>493</v>
      </c>
      <c r="G257" s="218" t="s">
        <v>211</v>
      </c>
      <c r="H257" s="219">
        <v>3</v>
      </c>
      <c r="I257" s="220"/>
      <c r="J257" s="221">
        <f>ROUND(I257*H257,2)</f>
        <v>0</v>
      </c>
      <c r="K257" s="217" t="s">
        <v>206</v>
      </c>
      <c r="L257" s="222"/>
      <c r="M257" s="223" t="s">
        <v>19</v>
      </c>
      <c r="N257" s="224" t="s">
        <v>44</v>
      </c>
      <c r="O257" s="65"/>
      <c r="P257" s="183">
        <f>O257*H257</f>
        <v>0</v>
      </c>
      <c r="Q257" s="183">
        <v>0.00034</v>
      </c>
      <c r="R257" s="183">
        <f>Q257*H257</f>
        <v>0.00102</v>
      </c>
      <c r="S257" s="183">
        <v>0</v>
      </c>
      <c r="T257" s="184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185" t="s">
        <v>302</v>
      </c>
      <c r="AT257" s="185" t="s">
        <v>298</v>
      </c>
      <c r="AU257" s="185" t="s">
        <v>83</v>
      </c>
      <c r="AY257" s="18" t="s">
        <v>153</v>
      </c>
      <c r="BE257" s="186">
        <f>IF(N257="základní",J257,0)</f>
        <v>0</v>
      </c>
      <c r="BF257" s="186">
        <f>IF(N257="snížená",J257,0)</f>
        <v>0</v>
      </c>
      <c r="BG257" s="186">
        <f>IF(N257="zákl. přenesená",J257,0)</f>
        <v>0</v>
      </c>
      <c r="BH257" s="186">
        <f>IF(N257="sníž. přenesená",J257,0)</f>
        <v>0</v>
      </c>
      <c r="BI257" s="186">
        <f>IF(N257="nulová",J257,0)</f>
        <v>0</v>
      </c>
      <c r="BJ257" s="18" t="s">
        <v>81</v>
      </c>
      <c r="BK257" s="186">
        <f>ROUND(I257*H257,2)</f>
        <v>0</v>
      </c>
      <c r="BL257" s="18" t="s">
        <v>212</v>
      </c>
      <c r="BM257" s="185" t="s">
        <v>494</v>
      </c>
    </row>
    <row r="258" spans="1:65" s="2" customFormat="1" ht="44.25" customHeight="1">
      <c r="A258" s="35"/>
      <c r="B258" s="36"/>
      <c r="C258" s="174" t="s">
        <v>495</v>
      </c>
      <c r="D258" s="174" t="s">
        <v>156</v>
      </c>
      <c r="E258" s="175" t="s">
        <v>496</v>
      </c>
      <c r="F258" s="176" t="s">
        <v>497</v>
      </c>
      <c r="G258" s="177" t="s">
        <v>211</v>
      </c>
      <c r="H258" s="178">
        <v>1</v>
      </c>
      <c r="I258" s="179"/>
      <c r="J258" s="180">
        <f>ROUND(I258*H258,2)</f>
        <v>0</v>
      </c>
      <c r="K258" s="176" t="s">
        <v>160</v>
      </c>
      <c r="L258" s="40"/>
      <c r="M258" s="181" t="s">
        <v>19</v>
      </c>
      <c r="N258" s="182" t="s">
        <v>44</v>
      </c>
      <c r="O258" s="65"/>
      <c r="P258" s="183">
        <f>O258*H258</f>
        <v>0</v>
      </c>
      <c r="Q258" s="183">
        <v>0</v>
      </c>
      <c r="R258" s="183">
        <f>Q258*H258</f>
        <v>0</v>
      </c>
      <c r="S258" s="183">
        <v>0</v>
      </c>
      <c r="T258" s="184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185" t="s">
        <v>212</v>
      </c>
      <c r="AT258" s="185" t="s">
        <v>156</v>
      </c>
      <c r="AU258" s="185" t="s">
        <v>83</v>
      </c>
      <c r="AY258" s="18" t="s">
        <v>153</v>
      </c>
      <c r="BE258" s="186">
        <f>IF(N258="základní",J258,0)</f>
        <v>0</v>
      </c>
      <c r="BF258" s="186">
        <f>IF(N258="snížená",J258,0)</f>
        <v>0</v>
      </c>
      <c r="BG258" s="186">
        <f>IF(N258="zákl. přenesená",J258,0)</f>
        <v>0</v>
      </c>
      <c r="BH258" s="186">
        <f>IF(N258="sníž. přenesená",J258,0)</f>
        <v>0</v>
      </c>
      <c r="BI258" s="186">
        <f>IF(N258="nulová",J258,0)</f>
        <v>0</v>
      </c>
      <c r="BJ258" s="18" t="s">
        <v>81</v>
      </c>
      <c r="BK258" s="186">
        <f>ROUND(I258*H258,2)</f>
        <v>0</v>
      </c>
      <c r="BL258" s="18" t="s">
        <v>212</v>
      </c>
      <c r="BM258" s="185" t="s">
        <v>498</v>
      </c>
    </row>
    <row r="259" spans="1:47" s="2" customFormat="1" ht="11.25">
      <c r="A259" s="35"/>
      <c r="B259" s="36"/>
      <c r="C259" s="37"/>
      <c r="D259" s="187" t="s">
        <v>163</v>
      </c>
      <c r="E259" s="37"/>
      <c r="F259" s="188" t="s">
        <v>499</v>
      </c>
      <c r="G259" s="37"/>
      <c r="H259" s="37"/>
      <c r="I259" s="189"/>
      <c r="J259" s="37"/>
      <c r="K259" s="37"/>
      <c r="L259" s="40"/>
      <c r="M259" s="190"/>
      <c r="N259" s="191"/>
      <c r="O259" s="65"/>
      <c r="P259" s="65"/>
      <c r="Q259" s="65"/>
      <c r="R259" s="65"/>
      <c r="S259" s="65"/>
      <c r="T259" s="66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T259" s="18" t="s">
        <v>163</v>
      </c>
      <c r="AU259" s="18" t="s">
        <v>83</v>
      </c>
    </row>
    <row r="260" spans="2:51" s="13" customFormat="1" ht="11.25">
      <c r="B260" s="192"/>
      <c r="C260" s="193"/>
      <c r="D260" s="194" t="s">
        <v>165</v>
      </c>
      <c r="E260" s="195" t="s">
        <v>19</v>
      </c>
      <c r="F260" s="196" t="s">
        <v>500</v>
      </c>
      <c r="G260" s="193"/>
      <c r="H260" s="197">
        <v>1</v>
      </c>
      <c r="I260" s="198"/>
      <c r="J260" s="193"/>
      <c r="K260" s="193"/>
      <c r="L260" s="199"/>
      <c r="M260" s="200"/>
      <c r="N260" s="201"/>
      <c r="O260" s="201"/>
      <c r="P260" s="201"/>
      <c r="Q260" s="201"/>
      <c r="R260" s="201"/>
      <c r="S260" s="201"/>
      <c r="T260" s="202"/>
      <c r="AT260" s="203" t="s">
        <v>165</v>
      </c>
      <c r="AU260" s="203" t="s">
        <v>83</v>
      </c>
      <c r="AV260" s="13" t="s">
        <v>83</v>
      </c>
      <c r="AW260" s="13" t="s">
        <v>34</v>
      </c>
      <c r="AX260" s="13" t="s">
        <v>81</v>
      </c>
      <c r="AY260" s="203" t="s">
        <v>153</v>
      </c>
    </row>
    <row r="261" spans="1:65" s="2" customFormat="1" ht="24.2" customHeight="1">
      <c r="A261" s="35"/>
      <c r="B261" s="36"/>
      <c r="C261" s="215" t="s">
        <v>501</v>
      </c>
      <c r="D261" s="215" t="s">
        <v>298</v>
      </c>
      <c r="E261" s="216" t="s">
        <v>502</v>
      </c>
      <c r="F261" s="217" t="s">
        <v>503</v>
      </c>
      <c r="G261" s="218" t="s">
        <v>211</v>
      </c>
      <c r="H261" s="219">
        <v>1</v>
      </c>
      <c r="I261" s="220"/>
      <c r="J261" s="221">
        <f>ROUND(I261*H261,2)</f>
        <v>0</v>
      </c>
      <c r="K261" s="217" t="s">
        <v>160</v>
      </c>
      <c r="L261" s="222"/>
      <c r="M261" s="223" t="s">
        <v>19</v>
      </c>
      <c r="N261" s="224" t="s">
        <v>44</v>
      </c>
      <c r="O261" s="65"/>
      <c r="P261" s="183">
        <f>O261*H261</f>
        <v>0</v>
      </c>
      <c r="Q261" s="183">
        <v>9E-05</v>
      </c>
      <c r="R261" s="183">
        <f>Q261*H261</f>
        <v>9E-05</v>
      </c>
      <c r="S261" s="183">
        <v>0</v>
      </c>
      <c r="T261" s="184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185" t="s">
        <v>302</v>
      </c>
      <c r="AT261" s="185" t="s">
        <v>298</v>
      </c>
      <c r="AU261" s="185" t="s">
        <v>83</v>
      </c>
      <c r="AY261" s="18" t="s">
        <v>153</v>
      </c>
      <c r="BE261" s="186">
        <f>IF(N261="základní",J261,0)</f>
        <v>0</v>
      </c>
      <c r="BF261" s="186">
        <f>IF(N261="snížená",J261,0)</f>
        <v>0</v>
      </c>
      <c r="BG261" s="186">
        <f>IF(N261="zákl. přenesená",J261,0)</f>
        <v>0</v>
      </c>
      <c r="BH261" s="186">
        <f>IF(N261="sníž. přenesená",J261,0)</f>
        <v>0</v>
      </c>
      <c r="BI261" s="186">
        <f>IF(N261="nulová",J261,0)</f>
        <v>0</v>
      </c>
      <c r="BJ261" s="18" t="s">
        <v>81</v>
      </c>
      <c r="BK261" s="186">
        <f>ROUND(I261*H261,2)</f>
        <v>0</v>
      </c>
      <c r="BL261" s="18" t="s">
        <v>212</v>
      </c>
      <c r="BM261" s="185" t="s">
        <v>504</v>
      </c>
    </row>
    <row r="262" spans="1:65" s="2" customFormat="1" ht="49.15" customHeight="1">
      <c r="A262" s="35"/>
      <c r="B262" s="36"/>
      <c r="C262" s="174" t="s">
        <v>505</v>
      </c>
      <c r="D262" s="174" t="s">
        <v>156</v>
      </c>
      <c r="E262" s="175" t="s">
        <v>506</v>
      </c>
      <c r="F262" s="176" t="s">
        <v>507</v>
      </c>
      <c r="G262" s="177" t="s">
        <v>211</v>
      </c>
      <c r="H262" s="178">
        <v>3</v>
      </c>
      <c r="I262" s="179"/>
      <c r="J262" s="180">
        <f>ROUND(I262*H262,2)</f>
        <v>0</v>
      </c>
      <c r="K262" s="176" t="s">
        <v>160</v>
      </c>
      <c r="L262" s="40"/>
      <c r="M262" s="181" t="s">
        <v>19</v>
      </c>
      <c r="N262" s="182" t="s">
        <v>44</v>
      </c>
      <c r="O262" s="65"/>
      <c r="P262" s="183">
        <f>O262*H262</f>
        <v>0</v>
      </c>
      <c r="Q262" s="183">
        <v>0</v>
      </c>
      <c r="R262" s="183">
        <f>Q262*H262</f>
        <v>0</v>
      </c>
      <c r="S262" s="183">
        <v>0</v>
      </c>
      <c r="T262" s="184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185" t="s">
        <v>212</v>
      </c>
      <c r="AT262" s="185" t="s">
        <v>156</v>
      </c>
      <c r="AU262" s="185" t="s">
        <v>83</v>
      </c>
      <c r="AY262" s="18" t="s">
        <v>153</v>
      </c>
      <c r="BE262" s="186">
        <f>IF(N262="základní",J262,0)</f>
        <v>0</v>
      </c>
      <c r="BF262" s="186">
        <f>IF(N262="snížená",J262,0)</f>
        <v>0</v>
      </c>
      <c r="BG262" s="186">
        <f>IF(N262="zákl. přenesená",J262,0)</f>
        <v>0</v>
      </c>
      <c r="BH262" s="186">
        <f>IF(N262="sníž. přenesená",J262,0)</f>
        <v>0</v>
      </c>
      <c r="BI262" s="186">
        <f>IF(N262="nulová",J262,0)</f>
        <v>0</v>
      </c>
      <c r="BJ262" s="18" t="s">
        <v>81</v>
      </c>
      <c r="BK262" s="186">
        <f>ROUND(I262*H262,2)</f>
        <v>0</v>
      </c>
      <c r="BL262" s="18" t="s">
        <v>212</v>
      </c>
      <c r="BM262" s="185" t="s">
        <v>508</v>
      </c>
    </row>
    <row r="263" spans="1:47" s="2" customFormat="1" ht="11.25">
      <c r="A263" s="35"/>
      <c r="B263" s="36"/>
      <c r="C263" s="37"/>
      <c r="D263" s="187" t="s">
        <v>163</v>
      </c>
      <c r="E263" s="37"/>
      <c r="F263" s="188" t="s">
        <v>509</v>
      </c>
      <c r="G263" s="37"/>
      <c r="H263" s="37"/>
      <c r="I263" s="189"/>
      <c r="J263" s="37"/>
      <c r="K263" s="37"/>
      <c r="L263" s="40"/>
      <c r="M263" s="190"/>
      <c r="N263" s="191"/>
      <c r="O263" s="65"/>
      <c r="P263" s="65"/>
      <c r="Q263" s="65"/>
      <c r="R263" s="65"/>
      <c r="S263" s="65"/>
      <c r="T263" s="66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T263" s="18" t="s">
        <v>163</v>
      </c>
      <c r="AU263" s="18" t="s">
        <v>83</v>
      </c>
    </row>
    <row r="264" spans="2:51" s="13" customFormat="1" ht="22.5">
      <c r="B264" s="192"/>
      <c r="C264" s="193"/>
      <c r="D264" s="194" t="s">
        <v>165</v>
      </c>
      <c r="E264" s="195" t="s">
        <v>19</v>
      </c>
      <c r="F264" s="196" t="s">
        <v>510</v>
      </c>
      <c r="G264" s="193"/>
      <c r="H264" s="197">
        <v>3</v>
      </c>
      <c r="I264" s="198"/>
      <c r="J264" s="193"/>
      <c r="K264" s="193"/>
      <c r="L264" s="199"/>
      <c r="M264" s="200"/>
      <c r="N264" s="201"/>
      <c r="O264" s="201"/>
      <c r="P264" s="201"/>
      <c r="Q264" s="201"/>
      <c r="R264" s="201"/>
      <c r="S264" s="201"/>
      <c r="T264" s="202"/>
      <c r="AT264" s="203" t="s">
        <v>165</v>
      </c>
      <c r="AU264" s="203" t="s">
        <v>83</v>
      </c>
      <c r="AV264" s="13" t="s">
        <v>83</v>
      </c>
      <c r="AW264" s="13" t="s">
        <v>34</v>
      </c>
      <c r="AX264" s="13" t="s">
        <v>81</v>
      </c>
      <c r="AY264" s="203" t="s">
        <v>153</v>
      </c>
    </row>
    <row r="265" spans="1:65" s="2" customFormat="1" ht="24.2" customHeight="1">
      <c r="A265" s="35"/>
      <c r="B265" s="36"/>
      <c r="C265" s="215" t="s">
        <v>511</v>
      </c>
      <c r="D265" s="215" t="s">
        <v>298</v>
      </c>
      <c r="E265" s="216" t="s">
        <v>512</v>
      </c>
      <c r="F265" s="217" t="s">
        <v>513</v>
      </c>
      <c r="G265" s="218" t="s">
        <v>211</v>
      </c>
      <c r="H265" s="219">
        <v>3</v>
      </c>
      <c r="I265" s="220"/>
      <c r="J265" s="221">
        <f>ROUND(I265*H265,2)</f>
        <v>0</v>
      </c>
      <c r="K265" s="217" t="s">
        <v>160</v>
      </c>
      <c r="L265" s="222"/>
      <c r="M265" s="223" t="s">
        <v>19</v>
      </c>
      <c r="N265" s="224" t="s">
        <v>44</v>
      </c>
      <c r="O265" s="65"/>
      <c r="P265" s="183">
        <f>O265*H265</f>
        <v>0</v>
      </c>
      <c r="Q265" s="183">
        <v>8E-05</v>
      </c>
      <c r="R265" s="183">
        <f>Q265*H265</f>
        <v>0.00024000000000000003</v>
      </c>
      <c r="S265" s="183">
        <v>0</v>
      </c>
      <c r="T265" s="184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185" t="s">
        <v>302</v>
      </c>
      <c r="AT265" s="185" t="s">
        <v>298</v>
      </c>
      <c r="AU265" s="185" t="s">
        <v>83</v>
      </c>
      <c r="AY265" s="18" t="s">
        <v>153</v>
      </c>
      <c r="BE265" s="186">
        <f>IF(N265="základní",J265,0)</f>
        <v>0</v>
      </c>
      <c r="BF265" s="186">
        <f>IF(N265="snížená",J265,0)</f>
        <v>0</v>
      </c>
      <c r="BG265" s="186">
        <f>IF(N265="zákl. přenesená",J265,0)</f>
        <v>0</v>
      </c>
      <c r="BH265" s="186">
        <f>IF(N265="sníž. přenesená",J265,0)</f>
        <v>0</v>
      </c>
      <c r="BI265" s="186">
        <f>IF(N265="nulová",J265,0)</f>
        <v>0</v>
      </c>
      <c r="BJ265" s="18" t="s">
        <v>81</v>
      </c>
      <c r="BK265" s="186">
        <f>ROUND(I265*H265,2)</f>
        <v>0</v>
      </c>
      <c r="BL265" s="18" t="s">
        <v>212</v>
      </c>
      <c r="BM265" s="185" t="s">
        <v>514</v>
      </c>
    </row>
    <row r="266" spans="1:65" s="2" customFormat="1" ht="16.5" customHeight="1">
      <c r="A266" s="35"/>
      <c r="B266" s="36"/>
      <c r="C266" s="215" t="s">
        <v>515</v>
      </c>
      <c r="D266" s="215" t="s">
        <v>298</v>
      </c>
      <c r="E266" s="216" t="s">
        <v>516</v>
      </c>
      <c r="F266" s="217" t="s">
        <v>517</v>
      </c>
      <c r="G266" s="218" t="s">
        <v>211</v>
      </c>
      <c r="H266" s="219">
        <v>3</v>
      </c>
      <c r="I266" s="220"/>
      <c r="J266" s="221">
        <f>ROUND(I266*H266,2)</f>
        <v>0</v>
      </c>
      <c r="K266" s="217" t="s">
        <v>160</v>
      </c>
      <c r="L266" s="222"/>
      <c r="M266" s="223" t="s">
        <v>19</v>
      </c>
      <c r="N266" s="224" t="s">
        <v>44</v>
      </c>
      <c r="O266" s="65"/>
      <c r="P266" s="183">
        <f>O266*H266</f>
        <v>0</v>
      </c>
      <c r="Q266" s="183">
        <v>1E-05</v>
      </c>
      <c r="R266" s="183">
        <f>Q266*H266</f>
        <v>3.0000000000000004E-05</v>
      </c>
      <c r="S266" s="183">
        <v>0</v>
      </c>
      <c r="T266" s="184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185" t="s">
        <v>302</v>
      </c>
      <c r="AT266" s="185" t="s">
        <v>298</v>
      </c>
      <c r="AU266" s="185" t="s">
        <v>83</v>
      </c>
      <c r="AY266" s="18" t="s">
        <v>153</v>
      </c>
      <c r="BE266" s="186">
        <f>IF(N266="základní",J266,0)</f>
        <v>0</v>
      </c>
      <c r="BF266" s="186">
        <f>IF(N266="snížená",J266,0)</f>
        <v>0</v>
      </c>
      <c r="BG266" s="186">
        <f>IF(N266="zákl. přenesená",J266,0)</f>
        <v>0</v>
      </c>
      <c r="BH266" s="186">
        <f>IF(N266="sníž. přenesená",J266,0)</f>
        <v>0</v>
      </c>
      <c r="BI266" s="186">
        <f>IF(N266="nulová",J266,0)</f>
        <v>0</v>
      </c>
      <c r="BJ266" s="18" t="s">
        <v>81</v>
      </c>
      <c r="BK266" s="186">
        <f>ROUND(I266*H266,2)</f>
        <v>0</v>
      </c>
      <c r="BL266" s="18" t="s">
        <v>212</v>
      </c>
      <c r="BM266" s="185" t="s">
        <v>518</v>
      </c>
    </row>
    <row r="267" spans="1:65" s="2" customFormat="1" ht="49.15" customHeight="1">
      <c r="A267" s="35"/>
      <c r="B267" s="36"/>
      <c r="C267" s="174" t="s">
        <v>519</v>
      </c>
      <c r="D267" s="174" t="s">
        <v>156</v>
      </c>
      <c r="E267" s="175" t="s">
        <v>520</v>
      </c>
      <c r="F267" s="176" t="s">
        <v>521</v>
      </c>
      <c r="G267" s="177" t="s">
        <v>211</v>
      </c>
      <c r="H267" s="178">
        <v>2</v>
      </c>
      <c r="I267" s="179"/>
      <c r="J267" s="180">
        <f>ROUND(I267*H267,2)</f>
        <v>0</v>
      </c>
      <c r="K267" s="176" t="s">
        <v>160</v>
      </c>
      <c r="L267" s="40"/>
      <c r="M267" s="181" t="s">
        <v>19</v>
      </c>
      <c r="N267" s="182" t="s">
        <v>44</v>
      </c>
      <c r="O267" s="65"/>
      <c r="P267" s="183">
        <f>O267*H267</f>
        <v>0</v>
      </c>
      <c r="Q267" s="183">
        <v>0</v>
      </c>
      <c r="R267" s="183">
        <f>Q267*H267</f>
        <v>0</v>
      </c>
      <c r="S267" s="183">
        <v>0</v>
      </c>
      <c r="T267" s="184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185" t="s">
        <v>212</v>
      </c>
      <c r="AT267" s="185" t="s">
        <v>156</v>
      </c>
      <c r="AU267" s="185" t="s">
        <v>83</v>
      </c>
      <c r="AY267" s="18" t="s">
        <v>153</v>
      </c>
      <c r="BE267" s="186">
        <f>IF(N267="základní",J267,0)</f>
        <v>0</v>
      </c>
      <c r="BF267" s="186">
        <f>IF(N267="snížená",J267,0)</f>
        <v>0</v>
      </c>
      <c r="BG267" s="186">
        <f>IF(N267="zákl. přenesená",J267,0)</f>
        <v>0</v>
      </c>
      <c r="BH267" s="186">
        <f>IF(N267="sníž. přenesená",J267,0)</f>
        <v>0</v>
      </c>
      <c r="BI267" s="186">
        <f>IF(N267="nulová",J267,0)</f>
        <v>0</v>
      </c>
      <c r="BJ267" s="18" t="s">
        <v>81</v>
      </c>
      <c r="BK267" s="186">
        <f>ROUND(I267*H267,2)</f>
        <v>0</v>
      </c>
      <c r="BL267" s="18" t="s">
        <v>212</v>
      </c>
      <c r="BM267" s="185" t="s">
        <v>522</v>
      </c>
    </row>
    <row r="268" spans="1:47" s="2" customFormat="1" ht="11.25">
      <c r="A268" s="35"/>
      <c r="B268" s="36"/>
      <c r="C268" s="37"/>
      <c r="D268" s="187" t="s">
        <v>163</v>
      </c>
      <c r="E268" s="37"/>
      <c r="F268" s="188" t="s">
        <v>523</v>
      </c>
      <c r="G268" s="37"/>
      <c r="H268" s="37"/>
      <c r="I268" s="189"/>
      <c r="J268" s="37"/>
      <c r="K268" s="37"/>
      <c r="L268" s="40"/>
      <c r="M268" s="190"/>
      <c r="N268" s="191"/>
      <c r="O268" s="65"/>
      <c r="P268" s="65"/>
      <c r="Q268" s="65"/>
      <c r="R268" s="65"/>
      <c r="S268" s="65"/>
      <c r="T268" s="66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T268" s="18" t="s">
        <v>163</v>
      </c>
      <c r="AU268" s="18" t="s">
        <v>83</v>
      </c>
    </row>
    <row r="269" spans="2:51" s="13" customFormat="1" ht="11.25">
      <c r="B269" s="192"/>
      <c r="C269" s="193"/>
      <c r="D269" s="194" t="s">
        <v>165</v>
      </c>
      <c r="E269" s="195" t="s">
        <v>19</v>
      </c>
      <c r="F269" s="196" t="s">
        <v>524</v>
      </c>
      <c r="G269" s="193"/>
      <c r="H269" s="197">
        <v>2</v>
      </c>
      <c r="I269" s="198"/>
      <c r="J269" s="193"/>
      <c r="K269" s="193"/>
      <c r="L269" s="199"/>
      <c r="M269" s="200"/>
      <c r="N269" s="201"/>
      <c r="O269" s="201"/>
      <c r="P269" s="201"/>
      <c r="Q269" s="201"/>
      <c r="R269" s="201"/>
      <c r="S269" s="201"/>
      <c r="T269" s="202"/>
      <c r="AT269" s="203" t="s">
        <v>165</v>
      </c>
      <c r="AU269" s="203" t="s">
        <v>83</v>
      </c>
      <c r="AV269" s="13" t="s">
        <v>83</v>
      </c>
      <c r="AW269" s="13" t="s">
        <v>34</v>
      </c>
      <c r="AX269" s="13" t="s">
        <v>81</v>
      </c>
      <c r="AY269" s="203" t="s">
        <v>153</v>
      </c>
    </row>
    <row r="270" spans="1:65" s="2" customFormat="1" ht="24.2" customHeight="1">
      <c r="A270" s="35"/>
      <c r="B270" s="36"/>
      <c r="C270" s="215" t="s">
        <v>525</v>
      </c>
      <c r="D270" s="215" t="s">
        <v>298</v>
      </c>
      <c r="E270" s="216" t="s">
        <v>526</v>
      </c>
      <c r="F270" s="217" t="s">
        <v>527</v>
      </c>
      <c r="G270" s="218" t="s">
        <v>211</v>
      </c>
      <c r="H270" s="219">
        <v>2</v>
      </c>
      <c r="I270" s="220"/>
      <c r="J270" s="221">
        <f>ROUND(I270*H270,2)</f>
        <v>0</v>
      </c>
      <c r="K270" s="217" t="s">
        <v>160</v>
      </c>
      <c r="L270" s="222"/>
      <c r="M270" s="223" t="s">
        <v>19</v>
      </c>
      <c r="N270" s="224" t="s">
        <v>44</v>
      </c>
      <c r="O270" s="65"/>
      <c r="P270" s="183">
        <f>O270*H270</f>
        <v>0</v>
      </c>
      <c r="Q270" s="183">
        <v>4E-05</v>
      </c>
      <c r="R270" s="183">
        <f>Q270*H270</f>
        <v>8E-05</v>
      </c>
      <c r="S270" s="183">
        <v>0</v>
      </c>
      <c r="T270" s="184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185" t="s">
        <v>302</v>
      </c>
      <c r="AT270" s="185" t="s">
        <v>298</v>
      </c>
      <c r="AU270" s="185" t="s">
        <v>83</v>
      </c>
      <c r="AY270" s="18" t="s">
        <v>153</v>
      </c>
      <c r="BE270" s="186">
        <f>IF(N270="základní",J270,0)</f>
        <v>0</v>
      </c>
      <c r="BF270" s="186">
        <f>IF(N270="snížená",J270,0)</f>
        <v>0</v>
      </c>
      <c r="BG270" s="186">
        <f>IF(N270="zákl. přenesená",J270,0)</f>
        <v>0</v>
      </c>
      <c r="BH270" s="186">
        <f>IF(N270="sníž. přenesená",J270,0)</f>
        <v>0</v>
      </c>
      <c r="BI270" s="186">
        <f>IF(N270="nulová",J270,0)</f>
        <v>0</v>
      </c>
      <c r="BJ270" s="18" t="s">
        <v>81</v>
      </c>
      <c r="BK270" s="186">
        <f>ROUND(I270*H270,2)</f>
        <v>0</v>
      </c>
      <c r="BL270" s="18" t="s">
        <v>212</v>
      </c>
      <c r="BM270" s="185" t="s">
        <v>528</v>
      </c>
    </row>
    <row r="271" spans="1:65" s="2" customFormat="1" ht="49.15" customHeight="1">
      <c r="A271" s="35"/>
      <c r="B271" s="36"/>
      <c r="C271" s="174" t="s">
        <v>529</v>
      </c>
      <c r="D271" s="174" t="s">
        <v>156</v>
      </c>
      <c r="E271" s="175" t="s">
        <v>762</v>
      </c>
      <c r="F271" s="176" t="s">
        <v>763</v>
      </c>
      <c r="G271" s="177" t="s">
        <v>249</v>
      </c>
      <c r="H271" s="178">
        <v>0.001</v>
      </c>
      <c r="I271" s="179"/>
      <c r="J271" s="180">
        <f>ROUND(I271*H271,2)</f>
        <v>0</v>
      </c>
      <c r="K271" s="176" t="s">
        <v>160</v>
      </c>
      <c r="L271" s="40"/>
      <c r="M271" s="181" t="s">
        <v>19</v>
      </c>
      <c r="N271" s="182" t="s">
        <v>44</v>
      </c>
      <c r="O271" s="65"/>
      <c r="P271" s="183">
        <f>O271*H271</f>
        <v>0</v>
      </c>
      <c r="Q271" s="183">
        <v>0</v>
      </c>
      <c r="R271" s="183">
        <f>Q271*H271</f>
        <v>0</v>
      </c>
      <c r="S271" s="183">
        <v>0</v>
      </c>
      <c r="T271" s="184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185" t="s">
        <v>212</v>
      </c>
      <c r="AT271" s="185" t="s">
        <v>156</v>
      </c>
      <c r="AU271" s="185" t="s">
        <v>83</v>
      </c>
      <c r="AY271" s="18" t="s">
        <v>153</v>
      </c>
      <c r="BE271" s="186">
        <f>IF(N271="základní",J271,0)</f>
        <v>0</v>
      </c>
      <c r="BF271" s="186">
        <f>IF(N271="snížená",J271,0)</f>
        <v>0</v>
      </c>
      <c r="BG271" s="186">
        <f>IF(N271="zákl. přenesená",J271,0)</f>
        <v>0</v>
      </c>
      <c r="BH271" s="186">
        <f>IF(N271="sníž. přenesená",J271,0)</f>
        <v>0</v>
      </c>
      <c r="BI271" s="186">
        <f>IF(N271="nulová",J271,0)</f>
        <v>0</v>
      </c>
      <c r="BJ271" s="18" t="s">
        <v>81</v>
      </c>
      <c r="BK271" s="186">
        <f>ROUND(I271*H271,2)</f>
        <v>0</v>
      </c>
      <c r="BL271" s="18" t="s">
        <v>212</v>
      </c>
      <c r="BM271" s="185" t="s">
        <v>764</v>
      </c>
    </row>
    <row r="272" spans="1:47" s="2" customFormat="1" ht="11.25">
      <c r="A272" s="35"/>
      <c r="B272" s="36"/>
      <c r="C272" s="37"/>
      <c r="D272" s="187" t="s">
        <v>163</v>
      </c>
      <c r="E272" s="37"/>
      <c r="F272" s="188" t="s">
        <v>765</v>
      </c>
      <c r="G272" s="37"/>
      <c r="H272" s="37"/>
      <c r="I272" s="189"/>
      <c r="J272" s="37"/>
      <c r="K272" s="37"/>
      <c r="L272" s="40"/>
      <c r="M272" s="190"/>
      <c r="N272" s="191"/>
      <c r="O272" s="65"/>
      <c r="P272" s="65"/>
      <c r="Q272" s="65"/>
      <c r="R272" s="65"/>
      <c r="S272" s="65"/>
      <c r="T272" s="66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T272" s="18" t="s">
        <v>163</v>
      </c>
      <c r="AU272" s="18" t="s">
        <v>83</v>
      </c>
    </row>
    <row r="273" spans="2:63" s="12" customFormat="1" ht="22.9" customHeight="1">
      <c r="B273" s="158"/>
      <c r="C273" s="159"/>
      <c r="D273" s="160" t="s">
        <v>72</v>
      </c>
      <c r="E273" s="172" t="s">
        <v>534</v>
      </c>
      <c r="F273" s="172" t="s">
        <v>535</v>
      </c>
      <c r="G273" s="159"/>
      <c r="H273" s="159"/>
      <c r="I273" s="162"/>
      <c r="J273" s="173">
        <f>BK273</f>
        <v>0</v>
      </c>
      <c r="K273" s="159"/>
      <c r="L273" s="164"/>
      <c r="M273" s="165"/>
      <c r="N273" s="166"/>
      <c r="O273" s="166"/>
      <c r="P273" s="167">
        <f>SUM(P274:P282)</f>
        <v>0</v>
      </c>
      <c r="Q273" s="166"/>
      <c r="R273" s="167">
        <f>SUM(R274:R282)</f>
        <v>0.0006</v>
      </c>
      <c r="S273" s="166"/>
      <c r="T273" s="168">
        <f>SUM(T274:T282)</f>
        <v>0.0004</v>
      </c>
      <c r="AR273" s="169" t="s">
        <v>83</v>
      </c>
      <c r="AT273" s="170" t="s">
        <v>72</v>
      </c>
      <c r="AU273" s="170" t="s">
        <v>81</v>
      </c>
      <c r="AY273" s="169" t="s">
        <v>153</v>
      </c>
      <c r="BK273" s="171">
        <f>SUM(BK274:BK282)</f>
        <v>0</v>
      </c>
    </row>
    <row r="274" spans="1:65" s="2" customFormat="1" ht="24.2" customHeight="1">
      <c r="A274" s="35"/>
      <c r="B274" s="36"/>
      <c r="C274" s="174" t="s">
        <v>536</v>
      </c>
      <c r="D274" s="174" t="s">
        <v>156</v>
      </c>
      <c r="E274" s="175" t="s">
        <v>537</v>
      </c>
      <c r="F274" s="176" t="s">
        <v>538</v>
      </c>
      <c r="G274" s="177" t="s">
        <v>211</v>
      </c>
      <c r="H274" s="178">
        <v>2</v>
      </c>
      <c r="I274" s="179"/>
      <c r="J274" s="180">
        <f>ROUND(I274*H274,2)</f>
        <v>0</v>
      </c>
      <c r="K274" s="176" t="s">
        <v>160</v>
      </c>
      <c r="L274" s="40"/>
      <c r="M274" s="181" t="s">
        <v>19</v>
      </c>
      <c r="N274" s="182" t="s">
        <v>44</v>
      </c>
      <c r="O274" s="65"/>
      <c r="P274" s="183">
        <f>O274*H274</f>
        <v>0</v>
      </c>
      <c r="Q274" s="183">
        <v>0</v>
      </c>
      <c r="R274" s="183">
        <f>Q274*H274</f>
        <v>0</v>
      </c>
      <c r="S274" s="183">
        <v>0.0002</v>
      </c>
      <c r="T274" s="184">
        <f>S274*H274</f>
        <v>0.0004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185" t="s">
        <v>212</v>
      </c>
      <c r="AT274" s="185" t="s">
        <v>156</v>
      </c>
      <c r="AU274" s="185" t="s">
        <v>83</v>
      </c>
      <c r="AY274" s="18" t="s">
        <v>153</v>
      </c>
      <c r="BE274" s="186">
        <f>IF(N274="základní",J274,0)</f>
        <v>0</v>
      </c>
      <c r="BF274" s="186">
        <f>IF(N274="snížená",J274,0)</f>
        <v>0</v>
      </c>
      <c r="BG274" s="186">
        <f>IF(N274="zákl. přenesená",J274,0)</f>
        <v>0</v>
      </c>
      <c r="BH274" s="186">
        <f>IF(N274="sníž. přenesená",J274,0)</f>
        <v>0</v>
      </c>
      <c r="BI274" s="186">
        <f>IF(N274="nulová",J274,0)</f>
        <v>0</v>
      </c>
      <c r="BJ274" s="18" t="s">
        <v>81</v>
      </c>
      <c r="BK274" s="186">
        <f>ROUND(I274*H274,2)</f>
        <v>0</v>
      </c>
      <c r="BL274" s="18" t="s">
        <v>212</v>
      </c>
      <c r="BM274" s="185" t="s">
        <v>539</v>
      </c>
    </row>
    <row r="275" spans="1:47" s="2" customFormat="1" ht="11.25">
      <c r="A275" s="35"/>
      <c r="B275" s="36"/>
      <c r="C275" s="37"/>
      <c r="D275" s="187" t="s">
        <v>163</v>
      </c>
      <c r="E275" s="37"/>
      <c r="F275" s="188" t="s">
        <v>540</v>
      </c>
      <c r="G275" s="37"/>
      <c r="H275" s="37"/>
      <c r="I275" s="189"/>
      <c r="J275" s="37"/>
      <c r="K275" s="37"/>
      <c r="L275" s="40"/>
      <c r="M275" s="190"/>
      <c r="N275" s="191"/>
      <c r="O275" s="65"/>
      <c r="P275" s="65"/>
      <c r="Q275" s="65"/>
      <c r="R275" s="65"/>
      <c r="S275" s="65"/>
      <c r="T275" s="66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T275" s="18" t="s">
        <v>163</v>
      </c>
      <c r="AU275" s="18" t="s">
        <v>83</v>
      </c>
    </row>
    <row r="276" spans="2:51" s="13" customFormat="1" ht="11.25">
      <c r="B276" s="192"/>
      <c r="C276" s="193"/>
      <c r="D276" s="194" t="s">
        <v>165</v>
      </c>
      <c r="E276" s="195" t="s">
        <v>19</v>
      </c>
      <c r="F276" s="196" t="s">
        <v>541</v>
      </c>
      <c r="G276" s="193"/>
      <c r="H276" s="197">
        <v>2</v>
      </c>
      <c r="I276" s="198"/>
      <c r="J276" s="193"/>
      <c r="K276" s="193"/>
      <c r="L276" s="199"/>
      <c r="M276" s="200"/>
      <c r="N276" s="201"/>
      <c r="O276" s="201"/>
      <c r="P276" s="201"/>
      <c r="Q276" s="201"/>
      <c r="R276" s="201"/>
      <c r="S276" s="201"/>
      <c r="T276" s="202"/>
      <c r="AT276" s="203" t="s">
        <v>165</v>
      </c>
      <c r="AU276" s="203" t="s">
        <v>83</v>
      </c>
      <c r="AV276" s="13" t="s">
        <v>83</v>
      </c>
      <c r="AW276" s="13" t="s">
        <v>34</v>
      </c>
      <c r="AX276" s="13" t="s">
        <v>81</v>
      </c>
      <c r="AY276" s="203" t="s">
        <v>153</v>
      </c>
    </row>
    <row r="277" spans="1:65" s="2" customFormat="1" ht="24.2" customHeight="1">
      <c r="A277" s="35"/>
      <c r="B277" s="36"/>
      <c r="C277" s="174" t="s">
        <v>542</v>
      </c>
      <c r="D277" s="174" t="s">
        <v>156</v>
      </c>
      <c r="E277" s="175" t="s">
        <v>543</v>
      </c>
      <c r="F277" s="176" t="s">
        <v>544</v>
      </c>
      <c r="G277" s="177" t="s">
        <v>211</v>
      </c>
      <c r="H277" s="178">
        <v>2</v>
      </c>
      <c r="I277" s="179"/>
      <c r="J277" s="180">
        <f>ROUND(I277*H277,2)</f>
        <v>0</v>
      </c>
      <c r="K277" s="176" t="s">
        <v>160</v>
      </c>
      <c r="L277" s="40"/>
      <c r="M277" s="181" t="s">
        <v>19</v>
      </c>
      <c r="N277" s="182" t="s">
        <v>44</v>
      </c>
      <c r="O277" s="65"/>
      <c r="P277" s="183">
        <f>O277*H277</f>
        <v>0</v>
      </c>
      <c r="Q277" s="183">
        <v>0</v>
      </c>
      <c r="R277" s="183">
        <f>Q277*H277</f>
        <v>0</v>
      </c>
      <c r="S277" s="183">
        <v>0</v>
      </c>
      <c r="T277" s="184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185" t="s">
        <v>212</v>
      </c>
      <c r="AT277" s="185" t="s">
        <v>156</v>
      </c>
      <c r="AU277" s="185" t="s">
        <v>83</v>
      </c>
      <c r="AY277" s="18" t="s">
        <v>153</v>
      </c>
      <c r="BE277" s="186">
        <f>IF(N277="základní",J277,0)</f>
        <v>0</v>
      </c>
      <c r="BF277" s="186">
        <f>IF(N277="snížená",J277,0)</f>
        <v>0</v>
      </c>
      <c r="BG277" s="186">
        <f>IF(N277="zákl. přenesená",J277,0)</f>
        <v>0</v>
      </c>
      <c r="BH277" s="186">
        <f>IF(N277="sníž. přenesená",J277,0)</f>
        <v>0</v>
      </c>
      <c r="BI277" s="186">
        <f>IF(N277="nulová",J277,0)</f>
        <v>0</v>
      </c>
      <c r="BJ277" s="18" t="s">
        <v>81</v>
      </c>
      <c r="BK277" s="186">
        <f>ROUND(I277*H277,2)</f>
        <v>0</v>
      </c>
      <c r="BL277" s="18" t="s">
        <v>212</v>
      </c>
      <c r="BM277" s="185" t="s">
        <v>545</v>
      </c>
    </row>
    <row r="278" spans="1:47" s="2" customFormat="1" ht="11.25">
      <c r="A278" s="35"/>
      <c r="B278" s="36"/>
      <c r="C278" s="37"/>
      <c r="D278" s="187" t="s">
        <v>163</v>
      </c>
      <c r="E278" s="37"/>
      <c r="F278" s="188" t="s">
        <v>546</v>
      </c>
      <c r="G278" s="37"/>
      <c r="H278" s="37"/>
      <c r="I278" s="189"/>
      <c r="J278" s="37"/>
      <c r="K278" s="37"/>
      <c r="L278" s="40"/>
      <c r="M278" s="190"/>
      <c r="N278" s="191"/>
      <c r="O278" s="65"/>
      <c r="P278" s="65"/>
      <c r="Q278" s="65"/>
      <c r="R278" s="65"/>
      <c r="S278" s="65"/>
      <c r="T278" s="66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T278" s="18" t="s">
        <v>163</v>
      </c>
      <c r="AU278" s="18" t="s">
        <v>83</v>
      </c>
    </row>
    <row r="279" spans="2:51" s="13" customFormat="1" ht="11.25">
      <c r="B279" s="192"/>
      <c r="C279" s="193"/>
      <c r="D279" s="194" t="s">
        <v>165</v>
      </c>
      <c r="E279" s="195" t="s">
        <v>19</v>
      </c>
      <c r="F279" s="196" t="s">
        <v>541</v>
      </c>
      <c r="G279" s="193"/>
      <c r="H279" s="197">
        <v>2</v>
      </c>
      <c r="I279" s="198"/>
      <c r="J279" s="193"/>
      <c r="K279" s="193"/>
      <c r="L279" s="199"/>
      <c r="M279" s="200"/>
      <c r="N279" s="201"/>
      <c r="O279" s="201"/>
      <c r="P279" s="201"/>
      <c r="Q279" s="201"/>
      <c r="R279" s="201"/>
      <c r="S279" s="201"/>
      <c r="T279" s="202"/>
      <c r="AT279" s="203" t="s">
        <v>165</v>
      </c>
      <c r="AU279" s="203" t="s">
        <v>83</v>
      </c>
      <c r="AV279" s="13" t="s">
        <v>83</v>
      </c>
      <c r="AW279" s="13" t="s">
        <v>34</v>
      </c>
      <c r="AX279" s="13" t="s">
        <v>81</v>
      </c>
      <c r="AY279" s="203" t="s">
        <v>153</v>
      </c>
    </row>
    <row r="280" spans="1:65" s="2" customFormat="1" ht="24.2" customHeight="1">
      <c r="A280" s="35"/>
      <c r="B280" s="36"/>
      <c r="C280" s="215" t="s">
        <v>547</v>
      </c>
      <c r="D280" s="215" t="s">
        <v>298</v>
      </c>
      <c r="E280" s="216" t="s">
        <v>548</v>
      </c>
      <c r="F280" s="217" t="s">
        <v>549</v>
      </c>
      <c r="G280" s="218" t="s">
        <v>211</v>
      </c>
      <c r="H280" s="219">
        <v>2</v>
      </c>
      <c r="I280" s="220"/>
      <c r="J280" s="221">
        <f>ROUND(I280*H280,2)</f>
        <v>0</v>
      </c>
      <c r="K280" s="217" t="s">
        <v>160</v>
      </c>
      <c r="L280" s="222"/>
      <c r="M280" s="223" t="s">
        <v>19</v>
      </c>
      <c r="N280" s="224" t="s">
        <v>44</v>
      </c>
      <c r="O280" s="65"/>
      <c r="P280" s="183">
        <f>O280*H280</f>
        <v>0</v>
      </c>
      <c r="Q280" s="183">
        <v>0.0003</v>
      </c>
      <c r="R280" s="183">
        <f>Q280*H280</f>
        <v>0.0006</v>
      </c>
      <c r="S280" s="183">
        <v>0</v>
      </c>
      <c r="T280" s="184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185" t="s">
        <v>302</v>
      </c>
      <c r="AT280" s="185" t="s">
        <v>298</v>
      </c>
      <c r="AU280" s="185" t="s">
        <v>83</v>
      </c>
      <c r="AY280" s="18" t="s">
        <v>153</v>
      </c>
      <c r="BE280" s="186">
        <f>IF(N280="základní",J280,0)</f>
        <v>0</v>
      </c>
      <c r="BF280" s="186">
        <f>IF(N280="snížená",J280,0)</f>
        <v>0</v>
      </c>
      <c r="BG280" s="186">
        <f>IF(N280="zákl. přenesená",J280,0)</f>
        <v>0</v>
      </c>
      <c r="BH280" s="186">
        <f>IF(N280="sníž. přenesená",J280,0)</f>
        <v>0</v>
      </c>
      <c r="BI280" s="186">
        <f>IF(N280="nulová",J280,0)</f>
        <v>0</v>
      </c>
      <c r="BJ280" s="18" t="s">
        <v>81</v>
      </c>
      <c r="BK280" s="186">
        <f>ROUND(I280*H280,2)</f>
        <v>0</v>
      </c>
      <c r="BL280" s="18" t="s">
        <v>212</v>
      </c>
      <c r="BM280" s="185" t="s">
        <v>550</v>
      </c>
    </row>
    <row r="281" spans="1:65" s="2" customFormat="1" ht="49.15" customHeight="1">
      <c r="A281" s="35"/>
      <c r="B281" s="36"/>
      <c r="C281" s="174" t="s">
        <v>551</v>
      </c>
      <c r="D281" s="174" t="s">
        <v>156</v>
      </c>
      <c r="E281" s="175" t="s">
        <v>766</v>
      </c>
      <c r="F281" s="176" t="s">
        <v>767</v>
      </c>
      <c r="G281" s="177" t="s">
        <v>249</v>
      </c>
      <c r="H281" s="178">
        <v>0.001</v>
      </c>
      <c r="I281" s="179"/>
      <c r="J281" s="180">
        <f>ROUND(I281*H281,2)</f>
        <v>0</v>
      </c>
      <c r="K281" s="176" t="s">
        <v>160</v>
      </c>
      <c r="L281" s="40"/>
      <c r="M281" s="181" t="s">
        <v>19</v>
      </c>
      <c r="N281" s="182" t="s">
        <v>44</v>
      </c>
      <c r="O281" s="65"/>
      <c r="P281" s="183">
        <f>O281*H281</f>
        <v>0</v>
      </c>
      <c r="Q281" s="183">
        <v>0</v>
      </c>
      <c r="R281" s="183">
        <f>Q281*H281</f>
        <v>0</v>
      </c>
      <c r="S281" s="183">
        <v>0</v>
      </c>
      <c r="T281" s="184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185" t="s">
        <v>212</v>
      </c>
      <c r="AT281" s="185" t="s">
        <v>156</v>
      </c>
      <c r="AU281" s="185" t="s">
        <v>83</v>
      </c>
      <c r="AY281" s="18" t="s">
        <v>153</v>
      </c>
      <c r="BE281" s="186">
        <f>IF(N281="základní",J281,0)</f>
        <v>0</v>
      </c>
      <c r="BF281" s="186">
        <f>IF(N281="snížená",J281,0)</f>
        <v>0</v>
      </c>
      <c r="BG281" s="186">
        <f>IF(N281="zákl. přenesená",J281,0)</f>
        <v>0</v>
      </c>
      <c r="BH281" s="186">
        <f>IF(N281="sníž. přenesená",J281,0)</f>
        <v>0</v>
      </c>
      <c r="BI281" s="186">
        <f>IF(N281="nulová",J281,0)</f>
        <v>0</v>
      </c>
      <c r="BJ281" s="18" t="s">
        <v>81</v>
      </c>
      <c r="BK281" s="186">
        <f>ROUND(I281*H281,2)</f>
        <v>0</v>
      </c>
      <c r="BL281" s="18" t="s">
        <v>212</v>
      </c>
      <c r="BM281" s="185" t="s">
        <v>768</v>
      </c>
    </row>
    <row r="282" spans="1:47" s="2" customFormat="1" ht="11.25">
      <c r="A282" s="35"/>
      <c r="B282" s="36"/>
      <c r="C282" s="37"/>
      <c r="D282" s="187" t="s">
        <v>163</v>
      </c>
      <c r="E282" s="37"/>
      <c r="F282" s="188" t="s">
        <v>769</v>
      </c>
      <c r="G282" s="37"/>
      <c r="H282" s="37"/>
      <c r="I282" s="189"/>
      <c r="J282" s="37"/>
      <c r="K282" s="37"/>
      <c r="L282" s="40"/>
      <c r="M282" s="190"/>
      <c r="N282" s="191"/>
      <c r="O282" s="65"/>
      <c r="P282" s="65"/>
      <c r="Q282" s="65"/>
      <c r="R282" s="65"/>
      <c r="S282" s="65"/>
      <c r="T282" s="66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T282" s="18" t="s">
        <v>163</v>
      </c>
      <c r="AU282" s="18" t="s">
        <v>83</v>
      </c>
    </row>
    <row r="283" spans="2:63" s="12" customFormat="1" ht="22.9" customHeight="1">
      <c r="B283" s="158"/>
      <c r="C283" s="159"/>
      <c r="D283" s="160" t="s">
        <v>72</v>
      </c>
      <c r="E283" s="172" t="s">
        <v>556</v>
      </c>
      <c r="F283" s="172" t="s">
        <v>557</v>
      </c>
      <c r="G283" s="159"/>
      <c r="H283" s="159"/>
      <c r="I283" s="162"/>
      <c r="J283" s="173">
        <f>BK283</f>
        <v>0</v>
      </c>
      <c r="K283" s="159"/>
      <c r="L283" s="164"/>
      <c r="M283" s="165"/>
      <c r="N283" s="166"/>
      <c r="O283" s="166"/>
      <c r="P283" s="167">
        <f>SUM(P284:P299)</f>
        <v>0</v>
      </c>
      <c r="Q283" s="166"/>
      <c r="R283" s="167">
        <f>SUM(R284:R299)</f>
        <v>0.0366134</v>
      </c>
      <c r="S283" s="166"/>
      <c r="T283" s="168">
        <f>SUM(T284:T299)</f>
        <v>0.05</v>
      </c>
      <c r="AR283" s="169" t="s">
        <v>83</v>
      </c>
      <c r="AT283" s="170" t="s">
        <v>72</v>
      </c>
      <c r="AU283" s="170" t="s">
        <v>81</v>
      </c>
      <c r="AY283" s="169" t="s">
        <v>153</v>
      </c>
      <c r="BK283" s="171">
        <f>SUM(BK284:BK299)</f>
        <v>0</v>
      </c>
    </row>
    <row r="284" spans="1:65" s="2" customFormat="1" ht="24.2" customHeight="1">
      <c r="A284" s="35"/>
      <c r="B284" s="36"/>
      <c r="C284" s="174" t="s">
        <v>558</v>
      </c>
      <c r="D284" s="174" t="s">
        <v>156</v>
      </c>
      <c r="E284" s="175" t="s">
        <v>559</v>
      </c>
      <c r="F284" s="176" t="s">
        <v>560</v>
      </c>
      <c r="G284" s="177" t="s">
        <v>211</v>
      </c>
      <c r="H284" s="178">
        <v>2</v>
      </c>
      <c r="I284" s="179"/>
      <c r="J284" s="180">
        <f>ROUND(I284*H284,2)</f>
        <v>0</v>
      </c>
      <c r="K284" s="176" t="s">
        <v>160</v>
      </c>
      <c r="L284" s="40"/>
      <c r="M284" s="181" t="s">
        <v>19</v>
      </c>
      <c r="N284" s="182" t="s">
        <v>44</v>
      </c>
      <c r="O284" s="65"/>
      <c r="P284" s="183">
        <f>O284*H284</f>
        <v>0</v>
      </c>
      <c r="Q284" s="183">
        <v>0</v>
      </c>
      <c r="R284" s="183">
        <f>Q284*H284</f>
        <v>0</v>
      </c>
      <c r="S284" s="183">
        <v>0.001</v>
      </c>
      <c r="T284" s="184">
        <f>S284*H284</f>
        <v>0.002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185" t="s">
        <v>212</v>
      </c>
      <c r="AT284" s="185" t="s">
        <v>156</v>
      </c>
      <c r="AU284" s="185" t="s">
        <v>83</v>
      </c>
      <c r="AY284" s="18" t="s">
        <v>153</v>
      </c>
      <c r="BE284" s="186">
        <f>IF(N284="základní",J284,0)</f>
        <v>0</v>
      </c>
      <c r="BF284" s="186">
        <f>IF(N284="snížená",J284,0)</f>
        <v>0</v>
      </c>
      <c r="BG284" s="186">
        <f>IF(N284="zákl. přenesená",J284,0)</f>
        <v>0</v>
      </c>
      <c r="BH284" s="186">
        <f>IF(N284="sníž. přenesená",J284,0)</f>
        <v>0</v>
      </c>
      <c r="BI284" s="186">
        <f>IF(N284="nulová",J284,0)</f>
        <v>0</v>
      </c>
      <c r="BJ284" s="18" t="s">
        <v>81</v>
      </c>
      <c r="BK284" s="186">
        <f>ROUND(I284*H284,2)</f>
        <v>0</v>
      </c>
      <c r="BL284" s="18" t="s">
        <v>212</v>
      </c>
      <c r="BM284" s="185" t="s">
        <v>561</v>
      </c>
    </row>
    <row r="285" spans="1:47" s="2" customFormat="1" ht="11.25">
      <c r="A285" s="35"/>
      <c r="B285" s="36"/>
      <c r="C285" s="37"/>
      <c r="D285" s="187" t="s">
        <v>163</v>
      </c>
      <c r="E285" s="37"/>
      <c r="F285" s="188" t="s">
        <v>562</v>
      </c>
      <c r="G285" s="37"/>
      <c r="H285" s="37"/>
      <c r="I285" s="189"/>
      <c r="J285" s="37"/>
      <c r="K285" s="37"/>
      <c r="L285" s="40"/>
      <c r="M285" s="190"/>
      <c r="N285" s="191"/>
      <c r="O285" s="65"/>
      <c r="P285" s="65"/>
      <c r="Q285" s="65"/>
      <c r="R285" s="65"/>
      <c r="S285" s="65"/>
      <c r="T285" s="66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T285" s="18" t="s">
        <v>163</v>
      </c>
      <c r="AU285" s="18" t="s">
        <v>83</v>
      </c>
    </row>
    <row r="286" spans="2:51" s="13" customFormat="1" ht="11.25">
      <c r="B286" s="192"/>
      <c r="C286" s="193"/>
      <c r="D286" s="194" t="s">
        <v>165</v>
      </c>
      <c r="E286" s="195" t="s">
        <v>19</v>
      </c>
      <c r="F286" s="196" t="s">
        <v>563</v>
      </c>
      <c r="G286" s="193"/>
      <c r="H286" s="197">
        <v>2</v>
      </c>
      <c r="I286" s="198"/>
      <c r="J286" s="193"/>
      <c r="K286" s="193"/>
      <c r="L286" s="199"/>
      <c r="M286" s="200"/>
      <c r="N286" s="201"/>
      <c r="O286" s="201"/>
      <c r="P286" s="201"/>
      <c r="Q286" s="201"/>
      <c r="R286" s="201"/>
      <c r="S286" s="201"/>
      <c r="T286" s="202"/>
      <c r="AT286" s="203" t="s">
        <v>165</v>
      </c>
      <c r="AU286" s="203" t="s">
        <v>83</v>
      </c>
      <c r="AV286" s="13" t="s">
        <v>83</v>
      </c>
      <c r="AW286" s="13" t="s">
        <v>34</v>
      </c>
      <c r="AX286" s="13" t="s">
        <v>81</v>
      </c>
      <c r="AY286" s="203" t="s">
        <v>153</v>
      </c>
    </row>
    <row r="287" spans="1:65" s="2" customFormat="1" ht="24.2" customHeight="1">
      <c r="A287" s="35"/>
      <c r="B287" s="36"/>
      <c r="C287" s="174" t="s">
        <v>564</v>
      </c>
      <c r="D287" s="174" t="s">
        <v>156</v>
      </c>
      <c r="E287" s="175" t="s">
        <v>565</v>
      </c>
      <c r="F287" s="176" t="s">
        <v>566</v>
      </c>
      <c r="G287" s="177" t="s">
        <v>211</v>
      </c>
      <c r="H287" s="178">
        <v>2</v>
      </c>
      <c r="I287" s="179"/>
      <c r="J287" s="180">
        <f>ROUND(I287*H287,2)</f>
        <v>0</v>
      </c>
      <c r="K287" s="176" t="s">
        <v>160</v>
      </c>
      <c r="L287" s="40"/>
      <c r="M287" s="181" t="s">
        <v>19</v>
      </c>
      <c r="N287" s="182" t="s">
        <v>44</v>
      </c>
      <c r="O287" s="65"/>
      <c r="P287" s="183">
        <f>O287*H287</f>
        <v>0</v>
      </c>
      <c r="Q287" s="183">
        <v>0</v>
      </c>
      <c r="R287" s="183">
        <f>Q287*H287</f>
        <v>0</v>
      </c>
      <c r="S287" s="183">
        <v>0.024</v>
      </c>
      <c r="T287" s="184">
        <f>S287*H287</f>
        <v>0.048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185" t="s">
        <v>212</v>
      </c>
      <c r="AT287" s="185" t="s">
        <v>156</v>
      </c>
      <c r="AU287" s="185" t="s">
        <v>83</v>
      </c>
      <c r="AY287" s="18" t="s">
        <v>153</v>
      </c>
      <c r="BE287" s="186">
        <f>IF(N287="základní",J287,0)</f>
        <v>0</v>
      </c>
      <c r="BF287" s="186">
        <f>IF(N287="snížená",J287,0)</f>
        <v>0</v>
      </c>
      <c r="BG287" s="186">
        <f>IF(N287="zákl. přenesená",J287,0)</f>
        <v>0</v>
      </c>
      <c r="BH287" s="186">
        <f>IF(N287="sníž. přenesená",J287,0)</f>
        <v>0</v>
      </c>
      <c r="BI287" s="186">
        <f>IF(N287="nulová",J287,0)</f>
        <v>0</v>
      </c>
      <c r="BJ287" s="18" t="s">
        <v>81</v>
      </c>
      <c r="BK287" s="186">
        <f>ROUND(I287*H287,2)</f>
        <v>0</v>
      </c>
      <c r="BL287" s="18" t="s">
        <v>212</v>
      </c>
      <c r="BM287" s="185" t="s">
        <v>567</v>
      </c>
    </row>
    <row r="288" spans="1:47" s="2" customFormat="1" ht="11.25">
      <c r="A288" s="35"/>
      <c r="B288" s="36"/>
      <c r="C288" s="37"/>
      <c r="D288" s="187" t="s">
        <v>163</v>
      </c>
      <c r="E288" s="37"/>
      <c r="F288" s="188" t="s">
        <v>568</v>
      </c>
      <c r="G288" s="37"/>
      <c r="H288" s="37"/>
      <c r="I288" s="189"/>
      <c r="J288" s="37"/>
      <c r="K288" s="37"/>
      <c r="L288" s="40"/>
      <c r="M288" s="190"/>
      <c r="N288" s="191"/>
      <c r="O288" s="65"/>
      <c r="P288" s="65"/>
      <c r="Q288" s="65"/>
      <c r="R288" s="65"/>
      <c r="S288" s="65"/>
      <c r="T288" s="66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T288" s="18" t="s">
        <v>163</v>
      </c>
      <c r="AU288" s="18" t="s">
        <v>83</v>
      </c>
    </row>
    <row r="289" spans="2:51" s="13" customFormat="1" ht="11.25">
      <c r="B289" s="192"/>
      <c r="C289" s="193"/>
      <c r="D289" s="194" t="s">
        <v>165</v>
      </c>
      <c r="E289" s="195" t="s">
        <v>19</v>
      </c>
      <c r="F289" s="196" t="s">
        <v>569</v>
      </c>
      <c r="G289" s="193"/>
      <c r="H289" s="197">
        <v>2</v>
      </c>
      <c r="I289" s="198"/>
      <c r="J289" s="193"/>
      <c r="K289" s="193"/>
      <c r="L289" s="199"/>
      <c r="M289" s="200"/>
      <c r="N289" s="201"/>
      <c r="O289" s="201"/>
      <c r="P289" s="201"/>
      <c r="Q289" s="201"/>
      <c r="R289" s="201"/>
      <c r="S289" s="201"/>
      <c r="T289" s="202"/>
      <c r="AT289" s="203" t="s">
        <v>165</v>
      </c>
      <c r="AU289" s="203" t="s">
        <v>83</v>
      </c>
      <c r="AV289" s="13" t="s">
        <v>83</v>
      </c>
      <c r="AW289" s="13" t="s">
        <v>34</v>
      </c>
      <c r="AX289" s="13" t="s">
        <v>81</v>
      </c>
      <c r="AY289" s="203" t="s">
        <v>153</v>
      </c>
    </row>
    <row r="290" spans="1:65" s="2" customFormat="1" ht="37.9" customHeight="1">
      <c r="A290" s="35"/>
      <c r="B290" s="36"/>
      <c r="C290" s="174" t="s">
        <v>570</v>
      </c>
      <c r="D290" s="174" t="s">
        <v>156</v>
      </c>
      <c r="E290" s="175" t="s">
        <v>571</v>
      </c>
      <c r="F290" s="176" t="s">
        <v>572</v>
      </c>
      <c r="G290" s="177" t="s">
        <v>211</v>
      </c>
      <c r="H290" s="178">
        <v>2</v>
      </c>
      <c r="I290" s="179"/>
      <c r="J290" s="180">
        <f>ROUND(I290*H290,2)</f>
        <v>0</v>
      </c>
      <c r="K290" s="176" t="s">
        <v>160</v>
      </c>
      <c r="L290" s="40"/>
      <c r="M290" s="181" t="s">
        <v>19</v>
      </c>
      <c r="N290" s="182" t="s">
        <v>44</v>
      </c>
      <c r="O290" s="65"/>
      <c r="P290" s="183">
        <f>O290*H290</f>
        <v>0</v>
      </c>
      <c r="Q290" s="183">
        <v>0</v>
      </c>
      <c r="R290" s="183">
        <f>Q290*H290</f>
        <v>0</v>
      </c>
      <c r="S290" s="183">
        <v>0</v>
      </c>
      <c r="T290" s="184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185" t="s">
        <v>212</v>
      </c>
      <c r="AT290" s="185" t="s">
        <v>156</v>
      </c>
      <c r="AU290" s="185" t="s">
        <v>83</v>
      </c>
      <c r="AY290" s="18" t="s">
        <v>153</v>
      </c>
      <c r="BE290" s="186">
        <f>IF(N290="základní",J290,0)</f>
        <v>0</v>
      </c>
      <c r="BF290" s="186">
        <f>IF(N290="snížená",J290,0)</f>
        <v>0</v>
      </c>
      <c r="BG290" s="186">
        <f>IF(N290="zákl. přenesená",J290,0)</f>
        <v>0</v>
      </c>
      <c r="BH290" s="186">
        <f>IF(N290="sníž. přenesená",J290,0)</f>
        <v>0</v>
      </c>
      <c r="BI290" s="186">
        <f>IF(N290="nulová",J290,0)</f>
        <v>0</v>
      </c>
      <c r="BJ290" s="18" t="s">
        <v>81</v>
      </c>
      <c r="BK290" s="186">
        <f>ROUND(I290*H290,2)</f>
        <v>0</v>
      </c>
      <c r="BL290" s="18" t="s">
        <v>212</v>
      </c>
      <c r="BM290" s="185" t="s">
        <v>573</v>
      </c>
    </row>
    <row r="291" spans="1:47" s="2" customFormat="1" ht="11.25">
      <c r="A291" s="35"/>
      <c r="B291" s="36"/>
      <c r="C291" s="37"/>
      <c r="D291" s="187" t="s">
        <v>163</v>
      </c>
      <c r="E291" s="37"/>
      <c r="F291" s="188" t="s">
        <v>574</v>
      </c>
      <c r="G291" s="37"/>
      <c r="H291" s="37"/>
      <c r="I291" s="189"/>
      <c r="J291" s="37"/>
      <c r="K291" s="37"/>
      <c r="L291" s="40"/>
      <c r="M291" s="190"/>
      <c r="N291" s="191"/>
      <c r="O291" s="65"/>
      <c r="P291" s="65"/>
      <c r="Q291" s="65"/>
      <c r="R291" s="65"/>
      <c r="S291" s="65"/>
      <c r="T291" s="66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T291" s="18" t="s">
        <v>163</v>
      </c>
      <c r="AU291" s="18" t="s">
        <v>83</v>
      </c>
    </row>
    <row r="292" spans="2:51" s="13" customFormat="1" ht="11.25">
      <c r="B292" s="192"/>
      <c r="C292" s="193"/>
      <c r="D292" s="194" t="s">
        <v>165</v>
      </c>
      <c r="E292" s="195" t="s">
        <v>19</v>
      </c>
      <c r="F292" s="196" t="s">
        <v>575</v>
      </c>
      <c r="G292" s="193"/>
      <c r="H292" s="197">
        <v>2</v>
      </c>
      <c r="I292" s="198"/>
      <c r="J292" s="193"/>
      <c r="K292" s="193"/>
      <c r="L292" s="199"/>
      <c r="M292" s="200"/>
      <c r="N292" s="201"/>
      <c r="O292" s="201"/>
      <c r="P292" s="201"/>
      <c r="Q292" s="201"/>
      <c r="R292" s="201"/>
      <c r="S292" s="201"/>
      <c r="T292" s="202"/>
      <c r="AT292" s="203" t="s">
        <v>165</v>
      </c>
      <c r="AU292" s="203" t="s">
        <v>83</v>
      </c>
      <c r="AV292" s="13" t="s">
        <v>83</v>
      </c>
      <c r="AW292" s="13" t="s">
        <v>34</v>
      </c>
      <c r="AX292" s="13" t="s">
        <v>81</v>
      </c>
      <c r="AY292" s="203" t="s">
        <v>153</v>
      </c>
    </row>
    <row r="293" spans="1:65" s="2" customFormat="1" ht="24.2" customHeight="1">
      <c r="A293" s="35"/>
      <c r="B293" s="36"/>
      <c r="C293" s="215" t="s">
        <v>576</v>
      </c>
      <c r="D293" s="215" t="s">
        <v>298</v>
      </c>
      <c r="E293" s="216" t="s">
        <v>577</v>
      </c>
      <c r="F293" s="217" t="s">
        <v>578</v>
      </c>
      <c r="G293" s="218" t="s">
        <v>211</v>
      </c>
      <c r="H293" s="219">
        <v>2</v>
      </c>
      <c r="I293" s="220"/>
      <c r="J293" s="221">
        <f>ROUND(I293*H293,2)</f>
        <v>0</v>
      </c>
      <c r="K293" s="217" t="s">
        <v>579</v>
      </c>
      <c r="L293" s="222"/>
      <c r="M293" s="223" t="s">
        <v>19</v>
      </c>
      <c r="N293" s="224" t="s">
        <v>44</v>
      </c>
      <c r="O293" s="65"/>
      <c r="P293" s="183">
        <f>O293*H293</f>
        <v>0</v>
      </c>
      <c r="Q293" s="183">
        <v>0.013</v>
      </c>
      <c r="R293" s="183">
        <f>Q293*H293</f>
        <v>0.026</v>
      </c>
      <c r="S293" s="183">
        <v>0</v>
      </c>
      <c r="T293" s="184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185" t="s">
        <v>302</v>
      </c>
      <c r="AT293" s="185" t="s">
        <v>298</v>
      </c>
      <c r="AU293" s="185" t="s">
        <v>83</v>
      </c>
      <c r="AY293" s="18" t="s">
        <v>153</v>
      </c>
      <c r="BE293" s="186">
        <f>IF(N293="základní",J293,0)</f>
        <v>0</v>
      </c>
      <c r="BF293" s="186">
        <f>IF(N293="snížená",J293,0)</f>
        <v>0</v>
      </c>
      <c r="BG293" s="186">
        <f>IF(N293="zákl. přenesená",J293,0)</f>
        <v>0</v>
      </c>
      <c r="BH293" s="186">
        <f>IF(N293="sníž. přenesená",J293,0)</f>
        <v>0</v>
      </c>
      <c r="BI293" s="186">
        <f>IF(N293="nulová",J293,0)</f>
        <v>0</v>
      </c>
      <c r="BJ293" s="18" t="s">
        <v>81</v>
      </c>
      <c r="BK293" s="186">
        <f>ROUND(I293*H293,2)</f>
        <v>0</v>
      </c>
      <c r="BL293" s="18" t="s">
        <v>212</v>
      </c>
      <c r="BM293" s="185" t="s">
        <v>580</v>
      </c>
    </row>
    <row r="294" spans="1:65" s="2" customFormat="1" ht="33" customHeight="1">
      <c r="A294" s="35"/>
      <c r="B294" s="36"/>
      <c r="C294" s="174" t="s">
        <v>581</v>
      </c>
      <c r="D294" s="174" t="s">
        <v>156</v>
      </c>
      <c r="E294" s="175" t="s">
        <v>582</v>
      </c>
      <c r="F294" s="176" t="s">
        <v>583</v>
      </c>
      <c r="G294" s="177" t="s">
        <v>211</v>
      </c>
      <c r="H294" s="178">
        <v>0.9</v>
      </c>
      <c r="I294" s="179"/>
      <c r="J294" s="180">
        <f>ROUND(I294*H294,2)</f>
        <v>0</v>
      </c>
      <c r="K294" s="176" t="s">
        <v>160</v>
      </c>
      <c r="L294" s="40"/>
      <c r="M294" s="181" t="s">
        <v>19</v>
      </c>
      <c r="N294" s="182" t="s">
        <v>44</v>
      </c>
      <c r="O294" s="65"/>
      <c r="P294" s="183">
        <f>O294*H294</f>
        <v>0</v>
      </c>
      <c r="Q294" s="183">
        <v>0</v>
      </c>
      <c r="R294" s="183">
        <f>Q294*H294</f>
        <v>0</v>
      </c>
      <c r="S294" s="183">
        <v>0</v>
      </c>
      <c r="T294" s="184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185" t="s">
        <v>212</v>
      </c>
      <c r="AT294" s="185" t="s">
        <v>156</v>
      </c>
      <c r="AU294" s="185" t="s">
        <v>83</v>
      </c>
      <c r="AY294" s="18" t="s">
        <v>153</v>
      </c>
      <c r="BE294" s="186">
        <f>IF(N294="základní",J294,0)</f>
        <v>0</v>
      </c>
      <c r="BF294" s="186">
        <f>IF(N294="snížená",J294,0)</f>
        <v>0</v>
      </c>
      <c r="BG294" s="186">
        <f>IF(N294="zákl. přenesená",J294,0)</f>
        <v>0</v>
      </c>
      <c r="BH294" s="186">
        <f>IF(N294="sníž. přenesená",J294,0)</f>
        <v>0</v>
      </c>
      <c r="BI294" s="186">
        <f>IF(N294="nulová",J294,0)</f>
        <v>0</v>
      </c>
      <c r="BJ294" s="18" t="s">
        <v>81</v>
      </c>
      <c r="BK294" s="186">
        <f>ROUND(I294*H294,2)</f>
        <v>0</v>
      </c>
      <c r="BL294" s="18" t="s">
        <v>212</v>
      </c>
      <c r="BM294" s="185" t="s">
        <v>584</v>
      </c>
    </row>
    <row r="295" spans="1:47" s="2" customFormat="1" ht="11.25">
      <c r="A295" s="35"/>
      <c r="B295" s="36"/>
      <c r="C295" s="37"/>
      <c r="D295" s="187" t="s">
        <v>163</v>
      </c>
      <c r="E295" s="37"/>
      <c r="F295" s="188" t="s">
        <v>585</v>
      </c>
      <c r="G295" s="37"/>
      <c r="H295" s="37"/>
      <c r="I295" s="189"/>
      <c r="J295" s="37"/>
      <c r="K295" s="37"/>
      <c r="L295" s="40"/>
      <c r="M295" s="190"/>
      <c r="N295" s="191"/>
      <c r="O295" s="65"/>
      <c r="P295" s="65"/>
      <c r="Q295" s="65"/>
      <c r="R295" s="65"/>
      <c r="S295" s="65"/>
      <c r="T295" s="66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T295" s="18" t="s">
        <v>163</v>
      </c>
      <c r="AU295" s="18" t="s">
        <v>83</v>
      </c>
    </row>
    <row r="296" spans="1:65" s="2" customFormat="1" ht="24.2" customHeight="1">
      <c r="A296" s="35"/>
      <c r="B296" s="36"/>
      <c r="C296" s="215" t="s">
        <v>586</v>
      </c>
      <c r="D296" s="215" t="s">
        <v>298</v>
      </c>
      <c r="E296" s="216" t="s">
        <v>587</v>
      </c>
      <c r="F296" s="217" t="s">
        <v>588</v>
      </c>
      <c r="G296" s="218" t="s">
        <v>159</v>
      </c>
      <c r="H296" s="219">
        <v>0.42</v>
      </c>
      <c r="I296" s="220"/>
      <c r="J296" s="221">
        <f>ROUND(I296*H296,2)</f>
        <v>0</v>
      </c>
      <c r="K296" s="217" t="s">
        <v>206</v>
      </c>
      <c r="L296" s="222"/>
      <c r="M296" s="223" t="s">
        <v>19</v>
      </c>
      <c r="N296" s="224" t="s">
        <v>44</v>
      </c>
      <c r="O296" s="65"/>
      <c r="P296" s="183">
        <f>O296*H296</f>
        <v>0</v>
      </c>
      <c r="Q296" s="183">
        <v>0.02527</v>
      </c>
      <c r="R296" s="183">
        <f>Q296*H296</f>
        <v>0.0106134</v>
      </c>
      <c r="S296" s="183">
        <v>0</v>
      </c>
      <c r="T296" s="184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185" t="s">
        <v>302</v>
      </c>
      <c r="AT296" s="185" t="s">
        <v>298</v>
      </c>
      <c r="AU296" s="185" t="s">
        <v>83</v>
      </c>
      <c r="AY296" s="18" t="s">
        <v>153</v>
      </c>
      <c r="BE296" s="186">
        <f>IF(N296="základní",J296,0)</f>
        <v>0</v>
      </c>
      <c r="BF296" s="186">
        <f>IF(N296="snížená",J296,0)</f>
        <v>0</v>
      </c>
      <c r="BG296" s="186">
        <f>IF(N296="zákl. přenesená",J296,0)</f>
        <v>0</v>
      </c>
      <c r="BH296" s="186">
        <f>IF(N296="sníž. přenesená",J296,0)</f>
        <v>0</v>
      </c>
      <c r="BI296" s="186">
        <f>IF(N296="nulová",J296,0)</f>
        <v>0</v>
      </c>
      <c r="BJ296" s="18" t="s">
        <v>81</v>
      </c>
      <c r="BK296" s="186">
        <f>ROUND(I296*H296,2)</f>
        <v>0</v>
      </c>
      <c r="BL296" s="18" t="s">
        <v>212</v>
      </c>
      <c r="BM296" s="185" t="s">
        <v>589</v>
      </c>
    </row>
    <row r="297" spans="2:51" s="13" customFormat="1" ht="11.25">
      <c r="B297" s="192"/>
      <c r="C297" s="193"/>
      <c r="D297" s="194" t="s">
        <v>165</v>
      </c>
      <c r="E297" s="195" t="s">
        <v>19</v>
      </c>
      <c r="F297" s="196" t="s">
        <v>590</v>
      </c>
      <c r="G297" s="193"/>
      <c r="H297" s="197">
        <v>0.42</v>
      </c>
      <c r="I297" s="198"/>
      <c r="J297" s="193"/>
      <c r="K297" s="193"/>
      <c r="L297" s="199"/>
      <c r="M297" s="200"/>
      <c r="N297" s="201"/>
      <c r="O297" s="201"/>
      <c r="P297" s="201"/>
      <c r="Q297" s="201"/>
      <c r="R297" s="201"/>
      <c r="S297" s="201"/>
      <c r="T297" s="202"/>
      <c r="AT297" s="203" t="s">
        <v>165</v>
      </c>
      <c r="AU297" s="203" t="s">
        <v>83</v>
      </c>
      <c r="AV297" s="13" t="s">
        <v>83</v>
      </c>
      <c r="AW297" s="13" t="s">
        <v>34</v>
      </c>
      <c r="AX297" s="13" t="s">
        <v>81</v>
      </c>
      <c r="AY297" s="203" t="s">
        <v>153</v>
      </c>
    </row>
    <row r="298" spans="1:65" s="2" customFormat="1" ht="49.15" customHeight="1">
      <c r="A298" s="35"/>
      <c r="B298" s="36"/>
      <c r="C298" s="174" t="s">
        <v>591</v>
      </c>
      <c r="D298" s="174" t="s">
        <v>156</v>
      </c>
      <c r="E298" s="175" t="s">
        <v>770</v>
      </c>
      <c r="F298" s="176" t="s">
        <v>771</v>
      </c>
      <c r="G298" s="177" t="s">
        <v>249</v>
      </c>
      <c r="H298" s="178">
        <v>0.037</v>
      </c>
      <c r="I298" s="179"/>
      <c r="J298" s="180">
        <f>ROUND(I298*H298,2)</f>
        <v>0</v>
      </c>
      <c r="K298" s="176" t="s">
        <v>160</v>
      </c>
      <c r="L298" s="40"/>
      <c r="M298" s="181" t="s">
        <v>19</v>
      </c>
      <c r="N298" s="182" t="s">
        <v>44</v>
      </c>
      <c r="O298" s="65"/>
      <c r="P298" s="183">
        <f>O298*H298</f>
        <v>0</v>
      </c>
      <c r="Q298" s="183">
        <v>0</v>
      </c>
      <c r="R298" s="183">
        <f>Q298*H298</f>
        <v>0</v>
      </c>
      <c r="S298" s="183">
        <v>0</v>
      </c>
      <c r="T298" s="184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185" t="s">
        <v>212</v>
      </c>
      <c r="AT298" s="185" t="s">
        <v>156</v>
      </c>
      <c r="AU298" s="185" t="s">
        <v>83</v>
      </c>
      <c r="AY298" s="18" t="s">
        <v>153</v>
      </c>
      <c r="BE298" s="186">
        <f>IF(N298="základní",J298,0)</f>
        <v>0</v>
      </c>
      <c r="BF298" s="186">
        <f>IF(N298="snížená",J298,0)</f>
        <v>0</v>
      </c>
      <c r="BG298" s="186">
        <f>IF(N298="zákl. přenesená",J298,0)</f>
        <v>0</v>
      </c>
      <c r="BH298" s="186">
        <f>IF(N298="sníž. přenesená",J298,0)</f>
        <v>0</v>
      </c>
      <c r="BI298" s="186">
        <f>IF(N298="nulová",J298,0)</f>
        <v>0</v>
      </c>
      <c r="BJ298" s="18" t="s">
        <v>81</v>
      </c>
      <c r="BK298" s="186">
        <f>ROUND(I298*H298,2)</f>
        <v>0</v>
      </c>
      <c r="BL298" s="18" t="s">
        <v>212</v>
      </c>
      <c r="BM298" s="185" t="s">
        <v>772</v>
      </c>
    </row>
    <row r="299" spans="1:47" s="2" customFormat="1" ht="11.25">
      <c r="A299" s="35"/>
      <c r="B299" s="36"/>
      <c r="C299" s="37"/>
      <c r="D299" s="187" t="s">
        <v>163</v>
      </c>
      <c r="E299" s="37"/>
      <c r="F299" s="188" t="s">
        <v>773</v>
      </c>
      <c r="G299" s="37"/>
      <c r="H299" s="37"/>
      <c r="I299" s="189"/>
      <c r="J299" s="37"/>
      <c r="K299" s="37"/>
      <c r="L299" s="40"/>
      <c r="M299" s="190"/>
      <c r="N299" s="191"/>
      <c r="O299" s="65"/>
      <c r="P299" s="65"/>
      <c r="Q299" s="65"/>
      <c r="R299" s="65"/>
      <c r="S299" s="65"/>
      <c r="T299" s="66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T299" s="18" t="s">
        <v>163</v>
      </c>
      <c r="AU299" s="18" t="s">
        <v>83</v>
      </c>
    </row>
    <row r="300" spans="2:63" s="12" customFormat="1" ht="22.9" customHeight="1">
      <c r="B300" s="158"/>
      <c r="C300" s="159"/>
      <c r="D300" s="160" t="s">
        <v>72</v>
      </c>
      <c r="E300" s="172" t="s">
        <v>596</v>
      </c>
      <c r="F300" s="172" t="s">
        <v>597</v>
      </c>
      <c r="G300" s="159"/>
      <c r="H300" s="159"/>
      <c r="I300" s="162"/>
      <c r="J300" s="173">
        <f>BK300</f>
        <v>0</v>
      </c>
      <c r="K300" s="159"/>
      <c r="L300" s="164"/>
      <c r="M300" s="165"/>
      <c r="N300" s="166"/>
      <c r="O300" s="166"/>
      <c r="P300" s="167">
        <f>SUM(P301:P308)</f>
        <v>0</v>
      </c>
      <c r="Q300" s="166"/>
      <c r="R300" s="167">
        <f>SUM(R301:R308)</f>
        <v>0.0014116999999999999</v>
      </c>
      <c r="S300" s="166"/>
      <c r="T300" s="168">
        <f>SUM(T301:T308)</f>
        <v>0.0004</v>
      </c>
      <c r="AR300" s="169" t="s">
        <v>83</v>
      </c>
      <c r="AT300" s="170" t="s">
        <v>72</v>
      </c>
      <c r="AU300" s="170" t="s">
        <v>81</v>
      </c>
      <c r="AY300" s="169" t="s">
        <v>153</v>
      </c>
      <c r="BK300" s="171">
        <f>SUM(BK301:BK308)</f>
        <v>0</v>
      </c>
    </row>
    <row r="301" spans="1:65" s="2" customFormat="1" ht="16.5" customHeight="1">
      <c r="A301" s="35"/>
      <c r="B301" s="36"/>
      <c r="C301" s="174" t="s">
        <v>598</v>
      </c>
      <c r="D301" s="174" t="s">
        <v>156</v>
      </c>
      <c r="E301" s="175" t="s">
        <v>599</v>
      </c>
      <c r="F301" s="176" t="s">
        <v>600</v>
      </c>
      <c r="G301" s="177" t="s">
        <v>211</v>
      </c>
      <c r="H301" s="178">
        <v>1</v>
      </c>
      <c r="I301" s="179"/>
      <c r="J301" s="180">
        <f>ROUND(I301*H301,2)</f>
        <v>0</v>
      </c>
      <c r="K301" s="176" t="s">
        <v>206</v>
      </c>
      <c r="L301" s="40"/>
      <c r="M301" s="181" t="s">
        <v>19</v>
      </c>
      <c r="N301" s="182" t="s">
        <v>44</v>
      </c>
      <c r="O301" s="65"/>
      <c r="P301" s="183">
        <f>O301*H301</f>
        <v>0</v>
      </c>
      <c r="Q301" s="183">
        <v>0</v>
      </c>
      <c r="R301" s="183">
        <f>Q301*H301</f>
        <v>0</v>
      </c>
      <c r="S301" s="183">
        <v>0.0004</v>
      </c>
      <c r="T301" s="184">
        <f>S301*H301</f>
        <v>0.0004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185" t="s">
        <v>212</v>
      </c>
      <c r="AT301" s="185" t="s">
        <v>156</v>
      </c>
      <c r="AU301" s="185" t="s">
        <v>83</v>
      </c>
      <c r="AY301" s="18" t="s">
        <v>153</v>
      </c>
      <c r="BE301" s="186">
        <f>IF(N301="základní",J301,0)</f>
        <v>0</v>
      </c>
      <c r="BF301" s="186">
        <f>IF(N301="snížená",J301,0)</f>
        <v>0</v>
      </c>
      <c r="BG301" s="186">
        <f>IF(N301="zákl. přenesená",J301,0)</f>
        <v>0</v>
      </c>
      <c r="BH301" s="186">
        <f>IF(N301="sníž. přenesená",J301,0)</f>
        <v>0</v>
      </c>
      <c r="BI301" s="186">
        <f>IF(N301="nulová",J301,0)</f>
        <v>0</v>
      </c>
      <c r="BJ301" s="18" t="s">
        <v>81</v>
      </c>
      <c r="BK301" s="186">
        <f>ROUND(I301*H301,2)</f>
        <v>0</v>
      </c>
      <c r="BL301" s="18" t="s">
        <v>212</v>
      </c>
      <c r="BM301" s="185" t="s">
        <v>601</v>
      </c>
    </row>
    <row r="302" spans="2:51" s="13" customFormat="1" ht="11.25">
      <c r="B302" s="192"/>
      <c r="C302" s="193"/>
      <c r="D302" s="194" t="s">
        <v>165</v>
      </c>
      <c r="E302" s="195" t="s">
        <v>19</v>
      </c>
      <c r="F302" s="196" t="s">
        <v>602</v>
      </c>
      <c r="G302" s="193"/>
      <c r="H302" s="197">
        <v>1</v>
      </c>
      <c r="I302" s="198"/>
      <c r="J302" s="193"/>
      <c r="K302" s="193"/>
      <c r="L302" s="199"/>
      <c r="M302" s="200"/>
      <c r="N302" s="201"/>
      <c r="O302" s="201"/>
      <c r="P302" s="201"/>
      <c r="Q302" s="201"/>
      <c r="R302" s="201"/>
      <c r="S302" s="201"/>
      <c r="T302" s="202"/>
      <c r="AT302" s="203" t="s">
        <v>165</v>
      </c>
      <c r="AU302" s="203" t="s">
        <v>83</v>
      </c>
      <c r="AV302" s="13" t="s">
        <v>83</v>
      </c>
      <c r="AW302" s="13" t="s">
        <v>34</v>
      </c>
      <c r="AX302" s="13" t="s">
        <v>81</v>
      </c>
      <c r="AY302" s="203" t="s">
        <v>153</v>
      </c>
    </row>
    <row r="303" spans="1:65" s="2" customFormat="1" ht="37.9" customHeight="1">
      <c r="A303" s="35"/>
      <c r="B303" s="36"/>
      <c r="C303" s="174" t="s">
        <v>603</v>
      </c>
      <c r="D303" s="174" t="s">
        <v>156</v>
      </c>
      <c r="E303" s="175" t="s">
        <v>604</v>
      </c>
      <c r="F303" s="176" t="s">
        <v>605</v>
      </c>
      <c r="G303" s="177" t="s">
        <v>159</v>
      </c>
      <c r="H303" s="178">
        <v>0.09</v>
      </c>
      <c r="I303" s="179"/>
      <c r="J303" s="180">
        <f>ROUND(I303*H303,2)</f>
        <v>0</v>
      </c>
      <c r="K303" s="176" t="s">
        <v>160</v>
      </c>
      <c r="L303" s="40"/>
      <c r="M303" s="181" t="s">
        <v>19</v>
      </c>
      <c r="N303" s="182" t="s">
        <v>44</v>
      </c>
      <c r="O303" s="65"/>
      <c r="P303" s="183">
        <f>O303*H303</f>
        <v>0</v>
      </c>
      <c r="Q303" s="183">
        <v>0.00013</v>
      </c>
      <c r="R303" s="183">
        <f>Q303*H303</f>
        <v>1.1699999999999998E-05</v>
      </c>
      <c r="S303" s="183">
        <v>0</v>
      </c>
      <c r="T303" s="184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185" t="s">
        <v>212</v>
      </c>
      <c r="AT303" s="185" t="s">
        <v>156</v>
      </c>
      <c r="AU303" s="185" t="s">
        <v>83</v>
      </c>
      <c r="AY303" s="18" t="s">
        <v>153</v>
      </c>
      <c r="BE303" s="186">
        <f>IF(N303="základní",J303,0)</f>
        <v>0</v>
      </c>
      <c r="BF303" s="186">
        <f>IF(N303="snížená",J303,0)</f>
        <v>0</v>
      </c>
      <c r="BG303" s="186">
        <f>IF(N303="zákl. přenesená",J303,0)</f>
        <v>0</v>
      </c>
      <c r="BH303" s="186">
        <f>IF(N303="sníž. přenesená",J303,0)</f>
        <v>0</v>
      </c>
      <c r="BI303" s="186">
        <f>IF(N303="nulová",J303,0)</f>
        <v>0</v>
      </c>
      <c r="BJ303" s="18" t="s">
        <v>81</v>
      </c>
      <c r="BK303" s="186">
        <f>ROUND(I303*H303,2)</f>
        <v>0</v>
      </c>
      <c r="BL303" s="18" t="s">
        <v>212</v>
      </c>
      <c r="BM303" s="185" t="s">
        <v>606</v>
      </c>
    </row>
    <row r="304" spans="1:47" s="2" customFormat="1" ht="11.25">
      <c r="A304" s="35"/>
      <c r="B304" s="36"/>
      <c r="C304" s="37"/>
      <c r="D304" s="187" t="s">
        <v>163</v>
      </c>
      <c r="E304" s="37"/>
      <c r="F304" s="188" t="s">
        <v>607</v>
      </c>
      <c r="G304" s="37"/>
      <c r="H304" s="37"/>
      <c r="I304" s="189"/>
      <c r="J304" s="37"/>
      <c r="K304" s="37"/>
      <c r="L304" s="40"/>
      <c r="M304" s="190"/>
      <c r="N304" s="191"/>
      <c r="O304" s="65"/>
      <c r="P304" s="65"/>
      <c r="Q304" s="65"/>
      <c r="R304" s="65"/>
      <c r="S304" s="65"/>
      <c r="T304" s="66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T304" s="18" t="s">
        <v>163</v>
      </c>
      <c r="AU304" s="18" t="s">
        <v>83</v>
      </c>
    </row>
    <row r="305" spans="2:51" s="13" customFormat="1" ht="11.25">
      <c r="B305" s="192"/>
      <c r="C305" s="193"/>
      <c r="D305" s="194" t="s">
        <v>165</v>
      </c>
      <c r="E305" s="195" t="s">
        <v>19</v>
      </c>
      <c r="F305" s="196" t="s">
        <v>608</v>
      </c>
      <c r="G305" s="193"/>
      <c r="H305" s="197">
        <v>0.09</v>
      </c>
      <c r="I305" s="198"/>
      <c r="J305" s="193"/>
      <c r="K305" s="193"/>
      <c r="L305" s="199"/>
      <c r="M305" s="200"/>
      <c r="N305" s="201"/>
      <c r="O305" s="201"/>
      <c r="P305" s="201"/>
      <c r="Q305" s="201"/>
      <c r="R305" s="201"/>
      <c r="S305" s="201"/>
      <c r="T305" s="202"/>
      <c r="AT305" s="203" t="s">
        <v>165</v>
      </c>
      <c r="AU305" s="203" t="s">
        <v>83</v>
      </c>
      <c r="AV305" s="13" t="s">
        <v>83</v>
      </c>
      <c r="AW305" s="13" t="s">
        <v>34</v>
      </c>
      <c r="AX305" s="13" t="s">
        <v>81</v>
      </c>
      <c r="AY305" s="203" t="s">
        <v>153</v>
      </c>
    </row>
    <row r="306" spans="1:65" s="2" customFormat="1" ht="24.2" customHeight="1">
      <c r="A306" s="35"/>
      <c r="B306" s="36"/>
      <c r="C306" s="215" t="s">
        <v>609</v>
      </c>
      <c r="D306" s="215" t="s">
        <v>298</v>
      </c>
      <c r="E306" s="216" t="s">
        <v>610</v>
      </c>
      <c r="F306" s="217" t="s">
        <v>611</v>
      </c>
      <c r="G306" s="218" t="s">
        <v>211</v>
      </c>
      <c r="H306" s="219">
        <v>1</v>
      </c>
      <c r="I306" s="220"/>
      <c r="J306" s="221">
        <f>ROUND(I306*H306,2)</f>
        <v>0</v>
      </c>
      <c r="K306" s="217" t="s">
        <v>160</v>
      </c>
      <c r="L306" s="222"/>
      <c r="M306" s="223" t="s">
        <v>19</v>
      </c>
      <c r="N306" s="224" t="s">
        <v>44</v>
      </c>
      <c r="O306" s="65"/>
      <c r="P306" s="183">
        <f>O306*H306</f>
        <v>0</v>
      </c>
      <c r="Q306" s="183">
        <v>0.0014</v>
      </c>
      <c r="R306" s="183">
        <f>Q306*H306</f>
        <v>0.0014</v>
      </c>
      <c r="S306" s="183">
        <v>0</v>
      </c>
      <c r="T306" s="184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185" t="s">
        <v>302</v>
      </c>
      <c r="AT306" s="185" t="s">
        <v>298</v>
      </c>
      <c r="AU306" s="185" t="s">
        <v>83</v>
      </c>
      <c r="AY306" s="18" t="s">
        <v>153</v>
      </c>
      <c r="BE306" s="186">
        <f>IF(N306="základní",J306,0)</f>
        <v>0</v>
      </c>
      <c r="BF306" s="186">
        <f>IF(N306="snížená",J306,0)</f>
        <v>0</v>
      </c>
      <c r="BG306" s="186">
        <f>IF(N306="zákl. přenesená",J306,0)</f>
        <v>0</v>
      </c>
      <c r="BH306" s="186">
        <f>IF(N306="sníž. přenesená",J306,0)</f>
        <v>0</v>
      </c>
      <c r="BI306" s="186">
        <f>IF(N306="nulová",J306,0)</f>
        <v>0</v>
      </c>
      <c r="BJ306" s="18" t="s">
        <v>81</v>
      </c>
      <c r="BK306" s="186">
        <f>ROUND(I306*H306,2)</f>
        <v>0</v>
      </c>
      <c r="BL306" s="18" t="s">
        <v>212</v>
      </c>
      <c r="BM306" s="185" t="s">
        <v>612</v>
      </c>
    </row>
    <row r="307" spans="1:65" s="2" customFormat="1" ht="49.15" customHeight="1">
      <c r="A307" s="35"/>
      <c r="B307" s="36"/>
      <c r="C307" s="174" t="s">
        <v>613</v>
      </c>
      <c r="D307" s="174" t="s">
        <v>156</v>
      </c>
      <c r="E307" s="175" t="s">
        <v>774</v>
      </c>
      <c r="F307" s="176" t="s">
        <v>775</v>
      </c>
      <c r="G307" s="177" t="s">
        <v>249</v>
      </c>
      <c r="H307" s="178">
        <v>0.001</v>
      </c>
      <c r="I307" s="179"/>
      <c r="J307" s="180">
        <f>ROUND(I307*H307,2)</f>
        <v>0</v>
      </c>
      <c r="K307" s="176" t="s">
        <v>160</v>
      </c>
      <c r="L307" s="40"/>
      <c r="M307" s="181" t="s">
        <v>19</v>
      </c>
      <c r="N307" s="182" t="s">
        <v>44</v>
      </c>
      <c r="O307" s="65"/>
      <c r="P307" s="183">
        <f>O307*H307</f>
        <v>0</v>
      </c>
      <c r="Q307" s="183">
        <v>0</v>
      </c>
      <c r="R307" s="183">
        <f>Q307*H307</f>
        <v>0</v>
      </c>
      <c r="S307" s="183">
        <v>0</v>
      </c>
      <c r="T307" s="184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185" t="s">
        <v>212</v>
      </c>
      <c r="AT307" s="185" t="s">
        <v>156</v>
      </c>
      <c r="AU307" s="185" t="s">
        <v>83</v>
      </c>
      <c r="AY307" s="18" t="s">
        <v>153</v>
      </c>
      <c r="BE307" s="186">
        <f>IF(N307="základní",J307,0)</f>
        <v>0</v>
      </c>
      <c r="BF307" s="186">
        <f>IF(N307="snížená",J307,0)</f>
        <v>0</v>
      </c>
      <c r="BG307" s="186">
        <f>IF(N307="zákl. přenesená",J307,0)</f>
        <v>0</v>
      </c>
      <c r="BH307" s="186">
        <f>IF(N307="sníž. přenesená",J307,0)</f>
        <v>0</v>
      </c>
      <c r="BI307" s="186">
        <f>IF(N307="nulová",J307,0)</f>
        <v>0</v>
      </c>
      <c r="BJ307" s="18" t="s">
        <v>81</v>
      </c>
      <c r="BK307" s="186">
        <f>ROUND(I307*H307,2)</f>
        <v>0</v>
      </c>
      <c r="BL307" s="18" t="s">
        <v>212</v>
      </c>
      <c r="BM307" s="185" t="s">
        <v>776</v>
      </c>
    </row>
    <row r="308" spans="1:47" s="2" customFormat="1" ht="11.25">
      <c r="A308" s="35"/>
      <c r="B308" s="36"/>
      <c r="C308" s="37"/>
      <c r="D308" s="187" t="s">
        <v>163</v>
      </c>
      <c r="E308" s="37"/>
      <c r="F308" s="188" t="s">
        <v>777</v>
      </c>
      <c r="G308" s="37"/>
      <c r="H308" s="37"/>
      <c r="I308" s="189"/>
      <c r="J308" s="37"/>
      <c r="K308" s="37"/>
      <c r="L308" s="40"/>
      <c r="M308" s="190"/>
      <c r="N308" s="191"/>
      <c r="O308" s="65"/>
      <c r="P308" s="65"/>
      <c r="Q308" s="65"/>
      <c r="R308" s="65"/>
      <c r="S308" s="65"/>
      <c r="T308" s="66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T308" s="18" t="s">
        <v>163</v>
      </c>
      <c r="AU308" s="18" t="s">
        <v>83</v>
      </c>
    </row>
    <row r="309" spans="2:63" s="12" customFormat="1" ht="22.9" customHeight="1">
      <c r="B309" s="158"/>
      <c r="C309" s="159"/>
      <c r="D309" s="160" t="s">
        <v>72</v>
      </c>
      <c r="E309" s="172" t="s">
        <v>618</v>
      </c>
      <c r="F309" s="172" t="s">
        <v>619</v>
      </c>
      <c r="G309" s="159"/>
      <c r="H309" s="159"/>
      <c r="I309" s="162"/>
      <c r="J309" s="173">
        <f>BK309</f>
        <v>0</v>
      </c>
      <c r="K309" s="159"/>
      <c r="L309" s="164"/>
      <c r="M309" s="165"/>
      <c r="N309" s="166"/>
      <c r="O309" s="166"/>
      <c r="P309" s="167">
        <f>SUM(P310:P319)</f>
        <v>0</v>
      </c>
      <c r="Q309" s="166"/>
      <c r="R309" s="167">
        <f>SUM(R310:R319)</f>
        <v>0.09519599999999999</v>
      </c>
      <c r="S309" s="166"/>
      <c r="T309" s="168">
        <f>SUM(T310:T319)</f>
        <v>0</v>
      </c>
      <c r="AR309" s="169" t="s">
        <v>83</v>
      </c>
      <c r="AT309" s="170" t="s">
        <v>72</v>
      </c>
      <c r="AU309" s="170" t="s">
        <v>81</v>
      </c>
      <c r="AY309" s="169" t="s">
        <v>153</v>
      </c>
      <c r="BK309" s="171">
        <f>SUM(BK310:BK319)</f>
        <v>0</v>
      </c>
    </row>
    <row r="310" spans="1:65" s="2" customFormat="1" ht="24.2" customHeight="1">
      <c r="A310" s="35"/>
      <c r="B310" s="36"/>
      <c r="C310" s="174" t="s">
        <v>620</v>
      </c>
      <c r="D310" s="174" t="s">
        <v>156</v>
      </c>
      <c r="E310" s="175" t="s">
        <v>621</v>
      </c>
      <c r="F310" s="176" t="s">
        <v>622</v>
      </c>
      <c r="G310" s="177" t="s">
        <v>159</v>
      </c>
      <c r="H310" s="178">
        <v>2.92</v>
      </c>
      <c r="I310" s="179"/>
      <c r="J310" s="180">
        <f>ROUND(I310*H310,2)</f>
        <v>0</v>
      </c>
      <c r="K310" s="176" t="s">
        <v>160</v>
      </c>
      <c r="L310" s="40"/>
      <c r="M310" s="181" t="s">
        <v>19</v>
      </c>
      <c r="N310" s="182" t="s">
        <v>44</v>
      </c>
      <c r="O310" s="65"/>
      <c r="P310" s="183">
        <f>O310*H310</f>
        <v>0</v>
      </c>
      <c r="Q310" s="183">
        <v>0</v>
      </c>
      <c r="R310" s="183">
        <f>Q310*H310</f>
        <v>0</v>
      </c>
      <c r="S310" s="183">
        <v>0</v>
      </c>
      <c r="T310" s="184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185" t="s">
        <v>212</v>
      </c>
      <c r="AT310" s="185" t="s">
        <v>156</v>
      </c>
      <c r="AU310" s="185" t="s">
        <v>83</v>
      </c>
      <c r="AY310" s="18" t="s">
        <v>153</v>
      </c>
      <c r="BE310" s="186">
        <f>IF(N310="základní",J310,0)</f>
        <v>0</v>
      </c>
      <c r="BF310" s="186">
        <f>IF(N310="snížená",J310,0)</f>
        <v>0</v>
      </c>
      <c r="BG310" s="186">
        <f>IF(N310="zákl. přenesená",J310,0)</f>
        <v>0</v>
      </c>
      <c r="BH310" s="186">
        <f>IF(N310="sníž. přenesená",J310,0)</f>
        <v>0</v>
      </c>
      <c r="BI310" s="186">
        <f>IF(N310="nulová",J310,0)</f>
        <v>0</v>
      </c>
      <c r="BJ310" s="18" t="s">
        <v>81</v>
      </c>
      <c r="BK310" s="186">
        <f>ROUND(I310*H310,2)</f>
        <v>0</v>
      </c>
      <c r="BL310" s="18" t="s">
        <v>212</v>
      </c>
      <c r="BM310" s="185" t="s">
        <v>623</v>
      </c>
    </row>
    <row r="311" spans="1:47" s="2" customFormat="1" ht="11.25">
      <c r="A311" s="35"/>
      <c r="B311" s="36"/>
      <c r="C311" s="37"/>
      <c r="D311" s="187" t="s">
        <v>163</v>
      </c>
      <c r="E311" s="37"/>
      <c r="F311" s="188" t="s">
        <v>624</v>
      </c>
      <c r="G311" s="37"/>
      <c r="H311" s="37"/>
      <c r="I311" s="189"/>
      <c r="J311" s="37"/>
      <c r="K311" s="37"/>
      <c r="L311" s="40"/>
      <c r="M311" s="190"/>
      <c r="N311" s="191"/>
      <c r="O311" s="65"/>
      <c r="P311" s="65"/>
      <c r="Q311" s="65"/>
      <c r="R311" s="65"/>
      <c r="S311" s="65"/>
      <c r="T311" s="66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T311" s="18" t="s">
        <v>163</v>
      </c>
      <c r="AU311" s="18" t="s">
        <v>83</v>
      </c>
    </row>
    <row r="312" spans="2:51" s="13" customFormat="1" ht="11.25">
      <c r="B312" s="192"/>
      <c r="C312" s="193"/>
      <c r="D312" s="194" t="s">
        <v>165</v>
      </c>
      <c r="E312" s="195" t="s">
        <v>19</v>
      </c>
      <c r="F312" s="196" t="s">
        <v>171</v>
      </c>
      <c r="G312" s="193"/>
      <c r="H312" s="197">
        <v>2.92</v>
      </c>
      <c r="I312" s="198"/>
      <c r="J312" s="193"/>
      <c r="K312" s="193"/>
      <c r="L312" s="199"/>
      <c r="M312" s="200"/>
      <c r="N312" s="201"/>
      <c r="O312" s="201"/>
      <c r="P312" s="201"/>
      <c r="Q312" s="201"/>
      <c r="R312" s="201"/>
      <c r="S312" s="201"/>
      <c r="T312" s="202"/>
      <c r="AT312" s="203" t="s">
        <v>165</v>
      </c>
      <c r="AU312" s="203" t="s">
        <v>83</v>
      </c>
      <c r="AV312" s="13" t="s">
        <v>83</v>
      </c>
      <c r="AW312" s="13" t="s">
        <v>34</v>
      </c>
      <c r="AX312" s="13" t="s">
        <v>81</v>
      </c>
      <c r="AY312" s="203" t="s">
        <v>153</v>
      </c>
    </row>
    <row r="313" spans="1:65" s="2" customFormat="1" ht="16.5" customHeight="1">
      <c r="A313" s="35"/>
      <c r="B313" s="36"/>
      <c r="C313" s="174" t="s">
        <v>625</v>
      </c>
      <c r="D313" s="174" t="s">
        <v>156</v>
      </c>
      <c r="E313" s="175" t="s">
        <v>626</v>
      </c>
      <c r="F313" s="176" t="s">
        <v>627</v>
      </c>
      <c r="G313" s="177" t="s">
        <v>159</v>
      </c>
      <c r="H313" s="178">
        <v>2.92</v>
      </c>
      <c r="I313" s="179"/>
      <c r="J313" s="180">
        <f>ROUND(I313*H313,2)</f>
        <v>0</v>
      </c>
      <c r="K313" s="176" t="s">
        <v>160</v>
      </c>
      <c r="L313" s="40"/>
      <c r="M313" s="181" t="s">
        <v>19</v>
      </c>
      <c r="N313" s="182" t="s">
        <v>44</v>
      </c>
      <c r="O313" s="65"/>
      <c r="P313" s="183">
        <f>O313*H313</f>
        <v>0</v>
      </c>
      <c r="Q313" s="183">
        <v>0.0003</v>
      </c>
      <c r="R313" s="183">
        <f>Q313*H313</f>
        <v>0.0008759999999999999</v>
      </c>
      <c r="S313" s="183">
        <v>0</v>
      </c>
      <c r="T313" s="184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185" t="s">
        <v>212</v>
      </c>
      <c r="AT313" s="185" t="s">
        <v>156</v>
      </c>
      <c r="AU313" s="185" t="s">
        <v>83</v>
      </c>
      <c r="AY313" s="18" t="s">
        <v>153</v>
      </c>
      <c r="BE313" s="186">
        <f>IF(N313="základní",J313,0)</f>
        <v>0</v>
      </c>
      <c r="BF313" s="186">
        <f>IF(N313="snížená",J313,0)</f>
        <v>0</v>
      </c>
      <c r="BG313" s="186">
        <f>IF(N313="zákl. přenesená",J313,0)</f>
        <v>0</v>
      </c>
      <c r="BH313" s="186">
        <f>IF(N313="sníž. přenesená",J313,0)</f>
        <v>0</v>
      </c>
      <c r="BI313" s="186">
        <f>IF(N313="nulová",J313,0)</f>
        <v>0</v>
      </c>
      <c r="BJ313" s="18" t="s">
        <v>81</v>
      </c>
      <c r="BK313" s="186">
        <f>ROUND(I313*H313,2)</f>
        <v>0</v>
      </c>
      <c r="BL313" s="18" t="s">
        <v>212</v>
      </c>
      <c r="BM313" s="185" t="s">
        <v>628</v>
      </c>
    </row>
    <row r="314" spans="1:47" s="2" customFormat="1" ht="11.25">
      <c r="A314" s="35"/>
      <c r="B314" s="36"/>
      <c r="C314" s="37"/>
      <c r="D314" s="187" t="s">
        <v>163</v>
      </c>
      <c r="E314" s="37"/>
      <c r="F314" s="188" t="s">
        <v>629</v>
      </c>
      <c r="G314" s="37"/>
      <c r="H314" s="37"/>
      <c r="I314" s="189"/>
      <c r="J314" s="37"/>
      <c r="K314" s="37"/>
      <c r="L314" s="40"/>
      <c r="M314" s="190"/>
      <c r="N314" s="191"/>
      <c r="O314" s="65"/>
      <c r="P314" s="65"/>
      <c r="Q314" s="65"/>
      <c r="R314" s="65"/>
      <c r="S314" s="65"/>
      <c r="T314" s="66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T314" s="18" t="s">
        <v>163</v>
      </c>
      <c r="AU314" s="18" t="s">
        <v>83</v>
      </c>
    </row>
    <row r="315" spans="1:65" s="2" customFormat="1" ht="37.9" customHeight="1">
      <c r="A315" s="35"/>
      <c r="B315" s="36"/>
      <c r="C315" s="174" t="s">
        <v>630</v>
      </c>
      <c r="D315" s="174" t="s">
        <v>156</v>
      </c>
      <c r="E315" s="175" t="s">
        <v>631</v>
      </c>
      <c r="F315" s="176" t="s">
        <v>632</v>
      </c>
      <c r="G315" s="177" t="s">
        <v>159</v>
      </c>
      <c r="H315" s="178">
        <v>2.92</v>
      </c>
      <c r="I315" s="179"/>
      <c r="J315" s="180">
        <f>ROUND(I315*H315,2)</f>
        <v>0</v>
      </c>
      <c r="K315" s="176" t="s">
        <v>160</v>
      </c>
      <c r="L315" s="40"/>
      <c r="M315" s="181" t="s">
        <v>19</v>
      </c>
      <c r="N315" s="182" t="s">
        <v>44</v>
      </c>
      <c r="O315" s="65"/>
      <c r="P315" s="183">
        <f>O315*H315</f>
        <v>0</v>
      </c>
      <c r="Q315" s="183">
        <v>0.006</v>
      </c>
      <c r="R315" s="183">
        <f>Q315*H315</f>
        <v>0.01752</v>
      </c>
      <c r="S315" s="183">
        <v>0</v>
      </c>
      <c r="T315" s="184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185" t="s">
        <v>212</v>
      </c>
      <c r="AT315" s="185" t="s">
        <v>156</v>
      </c>
      <c r="AU315" s="185" t="s">
        <v>83</v>
      </c>
      <c r="AY315" s="18" t="s">
        <v>153</v>
      </c>
      <c r="BE315" s="186">
        <f>IF(N315="základní",J315,0)</f>
        <v>0</v>
      </c>
      <c r="BF315" s="186">
        <f>IF(N315="snížená",J315,0)</f>
        <v>0</v>
      </c>
      <c r="BG315" s="186">
        <f>IF(N315="zákl. přenesená",J315,0)</f>
        <v>0</v>
      </c>
      <c r="BH315" s="186">
        <f>IF(N315="sníž. přenesená",J315,0)</f>
        <v>0</v>
      </c>
      <c r="BI315" s="186">
        <f>IF(N315="nulová",J315,0)</f>
        <v>0</v>
      </c>
      <c r="BJ315" s="18" t="s">
        <v>81</v>
      </c>
      <c r="BK315" s="186">
        <f>ROUND(I315*H315,2)</f>
        <v>0</v>
      </c>
      <c r="BL315" s="18" t="s">
        <v>212</v>
      </c>
      <c r="BM315" s="185" t="s">
        <v>633</v>
      </c>
    </row>
    <row r="316" spans="1:47" s="2" customFormat="1" ht="11.25">
      <c r="A316" s="35"/>
      <c r="B316" s="36"/>
      <c r="C316" s="37"/>
      <c r="D316" s="187" t="s">
        <v>163</v>
      </c>
      <c r="E316" s="37"/>
      <c r="F316" s="188" t="s">
        <v>634</v>
      </c>
      <c r="G316" s="37"/>
      <c r="H316" s="37"/>
      <c r="I316" s="189"/>
      <c r="J316" s="37"/>
      <c r="K316" s="37"/>
      <c r="L316" s="40"/>
      <c r="M316" s="190"/>
      <c r="N316" s="191"/>
      <c r="O316" s="65"/>
      <c r="P316" s="65"/>
      <c r="Q316" s="65"/>
      <c r="R316" s="65"/>
      <c r="S316" s="65"/>
      <c r="T316" s="66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T316" s="18" t="s">
        <v>163</v>
      </c>
      <c r="AU316" s="18" t="s">
        <v>83</v>
      </c>
    </row>
    <row r="317" spans="1:65" s="2" customFormat="1" ht="24.2" customHeight="1">
      <c r="A317" s="35"/>
      <c r="B317" s="36"/>
      <c r="C317" s="215" t="s">
        <v>635</v>
      </c>
      <c r="D317" s="215" t="s">
        <v>298</v>
      </c>
      <c r="E317" s="216" t="s">
        <v>636</v>
      </c>
      <c r="F317" s="217" t="s">
        <v>637</v>
      </c>
      <c r="G317" s="218" t="s">
        <v>159</v>
      </c>
      <c r="H317" s="219">
        <v>4</v>
      </c>
      <c r="I317" s="220"/>
      <c r="J317" s="221">
        <f>ROUND(I317*H317,2)</f>
        <v>0</v>
      </c>
      <c r="K317" s="217" t="s">
        <v>206</v>
      </c>
      <c r="L317" s="222"/>
      <c r="M317" s="223" t="s">
        <v>19</v>
      </c>
      <c r="N317" s="224" t="s">
        <v>44</v>
      </c>
      <c r="O317" s="65"/>
      <c r="P317" s="183">
        <f>O317*H317</f>
        <v>0</v>
      </c>
      <c r="Q317" s="183">
        <v>0.0192</v>
      </c>
      <c r="R317" s="183">
        <f>Q317*H317</f>
        <v>0.0768</v>
      </c>
      <c r="S317" s="183">
        <v>0</v>
      </c>
      <c r="T317" s="184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185" t="s">
        <v>302</v>
      </c>
      <c r="AT317" s="185" t="s">
        <v>298</v>
      </c>
      <c r="AU317" s="185" t="s">
        <v>83</v>
      </c>
      <c r="AY317" s="18" t="s">
        <v>153</v>
      </c>
      <c r="BE317" s="186">
        <f>IF(N317="základní",J317,0)</f>
        <v>0</v>
      </c>
      <c r="BF317" s="186">
        <f>IF(N317="snížená",J317,0)</f>
        <v>0</v>
      </c>
      <c r="BG317" s="186">
        <f>IF(N317="zákl. přenesená",J317,0)</f>
        <v>0</v>
      </c>
      <c r="BH317" s="186">
        <f>IF(N317="sníž. přenesená",J317,0)</f>
        <v>0</v>
      </c>
      <c r="BI317" s="186">
        <f>IF(N317="nulová",J317,0)</f>
        <v>0</v>
      </c>
      <c r="BJ317" s="18" t="s">
        <v>81</v>
      </c>
      <c r="BK317" s="186">
        <f>ROUND(I317*H317,2)</f>
        <v>0</v>
      </c>
      <c r="BL317" s="18" t="s">
        <v>212</v>
      </c>
      <c r="BM317" s="185" t="s">
        <v>638</v>
      </c>
    </row>
    <row r="318" spans="1:65" s="2" customFormat="1" ht="49.15" customHeight="1">
      <c r="A318" s="35"/>
      <c r="B318" s="36"/>
      <c r="C318" s="174" t="s">
        <v>639</v>
      </c>
      <c r="D318" s="174" t="s">
        <v>156</v>
      </c>
      <c r="E318" s="175" t="s">
        <v>778</v>
      </c>
      <c r="F318" s="176" t="s">
        <v>779</v>
      </c>
      <c r="G318" s="177" t="s">
        <v>249</v>
      </c>
      <c r="H318" s="178">
        <v>0.095</v>
      </c>
      <c r="I318" s="179"/>
      <c r="J318" s="180">
        <f>ROUND(I318*H318,2)</f>
        <v>0</v>
      </c>
      <c r="K318" s="176" t="s">
        <v>160</v>
      </c>
      <c r="L318" s="40"/>
      <c r="M318" s="181" t="s">
        <v>19</v>
      </c>
      <c r="N318" s="182" t="s">
        <v>44</v>
      </c>
      <c r="O318" s="65"/>
      <c r="P318" s="183">
        <f>O318*H318</f>
        <v>0</v>
      </c>
      <c r="Q318" s="183">
        <v>0</v>
      </c>
      <c r="R318" s="183">
        <f>Q318*H318</f>
        <v>0</v>
      </c>
      <c r="S318" s="183">
        <v>0</v>
      </c>
      <c r="T318" s="184">
        <f>S318*H318</f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185" t="s">
        <v>212</v>
      </c>
      <c r="AT318" s="185" t="s">
        <v>156</v>
      </c>
      <c r="AU318" s="185" t="s">
        <v>83</v>
      </c>
      <c r="AY318" s="18" t="s">
        <v>153</v>
      </c>
      <c r="BE318" s="186">
        <f>IF(N318="základní",J318,0)</f>
        <v>0</v>
      </c>
      <c r="BF318" s="186">
        <f>IF(N318="snížená",J318,0)</f>
        <v>0</v>
      </c>
      <c r="BG318" s="186">
        <f>IF(N318="zákl. přenesená",J318,0)</f>
        <v>0</v>
      </c>
      <c r="BH318" s="186">
        <f>IF(N318="sníž. přenesená",J318,0)</f>
        <v>0</v>
      </c>
      <c r="BI318" s="186">
        <f>IF(N318="nulová",J318,0)</f>
        <v>0</v>
      </c>
      <c r="BJ318" s="18" t="s">
        <v>81</v>
      </c>
      <c r="BK318" s="186">
        <f>ROUND(I318*H318,2)</f>
        <v>0</v>
      </c>
      <c r="BL318" s="18" t="s">
        <v>212</v>
      </c>
      <c r="BM318" s="185" t="s">
        <v>780</v>
      </c>
    </row>
    <row r="319" spans="1:47" s="2" customFormat="1" ht="11.25">
      <c r="A319" s="35"/>
      <c r="B319" s="36"/>
      <c r="C319" s="37"/>
      <c r="D319" s="187" t="s">
        <v>163</v>
      </c>
      <c r="E319" s="37"/>
      <c r="F319" s="188" t="s">
        <v>781</v>
      </c>
      <c r="G319" s="37"/>
      <c r="H319" s="37"/>
      <c r="I319" s="189"/>
      <c r="J319" s="37"/>
      <c r="K319" s="37"/>
      <c r="L319" s="40"/>
      <c r="M319" s="190"/>
      <c r="N319" s="191"/>
      <c r="O319" s="65"/>
      <c r="P319" s="65"/>
      <c r="Q319" s="65"/>
      <c r="R319" s="65"/>
      <c r="S319" s="65"/>
      <c r="T319" s="66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T319" s="18" t="s">
        <v>163</v>
      </c>
      <c r="AU319" s="18" t="s">
        <v>83</v>
      </c>
    </row>
    <row r="320" spans="2:63" s="12" customFormat="1" ht="22.9" customHeight="1">
      <c r="B320" s="158"/>
      <c r="C320" s="159"/>
      <c r="D320" s="160" t="s">
        <v>72</v>
      </c>
      <c r="E320" s="172" t="s">
        <v>644</v>
      </c>
      <c r="F320" s="172" t="s">
        <v>645</v>
      </c>
      <c r="G320" s="159"/>
      <c r="H320" s="159"/>
      <c r="I320" s="162"/>
      <c r="J320" s="173">
        <f>BK320</f>
        <v>0</v>
      </c>
      <c r="K320" s="159"/>
      <c r="L320" s="164"/>
      <c r="M320" s="165"/>
      <c r="N320" s="166"/>
      <c r="O320" s="166"/>
      <c r="P320" s="167">
        <f>SUM(P321:P326)</f>
        <v>0</v>
      </c>
      <c r="Q320" s="166"/>
      <c r="R320" s="167">
        <f>SUM(R321:R326)</f>
        <v>0.000504</v>
      </c>
      <c r="S320" s="166"/>
      <c r="T320" s="168">
        <f>SUM(T321:T326)</f>
        <v>0</v>
      </c>
      <c r="AR320" s="169" t="s">
        <v>83</v>
      </c>
      <c r="AT320" s="170" t="s">
        <v>72</v>
      </c>
      <c r="AU320" s="170" t="s">
        <v>81</v>
      </c>
      <c r="AY320" s="169" t="s">
        <v>153</v>
      </c>
      <c r="BK320" s="171">
        <f>SUM(BK321:BK326)</f>
        <v>0</v>
      </c>
    </row>
    <row r="321" spans="1:65" s="2" customFormat="1" ht="21.75" customHeight="1">
      <c r="A321" s="35"/>
      <c r="B321" s="36"/>
      <c r="C321" s="174" t="s">
        <v>646</v>
      </c>
      <c r="D321" s="174" t="s">
        <v>156</v>
      </c>
      <c r="E321" s="175" t="s">
        <v>647</v>
      </c>
      <c r="F321" s="176" t="s">
        <v>648</v>
      </c>
      <c r="G321" s="177" t="s">
        <v>205</v>
      </c>
      <c r="H321" s="178">
        <v>1.2</v>
      </c>
      <c r="I321" s="179"/>
      <c r="J321" s="180">
        <f>ROUND(I321*H321,2)</f>
        <v>0</v>
      </c>
      <c r="K321" s="176" t="s">
        <v>160</v>
      </c>
      <c r="L321" s="40"/>
      <c r="M321" s="181" t="s">
        <v>19</v>
      </c>
      <c r="N321" s="182" t="s">
        <v>44</v>
      </c>
      <c r="O321" s="65"/>
      <c r="P321" s="183">
        <f>O321*H321</f>
        <v>0</v>
      </c>
      <c r="Q321" s="183">
        <v>4E-05</v>
      </c>
      <c r="R321" s="183">
        <f>Q321*H321</f>
        <v>4.8E-05</v>
      </c>
      <c r="S321" s="183">
        <v>0</v>
      </c>
      <c r="T321" s="184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185" t="s">
        <v>212</v>
      </c>
      <c r="AT321" s="185" t="s">
        <v>156</v>
      </c>
      <c r="AU321" s="185" t="s">
        <v>83</v>
      </c>
      <c r="AY321" s="18" t="s">
        <v>153</v>
      </c>
      <c r="BE321" s="186">
        <f>IF(N321="základní",J321,0)</f>
        <v>0</v>
      </c>
      <c r="BF321" s="186">
        <f>IF(N321="snížená",J321,0)</f>
        <v>0</v>
      </c>
      <c r="BG321" s="186">
        <f>IF(N321="zákl. přenesená",J321,0)</f>
        <v>0</v>
      </c>
      <c r="BH321" s="186">
        <f>IF(N321="sníž. přenesená",J321,0)</f>
        <v>0</v>
      </c>
      <c r="BI321" s="186">
        <f>IF(N321="nulová",J321,0)</f>
        <v>0</v>
      </c>
      <c r="BJ321" s="18" t="s">
        <v>81</v>
      </c>
      <c r="BK321" s="186">
        <f>ROUND(I321*H321,2)</f>
        <v>0</v>
      </c>
      <c r="BL321" s="18" t="s">
        <v>212</v>
      </c>
      <c r="BM321" s="185" t="s">
        <v>649</v>
      </c>
    </row>
    <row r="322" spans="1:47" s="2" customFormat="1" ht="11.25">
      <c r="A322" s="35"/>
      <c r="B322" s="36"/>
      <c r="C322" s="37"/>
      <c r="D322" s="187" t="s">
        <v>163</v>
      </c>
      <c r="E322" s="37"/>
      <c r="F322" s="188" t="s">
        <v>650</v>
      </c>
      <c r="G322" s="37"/>
      <c r="H322" s="37"/>
      <c r="I322" s="189"/>
      <c r="J322" s="37"/>
      <c r="K322" s="37"/>
      <c r="L322" s="40"/>
      <c r="M322" s="190"/>
      <c r="N322" s="191"/>
      <c r="O322" s="65"/>
      <c r="P322" s="65"/>
      <c r="Q322" s="65"/>
      <c r="R322" s="65"/>
      <c r="S322" s="65"/>
      <c r="T322" s="66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T322" s="18" t="s">
        <v>163</v>
      </c>
      <c r="AU322" s="18" t="s">
        <v>83</v>
      </c>
    </row>
    <row r="323" spans="2:51" s="13" customFormat="1" ht="11.25">
      <c r="B323" s="192"/>
      <c r="C323" s="193"/>
      <c r="D323" s="194" t="s">
        <v>165</v>
      </c>
      <c r="E323" s="195" t="s">
        <v>19</v>
      </c>
      <c r="F323" s="196" t="s">
        <v>651</v>
      </c>
      <c r="G323" s="193"/>
      <c r="H323" s="197">
        <v>1.2</v>
      </c>
      <c r="I323" s="198"/>
      <c r="J323" s="193"/>
      <c r="K323" s="193"/>
      <c r="L323" s="199"/>
      <c r="M323" s="200"/>
      <c r="N323" s="201"/>
      <c r="O323" s="201"/>
      <c r="P323" s="201"/>
      <c r="Q323" s="201"/>
      <c r="R323" s="201"/>
      <c r="S323" s="201"/>
      <c r="T323" s="202"/>
      <c r="AT323" s="203" t="s">
        <v>165</v>
      </c>
      <c r="AU323" s="203" t="s">
        <v>83</v>
      </c>
      <c r="AV323" s="13" t="s">
        <v>83</v>
      </c>
      <c r="AW323" s="13" t="s">
        <v>34</v>
      </c>
      <c r="AX323" s="13" t="s">
        <v>81</v>
      </c>
      <c r="AY323" s="203" t="s">
        <v>153</v>
      </c>
    </row>
    <row r="324" spans="1:65" s="2" customFormat="1" ht="24.2" customHeight="1">
      <c r="A324" s="35"/>
      <c r="B324" s="36"/>
      <c r="C324" s="215" t="s">
        <v>652</v>
      </c>
      <c r="D324" s="215" t="s">
        <v>298</v>
      </c>
      <c r="E324" s="216" t="s">
        <v>653</v>
      </c>
      <c r="F324" s="217" t="s">
        <v>654</v>
      </c>
      <c r="G324" s="218" t="s">
        <v>205</v>
      </c>
      <c r="H324" s="219">
        <v>1.2</v>
      </c>
      <c r="I324" s="220"/>
      <c r="J324" s="221">
        <f>ROUND(I324*H324,2)</f>
        <v>0</v>
      </c>
      <c r="K324" s="217" t="s">
        <v>160</v>
      </c>
      <c r="L324" s="222"/>
      <c r="M324" s="223" t="s">
        <v>19</v>
      </c>
      <c r="N324" s="224" t="s">
        <v>44</v>
      </c>
      <c r="O324" s="65"/>
      <c r="P324" s="183">
        <f>O324*H324</f>
        <v>0</v>
      </c>
      <c r="Q324" s="183">
        <v>0.00038</v>
      </c>
      <c r="R324" s="183">
        <f>Q324*H324</f>
        <v>0.000456</v>
      </c>
      <c r="S324" s="183">
        <v>0</v>
      </c>
      <c r="T324" s="184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185" t="s">
        <v>302</v>
      </c>
      <c r="AT324" s="185" t="s">
        <v>298</v>
      </c>
      <c r="AU324" s="185" t="s">
        <v>83</v>
      </c>
      <c r="AY324" s="18" t="s">
        <v>153</v>
      </c>
      <c r="BE324" s="186">
        <f>IF(N324="základní",J324,0)</f>
        <v>0</v>
      </c>
      <c r="BF324" s="186">
        <f>IF(N324="snížená",J324,0)</f>
        <v>0</v>
      </c>
      <c r="BG324" s="186">
        <f>IF(N324="zákl. přenesená",J324,0)</f>
        <v>0</v>
      </c>
      <c r="BH324" s="186">
        <f>IF(N324="sníž. přenesená",J324,0)</f>
        <v>0</v>
      </c>
      <c r="BI324" s="186">
        <f>IF(N324="nulová",J324,0)</f>
        <v>0</v>
      </c>
      <c r="BJ324" s="18" t="s">
        <v>81</v>
      </c>
      <c r="BK324" s="186">
        <f>ROUND(I324*H324,2)</f>
        <v>0</v>
      </c>
      <c r="BL324" s="18" t="s">
        <v>212</v>
      </c>
      <c r="BM324" s="185" t="s">
        <v>655</v>
      </c>
    </row>
    <row r="325" spans="1:65" s="2" customFormat="1" ht="49.15" customHeight="1">
      <c r="A325" s="35"/>
      <c r="B325" s="36"/>
      <c r="C325" s="174" t="s">
        <v>656</v>
      </c>
      <c r="D325" s="174" t="s">
        <v>156</v>
      </c>
      <c r="E325" s="175" t="s">
        <v>782</v>
      </c>
      <c r="F325" s="176" t="s">
        <v>783</v>
      </c>
      <c r="G325" s="177" t="s">
        <v>249</v>
      </c>
      <c r="H325" s="178">
        <v>0.001</v>
      </c>
      <c r="I325" s="179"/>
      <c r="J325" s="180">
        <f>ROUND(I325*H325,2)</f>
        <v>0</v>
      </c>
      <c r="K325" s="176" t="s">
        <v>160</v>
      </c>
      <c r="L325" s="40"/>
      <c r="M325" s="181" t="s">
        <v>19</v>
      </c>
      <c r="N325" s="182" t="s">
        <v>44</v>
      </c>
      <c r="O325" s="65"/>
      <c r="P325" s="183">
        <f>O325*H325</f>
        <v>0</v>
      </c>
      <c r="Q325" s="183">
        <v>0</v>
      </c>
      <c r="R325" s="183">
        <f>Q325*H325</f>
        <v>0</v>
      </c>
      <c r="S325" s="183">
        <v>0</v>
      </c>
      <c r="T325" s="184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185" t="s">
        <v>212</v>
      </c>
      <c r="AT325" s="185" t="s">
        <v>156</v>
      </c>
      <c r="AU325" s="185" t="s">
        <v>83</v>
      </c>
      <c r="AY325" s="18" t="s">
        <v>153</v>
      </c>
      <c r="BE325" s="186">
        <f>IF(N325="základní",J325,0)</f>
        <v>0</v>
      </c>
      <c r="BF325" s="186">
        <f>IF(N325="snížená",J325,0)</f>
        <v>0</v>
      </c>
      <c r="BG325" s="186">
        <f>IF(N325="zákl. přenesená",J325,0)</f>
        <v>0</v>
      </c>
      <c r="BH325" s="186">
        <f>IF(N325="sníž. přenesená",J325,0)</f>
        <v>0</v>
      </c>
      <c r="BI325" s="186">
        <f>IF(N325="nulová",J325,0)</f>
        <v>0</v>
      </c>
      <c r="BJ325" s="18" t="s">
        <v>81</v>
      </c>
      <c r="BK325" s="186">
        <f>ROUND(I325*H325,2)</f>
        <v>0</v>
      </c>
      <c r="BL325" s="18" t="s">
        <v>212</v>
      </c>
      <c r="BM325" s="185" t="s">
        <v>784</v>
      </c>
    </row>
    <row r="326" spans="1:47" s="2" customFormat="1" ht="11.25">
      <c r="A326" s="35"/>
      <c r="B326" s="36"/>
      <c r="C326" s="37"/>
      <c r="D326" s="187" t="s">
        <v>163</v>
      </c>
      <c r="E326" s="37"/>
      <c r="F326" s="188" t="s">
        <v>785</v>
      </c>
      <c r="G326" s="37"/>
      <c r="H326" s="37"/>
      <c r="I326" s="189"/>
      <c r="J326" s="37"/>
      <c r="K326" s="37"/>
      <c r="L326" s="40"/>
      <c r="M326" s="190"/>
      <c r="N326" s="191"/>
      <c r="O326" s="65"/>
      <c r="P326" s="65"/>
      <c r="Q326" s="65"/>
      <c r="R326" s="65"/>
      <c r="S326" s="65"/>
      <c r="T326" s="66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T326" s="18" t="s">
        <v>163</v>
      </c>
      <c r="AU326" s="18" t="s">
        <v>83</v>
      </c>
    </row>
    <row r="327" spans="2:63" s="12" customFormat="1" ht="22.9" customHeight="1">
      <c r="B327" s="158"/>
      <c r="C327" s="159"/>
      <c r="D327" s="160" t="s">
        <v>72</v>
      </c>
      <c r="E327" s="172" t="s">
        <v>661</v>
      </c>
      <c r="F327" s="172" t="s">
        <v>662</v>
      </c>
      <c r="G327" s="159"/>
      <c r="H327" s="159"/>
      <c r="I327" s="162"/>
      <c r="J327" s="173">
        <f>BK327</f>
        <v>0</v>
      </c>
      <c r="K327" s="159"/>
      <c r="L327" s="164"/>
      <c r="M327" s="165"/>
      <c r="N327" s="166"/>
      <c r="O327" s="166"/>
      <c r="P327" s="167">
        <f>SUM(P328:P344)</f>
        <v>0</v>
      </c>
      <c r="Q327" s="166"/>
      <c r="R327" s="167">
        <f>SUM(R328:R344)</f>
        <v>0.6931268</v>
      </c>
      <c r="S327" s="166"/>
      <c r="T327" s="168">
        <f>SUM(T328:T344)</f>
        <v>0</v>
      </c>
      <c r="AR327" s="169" t="s">
        <v>83</v>
      </c>
      <c r="AT327" s="170" t="s">
        <v>72</v>
      </c>
      <c r="AU327" s="170" t="s">
        <v>81</v>
      </c>
      <c r="AY327" s="169" t="s">
        <v>153</v>
      </c>
      <c r="BK327" s="171">
        <f>SUM(BK328:BK344)</f>
        <v>0</v>
      </c>
    </row>
    <row r="328" spans="1:65" s="2" customFormat="1" ht="24.2" customHeight="1">
      <c r="A328" s="35"/>
      <c r="B328" s="36"/>
      <c r="C328" s="174" t="s">
        <v>663</v>
      </c>
      <c r="D328" s="174" t="s">
        <v>156</v>
      </c>
      <c r="E328" s="175" t="s">
        <v>664</v>
      </c>
      <c r="F328" s="176" t="s">
        <v>665</v>
      </c>
      <c r="G328" s="177" t="s">
        <v>159</v>
      </c>
      <c r="H328" s="178">
        <v>16.96</v>
      </c>
      <c r="I328" s="179"/>
      <c r="J328" s="180">
        <f>ROUND(I328*H328,2)</f>
        <v>0</v>
      </c>
      <c r="K328" s="176" t="s">
        <v>160</v>
      </c>
      <c r="L328" s="40"/>
      <c r="M328" s="181" t="s">
        <v>19</v>
      </c>
      <c r="N328" s="182" t="s">
        <v>44</v>
      </c>
      <c r="O328" s="65"/>
      <c r="P328" s="183">
        <f>O328*H328</f>
        <v>0</v>
      </c>
      <c r="Q328" s="183">
        <v>0.02048</v>
      </c>
      <c r="R328" s="183">
        <f>Q328*H328</f>
        <v>0.34734080000000006</v>
      </c>
      <c r="S328" s="183">
        <v>0</v>
      </c>
      <c r="T328" s="184">
        <f>S328*H328</f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185" t="s">
        <v>212</v>
      </c>
      <c r="AT328" s="185" t="s">
        <v>156</v>
      </c>
      <c r="AU328" s="185" t="s">
        <v>83</v>
      </c>
      <c r="AY328" s="18" t="s">
        <v>153</v>
      </c>
      <c r="BE328" s="186">
        <f>IF(N328="základní",J328,0)</f>
        <v>0</v>
      </c>
      <c r="BF328" s="186">
        <f>IF(N328="snížená",J328,0)</f>
        <v>0</v>
      </c>
      <c r="BG328" s="186">
        <f>IF(N328="zákl. přenesená",J328,0)</f>
        <v>0</v>
      </c>
      <c r="BH328" s="186">
        <f>IF(N328="sníž. přenesená",J328,0)</f>
        <v>0</v>
      </c>
      <c r="BI328" s="186">
        <f>IF(N328="nulová",J328,0)</f>
        <v>0</v>
      </c>
      <c r="BJ328" s="18" t="s">
        <v>81</v>
      </c>
      <c r="BK328" s="186">
        <f>ROUND(I328*H328,2)</f>
        <v>0</v>
      </c>
      <c r="BL328" s="18" t="s">
        <v>212</v>
      </c>
      <c r="BM328" s="185" t="s">
        <v>666</v>
      </c>
    </row>
    <row r="329" spans="1:47" s="2" customFormat="1" ht="11.25">
      <c r="A329" s="35"/>
      <c r="B329" s="36"/>
      <c r="C329" s="37"/>
      <c r="D329" s="187" t="s">
        <v>163</v>
      </c>
      <c r="E329" s="37"/>
      <c r="F329" s="188" t="s">
        <v>667</v>
      </c>
      <c r="G329" s="37"/>
      <c r="H329" s="37"/>
      <c r="I329" s="189"/>
      <c r="J329" s="37"/>
      <c r="K329" s="37"/>
      <c r="L329" s="40"/>
      <c r="M329" s="190"/>
      <c r="N329" s="191"/>
      <c r="O329" s="65"/>
      <c r="P329" s="65"/>
      <c r="Q329" s="65"/>
      <c r="R329" s="65"/>
      <c r="S329" s="65"/>
      <c r="T329" s="66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T329" s="18" t="s">
        <v>163</v>
      </c>
      <c r="AU329" s="18" t="s">
        <v>83</v>
      </c>
    </row>
    <row r="330" spans="2:51" s="13" customFormat="1" ht="11.25">
      <c r="B330" s="192"/>
      <c r="C330" s="193"/>
      <c r="D330" s="194" t="s">
        <v>165</v>
      </c>
      <c r="E330" s="195" t="s">
        <v>19</v>
      </c>
      <c r="F330" s="196" t="s">
        <v>221</v>
      </c>
      <c r="G330" s="193"/>
      <c r="H330" s="197">
        <v>3.978</v>
      </c>
      <c r="I330" s="198"/>
      <c r="J330" s="193"/>
      <c r="K330" s="193"/>
      <c r="L330" s="199"/>
      <c r="M330" s="200"/>
      <c r="N330" s="201"/>
      <c r="O330" s="201"/>
      <c r="P330" s="201"/>
      <c r="Q330" s="201"/>
      <c r="R330" s="201"/>
      <c r="S330" s="201"/>
      <c r="T330" s="202"/>
      <c r="AT330" s="203" t="s">
        <v>165</v>
      </c>
      <c r="AU330" s="203" t="s">
        <v>83</v>
      </c>
      <c r="AV330" s="13" t="s">
        <v>83</v>
      </c>
      <c r="AW330" s="13" t="s">
        <v>34</v>
      </c>
      <c r="AX330" s="13" t="s">
        <v>73</v>
      </c>
      <c r="AY330" s="203" t="s">
        <v>153</v>
      </c>
    </row>
    <row r="331" spans="2:51" s="13" customFormat="1" ht="11.25">
      <c r="B331" s="192"/>
      <c r="C331" s="193"/>
      <c r="D331" s="194" t="s">
        <v>165</v>
      </c>
      <c r="E331" s="195" t="s">
        <v>19</v>
      </c>
      <c r="F331" s="196" t="s">
        <v>222</v>
      </c>
      <c r="G331" s="193"/>
      <c r="H331" s="197">
        <v>7.78</v>
      </c>
      <c r="I331" s="198"/>
      <c r="J331" s="193"/>
      <c r="K331" s="193"/>
      <c r="L331" s="199"/>
      <c r="M331" s="200"/>
      <c r="N331" s="201"/>
      <c r="O331" s="201"/>
      <c r="P331" s="201"/>
      <c r="Q331" s="201"/>
      <c r="R331" s="201"/>
      <c r="S331" s="201"/>
      <c r="T331" s="202"/>
      <c r="AT331" s="203" t="s">
        <v>165</v>
      </c>
      <c r="AU331" s="203" t="s">
        <v>83</v>
      </c>
      <c r="AV331" s="13" t="s">
        <v>83</v>
      </c>
      <c r="AW331" s="13" t="s">
        <v>34</v>
      </c>
      <c r="AX331" s="13" t="s">
        <v>73</v>
      </c>
      <c r="AY331" s="203" t="s">
        <v>153</v>
      </c>
    </row>
    <row r="332" spans="2:51" s="13" customFormat="1" ht="11.25">
      <c r="B332" s="192"/>
      <c r="C332" s="193"/>
      <c r="D332" s="194" t="s">
        <v>165</v>
      </c>
      <c r="E332" s="195" t="s">
        <v>19</v>
      </c>
      <c r="F332" s="196" t="s">
        <v>223</v>
      </c>
      <c r="G332" s="193"/>
      <c r="H332" s="197">
        <v>5.202</v>
      </c>
      <c r="I332" s="198"/>
      <c r="J332" s="193"/>
      <c r="K332" s="193"/>
      <c r="L332" s="199"/>
      <c r="M332" s="200"/>
      <c r="N332" s="201"/>
      <c r="O332" s="201"/>
      <c r="P332" s="201"/>
      <c r="Q332" s="201"/>
      <c r="R332" s="201"/>
      <c r="S332" s="201"/>
      <c r="T332" s="202"/>
      <c r="AT332" s="203" t="s">
        <v>165</v>
      </c>
      <c r="AU332" s="203" t="s">
        <v>83</v>
      </c>
      <c r="AV332" s="13" t="s">
        <v>83</v>
      </c>
      <c r="AW332" s="13" t="s">
        <v>34</v>
      </c>
      <c r="AX332" s="13" t="s">
        <v>73</v>
      </c>
      <c r="AY332" s="203" t="s">
        <v>153</v>
      </c>
    </row>
    <row r="333" spans="2:51" s="14" customFormat="1" ht="11.25">
      <c r="B333" s="204"/>
      <c r="C333" s="205"/>
      <c r="D333" s="194" t="s">
        <v>165</v>
      </c>
      <c r="E333" s="206" t="s">
        <v>19</v>
      </c>
      <c r="F333" s="207" t="s">
        <v>184</v>
      </c>
      <c r="G333" s="205"/>
      <c r="H333" s="208">
        <v>16.96</v>
      </c>
      <c r="I333" s="209"/>
      <c r="J333" s="205"/>
      <c r="K333" s="205"/>
      <c r="L333" s="210"/>
      <c r="M333" s="211"/>
      <c r="N333" s="212"/>
      <c r="O333" s="212"/>
      <c r="P333" s="212"/>
      <c r="Q333" s="212"/>
      <c r="R333" s="212"/>
      <c r="S333" s="212"/>
      <c r="T333" s="213"/>
      <c r="AT333" s="214" t="s">
        <v>165</v>
      </c>
      <c r="AU333" s="214" t="s">
        <v>83</v>
      </c>
      <c r="AV333" s="14" t="s">
        <v>161</v>
      </c>
      <c r="AW333" s="14" t="s">
        <v>34</v>
      </c>
      <c r="AX333" s="14" t="s">
        <v>81</v>
      </c>
      <c r="AY333" s="214" t="s">
        <v>153</v>
      </c>
    </row>
    <row r="334" spans="1:65" s="2" customFormat="1" ht="16.5" customHeight="1">
      <c r="A334" s="35"/>
      <c r="B334" s="36"/>
      <c r="C334" s="174" t="s">
        <v>668</v>
      </c>
      <c r="D334" s="174" t="s">
        <v>156</v>
      </c>
      <c r="E334" s="175" t="s">
        <v>669</v>
      </c>
      <c r="F334" s="176" t="s">
        <v>670</v>
      </c>
      <c r="G334" s="177" t="s">
        <v>159</v>
      </c>
      <c r="H334" s="178">
        <v>16.96</v>
      </c>
      <c r="I334" s="179"/>
      <c r="J334" s="180">
        <f>ROUND(I334*H334,2)</f>
        <v>0</v>
      </c>
      <c r="K334" s="176" t="s">
        <v>160</v>
      </c>
      <c r="L334" s="40"/>
      <c r="M334" s="181" t="s">
        <v>19</v>
      </c>
      <c r="N334" s="182" t="s">
        <v>44</v>
      </c>
      <c r="O334" s="65"/>
      <c r="P334" s="183">
        <f>O334*H334</f>
        <v>0</v>
      </c>
      <c r="Q334" s="183">
        <v>0.0003</v>
      </c>
      <c r="R334" s="183">
        <f>Q334*H334</f>
        <v>0.005088</v>
      </c>
      <c r="S334" s="183">
        <v>0</v>
      </c>
      <c r="T334" s="184">
        <f>S334*H334</f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185" t="s">
        <v>212</v>
      </c>
      <c r="AT334" s="185" t="s">
        <v>156</v>
      </c>
      <c r="AU334" s="185" t="s">
        <v>83</v>
      </c>
      <c r="AY334" s="18" t="s">
        <v>153</v>
      </c>
      <c r="BE334" s="186">
        <f>IF(N334="základní",J334,0)</f>
        <v>0</v>
      </c>
      <c r="BF334" s="186">
        <f>IF(N334="snížená",J334,0)</f>
        <v>0</v>
      </c>
      <c r="BG334" s="186">
        <f>IF(N334="zákl. přenesená",J334,0)</f>
        <v>0</v>
      </c>
      <c r="BH334" s="186">
        <f>IF(N334="sníž. přenesená",J334,0)</f>
        <v>0</v>
      </c>
      <c r="BI334" s="186">
        <f>IF(N334="nulová",J334,0)</f>
        <v>0</v>
      </c>
      <c r="BJ334" s="18" t="s">
        <v>81</v>
      </c>
      <c r="BK334" s="186">
        <f>ROUND(I334*H334,2)</f>
        <v>0</v>
      </c>
      <c r="BL334" s="18" t="s">
        <v>212</v>
      </c>
      <c r="BM334" s="185" t="s">
        <v>671</v>
      </c>
    </row>
    <row r="335" spans="1:47" s="2" customFormat="1" ht="11.25">
      <c r="A335" s="35"/>
      <c r="B335" s="36"/>
      <c r="C335" s="37"/>
      <c r="D335" s="187" t="s">
        <v>163</v>
      </c>
      <c r="E335" s="37"/>
      <c r="F335" s="188" t="s">
        <v>672</v>
      </c>
      <c r="G335" s="37"/>
      <c r="H335" s="37"/>
      <c r="I335" s="189"/>
      <c r="J335" s="37"/>
      <c r="K335" s="37"/>
      <c r="L335" s="40"/>
      <c r="M335" s="190"/>
      <c r="N335" s="191"/>
      <c r="O335" s="65"/>
      <c r="P335" s="65"/>
      <c r="Q335" s="65"/>
      <c r="R335" s="65"/>
      <c r="S335" s="65"/>
      <c r="T335" s="66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T335" s="18" t="s">
        <v>163</v>
      </c>
      <c r="AU335" s="18" t="s">
        <v>83</v>
      </c>
    </row>
    <row r="336" spans="1:65" s="2" customFormat="1" ht="33" customHeight="1">
      <c r="A336" s="35"/>
      <c r="B336" s="36"/>
      <c r="C336" s="174" t="s">
        <v>673</v>
      </c>
      <c r="D336" s="174" t="s">
        <v>156</v>
      </c>
      <c r="E336" s="175" t="s">
        <v>674</v>
      </c>
      <c r="F336" s="176" t="s">
        <v>675</v>
      </c>
      <c r="G336" s="177" t="s">
        <v>205</v>
      </c>
      <c r="H336" s="178">
        <v>9.89</v>
      </c>
      <c r="I336" s="179"/>
      <c r="J336" s="180">
        <f>ROUND(I336*H336,2)</f>
        <v>0</v>
      </c>
      <c r="K336" s="176" t="s">
        <v>160</v>
      </c>
      <c r="L336" s="40"/>
      <c r="M336" s="181" t="s">
        <v>19</v>
      </c>
      <c r="N336" s="182" t="s">
        <v>44</v>
      </c>
      <c r="O336" s="65"/>
      <c r="P336" s="183">
        <f>O336*H336</f>
        <v>0</v>
      </c>
      <c r="Q336" s="183">
        <v>0.0002</v>
      </c>
      <c r="R336" s="183">
        <f>Q336*H336</f>
        <v>0.001978</v>
      </c>
      <c r="S336" s="183">
        <v>0</v>
      </c>
      <c r="T336" s="184">
        <f>S336*H336</f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185" t="s">
        <v>212</v>
      </c>
      <c r="AT336" s="185" t="s">
        <v>156</v>
      </c>
      <c r="AU336" s="185" t="s">
        <v>83</v>
      </c>
      <c r="AY336" s="18" t="s">
        <v>153</v>
      </c>
      <c r="BE336" s="186">
        <f>IF(N336="základní",J336,0)</f>
        <v>0</v>
      </c>
      <c r="BF336" s="186">
        <f>IF(N336="snížená",J336,0)</f>
        <v>0</v>
      </c>
      <c r="BG336" s="186">
        <f>IF(N336="zákl. přenesená",J336,0)</f>
        <v>0</v>
      </c>
      <c r="BH336" s="186">
        <f>IF(N336="sníž. přenesená",J336,0)</f>
        <v>0</v>
      </c>
      <c r="BI336" s="186">
        <f>IF(N336="nulová",J336,0)</f>
        <v>0</v>
      </c>
      <c r="BJ336" s="18" t="s">
        <v>81</v>
      </c>
      <c r="BK336" s="186">
        <f>ROUND(I336*H336,2)</f>
        <v>0</v>
      </c>
      <c r="BL336" s="18" t="s">
        <v>212</v>
      </c>
      <c r="BM336" s="185" t="s">
        <v>676</v>
      </c>
    </row>
    <row r="337" spans="1:47" s="2" customFormat="1" ht="11.25">
      <c r="A337" s="35"/>
      <c r="B337" s="36"/>
      <c r="C337" s="37"/>
      <c r="D337" s="187" t="s">
        <v>163</v>
      </c>
      <c r="E337" s="37"/>
      <c r="F337" s="188" t="s">
        <v>677</v>
      </c>
      <c r="G337" s="37"/>
      <c r="H337" s="37"/>
      <c r="I337" s="189"/>
      <c r="J337" s="37"/>
      <c r="K337" s="37"/>
      <c r="L337" s="40"/>
      <c r="M337" s="190"/>
      <c r="N337" s="191"/>
      <c r="O337" s="65"/>
      <c r="P337" s="65"/>
      <c r="Q337" s="65"/>
      <c r="R337" s="65"/>
      <c r="S337" s="65"/>
      <c r="T337" s="66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T337" s="18" t="s">
        <v>163</v>
      </c>
      <c r="AU337" s="18" t="s">
        <v>83</v>
      </c>
    </row>
    <row r="338" spans="2:51" s="13" customFormat="1" ht="11.25">
      <c r="B338" s="192"/>
      <c r="C338" s="193"/>
      <c r="D338" s="194" t="s">
        <v>165</v>
      </c>
      <c r="E338" s="195" t="s">
        <v>19</v>
      </c>
      <c r="F338" s="196" t="s">
        <v>678</v>
      </c>
      <c r="G338" s="193"/>
      <c r="H338" s="197">
        <v>9.89</v>
      </c>
      <c r="I338" s="198"/>
      <c r="J338" s="193"/>
      <c r="K338" s="193"/>
      <c r="L338" s="199"/>
      <c r="M338" s="200"/>
      <c r="N338" s="201"/>
      <c r="O338" s="201"/>
      <c r="P338" s="201"/>
      <c r="Q338" s="201"/>
      <c r="R338" s="201"/>
      <c r="S338" s="201"/>
      <c r="T338" s="202"/>
      <c r="AT338" s="203" t="s">
        <v>165</v>
      </c>
      <c r="AU338" s="203" t="s">
        <v>83</v>
      </c>
      <c r="AV338" s="13" t="s">
        <v>83</v>
      </c>
      <c r="AW338" s="13" t="s">
        <v>34</v>
      </c>
      <c r="AX338" s="13" t="s">
        <v>81</v>
      </c>
      <c r="AY338" s="203" t="s">
        <v>153</v>
      </c>
    </row>
    <row r="339" spans="1:65" s="2" customFormat="1" ht="16.5" customHeight="1">
      <c r="A339" s="35"/>
      <c r="B339" s="36"/>
      <c r="C339" s="215" t="s">
        <v>679</v>
      </c>
      <c r="D339" s="215" t="s">
        <v>298</v>
      </c>
      <c r="E339" s="216" t="s">
        <v>680</v>
      </c>
      <c r="F339" s="217" t="s">
        <v>681</v>
      </c>
      <c r="G339" s="218" t="s">
        <v>205</v>
      </c>
      <c r="H339" s="219">
        <v>12</v>
      </c>
      <c r="I339" s="220"/>
      <c r="J339" s="221">
        <f>ROUND(I339*H339,2)</f>
        <v>0</v>
      </c>
      <c r="K339" s="217" t="s">
        <v>206</v>
      </c>
      <c r="L339" s="222"/>
      <c r="M339" s="223" t="s">
        <v>19</v>
      </c>
      <c r="N339" s="224" t="s">
        <v>44</v>
      </c>
      <c r="O339" s="65"/>
      <c r="P339" s="183">
        <f>O339*H339</f>
        <v>0</v>
      </c>
      <c r="Q339" s="183">
        <v>8E-05</v>
      </c>
      <c r="R339" s="183">
        <f>Q339*H339</f>
        <v>0.0009600000000000001</v>
      </c>
      <c r="S339" s="183">
        <v>0</v>
      </c>
      <c r="T339" s="184">
        <f>S339*H339</f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185" t="s">
        <v>302</v>
      </c>
      <c r="AT339" s="185" t="s">
        <v>298</v>
      </c>
      <c r="AU339" s="185" t="s">
        <v>83</v>
      </c>
      <c r="AY339" s="18" t="s">
        <v>153</v>
      </c>
      <c r="BE339" s="186">
        <f>IF(N339="základní",J339,0)</f>
        <v>0</v>
      </c>
      <c r="BF339" s="186">
        <f>IF(N339="snížená",J339,0)</f>
        <v>0</v>
      </c>
      <c r="BG339" s="186">
        <f>IF(N339="zákl. přenesená",J339,0)</f>
        <v>0</v>
      </c>
      <c r="BH339" s="186">
        <f>IF(N339="sníž. přenesená",J339,0)</f>
        <v>0</v>
      </c>
      <c r="BI339" s="186">
        <f>IF(N339="nulová",J339,0)</f>
        <v>0</v>
      </c>
      <c r="BJ339" s="18" t="s">
        <v>81</v>
      </c>
      <c r="BK339" s="186">
        <f>ROUND(I339*H339,2)</f>
        <v>0</v>
      </c>
      <c r="BL339" s="18" t="s">
        <v>212</v>
      </c>
      <c r="BM339" s="185" t="s">
        <v>682</v>
      </c>
    </row>
    <row r="340" spans="1:65" s="2" customFormat="1" ht="37.9" customHeight="1">
      <c r="A340" s="35"/>
      <c r="B340" s="36"/>
      <c r="C340" s="174" t="s">
        <v>683</v>
      </c>
      <c r="D340" s="174" t="s">
        <v>156</v>
      </c>
      <c r="E340" s="175" t="s">
        <v>684</v>
      </c>
      <c r="F340" s="176" t="s">
        <v>685</v>
      </c>
      <c r="G340" s="177" t="s">
        <v>159</v>
      </c>
      <c r="H340" s="178">
        <v>16.96</v>
      </c>
      <c r="I340" s="179"/>
      <c r="J340" s="180">
        <f>ROUND(I340*H340,2)</f>
        <v>0</v>
      </c>
      <c r="K340" s="176" t="s">
        <v>160</v>
      </c>
      <c r="L340" s="40"/>
      <c r="M340" s="181" t="s">
        <v>19</v>
      </c>
      <c r="N340" s="182" t="s">
        <v>44</v>
      </c>
      <c r="O340" s="65"/>
      <c r="P340" s="183">
        <f>O340*H340</f>
        <v>0</v>
      </c>
      <c r="Q340" s="183">
        <v>0.006</v>
      </c>
      <c r="R340" s="183">
        <f>Q340*H340</f>
        <v>0.10176</v>
      </c>
      <c r="S340" s="183">
        <v>0</v>
      </c>
      <c r="T340" s="184">
        <f>S340*H340</f>
        <v>0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185" t="s">
        <v>212</v>
      </c>
      <c r="AT340" s="185" t="s">
        <v>156</v>
      </c>
      <c r="AU340" s="185" t="s">
        <v>83</v>
      </c>
      <c r="AY340" s="18" t="s">
        <v>153</v>
      </c>
      <c r="BE340" s="186">
        <f>IF(N340="základní",J340,0)</f>
        <v>0</v>
      </c>
      <c r="BF340" s="186">
        <f>IF(N340="snížená",J340,0)</f>
        <v>0</v>
      </c>
      <c r="BG340" s="186">
        <f>IF(N340="zákl. přenesená",J340,0)</f>
        <v>0</v>
      </c>
      <c r="BH340" s="186">
        <f>IF(N340="sníž. přenesená",J340,0)</f>
        <v>0</v>
      </c>
      <c r="BI340" s="186">
        <f>IF(N340="nulová",J340,0)</f>
        <v>0</v>
      </c>
      <c r="BJ340" s="18" t="s">
        <v>81</v>
      </c>
      <c r="BK340" s="186">
        <f>ROUND(I340*H340,2)</f>
        <v>0</v>
      </c>
      <c r="BL340" s="18" t="s">
        <v>212</v>
      </c>
      <c r="BM340" s="185" t="s">
        <v>686</v>
      </c>
    </row>
    <row r="341" spans="1:47" s="2" customFormat="1" ht="11.25">
      <c r="A341" s="35"/>
      <c r="B341" s="36"/>
      <c r="C341" s="37"/>
      <c r="D341" s="187" t="s">
        <v>163</v>
      </c>
      <c r="E341" s="37"/>
      <c r="F341" s="188" t="s">
        <v>687</v>
      </c>
      <c r="G341" s="37"/>
      <c r="H341" s="37"/>
      <c r="I341" s="189"/>
      <c r="J341" s="37"/>
      <c r="K341" s="37"/>
      <c r="L341" s="40"/>
      <c r="M341" s="190"/>
      <c r="N341" s="191"/>
      <c r="O341" s="65"/>
      <c r="P341" s="65"/>
      <c r="Q341" s="65"/>
      <c r="R341" s="65"/>
      <c r="S341" s="65"/>
      <c r="T341" s="66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T341" s="18" t="s">
        <v>163</v>
      </c>
      <c r="AU341" s="18" t="s">
        <v>83</v>
      </c>
    </row>
    <row r="342" spans="1:65" s="2" customFormat="1" ht="24.2" customHeight="1">
      <c r="A342" s="35"/>
      <c r="B342" s="36"/>
      <c r="C342" s="215" t="s">
        <v>688</v>
      </c>
      <c r="D342" s="215" t="s">
        <v>298</v>
      </c>
      <c r="E342" s="216" t="s">
        <v>689</v>
      </c>
      <c r="F342" s="217" t="s">
        <v>690</v>
      </c>
      <c r="G342" s="218" t="s">
        <v>159</v>
      </c>
      <c r="H342" s="219">
        <v>20</v>
      </c>
      <c r="I342" s="220"/>
      <c r="J342" s="221">
        <f>ROUND(I342*H342,2)</f>
        <v>0</v>
      </c>
      <c r="K342" s="217" t="s">
        <v>206</v>
      </c>
      <c r="L342" s="222"/>
      <c r="M342" s="223" t="s">
        <v>19</v>
      </c>
      <c r="N342" s="224" t="s">
        <v>44</v>
      </c>
      <c r="O342" s="65"/>
      <c r="P342" s="183">
        <f>O342*H342</f>
        <v>0</v>
      </c>
      <c r="Q342" s="183">
        <v>0.0118</v>
      </c>
      <c r="R342" s="183">
        <f>Q342*H342</f>
        <v>0.236</v>
      </c>
      <c r="S342" s="183">
        <v>0</v>
      </c>
      <c r="T342" s="184">
        <f>S342*H342</f>
        <v>0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185" t="s">
        <v>302</v>
      </c>
      <c r="AT342" s="185" t="s">
        <v>298</v>
      </c>
      <c r="AU342" s="185" t="s">
        <v>83</v>
      </c>
      <c r="AY342" s="18" t="s">
        <v>153</v>
      </c>
      <c r="BE342" s="186">
        <f>IF(N342="základní",J342,0)</f>
        <v>0</v>
      </c>
      <c r="BF342" s="186">
        <f>IF(N342="snížená",J342,0)</f>
        <v>0</v>
      </c>
      <c r="BG342" s="186">
        <f>IF(N342="zákl. přenesená",J342,0)</f>
        <v>0</v>
      </c>
      <c r="BH342" s="186">
        <f>IF(N342="sníž. přenesená",J342,0)</f>
        <v>0</v>
      </c>
      <c r="BI342" s="186">
        <f>IF(N342="nulová",J342,0)</f>
        <v>0</v>
      </c>
      <c r="BJ342" s="18" t="s">
        <v>81</v>
      </c>
      <c r="BK342" s="186">
        <f>ROUND(I342*H342,2)</f>
        <v>0</v>
      </c>
      <c r="BL342" s="18" t="s">
        <v>212</v>
      </c>
      <c r="BM342" s="185" t="s">
        <v>691</v>
      </c>
    </row>
    <row r="343" spans="1:65" s="2" customFormat="1" ht="49.15" customHeight="1">
      <c r="A343" s="35"/>
      <c r="B343" s="36"/>
      <c r="C343" s="174" t="s">
        <v>692</v>
      </c>
      <c r="D343" s="174" t="s">
        <v>156</v>
      </c>
      <c r="E343" s="175" t="s">
        <v>786</v>
      </c>
      <c r="F343" s="176" t="s">
        <v>787</v>
      </c>
      <c r="G343" s="177" t="s">
        <v>249</v>
      </c>
      <c r="H343" s="178">
        <v>0.693</v>
      </c>
      <c r="I343" s="179"/>
      <c r="J343" s="180">
        <f>ROUND(I343*H343,2)</f>
        <v>0</v>
      </c>
      <c r="K343" s="176" t="s">
        <v>160</v>
      </c>
      <c r="L343" s="40"/>
      <c r="M343" s="181" t="s">
        <v>19</v>
      </c>
      <c r="N343" s="182" t="s">
        <v>44</v>
      </c>
      <c r="O343" s="65"/>
      <c r="P343" s="183">
        <f>O343*H343</f>
        <v>0</v>
      </c>
      <c r="Q343" s="183">
        <v>0</v>
      </c>
      <c r="R343" s="183">
        <f>Q343*H343</f>
        <v>0</v>
      </c>
      <c r="S343" s="183">
        <v>0</v>
      </c>
      <c r="T343" s="184">
        <f>S343*H343</f>
        <v>0</v>
      </c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R343" s="185" t="s">
        <v>212</v>
      </c>
      <c r="AT343" s="185" t="s">
        <v>156</v>
      </c>
      <c r="AU343" s="185" t="s">
        <v>83</v>
      </c>
      <c r="AY343" s="18" t="s">
        <v>153</v>
      </c>
      <c r="BE343" s="186">
        <f>IF(N343="základní",J343,0)</f>
        <v>0</v>
      </c>
      <c r="BF343" s="186">
        <f>IF(N343="snížená",J343,0)</f>
        <v>0</v>
      </c>
      <c r="BG343" s="186">
        <f>IF(N343="zákl. přenesená",J343,0)</f>
        <v>0</v>
      </c>
      <c r="BH343" s="186">
        <f>IF(N343="sníž. přenesená",J343,0)</f>
        <v>0</v>
      </c>
      <c r="BI343" s="186">
        <f>IF(N343="nulová",J343,0)</f>
        <v>0</v>
      </c>
      <c r="BJ343" s="18" t="s">
        <v>81</v>
      </c>
      <c r="BK343" s="186">
        <f>ROUND(I343*H343,2)</f>
        <v>0</v>
      </c>
      <c r="BL343" s="18" t="s">
        <v>212</v>
      </c>
      <c r="BM343" s="185" t="s">
        <v>788</v>
      </c>
    </row>
    <row r="344" spans="1:47" s="2" customFormat="1" ht="11.25">
      <c r="A344" s="35"/>
      <c r="B344" s="36"/>
      <c r="C344" s="37"/>
      <c r="D344" s="187" t="s">
        <v>163</v>
      </c>
      <c r="E344" s="37"/>
      <c r="F344" s="188" t="s">
        <v>789</v>
      </c>
      <c r="G344" s="37"/>
      <c r="H344" s="37"/>
      <c r="I344" s="189"/>
      <c r="J344" s="37"/>
      <c r="K344" s="37"/>
      <c r="L344" s="40"/>
      <c r="M344" s="190"/>
      <c r="N344" s="191"/>
      <c r="O344" s="65"/>
      <c r="P344" s="65"/>
      <c r="Q344" s="65"/>
      <c r="R344" s="65"/>
      <c r="S344" s="65"/>
      <c r="T344" s="66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T344" s="18" t="s">
        <v>163</v>
      </c>
      <c r="AU344" s="18" t="s">
        <v>83</v>
      </c>
    </row>
    <row r="345" spans="2:63" s="12" customFormat="1" ht="22.9" customHeight="1">
      <c r="B345" s="158"/>
      <c r="C345" s="159"/>
      <c r="D345" s="160" t="s">
        <v>72</v>
      </c>
      <c r="E345" s="172" t="s">
        <v>697</v>
      </c>
      <c r="F345" s="172" t="s">
        <v>698</v>
      </c>
      <c r="G345" s="159"/>
      <c r="H345" s="159"/>
      <c r="I345" s="162"/>
      <c r="J345" s="173">
        <f>BK345</f>
        <v>0</v>
      </c>
      <c r="K345" s="159"/>
      <c r="L345" s="164"/>
      <c r="M345" s="165"/>
      <c r="N345" s="166"/>
      <c r="O345" s="166"/>
      <c r="P345" s="167">
        <f>SUM(P346:P354)</f>
        <v>0</v>
      </c>
      <c r="Q345" s="166"/>
      <c r="R345" s="167">
        <f>SUM(R346:R354)</f>
        <v>0.0015731999999999999</v>
      </c>
      <c r="S345" s="166"/>
      <c r="T345" s="168">
        <f>SUM(T346:T354)</f>
        <v>0</v>
      </c>
      <c r="AR345" s="169" t="s">
        <v>83</v>
      </c>
      <c r="AT345" s="170" t="s">
        <v>72</v>
      </c>
      <c r="AU345" s="170" t="s">
        <v>81</v>
      </c>
      <c r="AY345" s="169" t="s">
        <v>153</v>
      </c>
      <c r="BK345" s="171">
        <f>SUM(BK346:BK354)</f>
        <v>0</v>
      </c>
    </row>
    <row r="346" spans="1:65" s="2" customFormat="1" ht="24.2" customHeight="1">
      <c r="A346" s="35"/>
      <c r="B346" s="36"/>
      <c r="C346" s="174" t="s">
        <v>699</v>
      </c>
      <c r="D346" s="174" t="s">
        <v>156</v>
      </c>
      <c r="E346" s="175" t="s">
        <v>700</v>
      </c>
      <c r="F346" s="176" t="s">
        <v>701</v>
      </c>
      <c r="G346" s="177" t="s">
        <v>159</v>
      </c>
      <c r="H346" s="178">
        <v>4.14</v>
      </c>
      <c r="I346" s="179"/>
      <c r="J346" s="180">
        <f>ROUND(I346*H346,2)</f>
        <v>0</v>
      </c>
      <c r="K346" s="176" t="s">
        <v>160</v>
      </c>
      <c r="L346" s="40"/>
      <c r="M346" s="181" t="s">
        <v>19</v>
      </c>
      <c r="N346" s="182" t="s">
        <v>44</v>
      </c>
      <c r="O346" s="65"/>
      <c r="P346" s="183">
        <f>O346*H346</f>
        <v>0</v>
      </c>
      <c r="Q346" s="183">
        <v>2E-05</v>
      </c>
      <c r="R346" s="183">
        <f>Q346*H346</f>
        <v>8.280000000000001E-05</v>
      </c>
      <c r="S346" s="183">
        <v>0</v>
      </c>
      <c r="T346" s="184">
        <f>S346*H346</f>
        <v>0</v>
      </c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R346" s="185" t="s">
        <v>212</v>
      </c>
      <c r="AT346" s="185" t="s">
        <v>156</v>
      </c>
      <c r="AU346" s="185" t="s">
        <v>83</v>
      </c>
      <c r="AY346" s="18" t="s">
        <v>153</v>
      </c>
      <c r="BE346" s="186">
        <f>IF(N346="základní",J346,0)</f>
        <v>0</v>
      </c>
      <c r="BF346" s="186">
        <f>IF(N346="snížená",J346,0)</f>
        <v>0</v>
      </c>
      <c r="BG346" s="186">
        <f>IF(N346="zákl. přenesená",J346,0)</f>
        <v>0</v>
      </c>
      <c r="BH346" s="186">
        <f>IF(N346="sníž. přenesená",J346,0)</f>
        <v>0</v>
      </c>
      <c r="BI346" s="186">
        <f>IF(N346="nulová",J346,0)</f>
        <v>0</v>
      </c>
      <c r="BJ346" s="18" t="s">
        <v>81</v>
      </c>
      <c r="BK346" s="186">
        <f>ROUND(I346*H346,2)</f>
        <v>0</v>
      </c>
      <c r="BL346" s="18" t="s">
        <v>212</v>
      </c>
      <c r="BM346" s="185" t="s">
        <v>702</v>
      </c>
    </row>
    <row r="347" spans="1:47" s="2" customFormat="1" ht="11.25">
      <c r="A347" s="35"/>
      <c r="B347" s="36"/>
      <c r="C347" s="37"/>
      <c r="D347" s="187" t="s">
        <v>163</v>
      </c>
      <c r="E347" s="37"/>
      <c r="F347" s="188" t="s">
        <v>703</v>
      </c>
      <c r="G347" s="37"/>
      <c r="H347" s="37"/>
      <c r="I347" s="189"/>
      <c r="J347" s="37"/>
      <c r="K347" s="37"/>
      <c r="L347" s="40"/>
      <c r="M347" s="190"/>
      <c r="N347" s="191"/>
      <c r="O347" s="65"/>
      <c r="P347" s="65"/>
      <c r="Q347" s="65"/>
      <c r="R347" s="65"/>
      <c r="S347" s="65"/>
      <c r="T347" s="66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T347" s="18" t="s">
        <v>163</v>
      </c>
      <c r="AU347" s="18" t="s">
        <v>83</v>
      </c>
    </row>
    <row r="348" spans="2:51" s="13" customFormat="1" ht="11.25">
      <c r="B348" s="192"/>
      <c r="C348" s="193"/>
      <c r="D348" s="194" t="s">
        <v>165</v>
      </c>
      <c r="E348" s="195" t="s">
        <v>19</v>
      </c>
      <c r="F348" s="196" t="s">
        <v>704</v>
      </c>
      <c r="G348" s="193"/>
      <c r="H348" s="197">
        <v>4.14</v>
      </c>
      <c r="I348" s="198"/>
      <c r="J348" s="193"/>
      <c r="K348" s="193"/>
      <c r="L348" s="199"/>
      <c r="M348" s="200"/>
      <c r="N348" s="201"/>
      <c r="O348" s="201"/>
      <c r="P348" s="201"/>
      <c r="Q348" s="201"/>
      <c r="R348" s="201"/>
      <c r="S348" s="201"/>
      <c r="T348" s="202"/>
      <c r="AT348" s="203" t="s">
        <v>165</v>
      </c>
      <c r="AU348" s="203" t="s">
        <v>83</v>
      </c>
      <c r="AV348" s="13" t="s">
        <v>83</v>
      </c>
      <c r="AW348" s="13" t="s">
        <v>34</v>
      </c>
      <c r="AX348" s="13" t="s">
        <v>81</v>
      </c>
      <c r="AY348" s="203" t="s">
        <v>153</v>
      </c>
    </row>
    <row r="349" spans="1:65" s="2" customFormat="1" ht="37.9" customHeight="1">
      <c r="A349" s="35"/>
      <c r="B349" s="36"/>
      <c r="C349" s="174" t="s">
        <v>705</v>
      </c>
      <c r="D349" s="174" t="s">
        <v>156</v>
      </c>
      <c r="E349" s="175" t="s">
        <v>706</v>
      </c>
      <c r="F349" s="176" t="s">
        <v>707</v>
      </c>
      <c r="G349" s="177" t="s">
        <v>159</v>
      </c>
      <c r="H349" s="178">
        <v>4.14</v>
      </c>
      <c r="I349" s="179"/>
      <c r="J349" s="180">
        <f>ROUND(I349*H349,2)</f>
        <v>0</v>
      </c>
      <c r="K349" s="176" t="s">
        <v>160</v>
      </c>
      <c r="L349" s="40"/>
      <c r="M349" s="181" t="s">
        <v>19</v>
      </c>
      <c r="N349" s="182" t="s">
        <v>44</v>
      </c>
      <c r="O349" s="65"/>
      <c r="P349" s="183">
        <f>O349*H349</f>
        <v>0</v>
      </c>
      <c r="Q349" s="183">
        <v>7E-05</v>
      </c>
      <c r="R349" s="183">
        <f>Q349*H349</f>
        <v>0.00028979999999999994</v>
      </c>
      <c r="S349" s="183">
        <v>0</v>
      </c>
      <c r="T349" s="184">
        <f>S349*H349</f>
        <v>0</v>
      </c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R349" s="185" t="s">
        <v>212</v>
      </c>
      <c r="AT349" s="185" t="s">
        <v>156</v>
      </c>
      <c r="AU349" s="185" t="s">
        <v>83</v>
      </c>
      <c r="AY349" s="18" t="s">
        <v>153</v>
      </c>
      <c r="BE349" s="186">
        <f>IF(N349="základní",J349,0)</f>
        <v>0</v>
      </c>
      <c r="BF349" s="186">
        <f>IF(N349="snížená",J349,0)</f>
        <v>0</v>
      </c>
      <c r="BG349" s="186">
        <f>IF(N349="zákl. přenesená",J349,0)</f>
        <v>0</v>
      </c>
      <c r="BH349" s="186">
        <f>IF(N349="sníž. přenesená",J349,0)</f>
        <v>0</v>
      </c>
      <c r="BI349" s="186">
        <f>IF(N349="nulová",J349,0)</f>
        <v>0</v>
      </c>
      <c r="BJ349" s="18" t="s">
        <v>81</v>
      </c>
      <c r="BK349" s="186">
        <f>ROUND(I349*H349,2)</f>
        <v>0</v>
      </c>
      <c r="BL349" s="18" t="s">
        <v>212</v>
      </c>
      <c r="BM349" s="185" t="s">
        <v>708</v>
      </c>
    </row>
    <row r="350" spans="1:47" s="2" customFormat="1" ht="11.25">
      <c r="A350" s="35"/>
      <c r="B350" s="36"/>
      <c r="C350" s="37"/>
      <c r="D350" s="187" t="s">
        <v>163</v>
      </c>
      <c r="E350" s="37"/>
      <c r="F350" s="188" t="s">
        <v>709</v>
      </c>
      <c r="G350" s="37"/>
      <c r="H350" s="37"/>
      <c r="I350" s="189"/>
      <c r="J350" s="37"/>
      <c r="K350" s="37"/>
      <c r="L350" s="40"/>
      <c r="M350" s="190"/>
      <c r="N350" s="191"/>
      <c r="O350" s="65"/>
      <c r="P350" s="65"/>
      <c r="Q350" s="65"/>
      <c r="R350" s="65"/>
      <c r="S350" s="65"/>
      <c r="T350" s="66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T350" s="18" t="s">
        <v>163</v>
      </c>
      <c r="AU350" s="18" t="s">
        <v>83</v>
      </c>
    </row>
    <row r="351" spans="1:65" s="2" customFormat="1" ht="24.2" customHeight="1">
      <c r="A351" s="35"/>
      <c r="B351" s="36"/>
      <c r="C351" s="174" t="s">
        <v>710</v>
      </c>
      <c r="D351" s="174" t="s">
        <v>156</v>
      </c>
      <c r="E351" s="175" t="s">
        <v>711</v>
      </c>
      <c r="F351" s="176" t="s">
        <v>712</v>
      </c>
      <c r="G351" s="177" t="s">
        <v>159</v>
      </c>
      <c r="H351" s="178">
        <v>4.14</v>
      </c>
      <c r="I351" s="179"/>
      <c r="J351" s="180">
        <f>ROUND(I351*H351,2)</f>
        <v>0</v>
      </c>
      <c r="K351" s="176" t="s">
        <v>160</v>
      </c>
      <c r="L351" s="40"/>
      <c r="M351" s="181" t="s">
        <v>19</v>
      </c>
      <c r="N351" s="182" t="s">
        <v>44</v>
      </c>
      <c r="O351" s="65"/>
      <c r="P351" s="183">
        <f>O351*H351</f>
        <v>0</v>
      </c>
      <c r="Q351" s="183">
        <v>0.00017</v>
      </c>
      <c r="R351" s="183">
        <f>Q351*H351</f>
        <v>0.0007038</v>
      </c>
      <c r="S351" s="183">
        <v>0</v>
      </c>
      <c r="T351" s="184">
        <f>S351*H351</f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185" t="s">
        <v>212</v>
      </c>
      <c r="AT351" s="185" t="s">
        <v>156</v>
      </c>
      <c r="AU351" s="185" t="s">
        <v>83</v>
      </c>
      <c r="AY351" s="18" t="s">
        <v>153</v>
      </c>
      <c r="BE351" s="186">
        <f>IF(N351="základní",J351,0)</f>
        <v>0</v>
      </c>
      <c r="BF351" s="186">
        <f>IF(N351="snížená",J351,0)</f>
        <v>0</v>
      </c>
      <c r="BG351" s="186">
        <f>IF(N351="zákl. přenesená",J351,0)</f>
        <v>0</v>
      </c>
      <c r="BH351" s="186">
        <f>IF(N351="sníž. přenesená",J351,0)</f>
        <v>0</v>
      </c>
      <c r="BI351" s="186">
        <f>IF(N351="nulová",J351,0)</f>
        <v>0</v>
      </c>
      <c r="BJ351" s="18" t="s">
        <v>81</v>
      </c>
      <c r="BK351" s="186">
        <f>ROUND(I351*H351,2)</f>
        <v>0</v>
      </c>
      <c r="BL351" s="18" t="s">
        <v>212</v>
      </c>
      <c r="BM351" s="185" t="s">
        <v>713</v>
      </c>
    </row>
    <row r="352" spans="1:47" s="2" customFormat="1" ht="11.25">
      <c r="A352" s="35"/>
      <c r="B352" s="36"/>
      <c r="C352" s="37"/>
      <c r="D352" s="187" t="s">
        <v>163</v>
      </c>
      <c r="E352" s="37"/>
      <c r="F352" s="188" t="s">
        <v>714</v>
      </c>
      <c r="G352" s="37"/>
      <c r="H352" s="37"/>
      <c r="I352" s="189"/>
      <c r="J352" s="37"/>
      <c r="K352" s="37"/>
      <c r="L352" s="40"/>
      <c r="M352" s="190"/>
      <c r="N352" s="191"/>
      <c r="O352" s="65"/>
      <c r="P352" s="65"/>
      <c r="Q352" s="65"/>
      <c r="R352" s="65"/>
      <c r="S352" s="65"/>
      <c r="T352" s="66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T352" s="18" t="s">
        <v>163</v>
      </c>
      <c r="AU352" s="18" t="s">
        <v>83</v>
      </c>
    </row>
    <row r="353" spans="1:65" s="2" customFormat="1" ht="24.2" customHeight="1">
      <c r="A353" s="35"/>
      <c r="B353" s="36"/>
      <c r="C353" s="174" t="s">
        <v>715</v>
      </c>
      <c r="D353" s="174" t="s">
        <v>156</v>
      </c>
      <c r="E353" s="175" t="s">
        <v>716</v>
      </c>
      <c r="F353" s="176" t="s">
        <v>717</v>
      </c>
      <c r="G353" s="177" t="s">
        <v>159</v>
      </c>
      <c r="H353" s="178">
        <v>4.14</v>
      </c>
      <c r="I353" s="179"/>
      <c r="J353" s="180">
        <f>ROUND(I353*H353,2)</f>
        <v>0</v>
      </c>
      <c r="K353" s="176" t="s">
        <v>160</v>
      </c>
      <c r="L353" s="40"/>
      <c r="M353" s="181" t="s">
        <v>19</v>
      </c>
      <c r="N353" s="182" t="s">
        <v>44</v>
      </c>
      <c r="O353" s="65"/>
      <c r="P353" s="183">
        <f>O353*H353</f>
        <v>0</v>
      </c>
      <c r="Q353" s="183">
        <v>0.00012</v>
      </c>
      <c r="R353" s="183">
        <f>Q353*H353</f>
        <v>0.0004967999999999999</v>
      </c>
      <c r="S353" s="183">
        <v>0</v>
      </c>
      <c r="T353" s="184">
        <f>S353*H353</f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185" t="s">
        <v>212</v>
      </c>
      <c r="AT353" s="185" t="s">
        <v>156</v>
      </c>
      <c r="AU353" s="185" t="s">
        <v>83</v>
      </c>
      <c r="AY353" s="18" t="s">
        <v>153</v>
      </c>
      <c r="BE353" s="186">
        <f>IF(N353="základní",J353,0)</f>
        <v>0</v>
      </c>
      <c r="BF353" s="186">
        <f>IF(N353="snížená",J353,0)</f>
        <v>0</v>
      </c>
      <c r="BG353" s="186">
        <f>IF(N353="zákl. přenesená",J353,0)</f>
        <v>0</v>
      </c>
      <c r="BH353" s="186">
        <f>IF(N353="sníž. přenesená",J353,0)</f>
        <v>0</v>
      </c>
      <c r="BI353" s="186">
        <f>IF(N353="nulová",J353,0)</f>
        <v>0</v>
      </c>
      <c r="BJ353" s="18" t="s">
        <v>81</v>
      </c>
      <c r="BK353" s="186">
        <f>ROUND(I353*H353,2)</f>
        <v>0</v>
      </c>
      <c r="BL353" s="18" t="s">
        <v>212</v>
      </c>
      <c r="BM353" s="185" t="s">
        <v>718</v>
      </c>
    </row>
    <row r="354" spans="1:47" s="2" customFormat="1" ht="11.25">
      <c r="A354" s="35"/>
      <c r="B354" s="36"/>
      <c r="C354" s="37"/>
      <c r="D354" s="187" t="s">
        <v>163</v>
      </c>
      <c r="E354" s="37"/>
      <c r="F354" s="188" t="s">
        <v>719</v>
      </c>
      <c r="G354" s="37"/>
      <c r="H354" s="37"/>
      <c r="I354" s="189"/>
      <c r="J354" s="37"/>
      <c r="K354" s="37"/>
      <c r="L354" s="40"/>
      <c r="M354" s="190"/>
      <c r="N354" s="191"/>
      <c r="O354" s="65"/>
      <c r="P354" s="65"/>
      <c r="Q354" s="65"/>
      <c r="R354" s="65"/>
      <c r="S354" s="65"/>
      <c r="T354" s="66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T354" s="18" t="s">
        <v>163</v>
      </c>
      <c r="AU354" s="18" t="s">
        <v>83</v>
      </c>
    </row>
    <row r="355" spans="2:63" s="12" customFormat="1" ht="22.9" customHeight="1">
      <c r="B355" s="158"/>
      <c r="C355" s="159"/>
      <c r="D355" s="160" t="s">
        <v>72</v>
      </c>
      <c r="E355" s="172" t="s">
        <v>720</v>
      </c>
      <c r="F355" s="172" t="s">
        <v>721</v>
      </c>
      <c r="G355" s="159"/>
      <c r="H355" s="159"/>
      <c r="I355" s="162"/>
      <c r="J355" s="173">
        <f>BK355</f>
        <v>0</v>
      </c>
      <c r="K355" s="159"/>
      <c r="L355" s="164"/>
      <c r="M355" s="165"/>
      <c r="N355" s="166"/>
      <c r="O355" s="166"/>
      <c r="P355" s="167">
        <f>SUM(P356:P360)</f>
        <v>0</v>
      </c>
      <c r="Q355" s="166"/>
      <c r="R355" s="167">
        <f>SUM(R356:R360)</f>
        <v>0.005629919999999999</v>
      </c>
      <c r="S355" s="166"/>
      <c r="T355" s="168">
        <f>SUM(T356:T360)</f>
        <v>0</v>
      </c>
      <c r="AR355" s="169" t="s">
        <v>83</v>
      </c>
      <c r="AT355" s="170" t="s">
        <v>72</v>
      </c>
      <c r="AU355" s="170" t="s">
        <v>81</v>
      </c>
      <c r="AY355" s="169" t="s">
        <v>153</v>
      </c>
      <c r="BK355" s="171">
        <f>SUM(BK356:BK360)</f>
        <v>0</v>
      </c>
    </row>
    <row r="356" spans="1:65" s="2" customFormat="1" ht="33" customHeight="1">
      <c r="A356" s="35"/>
      <c r="B356" s="36"/>
      <c r="C356" s="174" t="s">
        <v>722</v>
      </c>
      <c r="D356" s="174" t="s">
        <v>156</v>
      </c>
      <c r="E356" s="175" t="s">
        <v>723</v>
      </c>
      <c r="F356" s="176" t="s">
        <v>724</v>
      </c>
      <c r="G356" s="177" t="s">
        <v>159</v>
      </c>
      <c r="H356" s="178">
        <v>11.729</v>
      </c>
      <c r="I356" s="179"/>
      <c r="J356" s="180">
        <f>ROUND(I356*H356,2)</f>
        <v>0</v>
      </c>
      <c r="K356" s="176" t="s">
        <v>160</v>
      </c>
      <c r="L356" s="40"/>
      <c r="M356" s="181" t="s">
        <v>19</v>
      </c>
      <c r="N356" s="182" t="s">
        <v>44</v>
      </c>
      <c r="O356" s="65"/>
      <c r="P356" s="183">
        <f>O356*H356</f>
        <v>0</v>
      </c>
      <c r="Q356" s="183">
        <v>0.0002</v>
      </c>
      <c r="R356" s="183">
        <f>Q356*H356</f>
        <v>0.0023458</v>
      </c>
      <c r="S356" s="183">
        <v>0</v>
      </c>
      <c r="T356" s="184">
        <f>S356*H356</f>
        <v>0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R356" s="185" t="s">
        <v>212</v>
      </c>
      <c r="AT356" s="185" t="s">
        <v>156</v>
      </c>
      <c r="AU356" s="185" t="s">
        <v>83</v>
      </c>
      <c r="AY356" s="18" t="s">
        <v>153</v>
      </c>
      <c r="BE356" s="186">
        <f>IF(N356="základní",J356,0)</f>
        <v>0</v>
      </c>
      <c r="BF356" s="186">
        <f>IF(N356="snížená",J356,0)</f>
        <v>0</v>
      </c>
      <c r="BG356" s="186">
        <f>IF(N356="zákl. přenesená",J356,0)</f>
        <v>0</v>
      </c>
      <c r="BH356" s="186">
        <f>IF(N356="sníž. přenesená",J356,0)</f>
        <v>0</v>
      </c>
      <c r="BI356" s="186">
        <f>IF(N356="nulová",J356,0)</f>
        <v>0</v>
      </c>
      <c r="BJ356" s="18" t="s">
        <v>81</v>
      </c>
      <c r="BK356" s="186">
        <f>ROUND(I356*H356,2)</f>
        <v>0</v>
      </c>
      <c r="BL356" s="18" t="s">
        <v>212</v>
      </c>
      <c r="BM356" s="185" t="s">
        <v>725</v>
      </c>
    </row>
    <row r="357" spans="1:47" s="2" customFormat="1" ht="11.25">
      <c r="A357" s="35"/>
      <c r="B357" s="36"/>
      <c r="C357" s="37"/>
      <c r="D357" s="187" t="s">
        <v>163</v>
      </c>
      <c r="E357" s="37"/>
      <c r="F357" s="188" t="s">
        <v>726</v>
      </c>
      <c r="G357" s="37"/>
      <c r="H357" s="37"/>
      <c r="I357" s="189"/>
      <c r="J357" s="37"/>
      <c r="K357" s="37"/>
      <c r="L357" s="40"/>
      <c r="M357" s="190"/>
      <c r="N357" s="191"/>
      <c r="O357" s="65"/>
      <c r="P357" s="65"/>
      <c r="Q357" s="65"/>
      <c r="R357" s="65"/>
      <c r="S357" s="65"/>
      <c r="T357" s="66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T357" s="18" t="s">
        <v>163</v>
      </c>
      <c r="AU357" s="18" t="s">
        <v>83</v>
      </c>
    </row>
    <row r="358" spans="2:51" s="13" customFormat="1" ht="22.5">
      <c r="B358" s="192"/>
      <c r="C358" s="193"/>
      <c r="D358" s="194" t="s">
        <v>165</v>
      </c>
      <c r="E358" s="195" t="s">
        <v>19</v>
      </c>
      <c r="F358" s="196" t="s">
        <v>727</v>
      </c>
      <c r="G358" s="193"/>
      <c r="H358" s="197">
        <v>11.729</v>
      </c>
      <c r="I358" s="198"/>
      <c r="J358" s="193"/>
      <c r="K358" s="193"/>
      <c r="L358" s="199"/>
      <c r="M358" s="200"/>
      <c r="N358" s="201"/>
      <c r="O358" s="201"/>
      <c r="P358" s="201"/>
      <c r="Q358" s="201"/>
      <c r="R358" s="201"/>
      <c r="S358" s="201"/>
      <c r="T358" s="202"/>
      <c r="AT358" s="203" t="s">
        <v>165</v>
      </c>
      <c r="AU358" s="203" t="s">
        <v>83</v>
      </c>
      <c r="AV358" s="13" t="s">
        <v>83</v>
      </c>
      <c r="AW358" s="13" t="s">
        <v>34</v>
      </c>
      <c r="AX358" s="13" t="s">
        <v>81</v>
      </c>
      <c r="AY358" s="203" t="s">
        <v>153</v>
      </c>
    </row>
    <row r="359" spans="1:65" s="2" customFormat="1" ht="33" customHeight="1">
      <c r="A359" s="35"/>
      <c r="B359" s="36"/>
      <c r="C359" s="174" t="s">
        <v>728</v>
      </c>
      <c r="D359" s="174" t="s">
        <v>156</v>
      </c>
      <c r="E359" s="175" t="s">
        <v>729</v>
      </c>
      <c r="F359" s="176" t="s">
        <v>730</v>
      </c>
      <c r="G359" s="177" t="s">
        <v>159</v>
      </c>
      <c r="H359" s="178">
        <v>11.729</v>
      </c>
      <c r="I359" s="179"/>
      <c r="J359" s="180">
        <f>ROUND(I359*H359,2)</f>
        <v>0</v>
      </c>
      <c r="K359" s="176" t="s">
        <v>160</v>
      </c>
      <c r="L359" s="40"/>
      <c r="M359" s="181" t="s">
        <v>19</v>
      </c>
      <c r="N359" s="182" t="s">
        <v>44</v>
      </c>
      <c r="O359" s="65"/>
      <c r="P359" s="183">
        <f>O359*H359</f>
        <v>0</v>
      </c>
      <c r="Q359" s="183">
        <v>0.00028</v>
      </c>
      <c r="R359" s="183">
        <f>Q359*H359</f>
        <v>0.0032841199999999993</v>
      </c>
      <c r="S359" s="183">
        <v>0</v>
      </c>
      <c r="T359" s="184">
        <f>S359*H359</f>
        <v>0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R359" s="185" t="s">
        <v>212</v>
      </c>
      <c r="AT359" s="185" t="s">
        <v>156</v>
      </c>
      <c r="AU359" s="185" t="s">
        <v>83</v>
      </c>
      <c r="AY359" s="18" t="s">
        <v>153</v>
      </c>
      <c r="BE359" s="186">
        <f>IF(N359="základní",J359,0)</f>
        <v>0</v>
      </c>
      <c r="BF359" s="186">
        <f>IF(N359="snížená",J359,0)</f>
        <v>0</v>
      </c>
      <c r="BG359" s="186">
        <f>IF(N359="zákl. přenesená",J359,0)</f>
        <v>0</v>
      </c>
      <c r="BH359" s="186">
        <f>IF(N359="sníž. přenesená",J359,0)</f>
        <v>0</v>
      </c>
      <c r="BI359" s="186">
        <f>IF(N359="nulová",J359,0)</f>
        <v>0</v>
      </c>
      <c r="BJ359" s="18" t="s">
        <v>81</v>
      </c>
      <c r="BK359" s="186">
        <f>ROUND(I359*H359,2)</f>
        <v>0</v>
      </c>
      <c r="BL359" s="18" t="s">
        <v>212</v>
      </c>
      <c r="BM359" s="185" t="s">
        <v>731</v>
      </c>
    </row>
    <row r="360" spans="1:47" s="2" customFormat="1" ht="11.25">
      <c r="A360" s="35"/>
      <c r="B360" s="36"/>
      <c r="C360" s="37"/>
      <c r="D360" s="187" t="s">
        <v>163</v>
      </c>
      <c r="E360" s="37"/>
      <c r="F360" s="188" t="s">
        <v>732</v>
      </c>
      <c r="G360" s="37"/>
      <c r="H360" s="37"/>
      <c r="I360" s="189"/>
      <c r="J360" s="37"/>
      <c r="K360" s="37"/>
      <c r="L360" s="40"/>
      <c r="M360" s="190"/>
      <c r="N360" s="191"/>
      <c r="O360" s="65"/>
      <c r="P360" s="65"/>
      <c r="Q360" s="65"/>
      <c r="R360" s="65"/>
      <c r="S360" s="65"/>
      <c r="T360" s="66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T360" s="18" t="s">
        <v>163</v>
      </c>
      <c r="AU360" s="18" t="s">
        <v>83</v>
      </c>
    </row>
    <row r="361" spans="2:63" s="12" customFormat="1" ht="25.9" customHeight="1">
      <c r="B361" s="158"/>
      <c r="C361" s="159"/>
      <c r="D361" s="160" t="s">
        <v>72</v>
      </c>
      <c r="E361" s="161" t="s">
        <v>108</v>
      </c>
      <c r="F361" s="161" t="s">
        <v>109</v>
      </c>
      <c r="G361" s="159"/>
      <c r="H361" s="159"/>
      <c r="I361" s="162"/>
      <c r="J361" s="163">
        <f>BK361</f>
        <v>0</v>
      </c>
      <c r="K361" s="159"/>
      <c r="L361" s="164"/>
      <c r="M361" s="165"/>
      <c r="N361" s="166"/>
      <c r="O361" s="166"/>
      <c r="P361" s="167">
        <f>P362</f>
        <v>0</v>
      </c>
      <c r="Q361" s="166"/>
      <c r="R361" s="167">
        <f>R362</f>
        <v>0</v>
      </c>
      <c r="S361" s="166"/>
      <c r="T361" s="168">
        <f>T362</f>
        <v>0</v>
      </c>
      <c r="AR361" s="169" t="s">
        <v>185</v>
      </c>
      <c r="AT361" s="170" t="s">
        <v>72</v>
      </c>
      <c r="AU361" s="170" t="s">
        <v>73</v>
      </c>
      <c r="AY361" s="169" t="s">
        <v>153</v>
      </c>
      <c r="BK361" s="171">
        <f>BK362</f>
        <v>0</v>
      </c>
    </row>
    <row r="362" spans="2:63" s="12" customFormat="1" ht="22.9" customHeight="1">
      <c r="B362" s="158"/>
      <c r="C362" s="159"/>
      <c r="D362" s="160" t="s">
        <v>72</v>
      </c>
      <c r="E362" s="172" t="s">
        <v>733</v>
      </c>
      <c r="F362" s="172" t="s">
        <v>734</v>
      </c>
      <c r="G362" s="159"/>
      <c r="H362" s="159"/>
      <c r="I362" s="162"/>
      <c r="J362" s="173">
        <f>BK362</f>
        <v>0</v>
      </c>
      <c r="K362" s="159"/>
      <c r="L362" s="164"/>
      <c r="M362" s="165"/>
      <c r="N362" s="166"/>
      <c r="O362" s="166"/>
      <c r="P362" s="167">
        <f>SUM(P363:P364)</f>
        <v>0</v>
      </c>
      <c r="Q362" s="166"/>
      <c r="R362" s="167">
        <f>SUM(R363:R364)</f>
        <v>0</v>
      </c>
      <c r="S362" s="166"/>
      <c r="T362" s="168">
        <f>SUM(T363:T364)</f>
        <v>0</v>
      </c>
      <c r="AR362" s="169" t="s">
        <v>185</v>
      </c>
      <c r="AT362" s="170" t="s">
        <v>72</v>
      </c>
      <c r="AU362" s="170" t="s">
        <v>81</v>
      </c>
      <c r="AY362" s="169" t="s">
        <v>153</v>
      </c>
      <c r="BK362" s="171">
        <f>SUM(BK363:BK364)</f>
        <v>0</v>
      </c>
    </row>
    <row r="363" spans="1:65" s="2" customFormat="1" ht="16.5" customHeight="1">
      <c r="A363" s="35"/>
      <c r="B363" s="36"/>
      <c r="C363" s="174" t="s">
        <v>735</v>
      </c>
      <c r="D363" s="174" t="s">
        <v>156</v>
      </c>
      <c r="E363" s="175" t="s">
        <v>736</v>
      </c>
      <c r="F363" s="176" t="s">
        <v>737</v>
      </c>
      <c r="G363" s="177" t="s">
        <v>384</v>
      </c>
      <c r="H363" s="178">
        <v>1</v>
      </c>
      <c r="I363" s="179"/>
      <c r="J363" s="180">
        <f>ROUND(I363*H363,2)</f>
        <v>0</v>
      </c>
      <c r="K363" s="176" t="s">
        <v>160</v>
      </c>
      <c r="L363" s="40"/>
      <c r="M363" s="181" t="s">
        <v>19</v>
      </c>
      <c r="N363" s="182" t="s">
        <v>44</v>
      </c>
      <c r="O363" s="65"/>
      <c r="P363" s="183">
        <f>O363*H363</f>
        <v>0</v>
      </c>
      <c r="Q363" s="183">
        <v>0</v>
      </c>
      <c r="R363" s="183">
        <f>Q363*H363</f>
        <v>0</v>
      </c>
      <c r="S363" s="183">
        <v>0</v>
      </c>
      <c r="T363" s="184">
        <f>S363*H363</f>
        <v>0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185" t="s">
        <v>738</v>
      </c>
      <c r="AT363" s="185" t="s">
        <v>156</v>
      </c>
      <c r="AU363" s="185" t="s">
        <v>83</v>
      </c>
      <c r="AY363" s="18" t="s">
        <v>153</v>
      </c>
      <c r="BE363" s="186">
        <f>IF(N363="základní",J363,0)</f>
        <v>0</v>
      </c>
      <c r="BF363" s="186">
        <f>IF(N363="snížená",J363,0)</f>
        <v>0</v>
      </c>
      <c r="BG363" s="186">
        <f>IF(N363="zákl. přenesená",J363,0)</f>
        <v>0</v>
      </c>
      <c r="BH363" s="186">
        <f>IF(N363="sníž. přenesená",J363,0)</f>
        <v>0</v>
      </c>
      <c r="BI363" s="186">
        <f>IF(N363="nulová",J363,0)</f>
        <v>0</v>
      </c>
      <c r="BJ363" s="18" t="s">
        <v>81</v>
      </c>
      <c r="BK363" s="186">
        <f>ROUND(I363*H363,2)</f>
        <v>0</v>
      </c>
      <c r="BL363" s="18" t="s">
        <v>738</v>
      </c>
      <c r="BM363" s="185" t="s">
        <v>739</v>
      </c>
    </row>
    <row r="364" spans="1:47" s="2" customFormat="1" ht="11.25">
      <c r="A364" s="35"/>
      <c r="B364" s="36"/>
      <c r="C364" s="37"/>
      <c r="D364" s="187" t="s">
        <v>163</v>
      </c>
      <c r="E364" s="37"/>
      <c r="F364" s="188" t="s">
        <v>740</v>
      </c>
      <c r="G364" s="37"/>
      <c r="H364" s="37"/>
      <c r="I364" s="189"/>
      <c r="J364" s="37"/>
      <c r="K364" s="37"/>
      <c r="L364" s="40"/>
      <c r="M364" s="225"/>
      <c r="N364" s="226"/>
      <c r="O364" s="227"/>
      <c r="P364" s="227"/>
      <c r="Q364" s="227"/>
      <c r="R364" s="227"/>
      <c r="S364" s="227"/>
      <c r="T364" s="228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T364" s="18" t="s">
        <v>163</v>
      </c>
      <c r="AU364" s="18" t="s">
        <v>83</v>
      </c>
    </row>
    <row r="365" spans="1:31" s="2" customFormat="1" ht="6.95" customHeight="1">
      <c r="A365" s="35"/>
      <c r="B365" s="48"/>
      <c r="C365" s="49"/>
      <c r="D365" s="49"/>
      <c r="E365" s="49"/>
      <c r="F365" s="49"/>
      <c r="G365" s="49"/>
      <c r="H365" s="49"/>
      <c r="I365" s="49"/>
      <c r="J365" s="49"/>
      <c r="K365" s="49"/>
      <c r="L365" s="40"/>
      <c r="M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</row>
  </sheetData>
  <sheetProtection algorithmName="SHA-512" hashValue="JPybbV/rBK/9RWA8mzt+97EdaL11kRUJtcZbu4AkofBYmgyrPMAtQHXjrS5DPnFuMtyCLoieaoT+0PBPe1MeFg==" saltValue="hf0psbfinMJj6+7I8phu9NrVX367DZ3tdvbINztWiCLY++VdnCfFLvRp3VCLXybgYOKLS3M47HJW06UX7vRxNg==" spinCount="100000" sheet="1" objects="1" scenarios="1" formatColumns="0" formatRows="0" autoFilter="0"/>
  <autoFilter ref="C98:K364"/>
  <mergeCells count="9">
    <mergeCell ref="E50:H50"/>
    <mergeCell ref="E89:H89"/>
    <mergeCell ref="E91:H91"/>
    <mergeCell ref="L2:V2"/>
    <mergeCell ref="E7:H7"/>
    <mergeCell ref="E9:H9"/>
    <mergeCell ref="E18:H18"/>
    <mergeCell ref="E27:H27"/>
    <mergeCell ref="E48:H48"/>
  </mergeCells>
  <hyperlinks>
    <hyperlink ref="F103" r:id="rId1" display="https://podminky.urs.cz/item/CS_URS_2024_01/612135101"/>
    <hyperlink ref="F106" r:id="rId2" display="https://podminky.urs.cz/item/CS_URS_2024_01/611131121"/>
    <hyperlink ref="F109" r:id="rId3" display="https://podminky.urs.cz/item/CS_URS_2024_01/611321141"/>
    <hyperlink ref="F111" r:id="rId4" display="https://podminky.urs.cz/item/CS_URS_2024_01/612131121"/>
    <hyperlink ref="F117" r:id="rId5" display="https://podminky.urs.cz/item/CS_URS_2024_01/612321141"/>
    <hyperlink ref="F120" r:id="rId6" display="https://podminky.urs.cz/item/CS_URS_2024_01/949101111"/>
    <hyperlink ref="F122" r:id="rId7" display="https://podminky.urs.cz/item/CS_URS_2024_01/965081223"/>
    <hyperlink ref="F127" r:id="rId8" display="https://podminky.urs.cz/item/CS_URS_2024_01/971033331"/>
    <hyperlink ref="F130" r:id="rId9" display="https://podminky.urs.cz/item/CS_URS_2024_01/978059541"/>
    <hyperlink ref="F136" r:id="rId10" display="https://podminky.urs.cz/item/CS_URS_2024_01/978011191"/>
    <hyperlink ref="F139" r:id="rId11" display="https://podminky.urs.cz/item/CS_URS_2024_01/978013191"/>
    <hyperlink ref="F145" r:id="rId12" display="https://podminky.urs.cz/item/CS_URS_2024_01/962031133"/>
    <hyperlink ref="F150" r:id="rId13" display="https://podminky.urs.cz/item/CS_URS_2024_01/997013114"/>
    <hyperlink ref="F152" r:id="rId14" display="https://podminky.urs.cz/item/CS_URS_2024_01/997013501"/>
    <hyperlink ref="F154" r:id="rId15" display="https://podminky.urs.cz/item/CS_URS_2024_01/997013509"/>
    <hyperlink ref="F157" r:id="rId16" display="https://podminky.urs.cz/item/CS_URS_2024_01/997013607"/>
    <hyperlink ref="F160" r:id="rId17" display="https://podminky.urs.cz/item/CS_URS_2024_01/997013631"/>
    <hyperlink ref="F164" r:id="rId18" display="https://podminky.urs.cz/item/CS_URS_2024_01/711131811"/>
    <hyperlink ref="F170" r:id="rId19" display="https://podminky.urs.cz/item/CS_URS_2024_01/711191101"/>
    <hyperlink ref="F176" r:id="rId20" display="https://podminky.urs.cz/item/CS_URS_2024_01/711192101"/>
    <hyperlink ref="F184" r:id="rId21" display="https://podminky.urs.cz/item/CS_URS_2024_01/998711103"/>
    <hyperlink ref="F187" r:id="rId22" display="https://podminky.urs.cz/item/CS_URS_2024_01/721174004"/>
    <hyperlink ref="F189" r:id="rId23" display="https://podminky.urs.cz/item/CS_URS_2024_01/721174005"/>
    <hyperlink ref="F191" r:id="rId24" display="https://podminky.urs.cz/item/CS_URS_2024_01/721174043"/>
    <hyperlink ref="F195" r:id="rId25" display="https://podminky.urs.cz/item/CS_URS_2024_01/998721103"/>
    <hyperlink ref="F198" r:id="rId26" display="https://podminky.urs.cz/item/CS_URS_2024_01/722174003"/>
    <hyperlink ref="F200" r:id="rId27" display="https://podminky.urs.cz/item/CS_URS_2024_01/722174023"/>
    <hyperlink ref="F202" r:id="rId28" display="https://podminky.urs.cz/item/CS_URS_2024_01/722181212"/>
    <hyperlink ref="F206" r:id="rId29" display="https://podminky.urs.cz/item/CS_URS_2024_01/722220153"/>
    <hyperlink ref="F208" r:id="rId30" display="https://podminky.urs.cz/item/CS_URS_2024_01/722290234"/>
    <hyperlink ref="F210" r:id="rId31" display="https://podminky.urs.cz/item/CS_URS_2024_01/998722103"/>
    <hyperlink ref="F213" r:id="rId32" display="https://podminky.urs.cz/item/CS_URS_2024_01/725810811"/>
    <hyperlink ref="F216" r:id="rId33" display="https://podminky.urs.cz/item/CS_URS_2024_01/725820801"/>
    <hyperlink ref="F218" r:id="rId34" display="https://podminky.urs.cz/item/CS_URS_2024_01/725840851"/>
    <hyperlink ref="F220" r:id="rId35" display="https://podminky.urs.cz/item/CS_URS_2024_01/725110811"/>
    <hyperlink ref="F222" r:id="rId36" display="https://podminky.urs.cz/item/CS_URS_2024_01/725210821"/>
    <hyperlink ref="F224" r:id="rId37" display="https://podminky.urs.cz/item/CS_URS_2024_01/725813111"/>
    <hyperlink ref="F228" r:id="rId38" display="https://podminky.urs.cz/item/CS_URS_2024_01/725112011"/>
    <hyperlink ref="F230" r:id="rId39" display="https://podminky.urs.cz/item/CS_URS_2024_01/725291650"/>
    <hyperlink ref="F233" r:id="rId40" display="https://podminky.urs.cz/item/CS_URS_2024_01/725241901"/>
    <hyperlink ref="F243" r:id="rId41" display="https://podminky.urs.cz/item/CS_URS_2024_01/725865501"/>
    <hyperlink ref="F246" r:id="rId42" display="https://podminky.urs.cz/item/CS_URS_2024_01/725822611"/>
    <hyperlink ref="F248" r:id="rId43" display="https://podminky.urs.cz/item/CS_URS_2024_01/998725103"/>
    <hyperlink ref="F254" r:id="rId44" display="https://podminky.urs.cz/item/CS_URS_2024_01/741371813"/>
    <hyperlink ref="F256" r:id="rId45" display="https://podminky.urs.cz/item/CS_URS_2024_01/741372012"/>
    <hyperlink ref="F259" r:id="rId46" display="https://podminky.urs.cz/item/CS_URS_2024_01/741313043"/>
    <hyperlink ref="F263" r:id="rId47" display="https://podminky.urs.cz/item/CS_URS_2024_01/741310251"/>
    <hyperlink ref="F268" r:id="rId48" display="https://podminky.urs.cz/item/CS_URS_2024_01/741310201"/>
    <hyperlink ref="F272" r:id="rId49" display="https://podminky.urs.cz/item/CS_URS_2024_01/998741103"/>
    <hyperlink ref="F275" r:id="rId50" display="https://podminky.urs.cz/item/CS_URS_2024_01/751398825"/>
    <hyperlink ref="F278" r:id="rId51" display="https://podminky.urs.cz/item/CS_URS_2024_01/751398021"/>
    <hyperlink ref="F282" r:id="rId52" display="https://podminky.urs.cz/item/CS_URS_2024_01/998751102"/>
    <hyperlink ref="F285" r:id="rId53" display="https://podminky.urs.cz/item/CS_URS_2024_01/766491851"/>
    <hyperlink ref="F288" r:id="rId54" display="https://podminky.urs.cz/item/CS_URS_2024_01/766691914"/>
    <hyperlink ref="F291" r:id="rId55" display="https://podminky.urs.cz/item/CS_URS_2024_01/766660001"/>
    <hyperlink ref="F295" r:id="rId56" display="https://podminky.urs.cz/item/CS_URS_2024_01/766693411"/>
    <hyperlink ref="F299" r:id="rId57" display="https://podminky.urs.cz/item/CS_URS_2024_01/998766103"/>
    <hyperlink ref="F304" r:id="rId58" display="https://podminky.urs.cz/item/CS_URS_2024_01/767646411"/>
    <hyperlink ref="F308" r:id="rId59" display="https://podminky.urs.cz/item/CS_URS_2024_01/998767103"/>
    <hyperlink ref="F311" r:id="rId60" display="https://podminky.urs.cz/item/CS_URS_2024_01/771111011"/>
    <hyperlink ref="F314" r:id="rId61" display="https://podminky.urs.cz/item/CS_URS_2024_01/771121011"/>
    <hyperlink ref="F316" r:id="rId62" display="https://podminky.urs.cz/item/CS_URS_2024_01/771574416"/>
    <hyperlink ref="F319" r:id="rId63" display="https://podminky.urs.cz/item/CS_URS_2024_01/998771103"/>
    <hyperlink ref="F322" r:id="rId64" display="https://podminky.urs.cz/item/CS_URS_2024_01/775429121"/>
    <hyperlink ref="F326" r:id="rId65" display="https://podminky.urs.cz/item/CS_URS_2024_01/998775103"/>
    <hyperlink ref="F329" r:id="rId66" display="https://podminky.urs.cz/item/CS_URS_2024_01/612135001"/>
    <hyperlink ref="F335" r:id="rId67" display="https://podminky.urs.cz/item/CS_URS_2024_01/781121011"/>
    <hyperlink ref="F337" r:id="rId68" display="https://podminky.urs.cz/item/CS_URS_2024_01/781161021"/>
    <hyperlink ref="F341" r:id="rId69" display="https://podminky.urs.cz/item/CS_URS_2024_01/781472216"/>
    <hyperlink ref="F344" r:id="rId70" display="https://podminky.urs.cz/item/CS_URS_2024_01/998781103"/>
    <hyperlink ref="F347" r:id="rId71" display="https://podminky.urs.cz/item/CS_URS_2024_01/783306805"/>
    <hyperlink ref="F350" r:id="rId72" display="https://podminky.urs.cz/item/CS_URS_2024_01/783301313"/>
    <hyperlink ref="F352" r:id="rId73" display="https://podminky.urs.cz/item/CS_URS_2024_01/783314201"/>
    <hyperlink ref="F354" r:id="rId74" display="https://podminky.urs.cz/item/CS_URS_2024_01/783317101"/>
    <hyperlink ref="F357" r:id="rId75" display="https://podminky.urs.cz/item/CS_URS_2024_01/784181101"/>
    <hyperlink ref="F360" r:id="rId76" display="https://podminky.urs.cz/item/CS_URS_2024_01/784211121"/>
    <hyperlink ref="F364" r:id="rId77" display="https://podminky.urs.cz/item/CS_URS_2024_01/04320300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36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8" t="s">
        <v>89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83</v>
      </c>
    </row>
    <row r="4" spans="2:46" s="1" customFormat="1" ht="24.95" customHeight="1">
      <c r="B4" s="21"/>
      <c r="D4" s="104" t="s">
        <v>111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56" t="str">
        <f>'Rekapitulace stavby'!K6</f>
        <v>Rekonstrukce hygienických prostor ISŠT, Benešov, Černoleská 1997</v>
      </c>
      <c r="F7" s="357"/>
      <c r="G7" s="357"/>
      <c r="H7" s="357"/>
      <c r="L7" s="21"/>
    </row>
    <row r="8" spans="1:31" s="2" customFormat="1" ht="12" customHeight="1">
      <c r="A8" s="35"/>
      <c r="B8" s="40"/>
      <c r="C8" s="35"/>
      <c r="D8" s="106" t="s">
        <v>112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58" t="s">
        <v>790</v>
      </c>
      <c r="F9" s="359"/>
      <c r="G9" s="359"/>
      <c r="H9" s="359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28. 6. 2024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27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28</v>
      </c>
      <c r="F15" s="35"/>
      <c r="G15" s="35"/>
      <c r="H15" s="35"/>
      <c r="I15" s="106" t="s">
        <v>29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30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0" t="str">
        <f>'Rekapitulace stavby'!E14</f>
        <v>Vyplň údaj</v>
      </c>
      <c r="F18" s="361"/>
      <c r="G18" s="361"/>
      <c r="H18" s="361"/>
      <c r="I18" s="106" t="s">
        <v>29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32</v>
      </c>
      <c r="E20" s="35"/>
      <c r="F20" s="35"/>
      <c r="G20" s="35"/>
      <c r="H20" s="35"/>
      <c r="I20" s="106" t="s">
        <v>26</v>
      </c>
      <c r="J20" s="108" t="s">
        <v>19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33</v>
      </c>
      <c r="F21" s="35"/>
      <c r="G21" s="35"/>
      <c r="H21" s="35"/>
      <c r="I21" s="106" t="s">
        <v>29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35</v>
      </c>
      <c r="E23" s="35"/>
      <c r="F23" s="35"/>
      <c r="G23" s="35"/>
      <c r="H23" s="35"/>
      <c r="I23" s="106" t="s">
        <v>26</v>
      </c>
      <c r="J23" s="108" t="str">
        <f>IF('Rekapitulace stavby'!AN19="","",'Rekapitulace stavby'!AN19)</f>
        <v/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tr">
        <f>IF('Rekapitulace stavby'!E20="","",'Rekapitulace stavby'!E20)</f>
        <v xml:space="preserve"> </v>
      </c>
      <c r="F24" s="35"/>
      <c r="G24" s="35"/>
      <c r="H24" s="35"/>
      <c r="I24" s="106" t="s">
        <v>29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37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62" t="s">
        <v>19</v>
      </c>
      <c r="F27" s="362"/>
      <c r="G27" s="362"/>
      <c r="H27" s="362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39</v>
      </c>
      <c r="E30" s="35"/>
      <c r="F30" s="35"/>
      <c r="G30" s="35"/>
      <c r="H30" s="35"/>
      <c r="I30" s="35"/>
      <c r="J30" s="115">
        <f>ROUND(J99,2)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41</v>
      </c>
      <c r="G32" s="35"/>
      <c r="H32" s="35"/>
      <c r="I32" s="116" t="s">
        <v>40</v>
      </c>
      <c r="J32" s="116" t="s">
        <v>42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43</v>
      </c>
      <c r="E33" s="106" t="s">
        <v>44</v>
      </c>
      <c r="F33" s="118">
        <f>ROUND((SUM(BE99:BE364)),2)</f>
        <v>0</v>
      </c>
      <c r="G33" s="35"/>
      <c r="H33" s="35"/>
      <c r="I33" s="119">
        <v>0.21</v>
      </c>
      <c r="J33" s="118">
        <f>ROUND(((SUM(BE99:BE364))*I33),2)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45</v>
      </c>
      <c r="F34" s="118">
        <f>ROUND((SUM(BF99:BF364)),2)</f>
        <v>0</v>
      </c>
      <c r="G34" s="35"/>
      <c r="H34" s="35"/>
      <c r="I34" s="119">
        <v>0.12</v>
      </c>
      <c r="J34" s="118">
        <f>ROUND(((SUM(BF99:BF364))*I34),2)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46</v>
      </c>
      <c r="F35" s="118">
        <f>ROUND((SUM(BG99:BG364)),2)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47</v>
      </c>
      <c r="F36" s="118">
        <f>ROUND((SUM(BH99:BH364)),2)</f>
        <v>0</v>
      </c>
      <c r="G36" s="35"/>
      <c r="H36" s="35"/>
      <c r="I36" s="119">
        <v>0.12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48</v>
      </c>
      <c r="F37" s="118">
        <f>ROUND((SUM(BI99:BI364)),2)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49</v>
      </c>
      <c r="E39" s="122"/>
      <c r="F39" s="122"/>
      <c r="G39" s="123" t="s">
        <v>50</v>
      </c>
      <c r="H39" s="124" t="s">
        <v>51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114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63" t="str">
        <f>E7</f>
        <v>Rekonstrukce hygienických prostor ISŠT, Benešov, Černoleská 1997</v>
      </c>
      <c r="F48" s="364"/>
      <c r="G48" s="364"/>
      <c r="H48" s="364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112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0" t="str">
        <f>E9</f>
        <v>03 - 5.NP - č. 501 - Koupelna typ A</v>
      </c>
      <c r="F50" s="365"/>
      <c r="G50" s="365"/>
      <c r="H50" s="365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Benešov, Černoleská 1997</v>
      </c>
      <c r="G52" s="37"/>
      <c r="H52" s="37"/>
      <c r="I52" s="30" t="s">
        <v>23</v>
      </c>
      <c r="J52" s="60" t="str">
        <f>IF(J12="","",J12)</f>
        <v>28. 6. 2024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5.7" customHeight="1">
      <c r="A54" s="35"/>
      <c r="B54" s="36"/>
      <c r="C54" s="30" t="s">
        <v>25</v>
      </c>
      <c r="D54" s="37"/>
      <c r="E54" s="37"/>
      <c r="F54" s="28" t="str">
        <f>E15</f>
        <v>Integrovaná střední škola technická</v>
      </c>
      <c r="G54" s="37"/>
      <c r="H54" s="37"/>
      <c r="I54" s="30" t="s">
        <v>32</v>
      </c>
      <c r="J54" s="33" t="str">
        <f>E21</f>
        <v>Ing. arch. Ondřej Lovíšek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30" t="s">
        <v>35</v>
      </c>
      <c r="J55" s="33" t="str">
        <f>E24</f>
        <v xml:space="preserve"> 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115</v>
      </c>
      <c r="D57" s="132"/>
      <c r="E57" s="132"/>
      <c r="F57" s="132"/>
      <c r="G57" s="132"/>
      <c r="H57" s="132"/>
      <c r="I57" s="132"/>
      <c r="J57" s="133" t="s">
        <v>116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71</v>
      </c>
      <c r="D59" s="37"/>
      <c r="E59" s="37"/>
      <c r="F59" s="37"/>
      <c r="G59" s="37"/>
      <c r="H59" s="37"/>
      <c r="I59" s="37"/>
      <c r="J59" s="78">
        <f>J99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117</v>
      </c>
    </row>
    <row r="60" spans="2:12" s="9" customFormat="1" ht="24.95" customHeight="1">
      <c r="B60" s="135"/>
      <c r="C60" s="136"/>
      <c r="D60" s="137" t="s">
        <v>118</v>
      </c>
      <c r="E60" s="138"/>
      <c r="F60" s="138"/>
      <c r="G60" s="138"/>
      <c r="H60" s="138"/>
      <c r="I60" s="138"/>
      <c r="J60" s="139">
        <f>J100</f>
        <v>0</v>
      </c>
      <c r="K60" s="136"/>
      <c r="L60" s="140"/>
    </row>
    <row r="61" spans="2:12" s="10" customFormat="1" ht="19.9" customHeight="1">
      <c r="B61" s="141"/>
      <c r="C61" s="142"/>
      <c r="D61" s="143" t="s">
        <v>119</v>
      </c>
      <c r="E61" s="144"/>
      <c r="F61" s="144"/>
      <c r="G61" s="144"/>
      <c r="H61" s="144"/>
      <c r="I61" s="144"/>
      <c r="J61" s="145">
        <f>J101</f>
        <v>0</v>
      </c>
      <c r="K61" s="142"/>
      <c r="L61" s="146"/>
    </row>
    <row r="62" spans="2:12" s="10" customFormat="1" ht="19.9" customHeight="1">
      <c r="B62" s="141"/>
      <c r="C62" s="142"/>
      <c r="D62" s="143" t="s">
        <v>120</v>
      </c>
      <c r="E62" s="144"/>
      <c r="F62" s="144"/>
      <c r="G62" s="144"/>
      <c r="H62" s="144"/>
      <c r="I62" s="144"/>
      <c r="J62" s="145">
        <f>J118</f>
        <v>0</v>
      </c>
      <c r="K62" s="142"/>
      <c r="L62" s="146"/>
    </row>
    <row r="63" spans="2:12" s="10" customFormat="1" ht="19.9" customHeight="1">
      <c r="B63" s="141"/>
      <c r="C63" s="142"/>
      <c r="D63" s="143" t="s">
        <v>121</v>
      </c>
      <c r="E63" s="144"/>
      <c r="F63" s="144"/>
      <c r="G63" s="144"/>
      <c r="H63" s="144"/>
      <c r="I63" s="144"/>
      <c r="J63" s="145">
        <f>J148</f>
        <v>0</v>
      </c>
      <c r="K63" s="142"/>
      <c r="L63" s="146"/>
    </row>
    <row r="64" spans="2:12" s="9" customFormat="1" ht="24.95" customHeight="1">
      <c r="B64" s="135"/>
      <c r="C64" s="136"/>
      <c r="D64" s="137" t="s">
        <v>122</v>
      </c>
      <c r="E64" s="138"/>
      <c r="F64" s="138"/>
      <c r="G64" s="138"/>
      <c r="H64" s="138"/>
      <c r="I64" s="138"/>
      <c r="J64" s="139">
        <f>J161</f>
        <v>0</v>
      </c>
      <c r="K64" s="136"/>
      <c r="L64" s="140"/>
    </row>
    <row r="65" spans="2:12" s="10" customFormat="1" ht="19.9" customHeight="1">
      <c r="B65" s="141"/>
      <c r="C65" s="142"/>
      <c r="D65" s="143" t="s">
        <v>123</v>
      </c>
      <c r="E65" s="144"/>
      <c r="F65" s="144"/>
      <c r="G65" s="144"/>
      <c r="H65" s="144"/>
      <c r="I65" s="144"/>
      <c r="J65" s="145">
        <f>J162</f>
        <v>0</v>
      </c>
      <c r="K65" s="142"/>
      <c r="L65" s="146"/>
    </row>
    <row r="66" spans="2:12" s="10" customFormat="1" ht="19.9" customHeight="1">
      <c r="B66" s="141"/>
      <c r="C66" s="142"/>
      <c r="D66" s="143" t="s">
        <v>124</v>
      </c>
      <c r="E66" s="144"/>
      <c r="F66" s="144"/>
      <c r="G66" s="144"/>
      <c r="H66" s="144"/>
      <c r="I66" s="144"/>
      <c r="J66" s="145">
        <f>J185</f>
        <v>0</v>
      </c>
      <c r="K66" s="142"/>
      <c r="L66" s="146"/>
    </row>
    <row r="67" spans="2:12" s="10" customFormat="1" ht="19.9" customHeight="1">
      <c r="B67" s="141"/>
      <c r="C67" s="142"/>
      <c r="D67" s="143" t="s">
        <v>125</v>
      </c>
      <c r="E67" s="144"/>
      <c r="F67" s="144"/>
      <c r="G67" s="144"/>
      <c r="H67" s="144"/>
      <c r="I67" s="144"/>
      <c r="J67" s="145">
        <f>J196</f>
        <v>0</v>
      </c>
      <c r="K67" s="142"/>
      <c r="L67" s="146"/>
    </row>
    <row r="68" spans="2:12" s="10" customFormat="1" ht="19.9" customHeight="1">
      <c r="B68" s="141"/>
      <c r="C68" s="142"/>
      <c r="D68" s="143" t="s">
        <v>126</v>
      </c>
      <c r="E68" s="144"/>
      <c r="F68" s="144"/>
      <c r="G68" s="144"/>
      <c r="H68" s="144"/>
      <c r="I68" s="144"/>
      <c r="J68" s="145">
        <f>J211</f>
        <v>0</v>
      </c>
      <c r="K68" s="142"/>
      <c r="L68" s="146"/>
    </row>
    <row r="69" spans="2:12" s="10" customFormat="1" ht="19.9" customHeight="1">
      <c r="B69" s="141"/>
      <c r="C69" s="142"/>
      <c r="D69" s="143" t="s">
        <v>127</v>
      </c>
      <c r="E69" s="144"/>
      <c r="F69" s="144"/>
      <c r="G69" s="144"/>
      <c r="H69" s="144"/>
      <c r="I69" s="144"/>
      <c r="J69" s="145">
        <f>J249</f>
        <v>0</v>
      </c>
      <c r="K69" s="142"/>
      <c r="L69" s="146"/>
    </row>
    <row r="70" spans="2:12" s="10" customFormat="1" ht="19.9" customHeight="1">
      <c r="B70" s="141"/>
      <c r="C70" s="142"/>
      <c r="D70" s="143" t="s">
        <v>128</v>
      </c>
      <c r="E70" s="144"/>
      <c r="F70" s="144"/>
      <c r="G70" s="144"/>
      <c r="H70" s="144"/>
      <c r="I70" s="144"/>
      <c r="J70" s="145">
        <f>J273</f>
        <v>0</v>
      </c>
      <c r="K70" s="142"/>
      <c r="L70" s="146"/>
    </row>
    <row r="71" spans="2:12" s="10" customFormat="1" ht="19.9" customHeight="1">
      <c r="B71" s="141"/>
      <c r="C71" s="142"/>
      <c r="D71" s="143" t="s">
        <v>129</v>
      </c>
      <c r="E71" s="144"/>
      <c r="F71" s="144"/>
      <c r="G71" s="144"/>
      <c r="H71" s="144"/>
      <c r="I71" s="144"/>
      <c r="J71" s="145">
        <f>J283</f>
        <v>0</v>
      </c>
      <c r="K71" s="142"/>
      <c r="L71" s="146"/>
    </row>
    <row r="72" spans="2:12" s="10" customFormat="1" ht="19.9" customHeight="1">
      <c r="B72" s="141"/>
      <c r="C72" s="142"/>
      <c r="D72" s="143" t="s">
        <v>130</v>
      </c>
      <c r="E72" s="144"/>
      <c r="F72" s="144"/>
      <c r="G72" s="144"/>
      <c r="H72" s="144"/>
      <c r="I72" s="144"/>
      <c r="J72" s="145">
        <f>J300</f>
        <v>0</v>
      </c>
      <c r="K72" s="142"/>
      <c r="L72" s="146"/>
    </row>
    <row r="73" spans="2:12" s="10" customFormat="1" ht="19.9" customHeight="1">
      <c r="B73" s="141"/>
      <c r="C73" s="142"/>
      <c r="D73" s="143" t="s">
        <v>131</v>
      </c>
      <c r="E73" s="144"/>
      <c r="F73" s="144"/>
      <c r="G73" s="144"/>
      <c r="H73" s="144"/>
      <c r="I73" s="144"/>
      <c r="J73" s="145">
        <f>J309</f>
        <v>0</v>
      </c>
      <c r="K73" s="142"/>
      <c r="L73" s="146"/>
    </row>
    <row r="74" spans="2:12" s="10" customFormat="1" ht="19.9" customHeight="1">
      <c r="B74" s="141"/>
      <c r="C74" s="142"/>
      <c r="D74" s="143" t="s">
        <v>132</v>
      </c>
      <c r="E74" s="144"/>
      <c r="F74" s="144"/>
      <c r="G74" s="144"/>
      <c r="H74" s="144"/>
      <c r="I74" s="144"/>
      <c r="J74" s="145">
        <f>J320</f>
        <v>0</v>
      </c>
      <c r="K74" s="142"/>
      <c r="L74" s="146"/>
    </row>
    <row r="75" spans="2:12" s="10" customFormat="1" ht="19.9" customHeight="1">
      <c r="B75" s="141"/>
      <c r="C75" s="142"/>
      <c r="D75" s="143" t="s">
        <v>133</v>
      </c>
      <c r="E75" s="144"/>
      <c r="F75" s="144"/>
      <c r="G75" s="144"/>
      <c r="H75" s="144"/>
      <c r="I75" s="144"/>
      <c r="J75" s="145">
        <f>J327</f>
        <v>0</v>
      </c>
      <c r="K75" s="142"/>
      <c r="L75" s="146"/>
    </row>
    <row r="76" spans="2:12" s="10" customFormat="1" ht="19.9" customHeight="1">
      <c r="B76" s="141"/>
      <c r="C76" s="142"/>
      <c r="D76" s="143" t="s">
        <v>134</v>
      </c>
      <c r="E76" s="144"/>
      <c r="F76" s="144"/>
      <c r="G76" s="144"/>
      <c r="H76" s="144"/>
      <c r="I76" s="144"/>
      <c r="J76" s="145">
        <f>J345</f>
        <v>0</v>
      </c>
      <c r="K76" s="142"/>
      <c r="L76" s="146"/>
    </row>
    <row r="77" spans="2:12" s="10" customFormat="1" ht="19.9" customHeight="1">
      <c r="B77" s="141"/>
      <c r="C77" s="142"/>
      <c r="D77" s="143" t="s">
        <v>135</v>
      </c>
      <c r="E77" s="144"/>
      <c r="F77" s="144"/>
      <c r="G77" s="144"/>
      <c r="H77" s="144"/>
      <c r="I77" s="144"/>
      <c r="J77" s="145">
        <f>J355</f>
        <v>0</v>
      </c>
      <c r="K77" s="142"/>
      <c r="L77" s="146"/>
    </row>
    <row r="78" spans="2:12" s="9" customFormat="1" ht="24.95" customHeight="1">
      <c r="B78" s="135"/>
      <c r="C78" s="136"/>
      <c r="D78" s="137" t="s">
        <v>136</v>
      </c>
      <c r="E78" s="138"/>
      <c r="F78" s="138"/>
      <c r="G78" s="138"/>
      <c r="H78" s="138"/>
      <c r="I78" s="138"/>
      <c r="J78" s="139">
        <f>J361</f>
        <v>0</v>
      </c>
      <c r="K78" s="136"/>
      <c r="L78" s="140"/>
    </row>
    <row r="79" spans="2:12" s="10" customFormat="1" ht="19.9" customHeight="1">
      <c r="B79" s="141"/>
      <c r="C79" s="142"/>
      <c r="D79" s="143" t="s">
        <v>137</v>
      </c>
      <c r="E79" s="144"/>
      <c r="F79" s="144"/>
      <c r="G79" s="144"/>
      <c r="H79" s="144"/>
      <c r="I79" s="144"/>
      <c r="J79" s="145">
        <f>J362</f>
        <v>0</v>
      </c>
      <c r="K79" s="142"/>
      <c r="L79" s="146"/>
    </row>
    <row r="80" spans="1:31" s="2" customFormat="1" ht="21.75" customHeight="1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6.95" customHeight="1">
      <c r="A81" s="35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5" spans="1:31" s="2" customFormat="1" ht="6.95" customHeight="1">
      <c r="A85" s="35"/>
      <c r="B85" s="50"/>
      <c r="C85" s="51"/>
      <c r="D85" s="51"/>
      <c r="E85" s="51"/>
      <c r="F85" s="51"/>
      <c r="G85" s="51"/>
      <c r="H85" s="51"/>
      <c r="I85" s="51"/>
      <c r="J85" s="51"/>
      <c r="K85" s="51"/>
      <c r="L85" s="10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24.95" customHeight="1">
      <c r="A86" s="35"/>
      <c r="B86" s="36"/>
      <c r="C86" s="24" t="s">
        <v>138</v>
      </c>
      <c r="D86" s="37"/>
      <c r="E86" s="37"/>
      <c r="F86" s="37"/>
      <c r="G86" s="37"/>
      <c r="H86" s="37"/>
      <c r="I86" s="37"/>
      <c r="J86" s="37"/>
      <c r="K86" s="37"/>
      <c r="L86" s="10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6.95" customHeight="1">
      <c r="A87" s="35"/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10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16</v>
      </c>
      <c r="D88" s="37"/>
      <c r="E88" s="37"/>
      <c r="F88" s="37"/>
      <c r="G88" s="37"/>
      <c r="H88" s="37"/>
      <c r="I88" s="37"/>
      <c r="J88" s="37"/>
      <c r="K88" s="37"/>
      <c r="L88" s="10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363" t="str">
        <f>E7</f>
        <v>Rekonstrukce hygienických prostor ISŠT, Benešov, Černoleská 1997</v>
      </c>
      <c r="F89" s="364"/>
      <c r="G89" s="364"/>
      <c r="H89" s="364"/>
      <c r="I89" s="37"/>
      <c r="J89" s="37"/>
      <c r="K89" s="37"/>
      <c r="L89" s="107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2" customHeight="1">
      <c r="A90" s="35"/>
      <c r="B90" s="36"/>
      <c r="C90" s="30" t="s">
        <v>112</v>
      </c>
      <c r="D90" s="37"/>
      <c r="E90" s="37"/>
      <c r="F90" s="37"/>
      <c r="G90" s="37"/>
      <c r="H90" s="37"/>
      <c r="I90" s="37"/>
      <c r="J90" s="37"/>
      <c r="K90" s="37"/>
      <c r="L90" s="107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6.5" customHeight="1">
      <c r="A91" s="35"/>
      <c r="B91" s="36"/>
      <c r="C91" s="37"/>
      <c r="D91" s="37"/>
      <c r="E91" s="320" t="str">
        <f>E9</f>
        <v>03 - 5.NP - č. 501 - Koupelna typ A</v>
      </c>
      <c r="F91" s="365"/>
      <c r="G91" s="365"/>
      <c r="H91" s="365"/>
      <c r="I91" s="37"/>
      <c r="J91" s="37"/>
      <c r="K91" s="37"/>
      <c r="L91" s="107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107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2" customHeight="1">
      <c r="A93" s="35"/>
      <c r="B93" s="36"/>
      <c r="C93" s="30" t="s">
        <v>21</v>
      </c>
      <c r="D93" s="37"/>
      <c r="E93" s="37"/>
      <c r="F93" s="28" t="str">
        <f>F12</f>
        <v>Benešov, Černoleská 1997</v>
      </c>
      <c r="G93" s="37"/>
      <c r="H93" s="37"/>
      <c r="I93" s="30" t="s">
        <v>23</v>
      </c>
      <c r="J93" s="60" t="str">
        <f>IF(J12="","",J12)</f>
        <v>28. 6. 2024</v>
      </c>
      <c r="K93" s="37"/>
      <c r="L93" s="107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6.95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107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25.7" customHeight="1">
      <c r="A95" s="35"/>
      <c r="B95" s="36"/>
      <c r="C95" s="30" t="s">
        <v>25</v>
      </c>
      <c r="D95" s="37"/>
      <c r="E95" s="37"/>
      <c r="F95" s="28" t="str">
        <f>E15</f>
        <v>Integrovaná střední škola technická</v>
      </c>
      <c r="G95" s="37"/>
      <c r="H95" s="37"/>
      <c r="I95" s="30" t="s">
        <v>32</v>
      </c>
      <c r="J95" s="33" t="str">
        <f>E21</f>
        <v>Ing. arch. Ondřej Lovíšek</v>
      </c>
      <c r="K95" s="37"/>
      <c r="L95" s="107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15.2" customHeight="1">
      <c r="A96" s="35"/>
      <c r="B96" s="36"/>
      <c r="C96" s="30" t="s">
        <v>30</v>
      </c>
      <c r="D96" s="37"/>
      <c r="E96" s="37"/>
      <c r="F96" s="28" t="str">
        <f>IF(E18="","",E18)</f>
        <v>Vyplň údaj</v>
      </c>
      <c r="G96" s="37"/>
      <c r="H96" s="37"/>
      <c r="I96" s="30" t="s">
        <v>35</v>
      </c>
      <c r="J96" s="33" t="str">
        <f>E24</f>
        <v xml:space="preserve"> </v>
      </c>
      <c r="K96" s="37"/>
      <c r="L96" s="107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107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31" s="11" customFormat="1" ht="29.25" customHeight="1">
      <c r="A98" s="147"/>
      <c r="B98" s="148"/>
      <c r="C98" s="149" t="s">
        <v>139</v>
      </c>
      <c r="D98" s="150" t="s">
        <v>58</v>
      </c>
      <c r="E98" s="150" t="s">
        <v>54</v>
      </c>
      <c r="F98" s="150" t="s">
        <v>55</v>
      </c>
      <c r="G98" s="150" t="s">
        <v>140</v>
      </c>
      <c r="H98" s="150" t="s">
        <v>141</v>
      </c>
      <c r="I98" s="150" t="s">
        <v>142</v>
      </c>
      <c r="J98" s="150" t="s">
        <v>116</v>
      </c>
      <c r="K98" s="151" t="s">
        <v>143</v>
      </c>
      <c r="L98" s="152"/>
      <c r="M98" s="69" t="s">
        <v>19</v>
      </c>
      <c r="N98" s="70" t="s">
        <v>43</v>
      </c>
      <c r="O98" s="70" t="s">
        <v>144</v>
      </c>
      <c r="P98" s="70" t="s">
        <v>145</v>
      </c>
      <c r="Q98" s="70" t="s">
        <v>146</v>
      </c>
      <c r="R98" s="70" t="s">
        <v>147</v>
      </c>
      <c r="S98" s="70" t="s">
        <v>148</v>
      </c>
      <c r="T98" s="71" t="s">
        <v>149</v>
      </c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</row>
    <row r="99" spans="1:63" s="2" customFormat="1" ht="22.9" customHeight="1">
      <c r="A99" s="35"/>
      <c r="B99" s="36"/>
      <c r="C99" s="76" t="s">
        <v>150</v>
      </c>
      <c r="D99" s="37"/>
      <c r="E99" s="37"/>
      <c r="F99" s="37"/>
      <c r="G99" s="37"/>
      <c r="H99" s="37"/>
      <c r="I99" s="37"/>
      <c r="J99" s="153">
        <f>BK99</f>
        <v>0</v>
      </c>
      <c r="K99" s="37"/>
      <c r="L99" s="40"/>
      <c r="M99" s="72"/>
      <c r="N99" s="154"/>
      <c r="O99" s="73"/>
      <c r="P99" s="155">
        <f>P100+P161+P361</f>
        <v>0</v>
      </c>
      <c r="Q99" s="73"/>
      <c r="R99" s="155">
        <f>R100+R161+R361</f>
        <v>1.3270893799999999</v>
      </c>
      <c r="S99" s="73"/>
      <c r="T99" s="156">
        <f>T100+T161+T361</f>
        <v>2.244354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72</v>
      </c>
      <c r="AU99" s="18" t="s">
        <v>117</v>
      </c>
      <c r="BK99" s="157">
        <f>BK100+BK161+BK361</f>
        <v>0</v>
      </c>
    </row>
    <row r="100" spans="2:63" s="12" customFormat="1" ht="25.9" customHeight="1">
      <c r="B100" s="158"/>
      <c r="C100" s="159"/>
      <c r="D100" s="160" t="s">
        <v>72</v>
      </c>
      <c r="E100" s="161" t="s">
        <v>151</v>
      </c>
      <c r="F100" s="161" t="s">
        <v>152</v>
      </c>
      <c r="G100" s="159"/>
      <c r="H100" s="159"/>
      <c r="I100" s="162"/>
      <c r="J100" s="163">
        <f>BK100</f>
        <v>0</v>
      </c>
      <c r="K100" s="159"/>
      <c r="L100" s="164"/>
      <c r="M100" s="165"/>
      <c r="N100" s="166"/>
      <c r="O100" s="166"/>
      <c r="P100" s="167">
        <f>P101+P118+P148</f>
        <v>0</v>
      </c>
      <c r="Q100" s="166"/>
      <c r="R100" s="167">
        <f>R101+R118+R148</f>
        <v>0.38708836</v>
      </c>
      <c r="S100" s="166"/>
      <c r="T100" s="168">
        <f>T101+T118+T148</f>
        <v>2.126184</v>
      </c>
      <c r="AR100" s="169" t="s">
        <v>81</v>
      </c>
      <c r="AT100" s="170" t="s">
        <v>72</v>
      </c>
      <c r="AU100" s="170" t="s">
        <v>73</v>
      </c>
      <c r="AY100" s="169" t="s">
        <v>153</v>
      </c>
      <c r="BK100" s="171">
        <f>BK101+BK118+BK148</f>
        <v>0</v>
      </c>
    </row>
    <row r="101" spans="2:63" s="12" customFormat="1" ht="22.9" customHeight="1">
      <c r="B101" s="158"/>
      <c r="C101" s="159"/>
      <c r="D101" s="160" t="s">
        <v>72</v>
      </c>
      <c r="E101" s="172" t="s">
        <v>154</v>
      </c>
      <c r="F101" s="172" t="s">
        <v>155</v>
      </c>
      <c r="G101" s="159"/>
      <c r="H101" s="159"/>
      <c r="I101" s="162"/>
      <c r="J101" s="173">
        <f>BK101</f>
        <v>0</v>
      </c>
      <c r="K101" s="159"/>
      <c r="L101" s="164"/>
      <c r="M101" s="165"/>
      <c r="N101" s="166"/>
      <c r="O101" s="166"/>
      <c r="P101" s="167">
        <f>SUM(P102:P117)</f>
        <v>0</v>
      </c>
      <c r="Q101" s="166"/>
      <c r="R101" s="167">
        <f>SUM(R102:R117)</f>
        <v>0.38662856</v>
      </c>
      <c r="S101" s="166"/>
      <c r="T101" s="168">
        <f>SUM(T102:T117)</f>
        <v>0</v>
      </c>
      <c r="AR101" s="169" t="s">
        <v>81</v>
      </c>
      <c r="AT101" s="170" t="s">
        <v>72</v>
      </c>
      <c r="AU101" s="170" t="s">
        <v>81</v>
      </c>
      <c r="AY101" s="169" t="s">
        <v>153</v>
      </c>
      <c r="BK101" s="171">
        <f>SUM(BK102:BK117)</f>
        <v>0</v>
      </c>
    </row>
    <row r="102" spans="1:65" s="2" customFormat="1" ht="21.75" customHeight="1">
      <c r="A102" s="35"/>
      <c r="B102" s="36"/>
      <c r="C102" s="174" t="s">
        <v>81</v>
      </c>
      <c r="D102" s="174" t="s">
        <v>156</v>
      </c>
      <c r="E102" s="175" t="s">
        <v>157</v>
      </c>
      <c r="F102" s="176" t="s">
        <v>158</v>
      </c>
      <c r="G102" s="177" t="s">
        <v>159</v>
      </c>
      <c r="H102" s="178">
        <v>3</v>
      </c>
      <c r="I102" s="179"/>
      <c r="J102" s="180">
        <f>ROUND(I102*H102,2)</f>
        <v>0</v>
      </c>
      <c r="K102" s="176" t="s">
        <v>160</v>
      </c>
      <c r="L102" s="40"/>
      <c r="M102" s="181" t="s">
        <v>19</v>
      </c>
      <c r="N102" s="182" t="s">
        <v>44</v>
      </c>
      <c r="O102" s="65"/>
      <c r="P102" s="183">
        <f>O102*H102</f>
        <v>0</v>
      </c>
      <c r="Q102" s="183">
        <v>0.056</v>
      </c>
      <c r="R102" s="183">
        <f>Q102*H102</f>
        <v>0.168</v>
      </c>
      <c r="S102" s="183">
        <v>0</v>
      </c>
      <c r="T102" s="184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5" t="s">
        <v>161</v>
      </c>
      <c r="AT102" s="185" t="s">
        <v>156</v>
      </c>
      <c r="AU102" s="185" t="s">
        <v>83</v>
      </c>
      <c r="AY102" s="18" t="s">
        <v>153</v>
      </c>
      <c r="BE102" s="186">
        <f>IF(N102="základní",J102,0)</f>
        <v>0</v>
      </c>
      <c r="BF102" s="186">
        <f>IF(N102="snížená",J102,0)</f>
        <v>0</v>
      </c>
      <c r="BG102" s="186">
        <f>IF(N102="zákl. přenesená",J102,0)</f>
        <v>0</v>
      </c>
      <c r="BH102" s="186">
        <f>IF(N102="sníž. přenesená",J102,0)</f>
        <v>0</v>
      </c>
      <c r="BI102" s="186">
        <f>IF(N102="nulová",J102,0)</f>
        <v>0</v>
      </c>
      <c r="BJ102" s="18" t="s">
        <v>81</v>
      </c>
      <c r="BK102" s="186">
        <f>ROUND(I102*H102,2)</f>
        <v>0</v>
      </c>
      <c r="BL102" s="18" t="s">
        <v>161</v>
      </c>
      <c r="BM102" s="185" t="s">
        <v>162</v>
      </c>
    </row>
    <row r="103" spans="1:47" s="2" customFormat="1" ht="11.25">
      <c r="A103" s="35"/>
      <c r="B103" s="36"/>
      <c r="C103" s="37"/>
      <c r="D103" s="187" t="s">
        <v>163</v>
      </c>
      <c r="E103" s="37"/>
      <c r="F103" s="188" t="s">
        <v>164</v>
      </c>
      <c r="G103" s="37"/>
      <c r="H103" s="37"/>
      <c r="I103" s="189"/>
      <c r="J103" s="37"/>
      <c r="K103" s="37"/>
      <c r="L103" s="40"/>
      <c r="M103" s="190"/>
      <c r="N103" s="191"/>
      <c r="O103" s="65"/>
      <c r="P103" s="65"/>
      <c r="Q103" s="65"/>
      <c r="R103" s="65"/>
      <c r="S103" s="65"/>
      <c r="T103" s="66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8" t="s">
        <v>163</v>
      </c>
      <c r="AU103" s="18" t="s">
        <v>83</v>
      </c>
    </row>
    <row r="104" spans="2:51" s="13" customFormat="1" ht="11.25">
      <c r="B104" s="192"/>
      <c r="C104" s="193"/>
      <c r="D104" s="194" t="s">
        <v>165</v>
      </c>
      <c r="E104" s="195" t="s">
        <v>19</v>
      </c>
      <c r="F104" s="196" t="s">
        <v>166</v>
      </c>
      <c r="G104" s="193"/>
      <c r="H104" s="197">
        <v>3</v>
      </c>
      <c r="I104" s="198"/>
      <c r="J104" s="193"/>
      <c r="K104" s="193"/>
      <c r="L104" s="199"/>
      <c r="M104" s="200"/>
      <c r="N104" s="201"/>
      <c r="O104" s="201"/>
      <c r="P104" s="201"/>
      <c r="Q104" s="201"/>
      <c r="R104" s="201"/>
      <c r="S104" s="201"/>
      <c r="T104" s="202"/>
      <c r="AT104" s="203" t="s">
        <v>165</v>
      </c>
      <c r="AU104" s="203" t="s">
        <v>83</v>
      </c>
      <c r="AV104" s="13" t="s">
        <v>83</v>
      </c>
      <c r="AW104" s="13" t="s">
        <v>34</v>
      </c>
      <c r="AX104" s="13" t="s">
        <v>81</v>
      </c>
      <c r="AY104" s="203" t="s">
        <v>153</v>
      </c>
    </row>
    <row r="105" spans="1:65" s="2" customFormat="1" ht="24.2" customHeight="1">
      <c r="A105" s="35"/>
      <c r="B105" s="36"/>
      <c r="C105" s="174" t="s">
        <v>83</v>
      </c>
      <c r="D105" s="174" t="s">
        <v>156</v>
      </c>
      <c r="E105" s="175" t="s">
        <v>167</v>
      </c>
      <c r="F105" s="176" t="s">
        <v>168</v>
      </c>
      <c r="G105" s="177" t="s">
        <v>159</v>
      </c>
      <c r="H105" s="178">
        <v>2.92</v>
      </c>
      <c r="I105" s="179"/>
      <c r="J105" s="180">
        <f>ROUND(I105*H105,2)</f>
        <v>0</v>
      </c>
      <c r="K105" s="176" t="s">
        <v>160</v>
      </c>
      <c r="L105" s="40"/>
      <c r="M105" s="181" t="s">
        <v>19</v>
      </c>
      <c r="N105" s="182" t="s">
        <v>44</v>
      </c>
      <c r="O105" s="65"/>
      <c r="P105" s="183">
        <f>O105*H105</f>
        <v>0</v>
      </c>
      <c r="Q105" s="183">
        <v>0.00026</v>
      </c>
      <c r="R105" s="183">
        <f>Q105*H105</f>
        <v>0.0007591999999999999</v>
      </c>
      <c r="S105" s="183">
        <v>0</v>
      </c>
      <c r="T105" s="184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85" t="s">
        <v>161</v>
      </c>
      <c r="AT105" s="185" t="s">
        <v>156</v>
      </c>
      <c r="AU105" s="185" t="s">
        <v>83</v>
      </c>
      <c r="AY105" s="18" t="s">
        <v>153</v>
      </c>
      <c r="BE105" s="186">
        <f>IF(N105="základní",J105,0)</f>
        <v>0</v>
      </c>
      <c r="BF105" s="186">
        <f>IF(N105="snížená",J105,0)</f>
        <v>0</v>
      </c>
      <c r="BG105" s="186">
        <f>IF(N105="zákl. přenesená",J105,0)</f>
        <v>0</v>
      </c>
      <c r="BH105" s="186">
        <f>IF(N105="sníž. přenesená",J105,0)</f>
        <v>0</v>
      </c>
      <c r="BI105" s="186">
        <f>IF(N105="nulová",J105,0)</f>
        <v>0</v>
      </c>
      <c r="BJ105" s="18" t="s">
        <v>81</v>
      </c>
      <c r="BK105" s="186">
        <f>ROUND(I105*H105,2)</f>
        <v>0</v>
      </c>
      <c r="BL105" s="18" t="s">
        <v>161</v>
      </c>
      <c r="BM105" s="185" t="s">
        <v>169</v>
      </c>
    </row>
    <row r="106" spans="1:47" s="2" customFormat="1" ht="11.25">
      <c r="A106" s="35"/>
      <c r="B106" s="36"/>
      <c r="C106" s="37"/>
      <c r="D106" s="187" t="s">
        <v>163</v>
      </c>
      <c r="E106" s="37"/>
      <c r="F106" s="188" t="s">
        <v>170</v>
      </c>
      <c r="G106" s="37"/>
      <c r="H106" s="37"/>
      <c r="I106" s="189"/>
      <c r="J106" s="37"/>
      <c r="K106" s="37"/>
      <c r="L106" s="40"/>
      <c r="M106" s="190"/>
      <c r="N106" s="191"/>
      <c r="O106" s="65"/>
      <c r="P106" s="65"/>
      <c r="Q106" s="65"/>
      <c r="R106" s="65"/>
      <c r="S106" s="65"/>
      <c r="T106" s="66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T106" s="18" t="s">
        <v>163</v>
      </c>
      <c r="AU106" s="18" t="s">
        <v>83</v>
      </c>
    </row>
    <row r="107" spans="2:51" s="13" customFormat="1" ht="11.25">
      <c r="B107" s="192"/>
      <c r="C107" s="193"/>
      <c r="D107" s="194" t="s">
        <v>165</v>
      </c>
      <c r="E107" s="195" t="s">
        <v>19</v>
      </c>
      <c r="F107" s="196" t="s">
        <v>171</v>
      </c>
      <c r="G107" s="193"/>
      <c r="H107" s="197">
        <v>2.92</v>
      </c>
      <c r="I107" s="198"/>
      <c r="J107" s="193"/>
      <c r="K107" s="193"/>
      <c r="L107" s="199"/>
      <c r="M107" s="200"/>
      <c r="N107" s="201"/>
      <c r="O107" s="201"/>
      <c r="P107" s="201"/>
      <c r="Q107" s="201"/>
      <c r="R107" s="201"/>
      <c r="S107" s="201"/>
      <c r="T107" s="202"/>
      <c r="AT107" s="203" t="s">
        <v>165</v>
      </c>
      <c r="AU107" s="203" t="s">
        <v>83</v>
      </c>
      <c r="AV107" s="13" t="s">
        <v>83</v>
      </c>
      <c r="AW107" s="13" t="s">
        <v>34</v>
      </c>
      <c r="AX107" s="13" t="s">
        <v>81</v>
      </c>
      <c r="AY107" s="203" t="s">
        <v>153</v>
      </c>
    </row>
    <row r="108" spans="1:65" s="2" customFormat="1" ht="49.15" customHeight="1">
      <c r="A108" s="35"/>
      <c r="B108" s="36"/>
      <c r="C108" s="174" t="s">
        <v>172</v>
      </c>
      <c r="D108" s="174" t="s">
        <v>156</v>
      </c>
      <c r="E108" s="175" t="s">
        <v>173</v>
      </c>
      <c r="F108" s="176" t="s">
        <v>174</v>
      </c>
      <c r="G108" s="177" t="s">
        <v>159</v>
      </c>
      <c r="H108" s="178">
        <v>2.92</v>
      </c>
      <c r="I108" s="179"/>
      <c r="J108" s="180">
        <f>ROUND(I108*H108,2)</f>
        <v>0</v>
      </c>
      <c r="K108" s="176" t="s">
        <v>160</v>
      </c>
      <c r="L108" s="40"/>
      <c r="M108" s="181" t="s">
        <v>19</v>
      </c>
      <c r="N108" s="182" t="s">
        <v>44</v>
      </c>
      <c r="O108" s="65"/>
      <c r="P108" s="183">
        <f>O108*H108</f>
        <v>0</v>
      </c>
      <c r="Q108" s="183">
        <v>0.01838</v>
      </c>
      <c r="R108" s="183">
        <f>Q108*H108</f>
        <v>0.0536696</v>
      </c>
      <c r="S108" s="183">
        <v>0</v>
      </c>
      <c r="T108" s="184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85" t="s">
        <v>161</v>
      </c>
      <c r="AT108" s="185" t="s">
        <v>156</v>
      </c>
      <c r="AU108" s="185" t="s">
        <v>83</v>
      </c>
      <c r="AY108" s="18" t="s">
        <v>153</v>
      </c>
      <c r="BE108" s="186">
        <f>IF(N108="základní",J108,0)</f>
        <v>0</v>
      </c>
      <c r="BF108" s="186">
        <f>IF(N108="snížená",J108,0)</f>
        <v>0</v>
      </c>
      <c r="BG108" s="186">
        <f>IF(N108="zákl. přenesená",J108,0)</f>
        <v>0</v>
      </c>
      <c r="BH108" s="186">
        <f>IF(N108="sníž. přenesená",J108,0)</f>
        <v>0</v>
      </c>
      <c r="BI108" s="186">
        <f>IF(N108="nulová",J108,0)</f>
        <v>0</v>
      </c>
      <c r="BJ108" s="18" t="s">
        <v>81</v>
      </c>
      <c r="BK108" s="186">
        <f>ROUND(I108*H108,2)</f>
        <v>0</v>
      </c>
      <c r="BL108" s="18" t="s">
        <v>161</v>
      </c>
      <c r="BM108" s="185" t="s">
        <v>175</v>
      </c>
    </row>
    <row r="109" spans="1:47" s="2" customFormat="1" ht="11.25">
      <c r="A109" s="35"/>
      <c r="B109" s="36"/>
      <c r="C109" s="37"/>
      <c r="D109" s="187" t="s">
        <v>163</v>
      </c>
      <c r="E109" s="37"/>
      <c r="F109" s="188" t="s">
        <v>176</v>
      </c>
      <c r="G109" s="37"/>
      <c r="H109" s="37"/>
      <c r="I109" s="189"/>
      <c r="J109" s="37"/>
      <c r="K109" s="37"/>
      <c r="L109" s="40"/>
      <c r="M109" s="190"/>
      <c r="N109" s="191"/>
      <c r="O109" s="65"/>
      <c r="P109" s="65"/>
      <c r="Q109" s="65"/>
      <c r="R109" s="65"/>
      <c r="S109" s="65"/>
      <c r="T109" s="66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8" t="s">
        <v>163</v>
      </c>
      <c r="AU109" s="18" t="s">
        <v>83</v>
      </c>
    </row>
    <row r="110" spans="1:65" s="2" customFormat="1" ht="24.2" customHeight="1">
      <c r="A110" s="35"/>
      <c r="B110" s="36"/>
      <c r="C110" s="174" t="s">
        <v>161</v>
      </c>
      <c r="D110" s="174" t="s">
        <v>156</v>
      </c>
      <c r="E110" s="175" t="s">
        <v>177</v>
      </c>
      <c r="F110" s="176" t="s">
        <v>178</v>
      </c>
      <c r="G110" s="177" t="s">
        <v>159</v>
      </c>
      <c r="H110" s="178">
        <v>8.809</v>
      </c>
      <c r="I110" s="179"/>
      <c r="J110" s="180">
        <f>ROUND(I110*H110,2)</f>
        <v>0</v>
      </c>
      <c r="K110" s="176" t="s">
        <v>160</v>
      </c>
      <c r="L110" s="40"/>
      <c r="M110" s="181" t="s">
        <v>19</v>
      </c>
      <c r="N110" s="182" t="s">
        <v>44</v>
      </c>
      <c r="O110" s="65"/>
      <c r="P110" s="183">
        <f>O110*H110</f>
        <v>0</v>
      </c>
      <c r="Q110" s="183">
        <v>0.00026</v>
      </c>
      <c r="R110" s="183">
        <f>Q110*H110</f>
        <v>0.0022903399999999997</v>
      </c>
      <c r="S110" s="183">
        <v>0</v>
      </c>
      <c r="T110" s="184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85" t="s">
        <v>161</v>
      </c>
      <c r="AT110" s="185" t="s">
        <v>156</v>
      </c>
      <c r="AU110" s="185" t="s">
        <v>83</v>
      </c>
      <c r="AY110" s="18" t="s">
        <v>153</v>
      </c>
      <c r="BE110" s="186">
        <f>IF(N110="základní",J110,0)</f>
        <v>0</v>
      </c>
      <c r="BF110" s="186">
        <f>IF(N110="snížená",J110,0)</f>
        <v>0</v>
      </c>
      <c r="BG110" s="186">
        <f>IF(N110="zákl. přenesená",J110,0)</f>
        <v>0</v>
      </c>
      <c r="BH110" s="186">
        <f>IF(N110="sníž. přenesená",J110,0)</f>
        <v>0</v>
      </c>
      <c r="BI110" s="186">
        <f>IF(N110="nulová",J110,0)</f>
        <v>0</v>
      </c>
      <c r="BJ110" s="18" t="s">
        <v>81</v>
      </c>
      <c r="BK110" s="186">
        <f>ROUND(I110*H110,2)</f>
        <v>0</v>
      </c>
      <c r="BL110" s="18" t="s">
        <v>161</v>
      </c>
      <c r="BM110" s="185" t="s">
        <v>179</v>
      </c>
    </row>
    <row r="111" spans="1:47" s="2" customFormat="1" ht="11.25">
      <c r="A111" s="35"/>
      <c r="B111" s="36"/>
      <c r="C111" s="37"/>
      <c r="D111" s="187" t="s">
        <v>163</v>
      </c>
      <c r="E111" s="37"/>
      <c r="F111" s="188" t="s">
        <v>180</v>
      </c>
      <c r="G111" s="37"/>
      <c r="H111" s="37"/>
      <c r="I111" s="189"/>
      <c r="J111" s="37"/>
      <c r="K111" s="37"/>
      <c r="L111" s="40"/>
      <c r="M111" s="190"/>
      <c r="N111" s="191"/>
      <c r="O111" s="65"/>
      <c r="P111" s="65"/>
      <c r="Q111" s="65"/>
      <c r="R111" s="65"/>
      <c r="S111" s="65"/>
      <c r="T111" s="66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163</v>
      </c>
      <c r="AU111" s="18" t="s">
        <v>83</v>
      </c>
    </row>
    <row r="112" spans="2:51" s="13" customFormat="1" ht="11.25">
      <c r="B112" s="192"/>
      <c r="C112" s="193"/>
      <c r="D112" s="194" t="s">
        <v>165</v>
      </c>
      <c r="E112" s="195" t="s">
        <v>19</v>
      </c>
      <c r="F112" s="196" t="s">
        <v>181</v>
      </c>
      <c r="G112" s="193"/>
      <c r="H112" s="197">
        <v>2.626</v>
      </c>
      <c r="I112" s="198"/>
      <c r="J112" s="193"/>
      <c r="K112" s="193"/>
      <c r="L112" s="199"/>
      <c r="M112" s="200"/>
      <c r="N112" s="201"/>
      <c r="O112" s="201"/>
      <c r="P112" s="201"/>
      <c r="Q112" s="201"/>
      <c r="R112" s="201"/>
      <c r="S112" s="201"/>
      <c r="T112" s="202"/>
      <c r="AT112" s="203" t="s">
        <v>165</v>
      </c>
      <c r="AU112" s="203" t="s">
        <v>83</v>
      </c>
      <c r="AV112" s="13" t="s">
        <v>83</v>
      </c>
      <c r="AW112" s="13" t="s">
        <v>34</v>
      </c>
      <c r="AX112" s="13" t="s">
        <v>73</v>
      </c>
      <c r="AY112" s="203" t="s">
        <v>153</v>
      </c>
    </row>
    <row r="113" spans="2:51" s="13" customFormat="1" ht="11.25">
      <c r="B113" s="192"/>
      <c r="C113" s="193"/>
      <c r="D113" s="194" t="s">
        <v>165</v>
      </c>
      <c r="E113" s="195" t="s">
        <v>19</v>
      </c>
      <c r="F113" s="196" t="s">
        <v>182</v>
      </c>
      <c r="G113" s="193"/>
      <c r="H113" s="197">
        <v>2.425</v>
      </c>
      <c r="I113" s="198"/>
      <c r="J113" s="193"/>
      <c r="K113" s="193"/>
      <c r="L113" s="199"/>
      <c r="M113" s="200"/>
      <c r="N113" s="201"/>
      <c r="O113" s="201"/>
      <c r="P113" s="201"/>
      <c r="Q113" s="201"/>
      <c r="R113" s="201"/>
      <c r="S113" s="201"/>
      <c r="T113" s="202"/>
      <c r="AT113" s="203" t="s">
        <v>165</v>
      </c>
      <c r="AU113" s="203" t="s">
        <v>83</v>
      </c>
      <c r="AV113" s="13" t="s">
        <v>83</v>
      </c>
      <c r="AW113" s="13" t="s">
        <v>34</v>
      </c>
      <c r="AX113" s="13" t="s">
        <v>73</v>
      </c>
      <c r="AY113" s="203" t="s">
        <v>153</v>
      </c>
    </row>
    <row r="114" spans="2:51" s="13" customFormat="1" ht="11.25">
      <c r="B114" s="192"/>
      <c r="C114" s="193"/>
      <c r="D114" s="194" t="s">
        <v>165</v>
      </c>
      <c r="E114" s="195" t="s">
        <v>19</v>
      </c>
      <c r="F114" s="196" t="s">
        <v>183</v>
      </c>
      <c r="G114" s="193"/>
      <c r="H114" s="197">
        <v>3.758</v>
      </c>
      <c r="I114" s="198"/>
      <c r="J114" s="193"/>
      <c r="K114" s="193"/>
      <c r="L114" s="199"/>
      <c r="M114" s="200"/>
      <c r="N114" s="201"/>
      <c r="O114" s="201"/>
      <c r="P114" s="201"/>
      <c r="Q114" s="201"/>
      <c r="R114" s="201"/>
      <c r="S114" s="201"/>
      <c r="T114" s="202"/>
      <c r="AT114" s="203" t="s">
        <v>165</v>
      </c>
      <c r="AU114" s="203" t="s">
        <v>83</v>
      </c>
      <c r="AV114" s="13" t="s">
        <v>83</v>
      </c>
      <c r="AW114" s="13" t="s">
        <v>34</v>
      </c>
      <c r="AX114" s="13" t="s">
        <v>73</v>
      </c>
      <c r="AY114" s="203" t="s">
        <v>153</v>
      </c>
    </row>
    <row r="115" spans="2:51" s="14" customFormat="1" ht="11.25">
      <c r="B115" s="204"/>
      <c r="C115" s="205"/>
      <c r="D115" s="194" t="s">
        <v>165</v>
      </c>
      <c r="E115" s="206" t="s">
        <v>19</v>
      </c>
      <c r="F115" s="207" t="s">
        <v>184</v>
      </c>
      <c r="G115" s="205"/>
      <c r="H115" s="208">
        <v>8.809</v>
      </c>
      <c r="I115" s="209"/>
      <c r="J115" s="205"/>
      <c r="K115" s="205"/>
      <c r="L115" s="210"/>
      <c r="M115" s="211"/>
      <c r="N115" s="212"/>
      <c r="O115" s="212"/>
      <c r="P115" s="212"/>
      <c r="Q115" s="212"/>
      <c r="R115" s="212"/>
      <c r="S115" s="212"/>
      <c r="T115" s="213"/>
      <c r="AT115" s="214" t="s">
        <v>165</v>
      </c>
      <c r="AU115" s="214" t="s">
        <v>83</v>
      </c>
      <c r="AV115" s="14" t="s">
        <v>161</v>
      </c>
      <c r="AW115" s="14" t="s">
        <v>34</v>
      </c>
      <c r="AX115" s="14" t="s">
        <v>81</v>
      </c>
      <c r="AY115" s="214" t="s">
        <v>153</v>
      </c>
    </row>
    <row r="116" spans="1:65" s="2" customFormat="1" ht="44.25" customHeight="1">
      <c r="A116" s="35"/>
      <c r="B116" s="36"/>
      <c r="C116" s="174" t="s">
        <v>185</v>
      </c>
      <c r="D116" s="174" t="s">
        <v>156</v>
      </c>
      <c r="E116" s="175" t="s">
        <v>186</v>
      </c>
      <c r="F116" s="176" t="s">
        <v>187</v>
      </c>
      <c r="G116" s="177" t="s">
        <v>159</v>
      </c>
      <c r="H116" s="178">
        <v>8.809</v>
      </c>
      <c r="I116" s="179"/>
      <c r="J116" s="180">
        <f>ROUND(I116*H116,2)</f>
        <v>0</v>
      </c>
      <c r="K116" s="176" t="s">
        <v>160</v>
      </c>
      <c r="L116" s="40"/>
      <c r="M116" s="181" t="s">
        <v>19</v>
      </c>
      <c r="N116" s="182" t="s">
        <v>44</v>
      </c>
      <c r="O116" s="65"/>
      <c r="P116" s="183">
        <f>O116*H116</f>
        <v>0</v>
      </c>
      <c r="Q116" s="183">
        <v>0.01838</v>
      </c>
      <c r="R116" s="183">
        <f>Q116*H116</f>
        <v>0.16190942</v>
      </c>
      <c r="S116" s="183">
        <v>0</v>
      </c>
      <c r="T116" s="184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85" t="s">
        <v>161</v>
      </c>
      <c r="AT116" s="185" t="s">
        <v>156</v>
      </c>
      <c r="AU116" s="185" t="s">
        <v>83</v>
      </c>
      <c r="AY116" s="18" t="s">
        <v>153</v>
      </c>
      <c r="BE116" s="186">
        <f>IF(N116="základní",J116,0)</f>
        <v>0</v>
      </c>
      <c r="BF116" s="186">
        <f>IF(N116="snížená",J116,0)</f>
        <v>0</v>
      </c>
      <c r="BG116" s="186">
        <f>IF(N116="zákl. přenesená",J116,0)</f>
        <v>0</v>
      </c>
      <c r="BH116" s="186">
        <f>IF(N116="sníž. přenesená",J116,0)</f>
        <v>0</v>
      </c>
      <c r="BI116" s="186">
        <f>IF(N116="nulová",J116,0)</f>
        <v>0</v>
      </c>
      <c r="BJ116" s="18" t="s">
        <v>81</v>
      </c>
      <c r="BK116" s="186">
        <f>ROUND(I116*H116,2)</f>
        <v>0</v>
      </c>
      <c r="BL116" s="18" t="s">
        <v>161</v>
      </c>
      <c r="BM116" s="185" t="s">
        <v>188</v>
      </c>
    </row>
    <row r="117" spans="1:47" s="2" customFormat="1" ht="11.25">
      <c r="A117" s="35"/>
      <c r="B117" s="36"/>
      <c r="C117" s="37"/>
      <c r="D117" s="187" t="s">
        <v>163</v>
      </c>
      <c r="E117" s="37"/>
      <c r="F117" s="188" t="s">
        <v>189</v>
      </c>
      <c r="G117" s="37"/>
      <c r="H117" s="37"/>
      <c r="I117" s="189"/>
      <c r="J117" s="37"/>
      <c r="K117" s="37"/>
      <c r="L117" s="40"/>
      <c r="M117" s="190"/>
      <c r="N117" s="191"/>
      <c r="O117" s="65"/>
      <c r="P117" s="65"/>
      <c r="Q117" s="65"/>
      <c r="R117" s="65"/>
      <c r="S117" s="65"/>
      <c r="T117" s="66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163</v>
      </c>
      <c r="AU117" s="18" t="s">
        <v>83</v>
      </c>
    </row>
    <row r="118" spans="2:63" s="12" customFormat="1" ht="22.9" customHeight="1">
      <c r="B118" s="158"/>
      <c r="C118" s="159"/>
      <c r="D118" s="160" t="s">
        <v>72</v>
      </c>
      <c r="E118" s="172" t="s">
        <v>190</v>
      </c>
      <c r="F118" s="172" t="s">
        <v>191</v>
      </c>
      <c r="G118" s="159"/>
      <c r="H118" s="159"/>
      <c r="I118" s="162"/>
      <c r="J118" s="173">
        <f>BK118</f>
        <v>0</v>
      </c>
      <c r="K118" s="159"/>
      <c r="L118" s="164"/>
      <c r="M118" s="165"/>
      <c r="N118" s="166"/>
      <c r="O118" s="166"/>
      <c r="P118" s="167">
        <f>SUM(P119:P147)</f>
        <v>0</v>
      </c>
      <c r="Q118" s="166"/>
      <c r="R118" s="167">
        <f>SUM(R119:R147)</f>
        <v>0.0004598</v>
      </c>
      <c r="S118" s="166"/>
      <c r="T118" s="168">
        <f>SUM(T119:T147)</f>
        <v>2.126184</v>
      </c>
      <c r="AR118" s="169" t="s">
        <v>81</v>
      </c>
      <c r="AT118" s="170" t="s">
        <v>72</v>
      </c>
      <c r="AU118" s="170" t="s">
        <v>81</v>
      </c>
      <c r="AY118" s="169" t="s">
        <v>153</v>
      </c>
      <c r="BK118" s="171">
        <f>SUM(BK119:BK147)</f>
        <v>0</v>
      </c>
    </row>
    <row r="119" spans="1:65" s="2" customFormat="1" ht="37.9" customHeight="1">
      <c r="A119" s="35"/>
      <c r="B119" s="36"/>
      <c r="C119" s="174" t="s">
        <v>154</v>
      </c>
      <c r="D119" s="174" t="s">
        <v>156</v>
      </c>
      <c r="E119" s="175" t="s">
        <v>192</v>
      </c>
      <c r="F119" s="176" t="s">
        <v>193</v>
      </c>
      <c r="G119" s="177" t="s">
        <v>159</v>
      </c>
      <c r="H119" s="178">
        <v>3.46</v>
      </c>
      <c r="I119" s="179"/>
      <c r="J119" s="180">
        <f>ROUND(I119*H119,2)</f>
        <v>0</v>
      </c>
      <c r="K119" s="176" t="s">
        <v>160</v>
      </c>
      <c r="L119" s="40"/>
      <c r="M119" s="181" t="s">
        <v>19</v>
      </c>
      <c r="N119" s="182" t="s">
        <v>44</v>
      </c>
      <c r="O119" s="65"/>
      <c r="P119" s="183">
        <f>O119*H119</f>
        <v>0</v>
      </c>
      <c r="Q119" s="183">
        <v>0.00013</v>
      </c>
      <c r="R119" s="183">
        <f>Q119*H119</f>
        <v>0.0004498</v>
      </c>
      <c r="S119" s="183">
        <v>0</v>
      </c>
      <c r="T119" s="184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85" t="s">
        <v>161</v>
      </c>
      <c r="AT119" s="185" t="s">
        <v>156</v>
      </c>
      <c r="AU119" s="185" t="s">
        <v>83</v>
      </c>
      <c r="AY119" s="18" t="s">
        <v>153</v>
      </c>
      <c r="BE119" s="186">
        <f>IF(N119="základní",J119,0)</f>
        <v>0</v>
      </c>
      <c r="BF119" s="186">
        <f>IF(N119="snížená",J119,0)</f>
        <v>0</v>
      </c>
      <c r="BG119" s="186">
        <f>IF(N119="zákl. přenesená",J119,0)</f>
        <v>0</v>
      </c>
      <c r="BH119" s="186">
        <f>IF(N119="sníž. přenesená",J119,0)</f>
        <v>0</v>
      </c>
      <c r="BI119" s="186">
        <f>IF(N119="nulová",J119,0)</f>
        <v>0</v>
      </c>
      <c r="BJ119" s="18" t="s">
        <v>81</v>
      </c>
      <c r="BK119" s="186">
        <f>ROUND(I119*H119,2)</f>
        <v>0</v>
      </c>
      <c r="BL119" s="18" t="s">
        <v>161</v>
      </c>
      <c r="BM119" s="185" t="s">
        <v>194</v>
      </c>
    </row>
    <row r="120" spans="1:47" s="2" customFormat="1" ht="11.25">
      <c r="A120" s="35"/>
      <c r="B120" s="36"/>
      <c r="C120" s="37"/>
      <c r="D120" s="187" t="s">
        <v>163</v>
      </c>
      <c r="E120" s="37"/>
      <c r="F120" s="188" t="s">
        <v>195</v>
      </c>
      <c r="G120" s="37"/>
      <c r="H120" s="37"/>
      <c r="I120" s="189"/>
      <c r="J120" s="37"/>
      <c r="K120" s="37"/>
      <c r="L120" s="40"/>
      <c r="M120" s="190"/>
      <c r="N120" s="191"/>
      <c r="O120" s="65"/>
      <c r="P120" s="65"/>
      <c r="Q120" s="65"/>
      <c r="R120" s="65"/>
      <c r="S120" s="65"/>
      <c r="T120" s="66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8" t="s">
        <v>163</v>
      </c>
      <c r="AU120" s="18" t="s">
        <v>83</v>
      </c>
    </row>
    <row r="121" spans="1:65" s="2" customFormat="1" ht="44.25" customHeight="1">
      <c r="A121" s="35"/>
      <c r="B121" s="36"/>
      <c r="C121" s="174" t="s">
        <v>196</v>
      </c>
      <c r="D121" s="174" t="s">
        <v>156</v>
      </c>
      <c r="E121" s="175" t="s">
        <v>197</v>
      </c>
      <c r="F121" s="176" t="s">
        <v>198</v>
      </c>
      <c r="G121" s="177" t="s">
        <v>159</v>
      </c>
      <c r="H121" s="178">
        <v>3.46</v>
      </c>
      <c r="I121" s="179"/>
      <c r="J121" s="180">
        <f>ROUND(I121*H121,2)</f>
        <v>0</v>
      </c>
      <c r="K121" s="176" t="s">
        <v>160</v>
      </c>
      <c r="L121" s="40"/>
      <c r="M121" s="181" t="s">
        <v>19</v>
      </c>
      <c r="N121" s="182" t="s">
        <v>44</v>
      </c>
      <c r="O121" s="65"/>
      <c r="P121" s="183">
        <f>O121*H121</f>
        <v>0</v>
      </c>
      <c r="Q121" s="183">
        <v>0</v>
      </c>
      <c r="R121" s="183">
        <f>Q121*H121</f>
        <v>0</v>
      </c>
      <c r="S121" s="183">
        <v>0.057</v>
      </c>
      <c r="T121" s="184">
        <f>S121*H121</f>
        <v>0.19722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85" t="s">
        <v>161</v>
      </c>
      <c r="AT121" s="185" t="s">
        <v>156</v>
      </c>
      <c r="AU121" s="185" t="s">
        <v>83</v>
      </c>
      <c r="AY121" s="18" t="s">
        <v>153</v>
      </c>
      <c r="BE121" s="186">
        <f>IF(N121="základní",J121,0)</f>
        <v>0</v>
      </c>
      <c r="BF121" s="186">
        <f>IF(N121="snížená",J121,0)</f>
        <v>0</v>
      </c>
      <c r="BG121" s="186">
        <f>IF(N121="zákl. přenesená",J121,0)</f>
        <v>0</v>
      </c>
      <c r="BH121" s="186">
        <f>IF(N121="sníž. přenesená",J121,0)</f>
        <v>0</v>
      </c>
      <c r="BI121" s="186">
        <f>IF(N121="nulová",J121,0)</f>
        <v>0</v>
      </c>
      <c r="BJ121" s="18" t="s">
        <v>81</v>
      </c>
      <c r="BK121" s="186">
        <f>ROUND(I121*H121,2)</f>
        <v>0</v>
      </c>
      <c r="BL121" s="18" t="s">
        <v>161</v>
      </c>
      <c r="BM121" s="185" t="s">
        <v>199</v>
      </c>
    </row>
    <row r="122" spans="1:47" s="2" customFormat="1" ht="11.25">
      <c r="A122" s="35"/>
      <c r="B122" s="36"/>
      <c r="C122" s="37"/>
      <c r="D122" s="187" t="s">
        <v>163</v>
      </c>
      <c r="E122" s="37"/>
      <c r="F122" s="188" t="s">
        <v>200</v>
      </c>
      <c r="G122" s="37"/>
      <c r="H122" s="37"/>
      <c r="I122" s="189"/>
      <c r="J122" s="37"/>
      <c r="K122" s="37"/>
      <c r="L122" s="40"/>
      <c r="M122" s="190"/>
      <c r="N122" s="191"/>
      <c r="O122" s="65"/>
      <c r="P122" s="65"/>
      <c r="Q122" s="65"/>
      <c r="R122" s="65"/>
      <c r="S122" s="65"/>
      <c r="T122" s="66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163</v>
      </c>
      <c r="AU122" s="18" t="s">
        <v>83</v>
      </c>
    </row>
    <row r="123" spans="2:51" s="13" customFormat="1" ht="11.25">
      <c r="B123" s="192"/>
      <c r="C123" s="193"/>
      <c r="D123" s="194" t="s">
        <v>165</v>
      </c>
      <c r="E123" s="195" t="s">
        <v>19</v>
      </c>
      <c r="F123" s="196" t="s">
        <v>201</v>
      </c>
      <c r="G123" s="193"/>
      <c r="H123" s="197">
        <v>3.46</v>
      </c>
      <c r="I123" s="198"/>
      <c r="J123" s="193"/>
      <c r="K123" s="193"/>
      <c r="L123" s="199"/>
      <c r="M123" s="200"/>
      <c r="N123" s="201"/>
      <c r="O123" s="201"/>
      <c r="P123" s="201"/>
      <c r="Q123" s="201"/>
      <c r="R123" s="201"/>
      <c r="S123" s="201"/>
      <c r="T123" s="202"/>
      <c r="AT123" s="203" t="s">
        <v>165</v>
      </c>
      <c r="AU123" s="203" t="s">
        <v>83</v>
      </c>
      <c r="AV123" s="13" t="s">
        <v>83</v>
      </c>
      <c r="AW123" s="13" t="s">
        <v>34</v>
      </c>
      <c r="AX123" s="13" t="s">
        <v>81</v>
      </c>
      <c r="AY123" s="203" t="s">
        <v>153</v>
      </c>
    </row>
    <row r="124" spans="1:65" s="2" customFormat="1" ht="24.2" customHeight="1">
      <c r="A124" s="35"/>
      <c r="B124" s="36"/>
      <c r="C124" s="174" t="s">
        <v>202</v>
      </c>
      <c r="D124" s="174" t="s">
        <v>156</v>
      </c>
      <c r="E124" s="175" t="s">
        <v>203</v>
      </c>
      <c r="F124" s="176" t="s">
        <v>204</v>
      </c>
      <c r="G124" s="177" t="s">
        <v>205</v>
      </c>
      <c r="H124" s="178">
        <v>16</v>
      </c>
      <c r="I124" s="179"/>
      <c r="J124" s="180">
        <f>ROUND(I124*H124,2)</f>
        <v>0</v>
      </c>
      <c r="K124" s="176" t="s">
        <v>206</v>
      </c>
      <c r="L124" s="40"/>
      <c r="M124" s="181" t="s">
        <v>19</v>
      </c>
      <c r="N124" s="182" t="s">
        <v>44</v>
      </c>
      <c r="O124" s="65"/>
      <c r="P124" s="183">
        <f>O124*H124</f>
        <v>0</v>
      </c>
      <c r="Q124" s="183">
        <v>0</v>
      </c>
      <c r="R124" s="183">
        <f>Q124*H124</f>
        <v>0</v>
      </c>
      <c r="S124" s="183">
        <v>0.0065</v>
      </c>
      <c r="T124" s="184">
        <f>S124*H124</f>
        <v>0.104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85" t="s">
        <v>161</v>
      </c>
      <c r="AT124" s="185" t="s">
        <v>156</v>
      </c>
      <c r="AU124" s="185" t="s">
        <v>83</v>
      </c>
      <c r="AY124" s="18" t="s">
        <v>153</v>
      </c>
      <c r="BE124" s="186">
        <f>IF(N124="základní",J124,0)</f>
        <v>0</v>
      </c>
      <c r="BF124" s="186">
        <f>IF(N124="snížená",J124,0)</f>
        <v>0</v>
      </c>
      <c r="BG124" s="186">
        <f>IF(N124="zákl. přenesená",J124,0)</f>
        <v>0</v>
      </c>
      <c r="BH124" s="186">
        <f>IF(N124="sníž. přenesená",J124,0)</f>
        <v>0</v>
      </c>
      <c r="BI124" s="186">
        <f>IF(N124="nulová",J124,0)</f>
        <v>0</v>
      </c>
      <c r="BJ124" s="18" t="s">
        <v>81</v>
      </c>
      <c r="BK124" s="186">
        <f>ROUND(I124*H124,2)</f>
        <v>0</v>
      </c>
      <c r="BL124" s="18" t="s">
        <v>161</v>
      </c>
      <c r="BM124" s="185" t="s">
        <v>207</v>
      </c>
    </row>
    <row r="125" spans="2:51" s="13" customFormat="1" ht="11.25">
      <c r="B125" s="192"/>
      <c r="C125" s="193"/>
      <c r="D125" s="194" t="s">
        <v>165</v>
      </c>
      <c r="E125" s="195" t="s">
        <v>19</v>
      </c>
      <c r="F125" s="196" t="s">
        <v>208</v>
      </c>
      <c r="G125" s="193"/>
      <c r="H125" s="197">
        <v>16</v>
      </c>
      <c r="I125" s="198"/>
      <c r="J125" s="193"/>
      <c r="K125" s="193"/>
      <c r="L125" s="199"/>
      <c r="M125" s="200"/>
      <c r="N125" s="201"/>
      <c r="O125" s="201"/>
      <c r="P125" s="201"/>
      <c r="Q125" s="201"/>
      <c r="R125" s="201"/>
      <c r="S125" s="201"/>
      <c r="T125" s="202"/>
      <c r="AT125" s="203" t="s">
        <v>165</v>
      </c>
      <c r="AU125" s="203" t="s">
        <v>83</v>
      </c>
      <c r="AV125" s="13" t="s">
        <v>83</v>
      </c>
      <c r="AW125" s="13" t="s">
        <v>34</v>
      </c>
      <c r="AX125" s="13" t="s">
        <v>81</v>
      </c>
      <c r="AY125" s="203" t="s">
        <v>153</v>
      </c>
    </row>
    <row r="126" spans="1:65" s="2" customFormat="1" ht="55.5" customHeight="1">
      <c r="A126" s="35"/>
      <c r="B126" s="36"/>
      <c r="C126" s="174" t="s">
        <v>190</v>
      </c>
      <c r="D126" s="174" t="s">
        <v>156</v>
      </c>
      <c r="E126" s="175" t="s">
        <v>209</v>
      </c>
      <c r="F126" s="176" t="s">
        <v>210</v>
      </c>
      <c r="G126" s="177" t="s">
        <v>211</v>
      </c>
      <c r="H126" s="178">
        <v>2</v>
      </c>
      <c r="I126" s="179"/>
      <c r="J126" s="180">
        <f>ROUND(I126*H126,2)</f>
        <v>0</v>
      </c>
      <c r="K126" s="176" t="s">
        <v>160</v>
      </c>
      <c r="L126" s="40"/>
      <c r="M126" s="181" t="s">
        <v>19</v>
      </c>
      <c r="N126" s="182" t="s">
        <v>44</v>
      </c>
      <c r="O126" s="65"/>
      <c r="P126" s="183">
        <f>O126*H126</f>
        <v>0</v>
      </c>
      <c r="Q126" s="183">
        <v>0</v>
      </c>
      <c r="R126" s="183">
        <f>Q126*H126</f>
        <v>0</v>
      </c>
      <c r="S126" s="183">
        <v>0.025</v>
      </c>
      <c r="T126" s="184">
        <f>S126*H126</f>
        <v>0.05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85" t="s">
        <v>212</v>
      </c>
      <c r="AT126" s="185" t="s">
        <v>156</v>
      </c>
      <c r="AU126" s="185" t="s">
        <v>83</v>
      </c>
      <c r="AY126" s="18" t="s">
        <v>153</v>
      </c>
      <c r="BE126" s="186">
        <f>IF(N126="základní",J126,0)</f>
        <v>0</v>
      </c>
      <c r="BF126" s="186">
        <f>IF(N126="snížená",J126,0)</f>
        <v>0</v>
      </c>
      <c r="BG126" s="186">
        <f>IF(N126="zákl. přenesená",J126,0)</f>
        <v>0</v>
      </c>
      <c r="BH126" s="186">
        <f>IF(N126="sníž. přenesená",J126,0)</f>
        <v>0</v>
      </c>
      <c r="BI126" s="186">
        <f>IF(N126="nulová",J126,0)</f>
        <v>0</v>
      </c>
      <c r="BJ126" s="18" t="s">
        <v>81</v>
      </c>
      <c r="BK126" s="186">
        <f>ROUND(I126*H126,2)</f>
        <v>0</v>
      </c>
      <c r="BL126" s="18" t="s">
        <v>212</v>
      </c>
      <c r="BM126" s="185" t="s">
        <v>213</v>
      </c>
    </row>
    <row r="127" spans="1:47" s="2" customFormat="1" ht="11.25">
      <c r="A127" s="35"/>
      <c r="B127" s="36"/>
      <c r="C127" s="37"/>
      <c r="D127" s="187" t="s">
        <v>163</v>
      </c>
      <c r="E127" s="37"/>
      <c r="F127" s="188" t="s">
        <v>214</v>
      </c>
      <c r="G127" s="37"/>
      <c r="H127" s="37"/>
      <c r="I127" s="189"/>
      <c r="J127" s="37"/>
      <c r="K127" s="37"/>
      <c r="L127" s="40"/>
      <c r="M127" s="190"/>
      <c r="N127" s="191"/>
      <c r="O127" s="65"/>
      <c r="P127" s="65"/>
      <c r="Q127" s="65"/>
      <c r="R127" s="65"/>
      <c r="S127" s="65"/>
      <c r="T127" s="66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163</v>
      </c>
      <c r="AU127" s="18" t="s">
        <v>83</v>
      </c>
    </row>
    <row r="128" spans="2:51" s="13" customFormat="1" ht="11.25">
      <c r="B128" s="192"/>
      <c r="C128" s="193"/>
      <c r="D128" s="194" t="s">
        <v>165</v>
      </c>
      <c r="E128" s="195" t="s">
        <v>19</v>
      </c>
      <c r="F128" s="196" t="s">
        <v>215</v>
      </c>
      <c r="G128" s="193"/>
      <c r="H128" s="197">
        <v>2</v>
      </c>
      <c r="I128" s="198"/>
      <c r="J128" s="193"/>
      <c r="K128" s="193"/>
      <c r="L128" s="199"/>
      <c r="M128" s="200"/>
      <c r="N128" s="201"/>
      <c r="O128" s="201"/>
      <c r="P128" s="201"/>
      <c r="Q128" s="201"/>
      <c r="R128" s="201"/>
      <c r="S128" s="201"/>
      <c r="T128" s="202"/>
      <c r="AT128" s="203" t="s">
        <v>165</v>
      </c>
      <c r="AU128" s="203" t="s">
        <v>83</v>
      </c>
      <c r="AV128" s="13" t="s">
        <v>83</v>
      </c>
      <c r="AW128" s="13" t="s">
        <v>34</v>
      </c>
      <c r="AX128" s="13" t="s">
        <v>81</v>
      </c>
      <c r="AY128" s="203" t="s">
        <v>153</v>
      </c>
    </row>
    <row r="129" spans="1:65" s="2" customFormat="1" ht="37.9" customHeight="1">
      <c r="A129" s="35"/>
      <c r="B129" s="36"/>
      <c r="C129" s="174" t="s">
        <v>216</v>
      </c>
      <c r="D129" s="174" t="s">
        <v>156</v>
      </c>
      <c r="E129" s="175" t="s">
        <v>217</v>
      </c>
      <c r="F129" s="176" t="s">
        <v>218</v>
      </c>
      <c r="G129" s="177" t="s">
        <v>159</v>
      </c>
      <c r="H129" s="178">
        <v>16.96</v>
      </c>
      <c r="I129" s="179"/>
      <c r="J129" s="180">
        <f>ROUND(I129*H129,2)</f>
        <v>0</v>
      </c>
      <c r="K129" s="176" t="s">
        <v>160</v>
      </c>
      <c r="L129" s="40"/>
      <c r="M129" s="181" t="s">
        <v>19</v>
      </c>
      <c r="N129" s="182" t="s">
        <v>44</v>
      </c>
      <c r="O129" s="65"/>
      <c r="P129" s="183">
        <f>O129*H129</f>
        <v>0</v>
      </c>
      <c r="Q129" s="183">
        <v>0</v>
      </c>
      <c r="R129" s="183">
        <f>Q129*H129</f>
        <v>0</v>
      </c>
      <c r="S129" s="183">
        <v>0.068</v>
      </c>
      <c r="T129" s="184">
        <f>S129*H129</f>
        <v>1.15328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85" t="s">
        <v>161</v>
      </c>
      <c r="AT129" s="185" t="s">
        <v>156</v>
      </c>
      <c r="AU129" s="185" t="s">
        <v>83</v>
      </c>
      <c r="AY129" s="18" t="s">
        <v>153</v>
      </c>
      <c r="BE129" s="186">
        <f>IF(N129="základní",J129,0)</f>
        <v>0</v>
      </c>
      <c r="BF129" s="186">
        <f>IF(N129="snížená",J129,0)</f>
        <v>0</v>
      </c>
      <c r="BG129" s="186">
        <f>IF(N129="zákl. přenesená",J129,0)</f>
        <v>0</v>
      </c>
      <c r="BH129" s="186">
        <f>IF(N129="sníž. přenesená",J129,0)</f>
        <v>0</v>
      </c>
      <c r="BI129" s="186">
        <f>IF(N129="nulová",J129,0)</f>
        <v>0</v>
      </c>
      <c r="BJ129" s="18" t="s">
        <v>81</v>
      </c>
      <c r="BK129" s="186">
        <f>ROUND(I129*H129,2)</f>
        <v>0</v>
      </c>
      <c r="BL129" s="18" t="s">
        <v>161</v>
      </c>
      <c r="BM129" s="185" t="s">
        <v>219</v>
      </c>
    </row>
    <row r="130" spans="1:47" s="2" customFormat="1" ht="11.25">
      <c r="A130" s="35"/>
      <c r="B130" s="36"/>
      <c r="C130" s="37"/>
      <c r="D130" s="187" t="s">
        <v>163</v>
      </c>
      <c r="E130" s="37"/>
      <c r="F130" s="188" t="s">
        <v>220</v>
      </c>
      <c r="G130" s="37"/>
      <c r="H130" s="37"/>
      <c r="I130" s="189"/>
      <c r="J130" s="37"/>
      <c r="K130" s="37"/>
      <c r="L130" s="40"/>
      <c r="M130" s="190"/>
      <c r="N130" s="191"/>
      <c r="O130" s="65"/>
      <c r="P130" s="65"/>
      <c r="Q130" s="65"/>
      <c r="R130" s="65"/>
      <c r="S130" s="65"/>
      <c r="T130" s="66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163</v>
      </c>
      <c r="AU130" s="18" t="s">
        <v>83</v>
      </c>
    </row>
    <row r="131" spans="2:51" s="13" customFormat="1" ht="11.25">
      <c r="B131" s="192"/>
      <c r="C131" s="193"/>
      <c r="D131" s="194" t="s">
        <v>165</v>
      </c>
      <c r="E131" s="195" t="s">
        <v>19</v>
      </c>
      <c r="F131" s="196" t="s">
        <v>221</v>
      </c>
      <c r="G131" s="193"/>
      <c r="H131" s="197">
        <v>3.978</v>
      </c>
      <c r="I131" s="198"/>
      <c r="J131" s="193"/>
      <c r="K131" s="193"/>
      <c r="L131" s="199"/>
      <c r="M131" s="200"/>
      <c r="N131" s="201"/>
      <c r="O131" s="201"/>
      <c r="P131" s="201"/>
      <c r="Q131" s="201"/>
      <c r="R131" s="201"/>
      <c r="S131" s="201"/>
      <c r="T131" s="202"/>
      <c r="AT131" s="203" t="s">
        <v>165</v>
      </c>
      <c r="AU131" s="203" t="s">
        <v>83</v>
      </c>
      <c r="AV131" s="13" t="s">
        <v>83</v>
      </c>
      <c r="AW131" s="13" t="s">
        <v>34</v>
      </c>
      <c r="AX131" s="13" t="s">
        <v>73</v>
      </c>
      <c r="AY131" s="203" t="s">
        <v>153</v>
      </c>
    </row>
    <row r="132" spans="2:51" s="13" customFormat="1" ht="11.25">
      <c r="B132" s="192"/>
      <c r="C132" s="193"/>
      <c r="D132" s="194" t="s">
        <v>165</v>
      </c>
      <c r="E132" s="195" t="s">
        <v>19</v>
      </c>
      <c r="F132" s="196" t="s">
        <v>222</v>
      </c>
      <c r="G132" s="193"/>
      <c r="H132" s="197">
        <v>7.78</v>
      </c>
      <c r="I132" s="198"/>
      <c r="J132" s="193"/>
      <c r="K132" s="193"/>
      <c r="L132" s="199"/>
      <c r="M132" s="200"/>
      <c r="N132" s="201"/>
      <c r="O132" s="201"/>
      <c r="P132" s="201"/>
      <c r="Q132" s="201"/>
      <c r="R132" s="201"/>
      <c r="S132" s="201"/>
      <c r="T132" s="202"/>
      <c r="AT132" s="203" t="s">
        <v>165</v>
      </c>
      <c r="AU132" s="203" t="s">
        <v>83</v>
      </c>
      <c r="AV132" s="13" t="s">
        <v>83</v>
      </c>
      <c r="AW132" s="13" t="s">
        <v>34</v>
      </c>
      <c r="AX132" s="13" t="s">
        <v>73</v>
      </c>
      <c r="AY132" s="203" t="s">
        <v>153</v>
      </c>
    </row>
    <row r="133" spans="2:51" s="13" customFormat="1" ht="11.25">
      <c r="B133" s="192"/>
      <c r="C133" s="193"/>
      <c r="D133" s="194" t="s">
        <v>165</v>
      </c>
      <c r="E133" s="195" t="s">
        <v>19</v>
      </c>
      <c r="F133" s="196" t="s">
        <v>223</v>
      </c>
      <c r="G133" s="193"/>
      <c r="H133" s="197">
        <v>5.202</v>
      </c>
      <c r="I133" s="198"/>
      <c r="J133" s="193"/>
      <c r="K133" s="193"/>
      <c r="L133" s="199"/>
      <c r="M133" s="200"/>
      <c r="N133" s="201"/>
      <c r="O133" s="201"/>
      <c r="P133" s="201"/>
      <c r="Q133" s="201"/>
      <c r="R133" s="201"/>
      <c r="S133" s="201"/>
      <c r="T133" s="202"/>
      <c r="AT133" s="203" t="s">
        <v>165</v>
      </c>
      <c r="AU133" s="203" t="s">
        <v>83</v>
      </c>
      <c r="AV133" s="13" t="s">
        <v>83</v>
      </c>
      <c r="AW133" s="13" t="s">
        <v>34</v>
      </c>
      <c r="AX133" s="13" t="s">
        <v>73</v>
      </c>
      <c r="AY133" s="203" t="s">
        <v>153</v>
      </c>
    </row>
    <row r="134" spans="2:51" s="14" customFormat="1" ht="11.25">
      <c r="B134" s="204"/>
      <c r="C134" s="205"/>
      <c r="D134" s="194" t="s">
        <v>165</v>
      </c>
      <c r="E134" s="206" t="s">
        <v>19</v>
      </c>
      <c r="F134" s="207" t="s">
        <v>184</v>
      </c>
      <c r="G134" s="205"/>
      <c r="H134" s="208">
        <v>16.96</v>
      </c>
      <c r="I134" s="209"/>
      <c r="J134" s="205"/>
      <c r="K134" s="205"/>
      <c r="L134" s="210"/>
      <c r="M134" s="211"/>
      <c r="N134" s="212"/>
      <c r="O134" s="212"/>
      <c r="P134" s="212"/>
      <c r="Q134" s="212"/>
      <c r="R134" s="212"/>
      <c r="S134" s="212"/>
      <c r="T134" s="213"/>
      <c r="AT134" s="214" t="s">
        <v>165</v>
      </c>
      <c r="AU134" s="214" t="s">
        <v>83</v>
      </c>
      <c r="AV134" s="14" t="s">
        <v>161</v>
      </c>
      <c r="AW134" s="14" t="s">
        <v>34</v>
      </c>
      <c r="AX134" s="14" t="s">
        <v>81</v>
      </c>
      <c r="AY134" s="214" t="s">
        <v>153</v>
      </c>
    </row>
    <row r="135" spans="1:65" s="2" customFormat="1" ht="33" customHeight="1">
      <c r="A135" s="35"/>
      <c r="B135" s="36"/>
      <c r="C135" s="174" t="s">
        <v>224</v>
      </c>
      <c r="D135" s="174" t="s">
        <v>156</v>
      </c>
      <c r="E135" s="175" t="s">
        <v>225</v>
      </c>
      <c r="F135" s="176" t="s">
        <v>226</v>
      </c>
      <c r="G135" s="177" t="s">
        <v>159</v>
      </c>
      <c r="H135" s="178">
        <v>2.92</v>
      </c>
      <c r="I135" s="179"/>
      <c r="J135" s="180">
        <f>ROUND(I135*H135,2)</f>
        <v>0</v>
      </c>
      <c r="K135" s="176" t="s">
        <v>160</v>
      </c>
      <c r="L135" s="40"/>
      <c r="M135" s="181" t="s">
        <v>19</v>
      </c>
      <c r="N135" s="182" t="s">
        <v>44</v>
      </c>
      <c r="O135" s="65"/>
      <c r="P135" s="183">
        <f>O135*H135</f>
        <v>0</v>
      </c>
      <c r="Q135" s="183">
        <v>0</v>
      </c>
      <c r="R135" s="183">
        <f>Q135*H135</f>
        <v>0</v>
      </c>
      <c r="S135" s="183">
        <v>0.05</v>
      </c>
      <c r="T135" s="184">
        <f>S135*H135</f>
        <v>0.146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5" t="s">
        <v>161</v>
      </c>
      <c r="AT135" s="185" t="s">
        <v>156</v>
      </c>
      <c r="AU135" s="185" t="s">
        <v>83</v>
      </c>
      <c r="AY135" s="18" t="s">
        <v>153</v>
      </c>
      <c r="BE135" s="186">
        <f>IF(N135="základní",J135,0)</f>
        <v>0</v>
      </c>
      <c r="BF135" s="186">
        <f>IF(N135="snížená",J135,0)</f>
        <v>0</v>
      </c>
      <c r="BG135" s="186">
        <f>IF(N135="zákl. přenesená",J135,0)</f>
        <v>0</v>
      </c>
      <c r="BH135" s="186">
        <f>IF(N135="sníž. přenesená",J135,0)</f>
        <v>0</v>
      </c>
      <c r="BI135" s="186">
        <f>IF(N135="nulová",J135,0)</f>
        <v>0</v>
      </c>
      <c r="BJ135" s="18" t="s">
        <v>81</v>
      </c>
      <c r="BK135" s="186">
        <f>ROUND(I135*H135,2)</f>
        <v>0</v>
      </c>
      <c r="BL135" s="18" t="s">
        <v>161</v>
      </c>
      <c r="BM135" s="185" t="s">
        <v>227</v>
      </c>
    </row>
    <row r="136" spans="1:47" s="2" customFormat="1" ht="11.25">
      <c r="A136" s="35"/>
      <c r="B136" s="36"/>
      <c r="C136" s="37"/>
      <c r="D136" s="187" t="s">
        <v>163</v>
      </c>
      <c r="E136" s="37"/>
      <c r="F136" s="188" t="s">
        <v>228</v>
      </c>
      <c r="G136" s="37"/>
      <c r="H136" s="37"/>
      <c r="I136" s="189"/>
      <c r="J136" s="37"/>
      <c r="K136" s="37"/>
      <c r="L136" s="40"/>
      <c r="M136" s="190"/>
      <c r="N136" s="191"/>
      <c r="O136" s="65"/>
      <c r="P136" s="65"/>
      <c r="Q136" s="65"/>
      <c r="R136" s="65"/>
      <c r="S136" s="65"/>
      <c r="T136" s="66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8" t="s">
        <v>163</v>
      </c>
      <c r="AU136" s="18" t="s">
        <v>83</v>
      </c>
    </row>
    <row r="137" spans="2:51" s="13" customFormat="1" ht="11.25">
      <c r="B137" s="192"/>
      <c r="C137" s="193"/>
      <c r="D137" s="194" t="s">
        <v>165</v>
      </c>
      <c r="E137" s="195" t="s">
        <v>19</v>
      </c>
      <c r="F137" s="196" t="s">
        <v>171</v>
      </c>
      <c r="G137" s="193"/>
      <c r="H137" s="197">
        <v>2.92</v>
      </c>
      <c r="I137" s="198"/>
      <c r="J137" s="193"/>
      <c r="K137" s="193"/>
      <c r="L137" s="199"/>
      <c r="M137" s="200"/>
      <c r="N137" s="201"/>
      <c r="O137" s="201"/>
      <c r="P137" s="201"/>
      <c r="Q137" s="201"/>
      <c r="R137" s="201"/>
      <c r="S137" s="201"/>
      <c r="T137" s="202"/>
      <c r="AT137" s="203" t="s">
        <v>165</v>
      </c>
      <c r="AU137" s="203" t="s">
        <v>83</v>
      </c>
      <c r="AV137" s="13" t="s">
        <v>83</v>
      </c>
      <c r="AW137" s="13" t="s">
        <v>34</v>
      </c>
      <c r="AX137" s="13" t="s">
        <v>81</v>
      </c>
      <c r="AY137" s="203" t="s">
        <v>153</v>
      </c>
    </row>
    <row r="138" spans="1:65" s="2" customFormat="1" ht="44.25" customHeight="1">
      <c r="A138" s="35"/>
      <c r="B138" s="36"/>
      <c r="C138" s="174" t="s">
        <v>8</v>
      </c>
      <c r="D138" s="174" t="s">
        <v>156</v>
      </c>
      <c r="E138" s="175" t="s">
        <v>229</v>
      </c>
      <c r="F138" s="176" t="s">
        <v>230</v>
      </c>
      <c r="G138" s="177" t="s">
        <v>159</v>
      </c>
      <c r="H138" s="178">
        <v>8.809</v>
      </c>
      <c r="I138" s="179"/>
      <c r="J138" s="180">
        <f>ROUND(I138*H138,2)</f>
        <v>0</v>
      </c>
      <c r="K138" s="176" t="s">
        <v>160</v>
      </c>
      <c r="L138" s="40"/>
      <c r="M138" s="181" t="s">
        <v>19</v>
      </c>
      <c r="N138" s="182" t="s">
        <v>44</v>
      </c>
      <c r="O138" s="65"/>
      <c r="P138" s="183">
        <f>O138*H138</f>
        <v>0</v>
      </c>
      <c r="Q138" s="183">
        <v>0</v>
      </c>
      <c r="R138" s="183">
        <f>Q138*H138</f>
        <v>0</v>
      </c>
      <c r="S138" s="183">
        <v>0.046</v>
      </c>
      <c r="T138" s="184">
        <f>S138*H138</f>
        <v>0.40521399999999996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85" t="s">
        <v>161</v>
      </c>
      <c r="AT138" s="185" t="s">
        <v>156</v>
      </c>
      <c r="AU138" s="185" t="s">
        <v>83</v>
      </c>
      <c r="AY138" s="18" t="s">
        <v>153</v>
      </c>
      <c r="BE138" s="186">
        <f>IF(N138="základní",J138,0)</f>
        <v>0</v>
      </c>
      <c r="BF138" s="186">
        <f>IF(N138="snížená",J138,0)</f>
        <v>0</v>
      </c>
      <c r="BG138" s="186">
        <f>IF(N138="zákl. přenesená",J138,0)</f>
        <v>0</v>
      </c>
      <c r="BH138" s="186">
        <f>IF(N138="sníž. přenesená",J138,0)</f>
        <v>0</v>
      </c>
      <c r="BI138" s="186">
        <f>IF(N138="nulová",J138,0)</f>
        <v>0</v>
      </c>
      <c r="BJ138" s="18" t="s">
        <v>81</v>
      </c>
      <c r="BK138" s="186">
        <f>ROUND(I138*H138,2)</f>
        <v>0</v>
      </c>
      <c r="BL138" s="18" t="s">
        <v>161</v>
      </c>
      <c r="BM138" s="185" t="s">
        <v>231</v>
      </c>
    </row>
    <row r="139" spans="1:47" s="2" customFormat="1" ht="11.25">
      <c r="A139" s="35"/>
      <c r="B139" s="36"/>
      <c r="C139" s="37"/>
      <c r="D139" s="187" t="s">
        <v>163</v>
      </c>
      <c r="E139" s="37"/>
      <c r="F139" s="188" t="s">
        <v>232</v>
      </c>
      <c r="G139" s="37"/>
      <c r="H139" s="37"/>
      <c r="I139" s="189"/>
      <c r="J139" s="37"/>
      <c r="K139" s="37"/>
      <c r="L139" s="40"/>
      <c r="M139" s="190"/>
      <c r="N139" s="191"/>
      <c r="O139" s="65"/>
      <c r="P139" s="65"/>
      <c r="Q139" s="65"/>
      <c r="R139" s="65"/>
      <c r="S139" s="65"/>
      <c r="T139" s="66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8" t="s">
        <v>163</v>
      </c>
      <c r="AU139" s="18" t="s">
        <v>83</v>
      </c>
    </row>
    <row r="140" spans="2:51" s="13" customFormat="1" ht="11.25">
      <c r="B140" s="192"/>
      <c r="C140" s="193"/>
      <c r="D140" s="194" t="s">
        <v>165</v>
      </c>
      <c r="E140" s="195" t="s">
        <v>19</v>
      </c>
      <c r="F140" s="196" t="s">
        <v>181</v>
      </c>
      <c r="G140" s="193"/>
      <c r="H140" s="197">
        <v>2.626</v>
      </c>
      <c r="I140" s="198"/>
      <c r="J140" s="193"/>
      <c r="K140" s="193"/>
      <c r="L140" s="199"/>
      <c r="M140" s="200"/>
      <c r="N140" s="201"/>
      <c r="O140" s="201"/>
      <c r="P140" s="201"/>
      <c r="Q140" s="201"/>
      <c r="R140" s="201"/>
      <c r="S140" s="201"/>
      <c r="T140" s="202"/>
      <c r="AT140" s="203" t="s">
        <v>165</v>
      </c>
      <c r="AU140" s="203" t="s">
        <v>83</v>
      </c>
      <c r="AV140" s="13" t="s">
        <v>83</v>
      </c>
      <c r="AW140" s="13" t="s">
        <v>34</v>
      </c>
      <c r="AX140" s="13" t="s">
        <v>73</v>
      </c>
      <c r="AY140" s="203" t="s">
        <v>153</v>
      </c>
    </row>
    <row r="141" spans="2:51" s="13" customFormat="1" ht="11.25">
      <c r="B141" s="192"/>
      <c r="C141" s="193"/>
      <c r="D141" s="194" t="s">
        <v>165</v>
      </c>
      <c r="E141" s="195" t="s">
        <v>19</v>
      </c>
      <c r="F141" s="196" t="s">
        <v>182</v>
      </c>
      <c r="G141" s="193"/>
      <c r="H141" s="197">
        <v>2.425</v>
      </c>
      <c r="I141" s="198"/>
      <c r="J141" s="193"/>
      <c r="K141" s="193"/>
      <c r="L141" s="199"/>
      <c r="M141" s="200"/>
      <c r="N141" s="201"/>
      <c r="O141" s="201"/>
      <c r="P141" s="201"/>
      <c r="Q141" s="201"/>
      <c r="R141" s="201"/>
      <c r="S141" s="201"/>
      <c r="T141" s="202"/>
      <c r="AT141" s="203" t="s">
        <v>165</v>
      </c>
      <c r="AU141" s="203" t="s">
        <v>83</v>
      </c>
      <c r="AV141" s="13" t="s">
        <v>83</v>
      </c>
      <c r="AW141" s="13" t="s">
        <v>34</v>
      </c>
      <c r="AX141" s="13" t="s">
        <v>73</v>
      </c>
      <c r="AY141" s="203" t="s">
        <v>153</v>
      </c>
    </row>
    <row r="142" spans="2:51" s="13" customFormat="1" ht="11.25">
      <c r="B142" s="192"/>
      <c r="C142" s="193"/>
      <c r="D142" s="194" t="s">
        <v>165</v>
      </c>
      <c r="E142" s="195" t="s">
        <v>19</v>
      </c>
      <c r="F142" s="196" t="s">
        <v>183</v>
      </c>
      <c r="G142" s="193"/>
      <c r="H142" s="197">
        <v>3.758</v>
      </c>
      <c r="I142" s="198"/>
      <c r="J142" s="193"/>
      <c r="K142" s="193"/>
      <c r="L142" s="199"/>
      <c r="M142" s="200"/>
      <c r="N142" s="201"/>
      <c r="O142" s="201"/>
      <c r="P142" s="201"/>
      <c r="Q142" s="201"/>
      <c r="R142" s="201"/>
      <c r="S142" s="201"/>
      <c r="T142" s="202"/>
      <c r="AT142" s="203" t="s">
        <v>165</v>
      </c>
      <c r="AU142" s="203" t="s">
        <v>83</v>
      </c>
      <c r="AV142" s="13" t="s">
        <v>83</v>
      </c>
      <c r="AW142" s="13" t="s">
        <v>34</v>
      </c>
      <c r="AX142" s="13" t="s">
        <v>73</v>
      </c>
      <c r="AY142" s="203" t="s">
        <v>153</v>
      </c>
    </row>
    <row r="143" spans="2:51" s="14" customFormat="1" ht="11.25">
      <c r="B143" s="204"/>
      <c r="C143" s="205"/>
      <c r="D143" s="194" t="s">
        <v>165</v>
      </c>
      <c r="E143" s="206" t="s">
        <v>19</v>
      </c>
      <c r="F143" s="207" t="s">
        <v>184</v>
      </c>
      <c r="G143" s="205"/>
      <c r="H143" s="208">
        <v>8.809</v>
      </c>
      <c r="I143" s="209"/>
      <c r="J143" s="205"/>
      <c r="K143" s="205"/>
      <c r="L143" s="210"/>
      <c r="M143" s="211"/>
      <c r="N143" s="212"/>
      <c r="O143" s="212"/>
      <c r="P143" s="212"/>
      <c r="Q143" s="212"/>
      <c r="R143" s="212"/>
      <c r="S143" s="212"/>
      <c r="T143" s="213"/>
      <c r="AT143" s="214" t="s">
        <v>165</v>
      </c>
      <c r="AU143" s="214" t="s">
        <v>83</v>
      </c>
      <c r="AV143" s="14" t="s">
        <v>161</v>
      </c>
      <c r="AW143" s="14" t="s">
        <v>34</v>
      </c>
      <c r="AX143" s="14" t="s">
        <v>81</v>
      </c>
      <c r="AY143" s="214" t="s">
        <v>153</v>
      </c>
    </row>
    <row r="144" spans="1:65" s="2" customFormat="1" ht="24.2" customHeight="1">
      <c r="A144" s="35"/>
      <c r="B144" s="36"/>
      <c r="C144" s="174" t="s">
        <v>233</v>
      </c>
      <c r="D144" s="174" t="s">
        <v>156</v>
      </c>
      <c r="E144" s="175" t="s">
        <v>234</v>
      </c>
      <c r="F144" s="176" t="s">
        <v>235</v>
      </c>
      <c r="G144" s="177" t="s">
        <v>159</v>
      </c>
      <c r="H144" s="178">
        <v>0.27</v>
      </c>
      <c r="I144" s="179"/>
      <c r="J144" s="180">
        <f>ROUND(I144*H144,2)</f>
        <v>0</v>
      </c>
      <c r="K144" s="176" t="s">
        <v>160</v>
      </c>
      <c r="L144" s="40"/>
      <c r="M144" s="181" t="s">
        <v>19</v>
      </c>
      <c r="N144" s="182" t="s">
        <v>44</v>
      </c>
      <c r="O144" s="65"/>
      <c r="P144" s="183">
        <f>O144*H144</f>
        <v>0</v>
      </c>
      <c r="Q144" s="183">
        <v>0</v>
      </c>
      <c r="R144" s="183">
        <f>Q144*H144</f>
        <v>0</v>
      </c>
      <c r="S144" s="183">
        <v>0.261</v>
      </c>
      <c r="T144" s="184">
        <f>S144*H144</f>
        <v>0.07047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85" t="s">
        <v>161</v>
      </c>
      <c r="AT144" s="185" t="s">
        <v>156</v>
      </c>
      <c r="AU144" s="185" t="s">
        <v>83</v>
      </c>
      <c r="AY144" s="18" t="s">
        <v>153</v>
      </c>
      <c r="BE144" s="186">
        <f>IF(N144="základní",J144,0)</f>
        <v>0</v>
      </c>
      <c r="BF144" s="186">
        <f>IF(N144="snížená",J144,0)</f>
        <v>0</v>
      </c>
      <c r="BG144" s="186">
        <f>IF(N144="zákl. přenesená",J144,0)</f>
        <v>0</v>
      </c>
      <c r="BH144" s="186">
        <f>IF(N144="sníž. přenesená",J144,0)</f>
        <v>0</v>
      </c>
      <c r="BI144" s="186">
        <f>IF(N144="nulová",J144,0)</f>
        <v>0</v>
      </c>
      <c r="BJ144" s="18" t="s">
        <v>81</v>
      </c>
      <c r="BK144" s="186">
        <f>ROUND(I144*H144,2)</f>
        <v>0</v>
      </c>
      <c r="BL144" s="18" t="s">
        <v>161</v>
      </c>
      <c r="BM144" s="185" t="s">
        <v>236</v>
      </c>
    </row>
    <row r="145" spans="1:47" s="2" customFormat="1" ht="11.25">
      <c r="A145" s="35"/>
      <c r="B145" s="36"/>
      <c r="C145" s="37"/>
      <c r="D145" s="187" t="s">
        <v>163</v>
      </c>
      <c r="E145" s="37"/>
      <c r="F145" s="188" t="s">
        <v>237</v>
      </c>
      <c r="G145" s="37"/>
      <c r="H145" s="37"/>
      <c r="I145" s="189"/>
      <c r="J145" s="37"/>
      <c r="K145" s="37"/>
      <c r="L145" s="40"/>
      <c r="M145" s="190"/>
      <c r="N145" s="191"/>
      <c r="O145" s="65"/>
      <c r="P145" s="65"/>
      <c r="Q145" s="65"/>
      <c r="R145" s="65"/>
      <c r="S145" s="65"/>
      <c r="T145" s="66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8" t="s">
        <v>163</v>
      </c>
      <c r="AU145" s="18" t="s">
        <v>83</v>
      </c>
    </row>
    <row r="146" spans="2:51" s="13" customFormat="1" ht="11.25">
      <c r="B146" s="192"/>
      <c r="C146" s="193"/>
      <c r="D146" s="194" t="s">
        <v>165</v>
      </c>
      <c r="E146" s="195" t="s">
        <v>19</v>
      </c>
      <c r="F146" s="196" t="s">
        <v>238</v>
      </c>
      <c r="G146" s="193"/>
      <c r="H146" s="197">
        <v>0.27</v>
      </c>
      <c r="I146" s="198"/>
      <c r="J146" s="193"/>
      <c r="K146" s="193"/>
      <c r="L146" s="199"/>
      <c r="M146" s="200"/>
      <c r="N146" s="201"/>
      <c r="O146" s="201"/>
      <c r="P146" s="201"/>
      <c r="Q146" s="201"/>
      <c r="R146" s="201"/>
      <c r="S146" s="201"/>
      <c r="T146" s="202"/>
      <c r="AT146" s="203" t="s">
        <v>165</v>
      </c>
      <c r="AU146" s="203" t="s">
        <v>83</v>
      </c>
      <c r="AV146" s="13" t="s">
        <v>83</v>
      </c>
      <c r="AW146" s="13" t="s">
        <v>34</v>
      </c>
      <c r="AX146" s="13" t="s">
        <v>81</v>
      </c>
      <c r="AY146" s="203" t="s">
        <v>153</v>
      </c>
    </row>
    <row r="147" spans="1:65" s="2" customFormat="1" ht="37.9" customHeight="1">
      <c r="A147" s="35"/>
      <c r="B147" s="36"/>
      <c r="C147" s="174" t="s">
        <v>239</v>
      </c>
      <c r="D147" s="174" t="s">
        <v>156</v>
      </c>
      <c r="E147" s="175" t="s">
        <v>240</v>
      </c>
      <c r="F147" s="176" t="s">
        <v>241</v>
      </c>
      <c r="G147" s="177" t="s">
        <v>242</v>
      </c>
      <c r="H147" s="178">
        <v>1</v>
      </c>
      <c r="I147" s="179"/>
      <c r="J147" s="180">
        <f>ROUND(I147*H147,2)</f>
        <v>0</v>
      </c>
      <c r="K147" s="176" t="s">
        <v>206</v>
      </c>
      <c r="L147" s="40"/>
      <c r="M147" s="181" t="s">
        <v>19</v>
      </c>
      <c r="N147" s="182" t="s">
        <v>44</v>
      </c>
      <c r="O147" s="65"/>
      <c r="P147" s="183">
        <f>O147*H147</f>
        <v>0</v>
      </c>
      <c r="Q147" s="183">
        <v>1E-05</v>
      </c>
      <c r="R147" s="183">
        <f>Q147*H147</f>
        <v>1E-05</v>
      </c>
      <c r="S147" s="183">
        <v>0</v>
      </c>
      <c r="T147" s="184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85" t="s">
        <v>161</v>
      </c>
      <c r="AT147" s="185" t="s">
        <v>156</v>
      </c>
      <c r="AU147" s="185" t="s">
        <v>83</v>
      </c>
      <c r="AY147" s="18" t="s">
        <v>153</v>
      </c>
      <c r="BE147" s="186">
        <f>IF(N147="základní",J147,0)</f>
        <v>0</v>
      </c>
      <c r="BF147" s="186">
        <f>IF(N147="snížená",J147,0)</f>
        <v>0</v>
      </c>
      <c r="BG147" s="186">
        <f>IF(N147="zákl. přenesená",J147,0)</f>
        <v>0</v>
      </c>
      <c r="BH147" s="186">
        <f>IF(N147="sníž. přenesená",J147,0)</f>
        <v>0</v>
      </c>
      <c r="BI147" s="186">
        <f>IF(N147="nulová",J147,0)</f>
        <v>0</v>
      </c>
      <c r="BJ147" s="18" t="s">
        <v>81</v>
      </c>
      <c r="BK147" s="186">
        <f>ROUND(I147*H147,2)</f>
        <v>0</v>
      </c>
      <c r="BL147" s="18" t="s">
        <v>161</v>
      </c>
      <c r="BM147" s="185" t="s">
        <v>243</v>
      </c>
    </row>
    <row r="148" spans="2:63" s="12" customFormat="1" ht="22.9" customHeight="1">
      <c r="B148" s="158"/>
      <c r="C148" s="159"/>
      <c r="D148" s="160" t="s">
        <v>72</v>
      </c>
      <c r="E148" s="172" t="s">
        <v>244</v>
      </c>
      <c r="F148" s="172" t="s">
        <v>245</v>
      </c>
      <c r="G148" s="159"/>
      <c r="H148" s="159"/>
      <c r="I148" s="162"/>
      <c r="J148" s="173">
        <f>BK148</f>
        <v>0</v>
      </c>
      <c r="K148" s="159"/>
      <c r="L148" s="164"/>
      <c r="M148" s="165"/>
      <c r="N148" s="166"/>
      <c r="O148" s="166"/>
      <c r="P148" s="167">
        <f>SUM(P149:P160)</f>
        <v>0</v>
      </c>
      <c r="Q148" s="166"/>
      <c r="R148" s="167">
        <f>SUM(R149:R160)</f>
        <v>0</v>
      </c>
      <c r="S148" s="166"/>
      <c r="T148" s="168">
        <f>SUM(T149:T160)</f>
        <v>0</v>
      </c>
      <c r="AR148" s="169" t="s">
        <v>81</v>
      </c>
      <c r="AT148" s="170" t="s">
        <v>72</v>
      </c>
      <c r="AU148" s="170" t="s">
        <v>81</v>
      </c>
      <c r="AY148" s="169" t="s">
        <v>153</v>
      </c>
      <c r="BK148" s="171">
        <f>SUM(BK149:BK160)</f>
        <v>0</v>
      </c>
    </row>
    <row r="149" spans="1:65" s="2" customFormat="1" ht="37.9" customHeight="1">
      <c r="A149" s="35"/>
      <c r="B149" s="36"/>
      <c r="C149" s="174" t="s">
        <v>246</v>
      </c>
      <c r="D149" s="174" t="s">
        <v>156</v>
      </c>
      <c r="E149" s="175" t="s">
        <v>791</v>
      </c>
      <c r="F149" s="176" t="s">
        <v>792</v>
      </c>
      <c r="G149" s="177" t="s">
        <v>249</v>
      </c>
      <c r="H149" s="178">
        <v>2.244</v>
      </c>
      <c r="I149" s="179"/>
      <c r="J149" s="180">
        <f>ROUND(I149*H149,2)</f>
        <v>0</v>
      </c>
      <c r="K149" s="176" t="s">
        <v>160</v>
      </c>
      <c r="L149" s="40"/>
      <c r="M149" s="181" t="s">
        <v>19</v>
      </c>
      <c r="N149" s="182" t="s">
        <v>44</v>
      </c>
      <c r="O149" s="65"/>
      <c r="P149" s="183">
        <f>O149*H149</f>
        <v>0</v>
      </c>
      <c r="Q149" s="183">
        <v>0</v>
      </c>
      <c r="R149" s="183">
        <f>Q149*H149</f>
        <v>0</v>
      </c>
      <c r="S149" s="183">
        <v>0</v>
      </c>
      <c r="T149" s="184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85" t="s">
        <v>161</v>
      </c>
      <c r="AT149" s="185" t="s">
        <v>156</v>
      </c>
      <c r="AU149" s="185" t="s">
        <v>83</v>
      </c>
      <c r="AY149" s="18" t="s">
        <v>153</v>
      </c>
      <c r="BE149" s="186">
        <f>IF(N149="základní",J149,0)</f>
        <v>0</v>
      </c>
      <c r="BF149" s="186">
        <f>IF(N149="snížená",J149,0)</f>
        <v>0</v>
      </c>
      <c r="BG149" s="186">
        <f>IF(N149="zákl. přenesená",J149,0)</f>
        <v>0</v>
      </c>
      <c r="BH149" s="186">
        <f>IF(N149="sníž. přenesená",J149,0)</f>
        <v>0</v>
      </c>
      <c r="BI149" s="186">
        <f>IF(N149="nulová",J149,0)</f>
        <v>0</v>
      </c>
      <c r="BJ149" s="18" t="s">
        <v>81</v>
      </c>
      <c r="BK149" s="186">
        <f>ROUND(I149*H149,2)</f>
        <v>0</v>
      </c>
      <c r="BL149" s="18" t="s">
        <v>161</v>
      </c>
      <c r="BM149" s="185" t="s">
        <v>793</v>
      </c>
    </row>
    <row r="150" spans="1:47" s="2" customFormat="1" ht="11.25">
      <c r="A150" s="35"/>
      <c r="B150" s="36"/>
      <c r="C150" s="37"/>
      <c r="D150" s="187" t="s">
        <v>163</v>
      </c>
      <c r="E150" s="37"/>
      <c r="F150" s="188" t="s">
        <v>794</v>
      </c>
      <c r="G150" s="37"/>
      <c r="H150" s="37"/>
      <c r="I150" s="189"/>
      <c r="J150" s="37"/>
      <c r="K150" s="37"/>
      <c r="L150" s="40"/>
      <c r="M150" s="190"/>
      <c r="N150" s="191"/>
      <c r="O150" s="65"/>
      <c r="P150" s="65"/>
      <c r="Q150" s="65"/>
      <c r="R150" s="65"/>
      <c r="S150" s="65"/>
      <c r="T150" s="66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8" t="s">
        <v>163</v>
      </c>
      <c r="AU150" s="18" t="s">
        <v>83</v>
      </c>
    </row>
    <row r="151" spans="1:65" s="2" customFormat="1" ht="33" customHeight="1">
      <c r="A151" s="35"/>
      <c r="B151" s="36"/>
      <c r="C151" s="174" t="s">
        <v>212</v>
      </c>
      <c r="D151" s="174" t="s">
        <v>156</v>
      </c>
      <c r="E151" s="175" t="s">
        <v>252</v>
      </c>
      <c r="F151" s="176" t="s">
        <v>253</v>
      </c>
      <c r="G151" s="177" t="s">
        <v>249</v>
      </c>
      <c r="H151" s="178">
        <v>2.244</v>
      </c>
      <c r="I151" s="179"/>
      <c r="J151" s="180">
        <f>ROUND(I151*H151,2)</f>
        <v>0</v>
      </c>
      <c r="K151" s="176" t="s">
        <v>160</v>
      </c>
      <c r="L151" s="40"/>
      <c r="M151" s="181" t="s">
        <v>19</v>
      </c>
      <c r="N151" s="182" t="s">
        <v>44</v>
      </c>
      <c r="O151" s="65"/>
      <c r="P151" s="183">
        <f>O151*H151</f>
        <v>0</v>
      </c>
      <c r="Q151" s="183">
        <v>0</v>
      </c>
      <c r="R151" s="183">
        <f>Q151*H151</f>
        <v>0</v>
      </c>
      <c r="S151" s="183">
        <v>0</v>
      </c>
      <c r="T151" s="184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85" t="s">
        <v>161</v>
      </c>
      <c r="AT151" s="185" t="s">
        <v>156</v>
      </c>
      <c r="AU151" s="185" t="s">
        <v>83</v>
      </c>
      <c r="AY151" s="18" t="s">
        <v>153</v>
      </c>
      <c r="BE151" s="186">
        <f>IF(N151="základní",J151,0)</f>
        <v>0</v>
      </c>
      <c r="BF151" s="186">
        <f>IF(N151="snížená",J151,0)</f>
        <v>0</v>
      </c>
      <c r="BG151" s="186">
        <f>IF(N151="zákl. přenesená",J151,0)</f>
        <v>0</v>
      </c>
      <c r="BH151" s="186">
        <f>IF(N151="sníž. přenesená",J151,0)</f>
        <v>0</v>
      </c>
      <c r="BI151" s="186">
        <f>IF(N151="nulová",J151,0)</f>
        <v>0</v>
      </c>
      <c r="BJ151" s="18" t="s">
        <v>81</v>
      </c>
      <c r="BK151" s="186">
        <f>ROUND(I151*H151,2)</f>
        <v>0</v>
      </c>
      <c r="BL151" s="18" t="s">
        <v>161</v>
      </c>
      <c r="BM151" s="185" t="s">
        <v>254</v>
      </c>
    </row>
    <row r="152" spans="1:47" s="2" customFormat="1" ht="11.25">
      <c r="A152" s="35"/>
      <c r="B152" s="36"/>
      <c r="C152" s="37"/>
      <c r="D152" s="187" t="s">
        <v>163</v>
      </c>
      <c r="E152" s="37"/>
      <c r="F152" s="188" t="s">
        <v>255</v>
      </c>
      <c r="G152" s="37"/>
      <c r="H152" s="37"/>
      <c r="I152" s="189"/>
      <c r="J152" s="37"/>
      <c r="K152" s="37"/>
      <c r="L152" s="40"/>
      <c r="M152" s="190"/>
      <c r="N152" s="191"/>
      <c r="O152" s="65"/>
      <c r="P152" s="65"/>
      <c r="Q152" s="65"/>
      <c r="R152" s="65"/>
      <c r="S152" s="65"/>
      <c r="T152" s="66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8" t="s">
        <v>163</v>
      </c>
      <c r="AU152" s="18" t="s">
        <v>83</v>
      </c>
    </row>
    <row r="153" spans="1:65" s="2" customFormat="1" ht="44.25" customHeight="1">
      <c r="A153" s="35"/>
      <c r="B153" s="36"/>
      <c r="C153" s="174" t="s">
        <v>256</v>
      </c>
      <c r="D153" s="174" t="s">
        <v>156</v>
      </c>
      <c r="E153" s="175" t="s">
        <v>257</v>
      </c>
      <c r="F153" s="176" t="s">
        <v>258</v>
      </c>
      <c r="G153" s="177" t="s">
        <v>249</v>
      </c>
      <c r="H153" s="178">
        <v>41.914</v>
      </c>
      <c r="I153" s="179"/>
      <c r="J153" s="180">
        <f>ROUND(I153*H153,2)</f>
        <v>0</v>
      </c>
      <c r="K153" s="176" t="s">
        <v>160</v>
      </c>
      <c r="L153" s="40"/>
      <c r="M153" s="181" t="s">
        <v>19</v>
      </c>
      <c r="N153" s="182" t="s">
        <v>44</v>
      </c>
      <c r="O153" s="65"/>
      <c r="P153" s="183">
        <f>O153*H153</f>
        <v>0</v>
      </c>
      <c r="Q153" s="183">
        <v>0</v>
      </c>
      <c r="R153" s="183">
        <f>Q153*H153</f>
        <v>0</v>
      </c>
      <c r="S153" s="183">
        <v>0</v>
      </c>
      <c r="T153" s="184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5" t="s">
        <v>161</v>
      </c>
      <c r="AT153" s="185" t="s">
        <v>156</v>
      </c>
      <c r="AU153" s="185" t="s">
        <v>83</v>
      </c>
      <c r="AY153" s="18" t="s">
        <v>153</v>
      </c>
      <c r="BE153" s="186">
        <f>IF(N153="základní",J153,0)</f>
        <v>0</v>
      </c>
      <c r="BF153" s="186">
        <f>IF(N153="snížená",J153,0)</f>
        <v>0</v>
      </c>
      <c r="BG153" s="186">
        <f>IF(N153="zákl. přenesená",J153,0)</f>
        <v>0</v>
      </c>
      <c r="BH153" s="186">
        <f>IF(N153="sníž. přenesená",J153,0)</f>
        <v>0</v>
      </c>
      <c r="BI153" s="186">
        <f>IF(N153="nulová",J153,0)</f>
        <v>0</v>
      </c>
      <c r="BJ153" s="18" t="s">
        <v>81</v>
      </c>
      <c r="BK153" s="186">
        <f>ROUND(I153*H153,2)</f>
        <v>0</v>
      </c>
      <c r="BL153" s="18" t="s">
        <v>161</v>
      </c>
      <c r="BM153" s="185" t="s">
        <v>259</v>
      </c>
    </row>
    <row r="154" spans="1:47" s="2" customFormat="1" ht="11.25">
      <c r="A154" s="35"/>
      <c r="B154" s="36"/>
      <c r="C154" s="37"/>
      <c r="D154" s="187" t="s">
        <v>163</v>
      </c>
      <c r="E154" s="37"/>
      <c r="F154" s="188" t="s">
        <v>260</v>
      </c>
      <c r="G154" s="37"/>
      <c r="H154" s="37"/>
      <c r="I154" s="189"/>
      <c r="J154" s="37"/>
      <c r="K154" s="37"/>
      <c r="L154" s="40"/>
      <c r="M154" s="190"/>
      <c r="N154" s="191"/>
      <c r="O154" s="65"/>
      <c r="P154" s="65"/>
      <c r="Q154" s="65"/>
      <c r="R154" s="65"/>
      <c r="S154" s="65"/>
      <c r="T154" s="66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8" t="s">
        <v>163</v>
      </c>
      <c r="AU154" s="18" t="s">
        <v>83</v>
      </c>
    </row>
    <row r="155" spans="2:51" s="13" customFormat="1" ht="11.25">
      <c r="B155" s="192"/>
      <c r="C155" s="193"/>
      <c r="D155" s="194" t="s">
        <v>165</v>
      </c>
      <c r="E155" s="195" t="s">
        <v>19</v>
      </c>
      <c r="F155" s="196" t="s">
        <v>261</v>
      </c>
      <c r="G155" s="193"/>
      <c r="H155" s="197">
        <v>41.914</v>
      </c>
      <c r="I155" s="198"/>
      <c r="J155" s="193"/>
      <c r="K155" s="193"/>
      <c r="L155" s="199"/>
      <c r="M155" s="200"/>
      <c r="N155" s="201"/>
      <c r="O155" s="201"/>
      <c r="P155" s="201"/>
      <c r="Q155" s="201"/>
      <c r="R155" s="201"/>
      <c r="S155" s="201"/>
      <c r="T155" s="202"/>
      <c r="AT155" s="203" t="s">
        <v>165</v>
      </c>
      <c r="AU155" s="203" t="s">
        <v>83</v>
      </c>
      <c r="AV155" s="13" t="s">
        <v>83</v>
      </c>
      <c r="AW155" s="13" t="s">
        <v>34</v>
      </c>
      <c r="AX155" s="13" t="s">
        <v>81</v>
      </c>
      <c r="AY155" s="203" t="s">
        <v>153</v>
      </c>
    </row>
    <row r="156" spans="1:65" s="2" customFormat="1" ht="44.25" customHeight="1">
      <c r="A156" s="35"/>
      <c r="B156" s="36"/>
      <c r="C156" s="174" t="s">
        <v>262</v>
      </c>
      <c r="D156" s="174" t="s">
        <v>156</v>
      </c>
      <c r="E156" s="175" t="s">
        <v>263</v>
      </c>
      <c r="F156" s="176" t="s">
        <v>264</v>
      </c>
      <c r="G156" s="177" t="s">
        <v>249</v>
      </c>
      <c r="H156" s="178">
        <v>1.35</v>
      </c>
      <c r="I156" s="179"/>
      <c r="J156" s="180">
        <f>ROUND(I156*H156,2)</f>
        <v>0</v>
      </c>
      <c r="K156" s="176" t="s">
        <v>160</v>
      </c>
      <c r="L156" s="40"/>
      <c r="M156" s="181" t="s">
        <v>19</v>
      </c>
      <c r="N156" s="182" t="s">
        <v>44</v>
      </c>
      <c r="O156" s="65"/>
      <c r="P156" s="183">
        <f>O156*H156</f>
        <v>0</v>
      </c>
      <c r="Q156" s="183">
        <v>0</v>
      </c>
      <c r="R156" s="183">
        <f>Q156*H156</f>
        <v>0</v>
      </c>
      <c r="S156" s="183">
        <v>0</v>
      </c>
      <c r="T156" s="184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85" t="s">
        <v>161</v>
      </c>
      <c r="AT156" s="185" t="s">
        <v>156</v>
      </c>
      <c r="AU156" s="185" t="s">
        <v>83</v>
      </c>
      <c r="AY156" s="18" t="s">
        <v>153</v>
      </c>
      <c r="BE156" s="186">
        <f>IF(N156="základní",J156,0)</f>
        <v>0</v>
      </c>
      <c r="BF156" s="186">
        <f>IF(N156="snížená",J156,0)</f>
        <v>0</v>
      </c>
      <c r="BG156" s="186">
        <f>IF(N156="zákl. přenesená",J156,0)</f>
        <v>0</v>
      </c>
      <c r="BH156" s="186">
        <f>IF(N156="sníž. přenesená",J156,0)</f>
        <v>0</v>
      </c>
      <c r="BI156" s="186">
        <f>IF(N156="nulová",J156,0)</f>
        <v>0</v>
      </c>
      <c r="BJ156" s="18" t="s">
        <v>81</v>
      </c>
      <c r="BK156" s="186">
        <f>ROUND(I156*H156,2)</f>
        <v>0</v>
      </c>
      <c r="BL156" s="18" t="s">
        <v>161</v>
      </c>
      <c r="BM156" s="185" t="s">
        <v>265</v>
      </c>
    </row>
    <row r="157" spans="1:47" s="2" customFormat="1" ht="11.25">
      <c r="A157" s="35"/>
      <c r="B157" s="36"/>
      <c r="C157" s="37"/>
      <c r="D157" s="187" t="s">
        <v>163</v>
      </c>
      <c r="E157" s="37"/>
      <c r="F157" s="188" t="s">
        <v>266</v>
      </c>
      <c r="G157" s="37"/>
      <c r="H157" s="37"/>
      <c r="I157" s="189"/>
      <c r="J157" s="37"/>
      <c r="K157" s="37"/>
      <c r="L157" s="40"/>
      <c r="M157" s="190"/>
      <c r="N157" s="191"/>
      <c r="O157" s="65"/>
      <c r="P157" s="65"/>
      <c r="Q157" s="65"/>
      <c r="R157" s="65"/>
      <c r="S157" s="65"/>
      <c r="T157" s="66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8" t="s">
        <v>163</v>
      </c>
      <c r="AU157" s="18" t="s">
        <v>83</v>
      </c>
    </row>
    <row r="158" spans="2:51" s="13" customFormat="1" ht="11.25">
      <c r="B158" s="192"/>
      <c r="C158" s="193"/>
      <c r="D158" s="194" t="s">
        <v>165</v>
      </c>
      <c r="E158" s="195" t="s">
        <v>19</v>
      </c>
      <c r="F158" s="196" t="s">
        <v>267</v>
      </c>
      <c r="G158" s="193"/>
      <c r="H158" s="197">
        <v>1.35</v>
      </c>
      <c r="I158" s="198"/>
      <c r="J158" s="193"/>
      <c r="K158" s="193"/>
      <c r="L158" s="199"/>
      <c r="M158" s="200"/>
      <c r="N158" s="201"/>
      <c r="O158" s="201"/>
      <c r="P158" s="201"/>
      <c r="Q158" s="201"/>
      <c r="R158" s="201"/>
      <c r="S158" s="201"/>
      <c r="T158" s="202"/>
      <c r="AT158" s="203" t="s">
        <v>165</v>
      </c>
      <c r="AU158" s="203" t="s">
        <v>83</v>
      </c>
      <c r="AV158" s="13" t="s">
        <v>83</v>
      </c>
      <c r="AW158" s="13" t="s">
        <v>34</v>
      </c>
      <c r="AX158" s="13" t="s">
        <v>81</v>
      </c>
      <c r="AY158" s="203" t="s">
        <v>153</v>
      </c>
    </row>
    <row r="159" spans="1:65" s="2" customFormat="1" ht="44.25" customHeight="1">
      <c r="A159" s="35"/>
      <c r="B159" s="36"/>
      <c r="C159" s="174" t="s">
        <v>268</v>
      </c>
      <c r="D159" s="174" t="s">
        <v>156</v>
      </c>
      <c r="E159" s="175" t="s">
        <v>269</v>
      </c>
      <c r="F159" s="176" t="s">
        <v>270</v>
      </c>
      <c r="G159" s="177" t="s">
        <v>249</v>
      </c>
      <c r="H159" s="178">
        <v>0.856</v>
      </c>
      <c r="I159" s="179"/>
      <c r="J159" s="180">
        <f>ROUND(I159*H159,2)</f>
        <v>0</v>
      </c>
      <c r="K159" s="176" t="s">
        <v>160</v>
      </c>
      <c r="L159" s="40"/>
      <c r="M159" s="181" t="s">
        <v>19</v>
      </c>
      <c r="N159" s="182" t="s">
        <v>44</v>
      </c>
      <c r="O159" s="65"/>
      <c r="P159" s="183">
        <f>O159*H159</f>
        <v>0</v>
      </c>
      <c r="Q159" s="183">
        <v>0</v>
      </c>
      <c r="R159" s="183">
        <f>Q159*H159</f>
        <v>0</v>
      </c>
      <c r="S159" s="183">
        <v>0</v>
      </c>
      <c r="T159" s="184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85" t="s">
        <v>161</v>
      </c>
      <c r="AT159" s="185" t="s">
        <v>156</v>
      </c>
      <c r="AU159" s="185" t="s">
        <v>83</v>
      </c>
      <c r="AY159" s="18" t="s">
        <v>153</v>
      </c>
      <c r="BE159" s="186">
        <f>IF(N159="základní",J159,0)</f>
        <v>0</v>
      </c>
      <c r="BF159" s="186">
        <f>IF(N159="snížená",J159,0)</f>
        <v>0</v>
      </c>
      <c r="BG159" s="186">
        <f>IF(N159="zákl. přenesená",J159,0)</f>
        <v>0</v>
      </c>
      <c r="BH159" s="186">
        <f>IF(N159="sníž. přenesená",J159,0)</f>
        <v>0</v>
      </c>
      <c r="BI159" s="186">
        <f>IF(N159="nulová",J159,0)</f>
        <v>0</v>
      </c>
      <c r="BJ159" s="18" t="s">
        <v>81</v>
      </c>
      <c r="BK159" s="186">
        <f>ROUND(I159*H159,2)</f>
        <v>0</v>
      </c>
      <c r="BL159" s="18" t="s">
        <v>161</v>
      </c>
      <c r="BM159" s="185" t="s">
        <v>271</v>
      </c>
    </row>
    <row r="160" spans="1:47" s="2" customFormat="1" ht="11.25">
      <c r="A160" s="35"/>
      <c r="B160" s="36"/>
      <c r="C160" s="37"/>
      <c r="D160" s="187" t="s">
        <v>163</v>
      </c>
      <c r="E160" s="37"/>
      <c r="F160" s="188" t="s">
        <v>272</v>
      </c>
      <c r="G160" s="37"/>
      <c r="H160" s="37"/>
      <c r="I160" s="189"/>
      <c r="J160" s="37"/>
      <c r="K160" s="37"/>
      <c r="L160" s="40"/>
      <c r="M160" s="190"/>
      <c r="N160" s="191"/>
      <c r="O160" s="65"/>
      <c r="P160" s="65"/>
      <c r="Q160" s="65"/>
      <c r="R160" s="65"/>
      <c r="S160" s="65"/>
      <c r="T160" s="66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8" t="s">
        <v>163</v>
      </c>
      <c r="AU160" s="18" t="s">
        <v>83</v>
      </c>
    </row>
    <row r="161" spans="2:63" s="12" customFormat="1" ht="25.9" customHeight="1">
      <c r="B161" s="158"/>
      <c r="C161" s="159"/>
      <c r="D161" s="160" t="s">
        <v>72</v>
      </c>
      <c r="E161" s="161" t="s">
        <v>273</v>
      </c>
      <c r="F161" s="161" t="s">
        <v>274</v>
      </c>
      <c r="G161" s="159"/>
      <c r="H161" s="159"/>
      <c r="I161" s="162"/>
      <c r="J161" s="163">
        <f>BK161</f>
        <v>0</v>
      </c>
      <c r="K161" s="159"/>
      <c r="L161" s="164"/>
      <c r="M161" s="165"/>
      <c r="N161" s="166"/>
      <c r="O161" s="166"/>
      <c r="P161" s="167">
        <f>P162+P185+P196+P211+P249+P273+P283+P300+P309+P320+P327+P345+P355</f>
        <v>0</v>
      </c>
      <c r="Q161" s="166"/>
      <c r="R161" s="167">
        <f>R162+R185+R196+R211+R249+R273+R283+R300+R309+R320+R327+R345+R355</f>
        <v>0.94000102</v>
      </c>
      <c r="S161" s="166"/>
      <c r="T161" s="168">
        <f>T162+T185+T196+T211+T249+T273+T283+T300+T309+T320+T327+T345+T355</f>
        <v>0.11817</v>
      </c>
      <c r="AR161" s="169" t="s">
        <v>83</v>
      </c>
      <c r="AT161" s="170" t="s">
        <v>72</v>
      </c>
      <c r="AU161" s="170" t="s">
        <v>73</v>
      </c>
      <c r="AY161" s="169" t="s">
        <v>153</v>
      </c>
      <c r="BK161" s="171">
        <f>BK162+BK185+BK196+BK211+BK249+BK273+BK283+BK300+BK309+BK320+BK327+BK345+BK355</f>
        <v>0</v>
      </c>
    </row>
    <row r="162" spans="2:63" s="12" customFormat="1" ht="22.9" customHeight="1">
      <c r="B162" s="158"/>
      <c r="C162" s="159"/>
      <c r="D162" s="160" t="s">
        <v>72</v>
      </c>
      <c r="E162" s="172" t="s">
        <v>275</v>
      </c>
      <c r="F162" s="172" t="s">
        <v>276</v>
      </c>
      <c r="G162" s="159"/>
      <c r="H162" s="159"/>
      <c r="I162" s="162"/>
      <c r="J162" s="173">
        <f>BK162</f>
        <v>0</v>
      </c>
      <c r="K162" s="159"/>
      <c r="L162" s="164"/>
      <c r="M162" s="165"/>
      <c r="N162" s="166"/>
      <c r="O162" s="166"/>
      <c r="P162" s="167">
        <f>SUM(P163:P184)</f>
        <v>0</v>
      </c>
      <c r="Q162" s="166"/>
      <c r="R162" s="167">
        <f>SUM(R163:R184)</f>
        <v>0.006286</v>
      </c>
      <c r="S162" s="166"/>
      <c r="T162" s="168">
        <f>SUM(T163:T184)</f>
        <v>0.01168</v>
      </c>
      <c r="AR162" s="169" t="s">
        <v>83</v>
      </c>
      <c r="AT162" s="170" t="s">
        <v>72</v>
      </c>
      <c r="AU162" s="170" t="s">
        <v>81</v>
      </c>
      <c r="AY162" s="169" t="s">
        <v>153</v>
      </c>
      <c r="BK162" s="171">
        <f>SUM(BK163:BK184)</f>
        <v>0</v>
      </c>
    </row>
    <row r="163" spans="1:65" s="2" customFormat="1" ht="24.2" customHeight="1">
      <c r="A163" s="35"/>
      <c r="B163" s="36"/>
      <c r="C163" s="174" t="s">
        <v>277</v>
      </c>
      <c r="D163" s="174" t="s">
        <v>156</v>
      </c>
      <c r="E163" s="175" t="s">
        <v>278</v>
      </c>
      <c r="F163" s="176" t="s">
        <v>279</v>
      </c>
      <c r="G163" s="177" t="s">
        <v>159</v>
      </c>
      <c r="H163" s="178">
        <v>2.92</v>
      </c>
      <c r="I163" s="179"/>
      <c r="J163" s="180">
        <f>ROUND(I163*H163,2)</f>
        <v>0</v>
      </c>
      <c r="K163" s="176" t="s">
        <v>160</v>
      </c>
      <c r="L163" s="40"/>
      <c r="M163" s="181" t="s">
        <v>19</v>
      </c>
      <c r="N163" s="182" t="s">
        <v>44</v>
      </c>
      <c r="O163" s="65"/>
      <c r="P163" s="183">
        <f>O163*H163</f>
        <v>0</v>
      </c>
      <c r="Q163" s="183">
        <v>0</v>
      </c>
      <c r="R163" s="183">
        <f>Q163*H163</f>
        <v>0</v>
      </c>
      <c r="S163" s="183">
        <v>0.004</v>
      </c>
      <c r="T163" s="184">
        <f>S163*H163</f>
        <v>0.01168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85" t="s">
        <v>212</v>
      </c>
      <c r="AT163" s="185" t="s">
        <v>156</v>
      </c>
      <c r="AU163" s="185" t="s">
        <v>83</v>
      </c>
      <c r="AY163" s="18" t="s">
        <v>153</v>
      </c>
      <c r="BE163" s="186">
        <f>IF(N163="základní",J163,0)</f>
        <v>0</v>
      </c>
      <c r="BF163" s="186">
        <f>IF(N163="snížená",J163,0)</f>
        <v>0</v>
      </c>
      <c r="BG163" s="186">
        <f>IF(N163="zákl. přenesená",J163,0)</f>
        <v>0</v>
      </c>
      <c r="BH163" s="186">
        <f>IF(N163="sníž. přenesená",J163,0)</f>
        <v>0</v>
      </c>
      <c r="BI163" s="186">
        <f>IF(N163="nulová",J163,0)</f>
        <v>0</v>
      </c>
      <c r="BJ163" s="18" t="s">
        <v>81</v>
      </c>
      <c r="BK163" s="186">
        <f>ROUND(I163*H163,2)</f>
        <v>0</v>
      </c>
      <c r="BL163" s="18" t="s">
        <v>212</v>
      </c>
      <c r="BM163" s="185" t="s">
        <v>280</v>
      </c>
    </row>
    <row r="164" spans="1:47" s="2" customFormat="1" ht="11.25">
      <c r="A164" s="35"/>
      <c r="B164" s="36"/>
      <c r="C164" s="37"/>
      <c r="D164" s="187" t="s">
        <v>163</v>
      </c>
      <c r="E164" s="37"/>
      <c r="F164" s="188" t="s">
        <v>281</v>
      </c>
      <c r="G164" s="37"/>
      <c r="H164" s="37"/>
      <c r="I164" s="189"/>
      <c r="J164" s="37"/>
      <c r="K164" s="37"/>
      <c r="L164" s="40"/>
      <c r="M164" s="190"/>
      <c r="N164" s="191"/>
      <c r="O164" s="65"/>
      <c r="P164" s="65"/>
      <c r="Q164" s="65"/>
      <c r="R164" s="65"/>
      <c r="S164" s="65"/>
      <c r="T164" s="66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8" t="s">
        <v>163</v>
      </c>
      <c r="AU164" s="18" t="s">
        <v>83</v>
      </c>
    </row>
    <row r="165" spans="2:51" s="13" customFormat="1" ht="11.25">
      <c r="B165" s="192"/>
      <c r="C165" s="193"/>
      <c r="D165" s="194" t="s">
        <v>165</v>
      </c>
      <c r="E165" s="195" t="s">
        <v>19</v>
      </c>
      <c r="F165" s="196" t="s">
        <v>282</v>
      </c>
      <c r="G165" s="193"/>
      <c r="H165" s="197">
        <v>0.749</v>
      </c>
      <c r="I165" s="198"/>
      <c r="J165" s="193"/>
      <c r="K165" s="193"/>
      <c r="L165" s="199"/>
      <c r="M165" s="200"/>
      <c r="N165" s="201"/>
      <c r="O165" s="201"/>
      <c r="P165" s="201"/>
      <c r="Q165" s="201"/>
      <c r="R165" s="201"/>
      <c r="S165" s="201"/>
      <c r="T165" s="202"/>
      <c r="AT165" s="203" t="s">
        <v>165</v>
      </c>
      <c r="AU165" s="203" t="s">
        <v>83</v>
      </c>
      <c r="AV165" s="13" t="s">
        <v>83</v>
      </c>
      <c r="AW165" s="13" t="s">
        <v>34</v>
      </c>
      <c r="AX165" s="13" t="s">
        <v>73</v>
      </c>
      <c r="AY165" s="203" t="s">
        <v>153</v>
      </c>
    </row>
    <row r="166" spans="2:51" s="13" customFormat="1" ht="11.25">
      <c r="B166" s="192"/>
      <c r="C166" s="193"/>
      <c r="D166" s="194" t="s">
        <v>165</v>
      </c>
      <c r="E166" s="195" t="s">
        <v>19</v>
      </c>
      <c r="F166" s="196" t="s">
        <v>283</v>
      </c>
      <c r="G166" s="193"/>
      <c r="H166" s="197">
        <v>1.211</v>
      </c>
      <c r="I166" s="198"/>
      <c r="J166" s="193"/>
      <c r="K166" s="193"/>
      <c r="L166" s="199"/>
      <c r="M166" s="200"/>
      <c r="N166" s="201"/>
      <c r="O166" s="201"/>
      <c r="P166" s="201"/>
      <c r="Q166" s="201"/>
      <c r="R166" s="201"/>
      <c r="S166" s="201"/>
      <c r="T166" s="202"/>
      <c r="AT166" s="203" t="s">
        <v>165</v>
      </c>
      <c r="AU166" s="203" t="s">
        <v>83</v>
      </c>
      <c r="AV166" s="13" t="s">
        <v>83</v>
      </c>
      <c r="AW166" s="13" t="s">
        <v>34</v>
      </c>
      <c r="AX166" s="13" t="s">
        <v>73</v>
      </c>
      <c r="AY166" s="203" t="s">
        <v>153</v>
      </c>
    </row>
    <row r="167" spans="2:51" s="13" customFormat="1" ht="11.25">
      <c r="B167" s="192"/>
      <c r="C167" s="193"/>
      <c r="D167" s="194" t="s">
        <v>165</v>
      </c>
      <c r="E167" s="195" t="s">
        <v>19</v>
      </c>
      <c r="F167" s="196" t="s">
        <v>284</v>
      </c>
      <c r="G167" s="193"/>
      <c r="H167" s="197">
        <v>0.96</v>
      </c>
      <c r="I167" s="198"/>
      <c r="J167" s="193"/>
      <c r="K167" s="193"/>
      <c r="L167" s="199"/>
      <c r="M167" s="200"/>
      <c r="N167" s="201"/>
      <c r="O167" s="201"/>
      <c r="P167" s="201"/>
      <c r="Q167" s="201"/>
      <c r="R167" s="201"/>
      <c r="S167" s="201"/>
      <c r="T167" s="202"/>
      <c r="AT167" s="203" t="s">
        <v>165</v>
      </c>
      <c r="AU167" s="203" t="s">
        <v>83</v>
      </c>
      <c r="AV167" s="13" t="s">
        <v>83</v>
      </c>
      <c r="AW167" s="13" t="s">
        <v>34</v>
      </c>
      <c r="AX167" s="13" t="s">
        <v>73</v>
      </c>
      <c r="AY167" s="203" t="s">
        <v>153</v>
      </c>
    </row>
    <row r="168" spans="2:51" s="14" customFormat="1" ht="11.25">
      <c r="B168" s="204"/>
      <c r="C168" s="205"/>
      <c r="D168" s="194" t="s">
        <v>165</v>
      </c>
      <c r="E168" s="206" t="s">
        <v>19</v>
      </c>
      <c r="F168" s="207" t="s">
        <v>184</v>
      </c>
      <c r="G168" s="205"/>
      <c r="H168" s="208">
        <v>2.92</v>
      </c>
      <c r="I168" s="209"/>
      <c r="J168" s="205"/>
      <c r="K168" s="205"/>
      <c r="L168" s="210"/>
      <c r="M168" s="211"/>
      <c r="N168" s="212"/>
      <c r="O168" s="212"/>
      <c r="P168" s="212"/>
      <c r="Q168" s="212"/>
      <c r="R168" s="212"/>
      <c r="S168" s="212"/>
      <c r="T168" s="213"/>
      <c r="AT168" s="214" t="s">
        <v>165</v>
      </c>
      <c r="AU168" s="214" t="s">
        <v>83</v>
      </c>
      <c r="AV168" s="14" t="s">
        <v>161</v>
      </c>
      <c r="AW168" s="14" t="s">
        <v>34</v>
      </c>
      <c r="AX168" s="14" t="s">
        <v>81</v>
      </c>
      <c r="AY168" s="214" t="s">
        <v>153</v>
      </c>
    </row>
    <row r="169" spans="1:65" s="2" customFormat="1" ht="33" customHeight="1">
      <c r="A169" s="35"/>
      <c r="B169" s="36"/>
      <c r="C169" s="174" t="s">
        <v>7</v>
      </c>
      <c r="D169" s="174" t="s">
        <v>156</v>
      </c>
      <c r="E169" s="175" t="s">
        <v>285</v>
      </c>
      <c r="F169" s="176" t="s">
        <v>286</v>
      </c>
      <c r="G169" s="177" t="s">
        <v>159</v>
      </c>
      <c r="H169" s="178">
        <v>2.92</v>
      </c>
      <c r="I169" s="179"/>
      <c r="J169" s="180">
        <f>ROUND(I169*H169,2)</f>
        <v>0</v>
      </c>
      <c r="K169" s="176" t="s">
        <v>160</v>
      </c>
      <c r="L169" s="40"/>
      <c r="M169" s="181" t="s">
        <v>19</v>
      </c>
      <c r="N169" s="182" t="s">
        <v>44</v>
      </c>
      <c r="O169" s="65"/>
      <c r="P169" s="183">
        <f>O169*H169</f>
        <v>0</v>
      </c>
      <c r="Q169" s="183">
        <v>0</v>
      </c>
      <c r="R169" s="183">
        <f>Q169*H169</f>
        <v>0</v>
      </c>
      <c r="S169" s="183">
        <v>0</v>
      </c>
      <c r="T169" s="184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85" t="s">
        <v>212</v>
      </c>
      <c r="AT169" s="185" t="s">
        <v>156</v>
      </c>
      <c r="AU169" s="185" t="s">
        <v>83</v>
      </c>
      <c r="AY169" s="18" t="s">
        <v>153</v>
      </c>
      <c r="BE169" s="186">
        <f>IF(N169="základní",J169,0)</f>
        <v>0</v>
      </c>
      <c r="BF169" s="186">
        <f>IF(N169="snížená",J169,0)</f>
        <v>0</v>
      </c>
      <c r="BG169" s="186">
        <f>IF(N169="zákl. přenesená",J169,0)</f>
        <v>0</v>
      </c>
      <c r="BH169" s="186">
        <f>IF(N169="sníž. přenesená",J169,0)</f>
        <v>0</v>
      </c>
      <c r="BI169" s="186">
        <f>IF(N169="nulová",J169,0)</f>
        <v>0</v>
      </c>
      <c r="BJ169" s="18" t="s">
        <v>81</v>
      </c>
      <c r="BK169" s="186">
        <f>ROUND(I169*H169,2)</f>
        <v>0</v>
      </c>
      <c r="BL169" s="18" t="s">
        <v>212</v>
      </c>
      <c r="BM169" s="185" t="s">
        <v>287</v>
      </c>
    </row>
    <row r="170" spans="1:47" s="2" customFormat="1" ht="11.25">
      <c r="A170" s="35"/>
      <c r="B170" s="36"/>
      <c r="C170" s="37"/>
      <c r="D170" s="187" t="s">
        <v>163</v>
      </c>
      <c r="E170" s="37"/>
      <c r="F170" s="188" t="s">
        <v>288</v>
      </c>
      <c r="G170" s="37"/>
      <c r="H170" s="37"/>
      <c r="I170" s="189"/>
      <c r="J170" s="37"/>
      <c r="K170" s="37"/>
      <c r="L170" s="40"/>
      <c r="M170" s="190"/>
      <c r="N170" s="191"/>
      <c r="O170" s="65"/>
      <c r="P170" s="65"/>
      <c r="Q170" s="65"/>
      <c r="R170" s="65"/>
      <c r="S170" s="65"/>
      <c r="T170" s="66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8" t="s">
        <v>163</v>
      </c>
      <c r="AU170" s="18" t="s">
        <v>83</v>
      </c>
    </row>
    <row r="171" spans="2:51" s="13" customFormat="1" ht="11.25">
      <c r="B171" s="192"/>
      <c r="C171" s="193"/>
      <c r="D171" s="194" t="s">
        <v>165</v>
      </c>
      <c r="E171" s="195" t="s">
        <v>19</v>
      </c>
      <c r="F171" s="196" t="s">
        <v>282</v>
      </c>
      <c r="G171" s="193"/>
      <c r="H171" s="197">
        <v>0.749</v>
      </c>
      <c r="I171" s="198"/>
      <c r="J171" s="193"/>
      <c r="K171" s="193"/>
      <c r="L171" s="199"/>
      <c r="M171" s="200"/>
      <c r="N171" s="201"/>
      <c r="O171" s="201"/>
      <c r="P171" s="201"/>
      <c r="Q171" s="201"/>
      <c r="R171" s="201"/>
      <c r="S171" s="201"/>
      <c r="T171" s="202"/>
      <c r="AT171" s="203" t="s">
        <v>165</v>
      </c>
      <c r="AU171" s="203" t="s">
        <v>83</v>
      </c>
      <c r="AV171" s="13" t="s">
        <v>83</v>
      </c>
      <c r="AW171" s="13" t="s">
        <v>34</v>
      </c>
      <c r="AX171" s="13" t="s">
        <v>73</v>
      </c>
      <c r="AY171" s="203" t="s">
        <v>153</v>
      </c>
    </row>
    <row r="172" spans="2:51" s="13" customFormat="1" ht="11.25">
      <c r="B172" s="192"/>
      <c r="C172" s="193"/>
      <c r="D172" s="194" t="s">
        <v>165</v>
      </c>
      <c r="E172" s="195" t="s">
        <v>19</v>
      </c>
      <c r="F172" s="196" t="s">
        <v>283</v>
      </c>
      <c r="G172" s="193"/>
      <c r="H172" s="197">
        <v>1.211</v>
      </c>
      <c r="I172" s="198"/>
      <c r="J172" s="193"/>
      <c r="K172" s="193"/>
      <c r="L172" s="199"/>
      <c r="M172" s="200"/>
      <c r="N172" s="201"/>
      <c r="O172" s="201"/>
      <c r="P172" s="201"/>
      <c r="Q172" s="201"/>
      <c r="R172" s="201"/>
      <c r="S172" s="201"/>
      <c r="T172" s="202"/>
      <c r="AT172" s="203" t="s">
        <v>165</v>
      </c>
      <c r="AU172" s="203" t="s">
        <v>83</v>
      </c>
      <c r="AV172" s="13" t="s">
        <v>83</v>
      </c>
      <c r="AW172" s="13" t="s">
        <v>34</v>
      </c>
      <c r="AX172" s="13" t="s">
        <v>73</v>
      </c>
      <c r="AY172" s="203" t="s">
        <v>153</v>
      </c>
    </row>
    <row r="173" spans="2:51" s="13" customFormat="1" ht="11.25">
      <c r="B173" s="192"/>
      <c r="C173" s="193"/>
      <c r="D173" s="194" t="s">
        <v>165</v>
      </c>
      <c r="E173" s="195" t="s">
        <v>19</v>
      </c>
      <c r="F173" s="196" t="s">
        <v>284</v>
      </c>
      <c r="G173" s="193"/>
      <c r="H173" s="197">
        <v>0.96</v>
      </c>
      <c r="I173" s="198"/>
      <c r="J173" s="193"/>
      <c r="K173" s="193"/>
      <c r="L173" s="199"/>
      <c r="M173" s="200"/>
      <c r="N173" s="201"/>
      <c r="O173" s="201"/>
      <c r="P173" s="201"/>
      <c r="Q173" s="201"/>
      <c r="R173" s="201"/>
      <c r="S173" s="201"/>
      <c r="T173" s="202"/>
      <c r="AT173" s="203" t="s">
        <v>165</v>
      </c>
      <c r="AU173" s="203" t="s">
        <v>83</v>
      </c>
      <c r="AV173" s="13" t="s">
        <v>83</v>
      </c>
      <c r="AW173" s="13" t="s">
        <v>34</v>
      </c>
      <c r="AX173" s="13" t="s">
        <v>73</v>
      </c>
      <c r="AY173" s="203" t="s">
        <v>153</v>
      </c>
    </row>
    <row r="174" spans="2:51" s="14" customFormat="1" ht="11.25">
      <c r="B174" s="204"/>
      <c r="C174" s="205"/>
      <c r="D174" s="194" t="s">
        <v>165</v>
      </c>
      <c r="E174" s="206" t="s">
        <v>19</v>
      </c>
      <c r="F174" s="207" t="s">
        <v>184</v>
      </c>
      <c r="G174" s="205"/>
      <c r="H174" s="208">
        <v>2.92</v>
      </c>
      <c r="I174" s="209"/>
      <c r="J174" s="205"/>
      <c r="K174" s="205"/>
      <c r="L174" s="210"/>
      <c r="M174" s="211"/>
      <c r="N174" s="212"/>
      <c r="O174" s="212"/>
      <c r="P174" s="212"/>
      <c r="Q174" s="212"/>
      <c r="R174" s="212"/>
      <c r="S174" s="212"/>
      <c r="T174" s="213"/>
      <c r="AT174" s="214" t="s">
        <v>165</v>
      </c>
      <c r="AU174" s="214" t="s">
        <v>83</v>
      </c>
      <c r="AV174" s="14" t="s">
        <v>161</v>
      </c>
      <c r="AW174" s="14" t="s">
        <v>34</v>
      </c>
      <c r="AX174" s="14" t="s">
        <v>81</v>
      </c>
      <c r="AY174" s="214" t="s">
        <v>153</v>
      </c>
    </row>
    <row r="175" spans="1:65" s="2" customFormat="1" ht="33" customHeight="1">
      <c r="A175" s="35"/>
      <c r="B175" s="36"/>
      <c r="C175" s="174" t="s">
        <v>289</v>
      </c>
      <c r="D175" s="174" t="s">
        <v>156</v>
      </c>
      <c r="E175" s="175" t="s">
        <v>290</v>
      </c>
      <c r="F175" s="176" t="s">
        <v>291</v>
      </c>
      <c r="G175" s="177" t="s">
        <v>159</v>
      </c>
      <c r="H175" s="178">
        <v>7.557</v>
      </c>
      <c r="I175" s="179"/>
      <c r="J175" s="180">
        <f>ROUND(I175*H175,2)</f>
        <v>0</v>
      </c>
      <c r="K175" s="176" t="s">
        <v>160</v>
      </c>
      <c r="L175" s="40"/>
      <c r="M175" s="181" t="s">
        <v>19</v>
      </c>
      <c r="N175" s="182" t="s">
        <v>44</v>
      </c>
      <c r="O175" s="65"/>
      <c r="P175" s="183">
        <f>O175*H175</f>
        <v>0</v>
      </c>
      <c r="Q175" s="183">
        <v>0</v>
      </c>
      <c r="R175" s="183">
        <f>Q175*H175</f>
        <v>0</v>
      </c>
      <c r="S175" s="183">
        <v>0</v>
      </c>
      <c r="T175" s="184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85" t="s">
        <v>212</v>
      </c>
      <c r="AT175" s="185" t="s">
        <v>156</v>
      </c>
      <c r="AU175" s="185" t="s">
        <v>83</v>
      </c>
      <c r="AY175" s="18" t="s">
        <v>153</v>
      </c>
      <c r="BE175" s="186">
        <f>IF(N175="základní",J175,0)</f>
        <v>0</v>
      </c>
      <c r="BF175" s="186">
        <f>IF(N175="snížená",J175,0)</f>
        <v>0</v>
      </c>
      <c r="BG175" s="186">
        <f>IF(N175="zákl. přenesená",J175,0)</f>
        <v>0</v>
      </c>
      <c r="BH175" s="186">
        <f>IF(N175="sníž. přenesená",J175,0)</f>
        <v>0</v>
      </c>
      <c r="BI175" s="186">
        <f>IF(N175="nulová",J175,0)</f>
        <v>0</v>
      </c>
      <c r="BJ175" s="18" t="s">
        <v>81</v>
      </c>
      <c r="BK175" s="186">
        <f>ROUND(I175*H175,2)</f>
        <v>0</v>
      </c>
      <c r="BL175" s="18" t="s">
        <v>212</v>
      </c>
      <c r="BM175" s="185" t="s">
        <v>292</v>
      </c>
    </row>
    <row r="176" spans="1:47" s="2" customFormat="1" ht="11.25">
      <c r="A176" s="35"/>
      <c r="B176" s="36"/>
      <c r="C176" s="37"/>
      <c r="D176" s="187" t="s">
        <v>163</v>
      </c>
      <c r="E176" s="37"/>
      <c r="F176" s="188" t="s">
        <v>293</v>
      </c>
      <c r="G176" s="37"/>
      <c r="H176" s="37"/>
      <c r="I176" s="189"/>
      <c r="J176" s="37"/>
      <c r="K176" s="37"/>
      <c r="L176" s="40"/>
      <c r="M176" s="190"/>
      <c r="N176" s="191"/>
      <c r="O176" s="65"/>
      <c r="P176" s="65"/>
      <c r="Q176" s="65"/>
      <c r="R176" s="65"/>
      <c r="S176" s="65"/>
      <c r="T176" s="66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8" t="s">
        <v>163</v>
      </c>
      <c r="AU176" s="18" t="s">
        <v>83</v>
      </c>
    </row>
    <row r="177" spans="2:51" s="13" customFormat="1" ht="11.25">
      <c r="B177" s="192"/>
      <c r="C177" s="193"/>
      <c r="D177" s="194" t="s">
        <v>165</v>
      </c>
      <c r="E177" s="195" t="s">
        <v>19</v>
      </c>
      <c r="F177" s="196" t="s">
        <v>294</v>
      </c>
      <c r="G177" s="193"/>
      <c r="H177" s="197">
        <v>0.78</v>
      </c>
      <c r="I177" s="198"/>
      <c r="J177" s="193"/>
      <c r="K177" s="193"/>
      <c r="L177" s="199"/>
      <c r="M177" s="200"/>
      <c r="N177" s="201"/>
      <c r="O177" s="201"/>
      <c r="P177" s="201"/>
      <c r="Q177" s="201"/>
      <c r="R177" s="201"/>
      <c r="S177" s="201"/>
      <c r="T177" s="202"/>
      <c r="AT177" s="203" t="s">
        <v>165</v>
      </c>
      <c r="AU177" s="203" t="s">
        <v>83</v>
      </c>
      <c r="AV177" s="13" t="s">
        <v>83</v>
      </c>
      <c r="AW177" s="13" t="s">
        <v>34</v>
      </c>
      <c r="AX177" s="13" t="s">
        <v>73</v>
      </c>
      <c r="AY177" s="203" t="s">
        <v>153</v>
      </c>
    </row>
    <row r="178" spans="2:51" s="13" customFormat="1" ht="11.25">
      <c r="B178" s="192"/>
      <c r="C178" s="193"/>
      <c r="D178" s="194" t="s">
        <v>165</v>
      </c>
      <c r="E178" s="195" t="s">
        <v>19</v>
      </c>
      <c r="F178" s="196" t="s">
        <v>295</v>
      </c>
      <c r="G178" s="193"/>
      <c r="H178" s="197">
        <v>5.757</v>
      </c>
      <c r="I178" s="198"/>
      <c r="J178" s="193"/>
      <c r="K178" s="193"/>
      <c r="L178" s="199"/>
      <c r="M178" s="200"/>
      <c r="N178" s="201"/>
      <c r="O178" s="201"/>
      <c r="P178" s="201"/>
      <c r="Q178" s="201"/>
      <c r="R178" s="201"/>
      <c r="S178" s="201"/>
      <c r="T178" s="202"/>
      <c r="AT178" s="203" t="s">
        <v>165</v>
      </c>
      <c r="AU178" s="203" t="s">
        <v>83</v>
      </c>
      <c r="AV178" s="13" t="s">
        <v>83</v>
      </c>
      <c r="AW178" s="13" t="s">
        <v>34</v>
      </c>
      <c r="AX178" s="13" t="s">
        <v>73</v>
      </c>
      <c r="AY178" s="203" t="s">
        <v>153</v>
      </c>
    </row>
    <row r="179" spans="2:51" s="13" customFormat="1" ht="11.25">
      <c r="B179" s="192"/>
      <c r="C179" s="193"/>
      <c r="D179" s="194" t="s">
        <v>165</v>
      </c>
      <c r="E179" s="195" t="s">
        <v>19</v>
      </c>
      <c r="F179" s="196" t="s">
        <v>296</v>
      </c>
      <c r="G179" s="193"/>
      <c r="H179" s="197">
        <v>1.02</v>
      </c>
      <c r="I179" s="198"/>
      <c r="J179" s="193"/>
      <c r="K179" s="193"/>
      <c r="L179" s="199"/>
      <c r="M179" s="200"/>
      <c r="N179" s="201"/>
      <c r="O179" s="201"/>
      <c r="P179" s="201"/>
      <c r="Q179" s="201"/>
      <c r="R179" s="201"/>
      <c r="S179" s="201"/>
      <c r="T179" s="202"/>
      <c r="AT179" s="203" t="s">
        <v>165</v>
      </c>
      <c r="AU179" s="203" t="s">
        <v>83</v>
      </c>
      <c r="AV179" s="13" t="s">
        <v>83</v>
      </c>
      <c r="AW179" s="13" t="s">
        <v>34</v>
      </c>
      <c r="AX179" s="13" t="s">
        <v>73</v>
      </c>
      <c r="AY179" s="203" t="s">
        <v>153</v>
      </c>
    </row>
    <row r="180" spans="2:51" s="14" customFormat="1" ht="11.25">
      <c r="B180" s="204"/>
      <c r="C180" s="205"/>
      <c r="D180" s="194" t="s">
        <v>165</v>
      </c>
      <c r="E180" s="206" t="s">
        <v>19</v>
      </c>
      <c r="F180" s="207" t="s">
        <v>184</v>
      </c>
      <c r="G180" s="205"/>
      <c r="H180" s="208">
        <v>7.557</v>
      </c>
      <c r="I180" s="209"/>
      <c r="J180" s="205"/>
      <c r="K180" s="205"/>
      <c r="L180" s="210"/>
      <c r="M180" s="211"/>
      <c r="N180" s="212"/>
      <c r="O180" s="212"/>
      <c r="P180" s="212"/>
      <c r="Q180" s="212"/>
      <c r="R180" s="212"/>
      <c r="S180" s="212"/>
      <c r="T180" s="213"/>
      <c r="AT180" s="214" t="s">
        <v>165</v>
      </c>
      <c r="AU180" s="214" t="s">
        <v>83</v>
      </c>
      <c r="AV180" s="14" t="s">
        <v>161</v>
      </c>
      <c r="AW180" s="14" t="s">
        <v>34</v>
      </c>
      <c r="AX180" s="14" t="s">
        <v>81</v>
      </c>
      <c r="AY180" s="214" t="s">
        <v>153</v>
      </c>
    </row>
    <row r="181" spans="1:65" s="2" customFormat="1" ht="24.2" customHeight="1">
      <c r="A181" s="35"/>
      <c r="B181" s="36"/>
      <c r="C181" s="215" t="s">
        <v>297</v>
      </c>
      <c r="D181" s="215" t="s">
        <v>298</v>
      </c>
      <c r="E181" s="216" t="s">
        <v>299</v>
      </c>
      <c r="F181" s="217" t="s">
        <v>300</v>
      </c>
      <c r="G181" s="218" t="s">
        <v>301</v>
      </c>
      <c r="H181" s="219">
        <v>6.286</v>
      </c>
      <c r="I181" s="220"/>
      <c r="J181" s="221">
        <f>ROUND(I181*H181,2)</f>
        <v>0</v>
      </c>
      <c r="K181" s="217" t="s">
        <v>160</v>
      </c>
      <c r="L181" s="222"/>
      <c r="M181" s="223" t="s">
        <v>19</v>
      </c>
      <c r="N181" s="224" t="s">
        <v>44</v>
      </c>
      <c r="O181" s="65"/>
      <c r="P181" s="183">
        <f>O181*H181</f>
        <v>0</v>
      </c>
      <c r="Q181" s="183">
        <v>0.001</v>
      </c>
      <c r="R181" s="183">
        <f>Q181*H181</f>
        <v>0.006286</v>
      </c>
      <c r="S181" s="183">
        <v>0</v>
      </c>
      <c r="T181" s="184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85" t="s">
        <v>302</v>
      </c>
      <c r="AT181" s="185" t="s">
        <v>298</v>
      </c>
      <c r="AU181" s="185" t="s">
        <v>83</v>
      </c>
      <c r="AY181" s="18" t="s">
        <v>153</v>
      </c>
      <c r="BE181" s="186">
        <f>IF(N181="základní",J181,0)</f>
        <v>0</v>
      </c>
      <c r="BF181" s="186">
        <f>IF(N181="snížená",J181,0)</f>
        <v>0</v>
      </c>
      <c r="BG181" s="186">
        <f>IF(N181="zákl. přenesená",J181,0)</f>
        <v>0</v>
      </c>
      <c r="BH181" s="186">
        <f>IF(N181="sníž. přenesená",J181,0)</f>
        <v>0</v>
      </c>
      <c r="BI181" s="186">
        <f>IF(N181="nulová",J181,0)</f>
        <v>0</v>
      </c>
      <c r="BJ181" s="18" t="s">
        <v>81</v>
      </c>
      <c r="BK181" s="186">
        <f>ROUND(I181*H181,2)</f>
        <v>0</v>
      </c>
      <c r="BL181" s="18" t="s">
        <v>212</v>
      </c>
      <c r="BM181" s="185" t="s">
        <v>303</v>
      </c>
    </row>
    <row r="182" spans="2:51" s="13" customFormat="1" ht="11.25">
      <c r="B182" s="192"/>
      <c r="C182" s="193"/>
      <c r="D182" s="194" t="s">
        <v>165</v>
      </c>
      <c r="E182" s="195" t="s">
        <v>19</v>
      </c>
      <c r="F182" s="196" t="s">
        <v>304</v>
      </c>
      <c r="G182" s="193"/>
      <c r="H182" s="197">
        <v>6.286</v>
      </c>
      <c r="I182" s="198"/>
      <c r="J182" s="193"/>
      <c r="K182" s="193"/>
      <c r="L182" s="199"/>
      <c r="M182" s="200"/>
      <c r="N182" s="201"/>
      <c r="O182" s="201"/>
      <c r="P182" s="201"/>
      <c r="Q182" s="201"/>
      <c r="R182" s="201"/>
      <c r="S182" s="201"/>
      <c r="T182" s="202"/>
      <c r="AT182" s="203" t="s">
        <v>165</v>
      </c>
      <c r="AU182" s="203" t="s">
        <v>83</v>
      </c>
      <c r="AV182" s="13" t="s">
        <v>83</v>
      </c>
      <c r="AW182" s="13" t="s">
        <v>34</v>
      </c>
      <c r="AX182" s="13" t="s">
        <v>81</v>
      </c>
      <c r="AY182" s="203" t="s">
        <v>153</v>
      </c>
    </row>
    <row r="183" spans="1:65" s="2" customFormat="1" ht="49.15" customHeight="1">
      <c r="A183" s="35"/>
      <c r="B183" s="36"/>
      <c r="C183" s="174" t="s">
        <v>305</v>
      </c>
      <c r="D183" s="174" t="s">
        <v>156</v>
      </c>
      <c r="E183" s="175" t="s">
        <v>746</v>
      </c>
      <c r="F183" s="176" t="s">
        <v>747</v>
      </c>
      <c r="G183" s="177" t="s">
        <v>249</v>
      </c>
      <c r="H183" s="178">
        <v>0.006</v>
      </c>
      <c r="I183" s="179"/>
      <c r="J183" s="180">
        <f>ROUND(I183*H183,2)</f>
        <v>0</v>
      </c>
      <c r="K183" s="176" t="s">
        <v>160</v>
      </c>
      <c r="L183" s="40"/>
      <c r="M183" s="181" t="s">
        <v>19</v>
      </c>
      <c r="N183" s="182" t="s">
        <v>44</v>
      </c>
      <c r="O183" s="65"/>
      <c r="P183" s="183">
        <f>O183*H183</f>
        <v>0</v>
      </c>
      <c r="Q183" s="183">
        <v>0</v>
      </c>
      <c r="R183" s="183">
        <f>Q183*H183</f>
        <v>0</v>
      </c>
      <c r="S183" s="183">
        <v>0</v>
      </c>
      <c r="T183" s="184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85" t="s">
        <v>212</v>
      </c>
      <c r="AT183" s="185" t="s">
        <v>156</v>
      </c>
      <c r="AU183" s="185" t="s">
        <v>83</v>
      </c>
      <c r="AY183" s="18" t="s">
        <v>153</v>
      </c>
      <c r="BE183" s="186">
        <f>IF(N183="základní",J183,0)</f>
        <v>0</v>
      </c>
      <c r="BF183" s="186">
        <f>IF(N183="snížená",J183,0)</f>
        <v>0</v>
      </c>
      <c r="BG183" s="186">
        <f>IF(N183="zákl. přenesená",J183,0)</f>
        <v>0</v>
      </c>
      <c r="BH183" s="186">
        <f>IF(N183="sníž. přenesená",J183,0)</f>
        <v>0</v>
      </c>
      <c r="BI183" s="186">
        <f>IF(N183="nulová",J183,0)</f>
        <v>0</v>
      </c>
      <c r="BJ183" s="18" t="s">
        <v>81</v>
      </c>
      <c r="BK183" s="186">
        <f>ROUND(I183*H183,2)</f>
        <v>0</v>
      </c>
      <c r="BL183" s="18" t="s">
        <v>212</v>
      </c>
      <c r="BM183" s="185" t="s">
        <v>795</v>
      </c>
    </row>
    <row r="184" spans="1:47" s="2" customFormat="1" ht="11.25">
      <c r="A184" s="35"/>
      <c r="B184" s="36"/>
      <c r="C184" s="37"/>
      <c r="D184" s="187" t="s">
        <v>163</v>
      </c>
      <c r="E184" s="37"/>
      <c r="F184" s="188" t="s">
        <v>749</v>
      </c>
      <c r="G184" s="37"/>
      <c r="H184" s="37"/>
      <c r="I184" s="189"/>
      <c r="J184" s="37"/>
      <c r="K184" s="37"/>
      <c r="L184" s="40"/>
      <c r="M184" s="190"/>
      <c r="N184" s="191"/>
      <c r="O184" s="65"/>
      <c r="P184" s="65"/>
      <c r="Q184" s="65"/>
      <c r="R184" s="65"/>
      <c r="S184" s="65"/>
      <c r="T184" s="66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T184" s="18" t="s">
        <v>163</v>
      </c>
      <c r="AU184" s="18" t="s">
        <v>83</v>
      </c>
    </row>
    <row r="185" spans="2:63" s="12" customFormat="1" ht="22.9" customHeight="1">
      <c r="B185" s="158"/>
      <c r="C185" s="159"/>
      <c r="D185" s="160" t="s">
        <v>72</v>
      </c>
      <c r="E185" s="172" t="s">
        <v>310</v>
      </c>
      <c r="F185" s="172" t="s">
        <v>311</v>
      </c>
      <c r="G185" s="159"/>
      <c r="H185" s="159"/>
      <c r="I185" s="162"/>
      <c r="J185" s="173">
        <f>BK185</f>
        <v>0</v>
      </c>
      <c r="K185" s="159"/>
      <c r="L185" s="164"/>
      <c r="M185" s="165"/>
      <c r="N185" s="166"/>
      <c r="O185" s="166"/>
      <c r="P185" s="167">
        <f>SUM(P186:P195)</f>
        <v>0</v>
      </c>
      <c r="Q185" s="166"/>
      <c r="R185" s="167">
        <f>SUM(R186:R195)</f>
        <v>0.014740000000000001</v>
      </c>
      <c r="S185" s="166"/>
      <c r="T185" s="168">
        <f>SUM(T186:T195)</f>
        <v>0</v>
      </c>
      <c r="AR185" s="169" t="s">
        <v>83</v>
      </c>
      <c r="AT185" s="170" t="s">
        <v>72</v>
      </c>
      <c r="AU185" s="170" t="s">
        <v>81</v>
      </c>
      <c r="AY185" s="169" t="s">
        <v>153</v>
      </c>
      <c r="BK185" s="171">
        <f>SUM(BK186:BK195)</f>
        <v>0</v>
      </c>
    </row>
    <row r="186" spans="1:65" s="2" customFormat="1" ht="21.75" customHeight="1">
      <c r="A186" s="35"/>
      <c r="B186" s="36"/>
      <c r="C186" s="174" t="s">
        <v>312</v>
      </c>
      <c r="D186" s="174" t="s">
        <v>156</v>
      </c>
      <c r="E186" s="175" t="s">
        <v>313</v>
      </c>
      <c r="F186" s="176" t="s">
        <v>314</v>
      </c>
      <c r="G186" s="177" t="s">
        <v>205</v>
      </c>
      <c r="H186" s="178">
        <v>2</v>
      </c>
      <c r="I186" s="179"/>
      <c r="J186" s="180">
        <f>ROUND(I186*H186,2)</f>
        <v>0</v>
      </c>
      <c r="K186" s="176" t="s">
        <v>160</v>
      </c>
      <c r="L186" s="40"/>
      <c r="M186" s="181" t="s">
        <v>19</v>
      </c>
      <c r="N186" s="182" t="s">
        <v>44</v>
      </c>
      <c r="O186" s="65"/>
      <c r="P186" s="183">
        <f>O186*H186</f>
        <v>0</v>
      </c>
      <c r="Q186" s="183">
        <v>0.00071</v>
      </c>
      <c r="R186" s="183">
        <f>Q186*H186</f>
        <v>0.00142</v>
      </c>
      <c r="S186" s="183">
        <v>0</v>
      </c>
      <c r="T186" s="184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85" t="s">
        <v>212</v>
      </c>
      <c r="AT186" s="185" t="s">
        <v>156</v>
      </c>
      <c r="AU186" s="185" t="s">
        <v>83</v>
      </c>
      <c r="AY186" s="18" t="s">
        <v>153</v>
      </c>
      <c r="BE186" s="186">
        <f>IF(N186="základní",J186,0)</f>
        <v>0</v>
      </c>
      <c r="BF186" s="186">
        <f>IF(N186="snížená",J186,0)</f>
        <v>0</v>
      </c>
      <c r="BG186" s="186">
        <f>IF(N186="zákl. přenesená",J186,0)</f>
        <v>0</v>
      </c>
      <c r="BH186" s="186">
        <f>IF(N186="sníž. přenesená",J186,0)</f>
        <v>0</v>
      </c>
      <c r="BI186" s="186">
        <f>IF(N186="nulová",J186,0)</f>
        <v>0</v>
      </c>
      <c r="BJ186" s="18" t="s">
        <v>81</v>
      </c>
      <c r="BK186" s="186">
        <f>ROUND(I186*H186,2)</f>
        <v>0</v>
      </c>
      <c r="BL186" s="18" t="s">
        <v>212</v>
      </c>
      <c r="BM186" s="185" t="s">
        <v>315</v>
      </c>
    </row>
    <row r="187" spans="1:47" s="2" customFormat="1" ht="11.25">
      <c r="A187" s="35"/>
      <c r="B187" s="36"/>
      <c r="C187" s="37"/>
      <c r="D187" s="187" t="s">
        <v>163</v>
      </c>
      <c r="E187" s="37"/>
      <c r="F187" s="188" t="s">
        <v>316</v>
      </c>
      <c r="G187" s="37"/>
      <c r="H187" s="37"/>
      <c r="I187" s="189"/>
      <c r="J187" s="37"/>
      <c r="K187" s="37"/>
      <c r="L187" s="40"/>
      <c r="M187" s="190"/>
      <c r="N187" s="191"/>
      <c r="O187" s="65"/>
      <c r="P187" s="65"/>
      <c r="Q187" s="65"/>
      <c r="R187" s="65"/>
      <c r="S187" s="65"/>
      <c r="T187" s="66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T187" s="18" t="s">
        <v>163</v>
      </c>
      <c r="AU187" s="18" t="s">
        <v>83</v>
      </c>
    </row>
    <row r="188" spans="1:65" s="2" customFormat="1" ht="24.2" customHeight="1">
      <c r="A188" s="35"/>
      <c r="B188" s="36"/>
      <c r="C188" s="174" t="s">
        <v>317</v>
      </c>
      <c r="D188" s="174" t="s">
        <v>156</v>
      </c>
      <c r="E188" s="175" t="s">
        <v>318</v>
      </c>
      <c r="F188" s="176" t="s">
        <v>319</v>
      </c>
      <c r="G188" s="177" t="s">
        <v>205</v>
      </c>
      <c r="H188" s="178">
        <v>6</v>
      </c>
      <c r="I188" s="179"/>
      <c r="J188" s="180">
        <f>ROUND(I188*H188,2)</f>
        <v>0</v>
      </c>
      <c r="K188" s="176" t="s">
        <v>160</v>
      </c>
      <c r="L188" s="40"/>
      <c r="M188" s="181" t="s">
        <v>19</v>
      </c>
      <c r="N188" s="182" t="s">
        <v>44</v>
      </c>
      <c r="O188" s="65"/>
      <c r="P188" s="183">
        <f>O188*H188</f>
        <v>0</v>
      </c>
      <c r="Q188" s="183">
        <v>0.00206</v>
      </c>
      <c r="R188" s="183">
        <f>Q188*H188</f>
        <v>0.012360000000000001</v>
      </c>
      <c r="S188" s="183">
        <v>0</v>
      </c>
      <c r="T188" s="184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85" t="s">
        <v>212</v>
      </c>
      <c r="AT188" s="185" t="s">
        <v>156</v>
      </c>
      <c r="AU188" s="185" t="s">
        <v>83</v>
      </c>
      <c r="AY188" s="18" t="s">
        <v>153</v>
      </c>
      <c r="BE188" s="186">
        <f>IF(N188="základní",J188,0)</f>
        <v>0</v>
      </c>
      <c r="BF188" s="186">
        <f>IF(N188="snížená",J188,0)</f>
        <v>0</v>
      </c>
      <c r="BG188" s="186">
        <f>IF(N188="zákl. přenesená",J188,0)</f>
        <v>0</v>
      </c>
      <c r="BH188" s="186">
        <f>IF(N188="sníž. přenesená",J188,0)</f>
        <v>0</v>
      </c>
      <c r="BI188" s="186">
        <f>IF(N188="nulová",J188,0)</f>
        <v>0</v>
      </c>
      <c r="BJ188" s="18" t="s">
        <v>81</v>
      </c>
      <c r="BK188" s="186">
        <f>ROUND(I188*H188,2)</f>
        <v>0</v>
      </c>
      <c r="BL188" s="18" t="s">
        <v>212</v>
      </c>
      <c r="BM188" s="185" t="s">
        <v>320</v>
      </c>
    </row>
    <row r="189" spans="1:47" s="2" customFormat="1" ht="11.25">
      <c r="A189" s="35"/>
      <c r="B189" s="36"/>
      <c r="C189" s="37"/>
      <c r="D189" s="187" t="s">
        <v>163</v>
      </c>
      <c r="E189" s="37"/>
      <c r="F189" s="188" t="s">
        <v>321</v>
      </c>
      <c r="G189" s="37"/>
      <c r="H189" s="37"/>
      <c r="I189" s="189"/>
      <c r="J189" s="37"/>
      <c r="K189" s="37"/>
      <c r="L189" s="40"/>
      <c r="M189" s="190"/>
      <c r="N189" s="191"/>
      <c r="O189" s="65"/>
      <c r="P189" s="65"/>
      <c r="Q189" s="65"/>
      <c r="R189" s="65"/>
      <c r="S189" s="65"/>
      <c r="T189" s="66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T189" s="18" t="s">
        <v>163</v>
      </c>
      <c r="AU189" s="18" t="s">
        <v>83</v>
      </c>
    </row>
    <row r="190" spans="1:65" s="2" customFormat="1" ht="21.75" customHeight="1">
      <c r="A190" s="35"/>
      <c r="B190" s="36"/>
      <c r="C190" s="174" t="s">
        <v>322</v>
      </c>
      <c r="D190" s="174" t="s">
        <v>156</v>
      </c>
      <c r="E190" s="175" t="s">
        <v>323</v>
      </c>
      <c r="F190" s="176" t="s">
        <v>324</v>
      </c>
      <c r="G190" s="177" t="s">
        <v>205</v>
      </c>
      <c r="H190" s="178">
        <v>2</v>
      </c>
      <c r="I190" s="179"/>
      <c r="J190" s="180">
        <f>ROUND(I190*H190,2)</f>
        <v>0</v>
      </c>
      <c r="K190" s="176" t="s">
        <v>160</v>
      </c>
      <c r="L190" s="40"/>
      <c r="M190" s="181" t="s">
        <v>19</v>
      </c>
      <c r="N190" s="182" t="s">
        <v>44</v>
      </c>
      <c r="O190" s="65"/>
      <c r="P190" s="183">
        <f>O190*H190</f>
        <v>0</v>
      </c>
      <c r="Q190" s="183">
        <v>0.00048</v>
      </c>
      <c r="R190" s="183">
        <f>Q190*H190</f>
        <v>0.00096</v>
      </c>
      <c r="S190" s="183">
        <v>0</v>
      </c>
      <c r="T190" s="184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85" t="s">
        <v>212</v>
      </c>
      <c r="AT190" s="185" t="s">
        <v>156</v>
      </c>
      <c r="AU190" s="185" t="s">
        <v>83</v>
      </c>
      <c r="AY190" s="18" t="s">
        <v>153</v>
      </c>
      <c r="BE190" s="186">
        <f>IF(N190="základní",J190,0)</f>
        <v>0</v>
      </c>
      <c r="BF190" s="186">
        <f>IF(N190="snížená",J190,0)</f>
        <v>0</v>
      </c>
      <c r="BG190" s="186">
        <f>IF(N190="zákl. přenesená",J190,0)</f>
        <v>0</v>
      </c>
      <c r="BH190" s="186">
        <f>IF(N190="sníž. přenesená",J190,0)</f>
        <v>0</v>
      </c>
      <c r="BI190" s="186">
        <f>IF(N190="nulová",J190,0)</f>
        <v>0</v>
      </c>
      <c r="BJ190" s="18" t="s">
        <v>81</v>
      </c>
      <c r="BK190" s="186">
        <f>ROUND(I190*H190,2)</f>
        <v>0</v>
      </c>
      <c r="BL190" s="18" t="s">
        <v>212</v>
      </c>
      <c r="BM190" s="185" t="s">
        <v>325</v>
      </c>
    </row>
    <row r="191" spans="1:47" s="2" customFormat="1" ht="11.25">
      <c r="A191" s="35"/>
      <c r="B191" s="36"/>
      <c r="C191" s="37"/>
      <c r="D191" s="187" t="s">
        <v>163</v>
      </c>
      <c r="E191" s="37"/>
      <c r="F191" s="188" t="s">
        <v>326</v>
      </c>
      <c r="G191" s="37"/>
      <c r="H191" s="37"/>
      <c r="I191" s="189"/>
      <c r="J191" s="37"/>
      <c r="K191" s="37"/>
      <c r="L191" s="40"/>
      <c r="M191" s="190"/>
      <c r="N191" s="191"/>
      <c r="O191" s="65"/>
      <c r="P191" s="65"/>
      <c r="Q191" s="65"/>
      <c r="R191" s="65"/>
      <c r="S191" s="65"/>
      <c r="T191" s="66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T191" s="18" t="s">
        <v>163</v>
      </c>
      <c r="AU191" s="18" t="s">
        <v>83</v>
      </c>
    </row>
    <row r="192" spans="1:65" s="2" customFormat="1" ht="24.2" customHeight="1">
      <c r="A192" s="35"/>
      <c r="B192" s="36"/>
      <c r="C192" s="174" t="s">
        <v>327</v>
      </c>
      <c r="D192" s="174" t="s">
        <v>156</v>
      </c>
      <c r="E192" s="175" t="s">
        <v>328</v>
      </c>
      <c r="F192" s="176" t="s">
        <v>329</v>
      </c>
      <c r="G192" s="177" t="s">
        <v>242</v>
      </c>
      <c r="H192" s="178">
        <v>3</v>
      </c>
      <c r="I192" s="179"/>
      <c r="J192" s="180">
        <f>ROUND(I192*H192,2)</f>
        <v>0</v>
      </c>
      <c r="K192" s="176" t="s">
        <v>206</v>
      </c>
      <c r="L192" s="40"/>
      <c r="M192" s="181" t="s">
        <v>19</v>
      </c>
      <c r="N192" s="182" t="s">
        <v>44</v>
      </c>
      <c r="O192" s="65"/>
      <c r="P192" s="183">
        <f>O192*H192</f>
        <v>0</v>
      </c>
      <c r="Q192" s="183">
        <v>0</v>
      </c>
      <c r="R192" s="183">
        <f>Q192*H192</f>
        <v>0</v>
      </c>
      <c r="S192" s="183">
        <v>0</v>
      </c>
      <c r="T192" s="184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85" t="s">
        <v>212</v>
      </c>
      <c r="AT192" s="185" t="s">
        <v>156</v>
      </c>
      <c r="AU192" s="185" t="s">
        <v>83</v>
      </c>
      <c r="AY192" s="18" t="s">
        <v>153</v>
      </c>
      <c r="BE192" s="186">
        <f>IF(N192="základní",J192,0)</f>
        <v>0</v>
      </c>
      <c r="BF192" s="186">
        <f>IF(N192="snížená",J192,0)</f>
        <v>0</v>
      </c>
      <c r="BG192" s="186">
        <f>IF(N192="zákl. přenesená",J192,0)</f>
        <v>0</v>
      </c>
      <c r="BH192" s="186">
        <f>IF(N192="sníž. přenesená",J192,0)</f>
        <v>0</v>
      </c>
      <c r="BI192" s="186">
        <f>IF(N192="nulová",J192,0)</f>
        <v>0</v>
      </c>
      <c r="BJ192" s="18" t="s">
        <v>81</v>
      </c>
      <c r="BK192" s="186">
        <f>ROUND(I192*H192,2)</f>
        <v>0</v>
      </c>
      <c r="BL192" s="18" t="s">
        <v>212</v>
      </c>
      <c r="BM192" s="185" t="s">
        <v>330</v>
      </c>
    </row>
    <row r="193" spans="2:51" s="13" customFormat="1" ht="11.25">
      <c r="B193" s="192"/>
      <c r="C193" s="193"/>
      <c r="D193" s="194" t="s">
        <v>165</v>
      </c>
      <c r="E193" s="195" t="s">
        <v>19</v>
      </c>
      <c r="F193" s="196" t="s">
        <v>331</v>
      </c>
      <c r="G193" s="193"/>
      <c r="H193" s="197">
        <v>3</v>
      </c>
      <c r="I193" s="198"/>
      <c r="J193" s="193"/>
      <c r="K193" s="193"/>
      <c r="L193" s="199"/>
      <c r="M193" s="200"/>
      <c r="N193" s="201"/>
      <c r="O193" s="201"/>
      <c r="P193" s="201"/>
      <c r="Q193" s="201"/>
      <c r="R193" s="201"/>
      <c r="S193" s="201"/>
      <c r="T193" s="202"/>
      <c r="AT193" s="203" t="s">
        <v>165</v>
      </c>
      <c r="AU193" s="203" t="s">
        <v>83</v>
      </c>
      <c r="AV193" s="13" t="s">
        <v>83</v>
      </c>
      <c r="AW193" s="13" t="s">
        <v>34</v>
      </c>
      <c r="AX193" s="13" t="s">
        <v>81</v>
      </c>
      <c r="AY193" s="203" t="s">
        <v>153</v>
      </c>
    </row>
    <row r="194" spans="1:65" s="2" customFormat="1" ht="49.15" customHeight="1">
      <c r="A194" s="35"/>
      <c r="B194" s="36"/>
      <c r="C194" s="174" t="s">
        <v>332</v>
      </c>
      <c r="D194" s="174" t="s">
        <v>156</v>
      </c>
      <c r="E194" s="175" t="s">
        <v>750</v>
      </c>
      <c r="F194" s="176" t="s">
        <v>751</v>
      </c>
      <c r="G194" s="177" t="s">
        <v>249</v>
      </c>
      <c r="H194" s="178">
        <v>0.015</v>
      </c>
      <c r="I194" s="179"/>
      <c r="J194" s="180">
        <f>ROUND(I194*H194,2)</f>
        <v>0</v>
      </c>
      <c r="K194" s="176" t="s">
        <v>160</v>
      </c>
      <c r="L194" s="40"/>
      <c r="M194" s="181" t="s">
        <v>19</v>
      </c>
      <c r="N194" s="182" t="s">
        <v>44</v>
      </c>
      <c r="O194" s="65"/>
      <c r="P194" s="183">
        <f>O194*H194</f>
        <v>0</v>
      </c>
      <c r="Q194" s="183">
        <v>0</v>
      </c>
      <c r="R194" s="183">
        <f>Q194*H194</f>
        <v>0</v>
      </c>
      <c r="S194" s="183">
        <v>0</v>
      </c>
      <c r="T194" s="184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85" t="s">
        <v>212</v>
      </c>
      <c r="AT194" s="185" t="s">
        <v>156</v>
      </c>
      <c r="AU194" s="185" t="s">
        <v>83</v>
      </c>
      <c r="AY194" s="18" t="s">
        <v>153</v>
      </c>
      <c r="BE194" s="186">
        <f>IF(N194="základní",J194,0)</f>
        <v>0</v>
      </c>
      <c r="BF194" s="186">
        <f>IF(N194="snížená",J194,0)</f>
        <v>0</v>
      </c>
      <c r="BG194" s="186">
        <f>IF(N194="zákl. přenesená",J194,0)</f>
        <v>0</v>
      </c>
      <c r="BH194" s="186">
        <f>IF(N194="sníž. přenesená",J194,0)</f>
        <v>0</v>
      </c>
      <c r="BI194" s="186">
        <f>IF(N194="nulová",J194,0)</f>
        <v>0</v>
      </c>
      <c r="BJ194" s="18" t="s">
        <v>81</v>
      </c>
      <c r="BK194" s="186">
        <f>ROUND(I194*H194,2)</f>
        <v>0</v>
      </c>
      <c r="BL194" s="18" t="s">
        <v>212</v>
      </c>
      <c r="BM194" s="185" t="s">
        <v>796</v>
      </c>
    </row>
    <row r="195" spans="1:47" s="2" customFormat="1" ht="11.25">
      <c r="A195" s="35"/>
      <c r="B195" s="36"/>
      <c r="C195" s="37"/>
      <c r="D195" s="187" t="s">
        <v>163</v>
      </c>
      <c r="E195" s="37"/>
      <c r="F195" s="188" t="s">
        <v>753</v>
      </c>
      <c r="G195" s="37"/>
      <c r="H195" s="37"/>
      <c r="I195" s="189"/>
      <c r="J195" s="37"/>
      <c r="K195" s="37"/>
      <c r="L195" s="40"/>
      <c r="M195" s="190"/>
      <c r="N195" s="191"/>
      <c r="O195" s="65"/>
      <c r="P195" s="65"/>
      <c r="Q195" s="65"/>
      <c r="R195" s="65"/>
      <c r="S195" s="65"/>
      <c r="T195" s="66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8" t="s">
        <v>163</v>
      </c>
      <c r="AU195" s="18" t="s">
        <v>83</v>
      </c>
    </row>
    <row r="196" spans="2:63" s="12" customFormat="1" ht="22.9" customHeight="1">
      <c r="B196" s="158"/>
      <c r="C196" s="159"/>
      <c r="D196" s="160" t="s">
        <v>72</v>
      </c>
      <c r="E196" s="172" t="s">
        <v>337</v>
      </c>
      <c r="F196" s="172" t="s">
        <v>338</v>
      </c>
      <c r="G196" s="159"/>
      <c r="H196" s="159"/>
      <c r="I196" s="162"/>
      <c r="J196" s="173">
        <f>BK196</f>
        <v>0</v>
      </c>
      <c r="K196" s="159"/>
      <c r="L196" s="164"/>
      <c r="M196" s="165"/>
      <c r="N196" s="166"/>
      <c r="O196" s="166"/>
      <c r="P196" s="167">
        <f>SUM(P197:P210)</f>
        <v>0</v>
      </c>
      <c r="Q196" s="166"/>
      <c r="R196" s="167">
        <f>SUM(R197:R210)</f>
        <v>0.010880000000000003</v>
      </c>
      <c r="S196" s="166"/>
      <c r="T196" s="168">
        <f>SUM(T197:T210)</f>
        <v>0</v>
      </c>
      <c r="AR196" s="169" t="s">
        <v>83</v>
      </c>
      <c r="AT196" s="170" t="s">
        <v>72</v>
      </c>
      <c r="AU196" s="170" t="s">
        <v>81</v>
      </c>
      <c r="AY196" s="169" t="s">
        <v>153</v>
      </c>
      <c r="BK196" s="171">
        <f>SUM(BK197:BK210)</f>
        <v>0</v>
      </c>
    </row>
    <row r="197" spans="1:65" s="2" customFormat="1" ht="33" customHeight="1">
      <c r="A197" s="35"/>
      <c r="B197" s="36"/>
      <c r="C197" s="174" t="s">
        <v>339</v>
      </c>
      <c r="D197" s="174" t="s">
        <v>156</v>
      </c>
      <c r="E197" s="175" t="s">
        <v>340</v>
      </c>
      <c r="F197" s="176" t="s">
        <v>341</v>
      </c>
      <c r="G197" s="177" t="s">
        <v>205</v>
      </c>
      <c r="H197" s="178">
        <v>4</v>
      </c>
      <c r="I197" s="179"/>
      <c r="J197" s="180">
        <f>ROUND(I197*H197,2)</f>
        <v>0</v>
      </c>
      <c r="K197" s="176" t="s">
        <v>160</v>
      </c>
      <c r="L197" s="40"/>
      <c r="M197" s="181" t="s">
        <v>19</v>
      </c>
      <c r="N197" s="182" t="s">
        <v>44</v>
      </c>
      <c r="O197" s="65"/>
      <c r="P197" s="183">
        <f>O197*H197</f>
        <v>0</v>
      </c>
      <c r="Q197" s="183">
        <v>0.00116</v>
      </c>
      <c r="R197" s="183">
        <f>Q197*H197</f>
        <v>0.00464</v>
      </c>
      <c r="S197" s="183">
        <v>0</v>
      </c>
      <c r="T197" s="184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85" t="s">
        <v>212</v>
      </c>
      <c r="AT197" s="185" t="s">
        <v>156</v>
      </c>
      <c r="AU197" s="185" t="s">
        <v>83</v>
      </c>
      <c r="AY197" s="18" t="s">
        <v>153</v>
      </c>
      <c r="BE197" s="186">
        <f>IF(N197="základní",J197,0)</f>
        <v>0</v>
      </c>
      <c r="BF197" s="186">
        <f>IF(N197="snížená",J197,0)</f>
        <v>0</v>
      </c>
      <c r="BG197" s="186">
        <f>IF(N197="zákl. přenesená",J197,0)</f>
        <v>0</v>
      </c>
      <c r="BH197" s="186">
        <f>IF(N197="sníž. přenesená",J197,0)</f>
        <v>0</v>
      </c>
      <c r="BI197" s="186">
        <f>IF(N197="nulová",J197,0)</f>
        <v>0</v>
      </c>
      <c r="BJ197" s="18" t="s">
        <v>81</v>
      </c>
      <c r="BK197" s="186">
        <f>ROUND(I197*H197,2)</f>
        <v>0</v>
      </c>
      <c r="BL197" s="18" t="s">
        <v>212</v>
      </c>
      <c r="BM197" s="185" t="s">
        <v>342</v>
      </c>
    </row>
    <row r="198" spans="1:47" s="2" customFormat="1" ht="11.25">
      <c r="A198" s="35"/>
      <c r="B198" s="36"/>
      <c r="C198" s="37"/>
      <c r="D198" s="187" t="s">
        <v>163</v>
      </c>
      <c r="E198" s="37"/>
      <c r="F198" s="188" t="s">
        <v>343</v>
      </c>
      <c r="G198" s="37"/>
      <c r="H198" s="37"/>
      <c r="I198" s="189"/>
      <c r="J198" s="37"/>
      <c r="K198" s="37"/>
      <c r="L198" s="40"/>
      <c r="M198" s="190"/>
      <c r="N198" s="191"/>
      <c r="O198" s="65"/>
      <c r="P198" s="65"/>
      <c r="Q198" s="65"/>
      <c r="R198" s="65"/>
      <c r="S198" s="65"/>
      <c r="T198" s="66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T198" s="18" t="s">
        <v>163</v>
      </c>
      <c r="AU198" s="18" t="s">
        <v>83</v>
      </c>
    </row>
    <row r="199" spans="1:65" s="2" customFormat="1" ht="33" customHeight="1">
      <c r="A199" s="35"/>
      <c r="B199" s="36"/>
      <c r="C199" s="174" t="s">
        <v>344</v>
      </c>
      <c r="D199" s="174" t="s">
        <v>156</v>
      </c>
      <c r="E199" s="175" t="s">
        <v>345</v>
      </c>
      <c r="F199" s="176" t="s">
        <v>346</v>
      </c>
      <c r="G199" s="177" t="s">
        <v>205</v>
      </c>
      <c r="H199" s="178">
        <v>4</v>
      </c>
      <c r="I199" s="179"/>
      <c r="J199" s="180">
        <f>ROUND(I199*H199,2)</f>
        <v>0</v>
      </c>
      <c r="K199" s="176" t="s">
        <v>160</v>
      </c>
      <c r="L199" s="40"/>
      <c r="M199" s="181" t="s">
        <v>19</v>
      </c>
      <c r="N199" s="182" t="s">
        <v>44</v>
      </c>
      <c r="O199" s="65"/>
      <c r="P199" s="183">
        <f>O199*H199</f>
        <v>0</v>
      </c>
      <c r="Q199" s="183">
        <v>0.00126</v>
      </c>
      <c r="R199" s="183">
        <f>Q199*H199</f>
        <v>0.00504</v>
      </c>
      <c r="S199" s="183">
        <v>0</v>
      </c>
      <c r="T199" s="184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85" t="s">
        <v>212</v>
      </c>
      <c r="AT199" s="185" t="s">
        <v>156</v>
      </c>
      <c r="AU199" s="185" t="s">
        <v>83</v>
      </c>
      <c r="AY199" s="18" t="s">
        <v>153</v>
      </c>
      <c r="BE199" s="186">
        <f>IF(N199="základní",J199,0)</f>
        <v>0</v>
      </c>
      <c r="BF199" s="186">
        <f>IF(N199="snížená",J199,0)</f>
        <v>0</v>
      </c>
      <c r="BG199" s="186">
        <f>IF(N199="zákl. přenesená",J199,0)</f>
        <v>0</v>
      </c>
      <c r="BH199" s="186">
        <f>IF(N199="sníž. přenesená",J199,0)</f>
        <v>0</v>
      </c>
      <c r="BI199" s="186">
        <f>IF(N199="nulová",J199,0)</f>
        <v>0</v>
      </c>
      <c r="BJ199" s="18" t="s">
        <v>81</v>
      </c>
      <c r="BK199" s="186">
        <f>ROUND(I199*H199,2)</f>
        <v>0</v>
      </c>
      <c r="BL199" s="18" t="s">
        <v>212</v>
      </c>
      <c r="BM199" s="185" t="s">
        <v>347</v>
      </c>
    </row>
    <row r="200" spans="1:47" s="2" customFormat="1" ht="11.25">
      <c r="A200" s="35"/>
      <c r="B200" s="36"/>
      <c r="C200" s="37"/>
      <c r="D200" s="187" t="s">
        <v>163</v>
      </c>
      <c r="E200" s="37"/>
      <c r="F200" s="188" t="s">
        <v>348</v>
      </c>
      <c r="G200" s="37"/>
      <c r="H200" s="37"/>
      <c r="I200" s="189"/>
      <c r="J200" s="37"/>
      <c r="K200" s="37"/>
      <c r="L200" s="40"/>
      <c r="M200" s="190"/>
      <c r="N200" s="191"/>
      <c r="O200" s="65"/>
      <c r="P200" s="65"/>
      <c r="Q200" s="65"/>
      <c r="R200" s="65"/>
      <c r="S200" s="65"/>
      <c r="T200" s="66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T200" s="18" t="s">
        <v>163</v>
      </c>
      <c r="AU200" s="18" t="s">
        <v>83</v>
      </c>
    </row>
    <row r="201" spans="1:65" s="2" customFormat="1" ht="55.5" customHeight="1">
      <c r="A201" s="35"/>
      <c r="B201" s="36"/>
      <c r="C201" s="174" t="s">
        <v>302</v>
      </c>
      <c r="D201" s="174" t="s">
        <v>156</v>
      </c>
      <c r="E201" s="175" t="s">
        <v>349</v>
      </c>
      <c r="F201" s="176" t="s">
        <v>350</v>
      </c>
      <c r="G201" s="177" t="s">
        <v>205</v>
      </c>
      <c r="H201" s="178">
        <v>8</v>
      </c>
      <c r="I201" s="179"/>
      <c r="J201" s="180">
        <f>ROUND(I201*H201,2)</f>
        <v>0</v>
      </c>
      <c r="K201" s="176" t="s">
        <v>160</v>
      </c>
      <c r="L201" s="40"/>
      <c r="M201" s="181" t="s">
        <v>19</v>
      </c>
      <c r="N201" s="182" t="s">
        <v>44</v>
      </c>
      <c r="O201" s="65"/>
      <c r="P201" s="183">
        <f>O201*H201</f>
        <v>0</v>
      </c>
      <c r="Q201" s="183">
        <v>4E-05</v>
      </c>
      <c r="R201" s="183">
        <f>Q201*H201</f>
        <v>0.00032</v>
      </c>
      <c r="S201" s="183">
        <v>0</v>
      </c>
      <c r="T201" s="184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85" t="s">
        <v>212</v>
      </c>
      <c r="AT201" s="185" t="s">
        <v>156</v>
      </c>
      <c r="AU201" s="185" t="s">
        <v>83</v>
      </c>
      <c r="AY201" s="18" t="s">
        <v>153</v>
      </c>
      <c r="BE201" s="186">
        <f>IF(N201="základní",J201,0)</f>
        <v>0</v>
      </c>
      <c r="BF201" s="186">
        <f>IF(N201="snížená",J201,0)</f>
        <v>0</v>
      </c>
      <c r="BG201" s="186">
        <f>IF(N201="zákl. přenesená",J201,0)</f>
        <v>0</v>
      </c>
      <c r="BH201" s="186">
        <f>IF(N201="sníž. přenesená",J201,0)</f>
        <v>0</v>
      </c>
      <c r="BI201" s="186">
        <f>IF(N201="nulová",J201,0)</f>
        <v>0</v>
      </c>
      <c r="BJ201" s="18" t="s">
        <v>81</v>
      </c>
      <c r="BK201" s="186">
        <f>ROUND(I201*H201,2)</f>
        <v>0</v>
      </c>
      <c r="BL201" s="18" t="s">
        <v>212</v>
      </c>
      <c r="BM201" s="185" t="s">
        <v>351</v>
      </c>
    </row>
    <row r="202" spans="1:47" s="2" customFormat="1" ht="11.25">
      <c r="A202" s="35"/>
      <c r="B202" s="36"/>
      <c r="C202" s="37"/>
      <c r="D202" s="187" t="s">
        <v>163</v>
      </c>
      <c r="E202" s="37"/>
      <c r="F202" s="188" t="s">
        <v>352</v>
      </c>
      <c r="G202" s="37"/>
      <c r="H202" s="37"/>
      <c r="I202" s="189"/>
      <c r="J202" s="37"/>
      <c r="K202" s="37"/>
      <c r="L202" s="40"/>
      <c r="M202" s="190"/>
      <c r="N202" s="191"/>
      <c r="O202" s="65"/>
      <c r="P202" s="65"/>
      <c r="Q202" s="65"/>
      <c r="R202" s="65"/>
      <c r="S202" s="65"/>
      <c r="T202" s="66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T202" s="18" t="s">
        <v>163</v>
      </c>
      <c r="AU202" s="18" t="s">
        <v>83</v>
      </c>
    </row>
    <row r="203" spans="1:65" s="2" customFormat="1" ht="24.2" customHeight="1">
      <c r="A203" s="35"/>
      <c r="B203" s="36"/>
      <c r="C203" s="174" t="s">
        <v>353</v>
      </c>
      <c r="D203" s="174" t="s">
        <v>156</v>
      </c>
      <c r="E203" s="175" t="s">
        <v>354</v>
      </c>
      <c r="F203" s="176" t="s">
        <v>355</v>
      </c>
      <c r="G203" s="177" t="s">
        <v>242</v>
      </c>
      <c r="H203" s="178">
        <v>4</v>
      </c>
      <c r="I203" s="179"/>
      <c r="J203" s="180">
        <f>ROUND(I203*H203,2)</f>
        <v>0</v>
      </c>
      <c r="K203" s="176" t="s">
        <v>206</v>
      </c>
      <c r="L203" s="40"/>
      <c r="M203" s="181" t="s">
        <v>19</v>
      </c>
      <c r="N203" s="182" t="s">
        <v>44</v>
      </c>
      <c r="O203" s="65"/>
      <c r="P203" s="183">
        <f>O203*H203</f>
        <v>0</v>
      </c>
      <c r="Q203" s="183">
        <v>0</v>
      </c>
      <c r="R203" s="183">
        <f>Q203*H203</f>
        <v>0</v>
      </c>
      <c r="S203" s="183">
        <v>0</v>
      </c>
      <c r="T203" s="184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85" t="s">
        <v>212</v>
      </c>
      <c r="AT203" s="185" t="s">
        <v>156</v>
      </c>
      <c r="AU203" s="185" t="s">
        <v>83</v>
      </c>
      <c r="AY203" s="18" t="s">
        <v>153</v>
      </c>
      <c r="BE203" s="186">
        <f>IF(N203="základní",J203,0)</f>
        <v>0</v>
      </c>
      <c r="BF203" s="186">
        <f>IF(N203="snížená",J203,0)</f>
        <v>0</v>
      </c>
      <c r="BG203" s="186">
        <f>IF(N203="zákl. přenesená",J203,0)</f>
        <v>0</v>
      </c>
      <c r="BH203" s="186">
        <f>IF(N203="sníž. přenesená",J203,0)</f>
        <v>0</v>
      </c>
      <c r="BI203" s="186">
        <f>IF(N203="nulová",J203,0)</f>
        <v>0</v>
      </c>
      <c r="BJ203" s="18" t="s">
        <v>81</v>
      </c>
      <c r="BK203" s="186">
        <f>ROUND(I203*H203,2)</f>
        <v>0</v>
      </c>
      <c r="BL203" s="18" t="s">
        <v>212</v>
      </c>
      <c r="BM203" s="185" t="s">
        <v>356</v>
      </c>
    </row>
    <row r="204" spans="2:51" s="13" customFormat="1" ht="11.25">
      <c r="B204" s="192"/>
      <c r="C204" s="193"/>
      <c r="D204" s="194" t="s">
        <v>165</v>
      </c>
      <c r="E204" s="195" t="s">
        <v>19</v>
      </c>
      <c r="F204" s="196" t="s">
        <v>357</v>
      </c>
      <c r="G204" s="193"/>
      <c r="H204" s="197">
        <v>4</v>
      </c>
      <c r="I204" s="198"/>
      <c r="J204" s="193"/>
      <c r="K204" s="193"/>
      <c r="L204" s="199"/>
      <c r="M204" s="200"/>
      <c r="N204" s="201"/>
      <c r="O204" s="201"/>
      <c r="P204" s="201"/>
      <c r="Q204" s="201"/>
      <c r="R204" s="201"/>
      <c r="S204" s="201"/>
      <c r="T204" s="202"/>
      <c r="AT204" s="203" t="s">
        <v>165</v>
      </c>
      <c r="AU204" s="203" t="s">
        <v>83</v>
      </c>
      <c r="AV204" s="13" t="s">
        <v>83</v>
      </c>
      <c r="AW204" s="13" t="s">
        <v>34</v>
      </c>
      <c r="AX204" s="13" t="s">
        <v>81</v>
      </c>
      <c r="AY204" s="203" t="s">
        <v>153</v>
      </c>
    </row>
    <row r="205" spans="1:65" s="2" customFormat="1" ht="24.2" customHeight="1">
      <c r="A205" s="35"/>
      <c r="B205" s="36"/>
      <c r="C205" s="174" t="s">
        <v>358</v>
      </c>
      <c r="D205" s="174" t="s">
        <v>156</v>
      </c>
      <c r="E205" s="175" t="s">
        <v>359</v>
      </c>
      <c r="F205" s="176" t="s">
        <v>360</v>
      </c>
      <c r="G205" s="177" t="s">
        <v>211</v>
      </c>
      <c r="H205" s="178">
        <v>4</v>
      </c>
      <c r="I205" s="179"/>
      <c r="J205" s="180">
        <f>ROUND(I205*H205,2)</f>
        <v>0</v>
      </c>
      <c r="K205" s="176" t="s">
        <v>160</v>
      </c>
      <c r="L205" s="40"/>
      <c r="M205" s="181" t="s">
        <v>19</v>
      </c>
      <c r="N205" s="182" t="s">
        <v>44</v>
      </c>
      <c r="O205" s="65"/>
      <c r="P205" s="183">
        <f>O205*H205</f>
        <v>0</v>
      </c>
      <c r="Q205" s="183">
        <v>0.0002</v>
      </c>
      <c r="R205" s="183">
        <f>Q205*H205</f>
        <v>0.0008</v>
      </c>
      <c r="S205" s="183">
        <v>0</v>
      </c>
      <c r="T205" s="184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85" t="s">
        <v>212</v>
      </c>
      <c r="AT205" s="185" t="s">
        <v>156</v>
      </c>
      <c r="AU205" s="185" t="s">
        <v>83</v>
      </c>
      <c r="AY205" s="18" t="s">
        <v>153</v>
      </c>
      <c r="BE205" s="186">
        <f>IF(N205="základní",J205,0)</f>
        <v>0</v>
      </c>
      <c r="BF205" s="186">
        <f>IF(N205="snížená",J205,0)</f>
        <v>0</v>
      </c>
      <c r="BG205" s="186">
        <f>IF(N205="zákl. přenesená",J205,0)</f>
        <v>0</v>
      </c>
      <c r="BH205" s="186">
        <f>IF(N205="sníž. přenesená",J205,0)</f>
        <v>0</v>
      </c>
      <c r="BI205" s="186">
        <f>IF(N205="nulová",J205,0)</f>
        <v>0</v>
      </c>
      <c r="BJ205" s="18" t="s">
        <v>81</v>
      </c>
      <c r="BK205" s="186">
        <f>ROUND(I205*H205,2)</f>
        <v>0</v>
      </c>
      <c r="BL205" s="18" t="s">
        <v>212</v>
      </c>
      <c r="BM205" s="185" t="s">
        <v>361</v>
      </c>
    </row>
    <row r="206" spans="1:47" s="2" customFormat="1" ht="11.25">
      <c r="A206" s="35"/>
      <c r="B206" s="36"/>
      <c r="C206" s="37"/>
      <c r="D206" s="187" t="s">
        <v>163</v>
      </c>
      <c r="E206" s="37"/>
      <c r="F206" s="188" t="s">
        <v>362</v>
      </c>
      <c r="G206" s="37"/>
      <c r="H206" s="37"/>
      <c r="I206" s="189"/>
      <c r="J206" s="37"/>
      <c r="K206" s="37"/>
      <c r="L206" s="40"/>
      <c r="M206" s="190"/>
      <c r="N206" s="191"/>
      <c r="O206" s="65"/>
      <c r="P206" s="65"/>
      <c r="Q206" s="65"/>
      <c r="R206" s="65"/>
      <c r="S206" s="65"/>
      <c r="T206" s="66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T206" s="18" t="s">
        <v>163</v>
      </c>
      <c r="AU206" s="18" t="s">
        <v>83</v>
      </c>
    </row>
    <row r="207" spans="1:65" s="2" customFormat="1" ht="33" customHeight="1">
      <c r="A207" s="35"/>
      <c r="B207" s="36"/>
      <c r="C207" s="174" t="s">
        <v>363</v>
      </c>
      <c r="D207" s="174" t="s">
        <v>156</v>
      </c>
      <c r="E207" s="175" t="s">
        <v>364</v>
      </c>
      <c r="F207" s="176" t="s">
        <v>365</v>
      </c>
      <c r="G207" s="177" t="s">
        <v>205</v>
      </c>
      <c r="H207" s="178">
        <v>8</v>
      </c>
      <c r="I207" s="179"/>
      <c r="J207" s="180">
        <f>ROUND(I207*H207,2)</f>
        <v>0</v>
      </c>
      <c r="K207" s="176" t="s">
        <v>160</v>
      </c>
      <c r="L207" s="40"/>
      <c r="M207" s="181" t="s">
        <v>19</v>
      </c>
      <c r="N207" s="182" t="s">
        <v>44</v>
      </c>
      <c r="O207" s="65"/>
      <c r="P207" s="183">
        <f>O207*H207</f>
        <v>0</v>
      </c>
      <c r="Q207" s="183">
        <v>1E-05</v>
      </c>
      <c r="R207" s="183">
        <f>Q207*H207</f>
        <v>8E-05</v>
      </c>
      <c r="S207" s="183">
        <v>0</v>
      </c>
      <c r="T207" s="184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85" t="s">
        <v>212</v>
      </c>
      <c r="AT207" s="185" t="s">
        <v>156</v>
      </c>
      <c r="AU207" s="185" t="s">
        <v>83</v>
      </c>
      <c r="AY207" s="18" t="s">
        <v>153</v>
      </c>
      <c r="BE207" s="186">
        <f>IF(N207="základní",J207,0)</f>
        <v>0</v>
      </c>
      <c r="BF207" s="186">
        <f>IF(N207="snížená",J207,0)</f>
        <v>0</v>
      </c>
      <c r="BG207" s="186">
        <f>IF(N207="zákl. přenesená",J207,0)</f>
        <v>0</v>
      </c>
      <c r="BH207" s="186">
        <f>IF(N207="sníž. přenesená",J207,0)</f>
        <v>0</v>
      </c>
      <c r="BI207" s="186">
        <f>IF(N207="nulová",J207,0)</f>
        <v>0</v>
      </c>
      <c r="BJ207" s="18" t="s">
        <v>81</v>
      </c>
      <c r="BK207" s="186">
        <f>ROUND(I207*H207,2)</f>
        <v>0</v>
      </c>
      <c r="BL207" s="18" t="s">
        <v>212</v>
      </c>
      <c r="BM207" s="185" t="s">
        <v>366</v>
      </c>
    </row>
    <row r="208" spans="1:47" s="2" customFormat="1" ht="11.25">
      <c r="A208" s="35"/>
      <c r="B208" s="36"/>
      <c r="C208" s="37"/>
      <c r="D208" s="187" t="s">
        <v>163</v>
      </c>
      <c r="E208" s="37"/>
      <c r="F208" s="188" t="s">
        <v>367</v>
      </c>
      <c r="G208" s="37"/>
      <c r="H208" s="37"/>
      <c r="I208" s="189"/>
      <c r="J208" s="37"/>
      <c r="K208" s="37"/>
      <c r="L208" s="40"/>
      <c r="M208" s="190"/>
      <c r="N208" s="191"/>
      <c r="O208" s="65"/>
      <c r="P208" s="65"/>
      <c r="Q208" s="65"/>
      <c r="R208" s="65"/>
      <c r="S208" s="65"/>
      <c r="T208" s="66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T208" s="18" t="s">
        <v>163</v>
      </c>
      <c r="AU208" s="18" t="s">
        <v>83</v>
      </c>
    </row>
    <row r="209" spans="1:65" s="2" customFormat="1" ht="49.15" customHeight="1">
      <c r="A209" s="35"/>
      <c r="B209" s="36"/>
      <c r="C209" s="174" t="s">
        <v>368</v>
      </c>
      <c r="D209" s="174" t="s">
        <v>156</v>
      </c>
      <c r="E209" s="175" t="s">
        <v>754</v>
      </c>
      <c r="F209" s="176" t="s">
        <v>755</v>
      </c>
      <c r="G209" s="177" t="s">
        <v>249</v>
      </c>
      <c r="H209" s="178">
        <v>0.011</v>
      </c>
      <c r="I209" s="179"/>
      <c r="J209" s="180">
        <f>ROUND(I209*H209,2)</f>
        <v>0</v>
      </c>
      <c r="K209" s="176" t="s">
        <v>160</v>
      </c>
      <c r="L209" s="40"/>
      <c r="M209" s="181" t="s">
        <v>19</v>
      </c>
      <c r="N209" s="182" t="s">
        <v>44</v>
      </c>
      <c r="O209" s="65"/>
      <c r="P209" s="183">
        <f>O209*H209</f>
        <v>0</v>
      </c>
      <c r="Q209" s="183">
        <v>0</v>
      </c>
      <c r="R209" s="183">
        <f>Q209*H209</f>
        <v>0</v>
      </c>
      <c r="S209" s="183">
        <v>0</v>
      </c>
      <c r="T209" s="184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85" t="s">
        <v>212</v>
      </c>
      <c r="AT209" s="185" t="s">
        <v>156</v>
      </c>
      <c r="AU209" s="185" t="s">
        <v>83</v>
      </c>
      <c r="AY209" s="18" t="s">
        <v>153</v>
      </c>
      <c r="BE209" s="186">
        <f>IF(N209="základní",J209,0)</f>
        <v>0</v>
      </c>
      <c r="BF209" s="186">
        <f>IF(N209="snížená",J209,0)</f>
        <v>0</v>
      </c>
      <c r="BG209" s="186">
        <f>IF(N209="zákl. přenesená",J209,0)</f>
        <v>0</v>
      </c>
      <c r="BH209" s="186">
        <f>IF(N209="sníž. přenesená",J209,0)</f>
        <v>0</v>
      </c>
      <c r="BI209" s="186">
        <f>IF(N209="nulová",J209,0)</f>
        <v>0</v>
      </c>
      <c r="BJ209" s="18" t="s">
        <v>81</v>
      </c>
      <c r="BK209" s="186">
        <f>ROUND(I209*H209,2)</f>
        <v>0</v>
      </c>
      <c r="BL209" s="18" t="s">
        <v>212</v>
      </c>
      <c r="BM209" s="185" t="s">
        <v>797</v>
      </c>
    </row>
    <row r="210" spans="1:47" s="2" customFormat="1" ht="11.25">
      <c r="A210" s="35"/>
      <c r="B210" s="36"/>
      <c r="C210" s="37"/>
      <c r="D210" s="187" t="s">
        <v>163</v>
      </c>
      <c r="E210" s="37"/>
      <c r="F210" s="188" t="s">
        <v>757</v>
      </c>
      <c r="G210" s="37"/>
      <c r="H210" s="37"/>
      <c r="I210" s="189"/>
      <c r="J210" s="37"/>
      <c r="K210" s="37"/>
      <c r="L210" s="40"/>
      <c r="M210" s="190"/>
      <c r="N210" s="191"/>
      <c r="O210" s="65"/>
      <c r="P210" s="65"/>
      <c r="Q210" s="65"/>
      <c r="R210" s="65"/>
      <c r="S210" s="65"/>
      <c r="T210" s="66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T210" s="18" t="s">
        <v>163</v>
      </c>
      <c r="AU210" s="18" t="s">
        <v>83</v>
      </c>
    </row>
    <row r="211" spans="2:63" s="12" customFormat="1" ht="22.9" customHeight="1">
      <c r="B211" s="158"/>
      <c r="C211" s="159"/>
      <c r="D211" s="160" t="s">
        <v>72</v>
      </c>
      <c r="E211" s="172" t="s">
        <v>373</v>
      </c>
      <c r="F211" s="172" t="s">
        <v>374</v>
      </c>
      <c r="G211" s="159"/>
      <c r="H211" s="159"/>
      <c r="I211" s="162"/>
      <c r="J211" s="173">
        <f>BK211</f>
        <v>0</v>
      </c>
      <c r="K211" s="159"/>
      <c r="L211" s="164"/>
      <c r="M211" s="165"/>
      <c r="N211" s="166"/>
      <c r="O211" s="166"/>
      <c r="P211" s="167">
        <f>SUM(P212:P248)</f>
        <v>0</v>
      </c>
      <c r="Q211" s="166"/>
      <c r="R211" s="167">
        <f>SUM(R212:R248)</f>
        <v>0.07198</v>
      </c>
      <c r="S211" s="166"/>
      <c r="T211" s="168">
        <f>SUM(T212:T248)</f>
        <v>0.04944</v>
      </c>
      <c r="AR211" s="169" t="s">
        <v>83</v>
      </c>
      <c r="AT211" s="170" t="s">
        <v>72</v>
      </c>
      <c r="AU211" s="170" t="s">
        <v>81</v>
      </c>
      <c r="AY211" s="169" t="s">
        <v>153</v>
      </c>
      <c r="BK211" s="171">
        <f>SUM(BK212:BK248)</f>
        <v>0</v>
      </c>
    </row>
    <row r="212" spans="1:65" s="2" customFormat="1" ht="16.5" customHeight="1">
      <c r="A212" s="35"/>
      <c r="B212" s="36"/>
      <c r="C212" s="174" t="s">
        <v>375</v>
      </c>
      <c r="D212" s="174" t="s">
        <v>156</v>
      </c>
      <c r="E212" s="175" t="s">
        <v>376</v>
      </c>
      <c r="F212" s="176" t="s">
        <v>377</v>
      </c>
      <c r="G212" s="177" t="s">
        <v>211</v>
      </c>
      <c r="H212" s="178">
        <v>3</v>
      </c>
      <c r="I212" s="179"/>
      <c r="J212" s="180">
        <f>ROUND(I212*H212,2)</f>
        <v>0</v>
      </c>
      <c r="K212" s="176" t="s">
        <v>160</v>
      </c>
      <c r="L212" s="40"/>
      <c r="M212" s="181" t="s">
        <v>19</v>
      </c>
      <c r="N212" s="182" t="s">
        <v>44</v>
      </c>
      <c r="O212" s="65"/>
      <c r="P212" s="183">
        <f>O212*H212</f>
        <v>0</v>
      </c>
      <c r="Q212" s="183">
        <v>0</v>
      </c>
      <c r="R212" s="183">
        <f>Q212*H212</f>
        <v>0</v>
      </c>
      <c r="S212" s="183">
        <v>0.00049</v>
      </c>
      <c r="T212" s="184">
        <f>S212*H212</f>
        <v>0.00147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85" t="s">
        <v>212</v>
      </c>
      <c r="AT212" s="185" t="s">
        <v>156</v>
      </c>
      <c r="AU212" s="185" t="s">
        <v>83</v>
      </c>
      <c r="AY212" s="18" t="s">
        <v>153</v>
      </c>
      <c r="BE212" s="186">
        <f>IF(N212="základní",J212,0)</f>
        <v>0</v>
      </c>
      <c r="BF212" s="186">
        <f>IF(N212="snížená",J212,0)</f>
        <v>0</v>
      </c>
      <c r="BG212" s="186">
        <f>IF(N212="zákl. přenesená",J212,0)</f>
        <v>0</v>
      </c>
      <c r="BH212" s="186">
        <f>IF(N212="sníž. přenesená",J212,0)</f>
        <v>0</v>
      </c>
      <c r="BI212" s="186">
        <f>IF(N212="nulová",J212,0)</f>
        <v>0</v>
      </c>
      <c r="BJ212" s="18" t="s">
        <v>81</v>
      </c>
      <c r="BK212" s="186">
        <f>ROUND(I212*H212,2)</f>
        <v>0</v>
      </c>
      <c r="BL212" s="18" t="s">
        <v>212</v>
      </c>
      <c r="BM212" s="185" t="s">
        <v>378</v>
      </c>
    </row>
    <row r="213" spans="1:47" s="2" customFormat="1" ht="11.25">
      <c r="A213" s="35"/>
      <c r="B213" s="36"/>
      <c r="C213" s="37"/>
      <c r="D213" s="187" t="s">
        <v>163</v>
      </c>
      <c r="E213" s="37"/>
      <c r="F213" s="188" t="s">
        <v>379</v>
      </c>
      <c r="G213" s="37"/>
      <c r="H213" s="37"/>
      <c r="I213" s="189"/>
      <c r="J213" s="37"/>
      <c r="K213" s="37"/>
      <c r="L213" s="40"/>
      <c r="M213" s="190"/>
      <c r="N213" s="191"/>
      <c r="O213" s="65"/>
      <c r="P213" s="65"/>
      <c r="Q213" s="65"/>
      <c r="R213" s="65"/>
      <c r="S213" s="65"/>
      <c r="T213" s="66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T213" s="18" t="s">
        <v>163</v>
      </c>
      <c r="AU213" s="18" t="s">
        <v>83</v>
      </c>
    </row>
    <row r="214" spans="2:51" s="13" customFormat="1" ht="11.25">
      <c r="B214" s="192"/>
      <c r="C214" s="193"/>
      <c r="D214" s="194" t="s">
        <v>165</v>
      </c>
      <c r="E214" s="195" t="s">
        <v>19</v>
      </c>
      <c r="F214" s="196" t="s">
        <v>380</v>
      </c>
      <c r="G214" s="193"/>
      <c r="H214" s="197">
        <v>3</v>
      </c>
      <c r="I214" s="198"/>
      <c r="J214" s="193"/>
      <c r="K214" s="193"/>
      <c r="L214" s="199"/>
      <c r="M214" s="200"/>
      <c r="N214" s="201"/>
      <c r="O214" s="201"/>
      <c r="P214" s="201"/>
      <c r="Q214" s="201"/>
      <c r="R214" s="201"/>
      <c r="S214" s="201"/>
      <c r="T214" s="202"/>
      <c r="AT214" s="203" t="s">
        <v>165</v>
      </c>
      <c r="AU214" s="203" t="s">
        <v>83</v>
      </c>
      <c r="AV214" s="13" t="s">
        <v>83</v>
      </c>
      <c r="AW214" s="13" t="s">
        <v>34</v>
      </c>
      <c r="AX214" s="13" t="s">
        <v>81</v>
      </c>
      <c r="AY214" s="203" t="s">
        <v>153</v>
      </c>
    </row>
    <row r="215" spans="1:65" s="2" customFormat="1" ht="16.5" customHeight="1">
      <c r="A215" s="35"/>
      <c r="B215" s="36"/>
      <c r="C215" s="174" t="s">
        <v>381</v>
      </c>
      <c r="D215" s="174" t="s">
        <v>156</v>
      </c>
      <c r="E215" s="175" t="s">
        <v>382</v>
      </c>
      <c r="F215" s="176" t="s">
        <v>383</v>
      </c>
      <c r="G215" s="177" t="s">
        <v>384</v>
      </c>
      <c r="H215" s="178">
        <v>1</v>
      </c>
      <c r="I215" s="179"/>
      <c r="J215" s="180">
        <f>ROUND(I215*H215,2)</f>
        <v>0</v>
      </c>
      <c r="K215" s="176" t="s">
        <v>160</v>
      </c>
      <c r="L215" s="40"/>
      <c r="M215" s="181" t="s">
        <v>19</v>
      </c>
      <c r="N215" s="182" t="s">
        <v>44</v>
      </c>
      <c r="O215" s="65"/>
      <c r="P215" s="183">
        <f>O215*H215</f>
        <v>0</v>
      </c>
      <c r="Q215" s="183">
        <v>0</v>
      </c>
      <c r="R215" s="183">
        <f>Q215*H215</f>
        <v>0</v>
      </c>
      <c r="S215" s="183">
        <v>0.00156</v>
      </c>
      <c r="T215" s="184">
        <f>S215*H215</f>
        <v>0.00156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85" t="s">
        <v>212</v>
      </c>
      <c r="AT215" s="185" t="s">
        <v>156</v>
      </c>
      <c r="AU215" s="185" t="s">
        <v>83</v>
      </c>
      <c r="AY215" s="18" t="s">
        <v>153</v>
      </c>
      <c r="BE215" s="186">
        <f>IF(N215="základní",J215,0)</f>
        <v>0</v>
      </c>
      <c r="BF215" s="186">
        <f>IF(N215="snížená",J215,0)</f>
        <v>0</v>
      </c>
      <c r="BG215" s="186">
        <f>IF(N215="zákl. přenesená",J215,0)</f>
        <v>0</v>
      </c>
      <c r="BH215" s="186">
        <f>IF(N215="sníž. přenesená",J215,0)</f>
        <v>0</v>
      </c>
      <c r="BI215" s="186">
        <f>IF(N215="nulová",J215,0)</f>
        <v>0</v>
      </c>
      <c r="BJ215" s="18" t="s">
        <v>81</v>
      </c>
      <c r="BK215" s="186">
        <f>ROUND(I215*H215,2)</f>
        <v>0</v>
      </c>
      <c r="BL215" s="18" t="s">
        <v>212</v>
      </c>
      <c r="BM215" s="185" t="s">
        <v>385</v>
      </c>
    </row>
    <row r="216" spans="1:47" s="2" customFormat="1" ht="11.25">
      <c r="A216" s="35"/>
      <c r="B216" s="36"/>
      <c r="C216" s="37"/>
      <c r="D216" s="187" t="s">
        <v>163</v>
      </c>
      <c r="E216" s="37"/>
      <c r="F216" s="188" t="s">
        <v>386</v>
      </c>
      <c r="G216" s="37"/>
      <c r="H216" s="37"/>
      <c r="I216" s="189"/>
      <c r="J216" s="37"/>
      <c r="K216" s="37"/>
      <c r="L216" s="40"/>
      <c r="M216" s="190"/>
      <c r="N216" s="191"/>
      <c r="O216" s="65"/>
      <c r="P216" s="65"/>
      <c r="Q216" s="65"/>
      <c r="R216" s="65"/>
      <c r="S216" s="65"/>
      <c r="T216" s="66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T216" s="18" t="s">
        <v>163</v>
      </c>
      <c r="AU216" s="18" t="s">
        <v>83</v>
      </c>
    </row>
    <row r="217" spans="1:65" s="2" customFormat="1" ht="16.5" customHeight="1">
      <c r="A217" s="35"/>
      <c r="B217" s="36"/>
      <c r="C217" s="174" t="s">
        <v>387</v>
      </c>
      <c r="D217" s="174" t="s">
        <v>156</v>
      </c>
      <c r="E217" s="175" t="s">
        <v>388</v>
      </c>
      <c r="F217" s="176" t="s">
        <v>389</v>
      </c>
      <c r="G217" s="177" t="s">
        <v>211</v>
      </c>
      <c r="H217" s="178">
        <v>1</v>
      </c>
      <c r="I217" s="179"/>
      <c r="J217" s="180">
        <f>ROUND(I217*H217,2)</f>
        <v>0</v>
      </c>
      <c r="K217" s="176" t="s">
        <v>160</v>
      </c>
      <c r="L217" s="40"/>
      <c r="M217" s="181" t="s">
        <v>19</v>
      </c>
      <c r="N217" s="182" t="s">
        <v>44</v>
      </c>
      <c r="O217" s="65"/>
      <c r="P217" s="183">
        <f>O217*H217</f>
        <v>0</v>
      </c>
      <c r="Q217" s="183">
        <v>0</v>
      </c>
      <c r="R217" s="183">
        <f>Q217*H217</f>
        <v>0</v>
      </c>
      <c r="S217" s="183">
        <v>0.00762</v>
      </c>
      <c r="T217" s="184">
        <f>S217*H217</f>
        <v>0.00762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185" t="s">
        <v>212</v>
      </c>
      <c r="AT217" s="185" t="s">
        <v>156</v>
      </c>
      <c r="AU217" s="185" t="s">
        <v>83</v>
      </c>
      <c r="AY217" s="18" t="s">
        <v>153</v>
      </c>
      <c r="BE217" s="186">
        <f>IF(N217="základní",J217,0)</f>
        <v>0</v>
      </c>
      <c r="BF217" s="186">
        <f>IF(N217="snížená",J217,0)</f>
        <v>0</v>
      </c>
      <c r="BG217" s="186">
        <f>IF(N217="zákl. přenesená",J217,0)</f>
        <v>0</v>
      </c>
      <c r="BH217" s="186">
        <f>IF(N217="sníž. přenesená",J217,0)</f>
        <v>0</v>
      </c>
      <c r="BI217" s="186">
        <f>IF(N217="nulová",J217,0)</f>
        <v>0</v>
      </c>
      <c r="BJ217" s="18" t="s">
        <v>81</v>
      </c>
      <c r="BK217" s="186">
        <f>ROUND(I217*H217,2)</f>
        <v>0</v>
      </c>
      <c r="BL217" s="18" t="s">
        <v>212</v>
      </c>
      <c r="BM217" s="185" t="s">
        <v>390</v>
      </c>
    </row>
    <row r="218" spans="1:47" s="2" customFormat="1" ht="11.25">
      <c r="A218" s="35"/>
      <c r="B218" s="36"/>
      <c r="C218" s="37"/>
      <c r="D218" s="187" t="s">
        <v>163</v>
      </c>
      <c r="E218" s="37"/>
      <c r="F218" s="188" t="s">
        <v>391</v>
      </c>
      <c r="G218" s="37"/>
      <c r="H218" s="37"/>
      <c r="I218" s="189"/>
      <c r="J218" s="37"/>
      <c r="K218" s="37"/>
      <c r="L218" s="40"/>
      <c r="M218" s="190"/>
      <c r="N218" s="191"/>
      <c r="O218" s="65"/>
      <c r="P218" s="65"/>
      <c r="Q218" s="65"/>
      <c r="R218" s="65"/>
      <c r="S218" s="65"/>
      <c r="T218" s="66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T218" s="18" t="s">
        <v>163</v>
      </c>
      <c r="AU218" s="18" t="s">
        <v>83</v>
      </c>
    </row>
    <row r="219" spans="1:65" s="2" customFormat="1" ht="24.2" customHeight="1">
      <c r="A219" s="35"/>
      <c r="B219" s="36"/>
      <c r="C219" s="174" t="s">
        <v>392</v>
      </c>
      <c r="D219" s="174" t="s">
        <v>156</v>
      </c>
      <c r="E219" s="175" t="s">
        <v>393</v>
      </c>
      <c r="F219" s="176" t="s">
        <v>394</v>
      </c>
      <c r="G219" s="177" t="s">
        <v>384</v>
      </c>
      <c r="H219" s="178">
        <v>1</v>
      </c>
      <c r="I219" s="179"/>
      <c r="J219" s="180">
        <f>ROUND(I219*H219,2)</f>
        <v>0</v>
      </c>
      <c r="K219" s="176" t="s">
        <v>160</v>
      </c>
      <c r="L219" s="40"/>
      <c r="M219" s="181" t="s">
        <v>19</v>
      </c>
      <c r="N219" s="182" t="s">
        <v>44</v>
      </c>
      <c r="O219" s="65"/>
      <c r="P219" s="183">
        <f>O219*H219</f>
        <v>0</v>
      </c>
      <c r="Q219" s="183">
        <v>0</v>
      </c>
      <c r="R219" s="183">
        <f>Q219*H219</f>
        <v>0</v>
      </c>
      <c r="S219" s="183">
        <v>0.01933</v>
      </c>
      <c r="T219" s="184">
        <f>S219*H219</f>
        <v>0.01933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185" t="s">
        <v>212</v>
      </c>
      <c r="AT219" s="185" t="s">
        <v>156</v>
      </c>
      <c r="AU219" s="185" t="s">
        <v>83</v>
      </c>
      <c r="AY219" s="18" t="s">
        <v>153</v>
      </c>
      <c r="BE219" s="186">
        <f>IF(N219="základní",J219,0)</f>
        <v>0</v>
      </c>
      <c r="BF219" s="186">
        <f>IF(N219="snížená",J219,0)</f>
        <v>0</v>
      </c>
      <c r="BG219" s="186">
        <f>IF(N219="zákl. přenesená",J219,0)</f>
        <v>0</v>
      </c>
      <c r="BH219" s="186">
        <f>IF(N219="sníž. přenesená",J219,0)</f>
        <v>0</v>
      </c>
      <c r="BI219" s="186">
        <f>IF(N219="nulová",J219,0)</f>
        <v>0</v>
      </c>
      <c r="BJ219" s="18" t="s">
        <v>81</v>
      </c>
      <c r="BK219" s="186">
        <f>ROUND(I219*H219,2)</f>
        <v>0</v>
      </c>
      <c r="BL219" s="18" t="s">
        <v>212</v>
      </c>
      <c r="BM219" s="185" t="s">
        <v>395</v>
      </c>
    </row>
    <row r="220" spans="1:47" s="2" customFormat="1" ht="11.25">
      <c r="A220" s="35"/>
      <c r="B220" s="36"/>
      <c r="C220" s="37"/>
      <c r="D220" s="187" t="s">
        <v>163</v>
      </c>
      <c r="E220" s="37"/>
      <c r="F220" s="188" t="s">
        <v>396</v>
      </c>
      <c r="G220" s="37"/>
      <c r="H220" s="37"/>
      <c r="I220" s="189"/>
      <c r="J220" s="37"/>
      <c r="K220" s="37"/>
      <c r="L220" s="40"/>
      <c r="M220" s="190"/>
      <c r="N220" s="191"/>
      <c r="O220" s="65"/>
      <c r="P220" s="65"/>
      <c r="Q220" s="65"/>
      <c r="R220" s="65"/>
      <c r="S220" s="65"/>
      <c r="T220" s="66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T220" s="18" t="s">
        <v>163</v>
      </c>
      <c r="AU220" s="18" t="s">
        <v>83</v>
      </c>
    </row>
    <row r="221" spans="1:65" s="2" customFormat="1" ht="21.75" customHeight="1">
      <c r="A221" s="35"/>
      <c r="B221" s="36"/>
      <c r="C221" s="174" t="s">
        <v>397</v>
      </c>
      <c r="D221" s="174" t="s">
        <v>156</v>
      </c>
      <c r="E221" s="175" t="s">
        <v>398</v>
      </c>
      <c r="F221" s="176" t="s">
        <v>399</v>
      </c>
      <c r="G221" s="177" t="s">
        <v>384</v>
      </c>
      <c r="H221" s="178">
        <v>1</v>
      </c>
      <c r="I221" s="179"/>
      <c r="J221" s="180">
        <f>ROUND(I221*H221,2)</f>
        <v>0</v>
      </c>
      <c r="K221" s="176" t="s">
        <v>160</v>
      </c>
      <c r="L221" s="40"/>
      <c r="M221" s="181" t="s">
        <v>19</v>
      </c>
      <c r="N221" s="182" t="s">
        <v>44</v>
      </c>
      <c r="O221" s="65"/>
      <c r="P221" s="183">
        <f>O221*H221</f>
        <v>0</v>
      </c>
      <c r="Q221" s="183">
        <v>0</v>
      </c>
      <c r="R221" s="183">
        <f>Q221*H221</f>
        <v>0</v>
      </c>
      <c r="S221" s="183">
        <v>0.01946</v>
      </c>
      <c r="T221" s="184">
        <f>S221*H221</f>
        <v>0.01946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185" t="s">
        <v>212</v>
      </c>
      <c r="AT221" s="185" t="s">
        <v>156</v>
      </c>
      <c r="AU221" s="185" t="s">
        <v>83</v>
      </c>
      <c r="AY221" s="18" t="s">
        <v>153</v>
      </c>
      <c r="BE221" s="186">
        <f>IF(N221="základní",J221,0)</f>
        <v>0</v>
      </c>
      <c r="BF221" s="186">
        <f>IF(N221="snížená",J221,0)</f>
        <v>0</v>
      </c>
      <c r="BG221" s="186">
        <f>IF(N221="zákl. přenesená",J221,0)</f>
        <v>0</v>
      </c>
      <c r="BH221" s="186">
        <f>IF(N221="sníž. přenesená",J221,0)</f>
        <v>0</v>
      </c>
      <c r="BI221" s="186">
        <f>IF(N221="nulová",J221,0)</f>
        <v>0</v>
      </c>
      <c r="BJ221" s="18" t="s">
        <v>81</v>
      </c>
      <c r="BK221" s="186">
        <f>ROUND(I221*H221,2)</f>
        <v>0</v>
      </c>
      <c r="BL221" s="18" t="s">
        <v>212</v>
      </c>
      <c r="BM221" s="185" t="s">
        <v>400</v>
      </c>
    </row>
    <row r="222" spans="1:47" s="2" customFormat="1" ht="11.25">
      <c r="A222" s="35"/>
      <c r="B222" s="36"/>
      <c r="C222" s="37"/>
      <c r="D222" s="187" t="s">
        <v>163</v>
      </c>
      <c r="E222" s="37"/>
      <c r="F222" s="188" t="s">
        <v>401</v>
      </c>
      <c r="G222" s="37"/>
      <c r="H222" s="37"/>
      <c r="I222" s="189"/>
      <c r="J222" s="37"/>
      <c r="K222" s="37"/>
      <c r="L222" s="40"/>
      <c r="M222" s="190"/>
      <c r="N222" s="191"/>
      <c r="O222" s="65"/>
      <c r="P222" s="65"/>
      <c r="Q222" s="65"/>
      <c r="R222" s="65"/>
      <c r="S222" s="65"/>
      <c r="T222" s="66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T222" s="18" t="s">
        <v>163</v>
      </c>
      <c r="AU222" s="18" t="s">
        <v>83</v>
      </c>
    </row>
    <row r="223" spans="1:65" s="2" customFormat="1" ht="24.2" customHeight="1">
      <c r="A223" s="35"/>
      <c r="B223" s="36"/>
      <c r="C223" s="174" t="s">
        <v>402</v>
      </c>
      <c r="D223" s="174" t="s">
        <v>156</v>
      </c>
      <c r="E223" s="175" t="s">
        <v>403</v>
      </c>
      <c r="F223" s="176" t="s">
        <v>404</v>
      </c>
      <c r="G223" s="177" t="s">
        <v>384</v>
      </c>
      <c r="H223" s="178">
        <v>3</v>
      </c>
      <c r="I223" s="179"/>
      <c r="J223" s="180">
        <f>ROUND(I223*H223,2)</f>
        <v>0</v>
      </c>
      <c r="K223" s="176" t="s">
        <v>160</v>
      </c>
      <c r="L223" s="40"/>
      <c r="M223" s="181" t="s">
        <v>19</v>
      </c>
      <c r="N223" s="182" t="s">
        <v>44</v>
      </c>
      <c r="O223" s="65"/>
      <c r="P223" s="183">
        <f>O223*H223</f>
        <v>0</v>
      </c>
      <c r="Q223" s="183">
        <v>0.00024</v>
      </c>
      <c r="R223" s="183">
        <f>Q223*H223</f>
        <v>0.00072</v>
      </c>
      <c r="S223" s="183">
        <v>0</v>
      </c>
      <c r="T223" s="184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85" t="s">
        <v>212</v>
      </c>
      <c r="AT223" s="185" t="s">
        <v>156</v>
      </c>
      <c r="AU223" s="185" t="s">
        <v>83</v>
      </c>
      <c r="AY223" s="18" t="s">
        <v>153</v>
      </c>
      <c r="BE223" s="186">
        <f>IF(N223="základní",J223,0)</f>
        <v>0</v>
      </c>
      <c r="BF223" s="186">
        <f>IF(N223="snížená",J223,0)</f>
        <v>0</v>
      </c>
      <c r="BG223" s="186">
        <f>IF(N223="zákl. přenesená",J223,0)</f>
        <v>0</v>
      </c>
      <c r="BH223" s="186">
        <f>IF(N223="sníž. přenesená",J223,0)</f>
        <v>0</v>
      </c>
      <c r="BI223" s="186">
        <f>IF(N223="nulová",J223,0)</f>
        <v>0</v>
      </c>
      <c r="BJ223" s="18" t="s">
        <v>81</v>
      </c>
      <c r="BK223" s="186">
        <f>ROUND(I223*H223,2)</f>
        <v>0</v>
      </c>
      <c r="BL223" s="18" t="s">
        <v>212</v>
      </c>
      <c r="BM223" s="185" t="s">
        <v>405</v>
      </c>
    </row>
    <row r="224" spans="1:47" s="2" customFormat="1" ht="11.25">
      <c r="A224" s="35"/>
      <c r="B224" s="36"/>
      <c r="C224" s="37"/>
      <c r="D224" s="187" t="s">
        <v>163</v>
      </c>
      <c r="E224" s="37"/>
      <c r="F224" s="188" t="s">
        <v>406</v>
      </c>
      <c r="G224" s="37"/>
      <c r="H224" s="37"/>
      <c r="I224" s="189"/>
      <c r="J224" s="37"/>
      <c r="K224" s="37"/>
      <c r="L224" s="40"/>
      <c r="M224" s="190"/>
      <c r="N224" s="191"/>
      <c r="O224" s="65"/>
      <c r="P224" s="65"/>
      <c r="Q224" s="65"/>
      <c r="R224" s="65"/>
      <c r="S224" s="65"/>
      <c r="T224" s="66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T224" s="18" t="s">
        <v>163</v>
      </c>
      <c r="AU224" s="18" t="s">
        <v>83</v>
      </c>
    </row>
    <row r="225" spans="2:51" s="13" customFormat="1" ht="11.25">
      <c r="B225" s="192"/>
      <c r="C225" s="193"/>
      <c r="D225" s="194" t="s">
        <v>165</v>
      </c>
      <c r="E225" s="195" t="s">
        <v>19</v>
      </c>
      <c r="F225" s="196" t="s">
        <v>407</v>
      </c>
      <c r="G225" s="193"/>
      <c r="H225" s="197">
        <v>3</v>
      </c>
      <c r="I225" s="198"/>
      <c r="J225" s="193"/>
      <c r="K225" s="193"/>
      <c r="L225" s="199"/>
      <c r="M225" s="200"/>
      <c r="N225" s="201"/>
      <c r="O225" s="201"/>
      <c r="P225" s="201"/>
      <c r="Q225" s="201"/>
      <c r="R225" s="201"/>
      <c r="S225" s="201"/>
      <c r="T225" s="202"/>
      <c r="AT225" s="203" t="s">
        <v>165</v>
      </c>
      <c r="AU225" s="203" t="s">
        <v>83</v>
      </c>
      <c r="AV225" s="13" t="s">
        <v>83</v>
      </c>
      <c r="AW225" s="13" t="s">
        <v>34</v>
      </c>
      <c r="AX225" s="13" t="s">
        <v>81</v>
      </c>
      <c r="AY225" s="203" t="s">
        <v>153</v>
      </c>
    </row>
    <row r="226" spans="1:65" s="2" customFormat="1" ht="24.2" customHeight="1">
      <c r="A226" s="35"/>
      <c r="B226" s="36"/>
      <c r="C226" s="215" t="s">
        <v>408</v>
      </c>
      <c r="D226" s="215" t="s">
        <v>298</v>
      </c>
      <c r="E226" s="216" t="s">
        <v>409</v>
      </c>
      <c r="F226" s="217" t="s">
        <v>410</v>
      </c>
      <c r="G226" s="218" t="s">
        <v>205</v>
      </c>
      <c r="H226" s="219">
        <v>1.5</v>
      </c>
      <c r="I226" s="220"/>
      <c r="J226" s="221">
        <f>ROUND(I226*H226,2)</f>
        <v>0</v>
      </c>
      <c r="K226" s="217" t="s">
        <v>160</v>
      </c>
      <c r="L226" s="222"/>
      <c r="M226" s="223" t="s">
        <v>19</v>
      </c>
      <c r="N226" s="224" t="s">
        <v>44</v>
      </c>
      <c r="O226" s="65"/>
      <c r="P226" s="183">
        <f>O226*H226</f>
        <v>0</v>
      </c>
      <c r="Q226" s="183">
        <v>0.00018</v>
      </c>
      <c r="R226" s="183">
        <f>Q226*H226</f>
        <v>0.00027</v>
      </c>
      <c r="S226" s="183">
        <v>0</v>
      </c>
      <c r="T226" s="184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85" t="s">
        <v>302</v>
      </c>
      <c r="AT226" s="185" t="s">
        <v>298</v>
      </c>
      <c r="AU226" s="185" t="s">
        <v>83</v>
      </c>
      <c r="AY226" s="18" t="s">
        <v>153</v>
      </c>
      <c r="BE226" s="186">
        <f>IF(N226="základní",J226,0)</f>
        <v>0</v>
      </c>
      <c r="BF226" s="186">
        <f>IF(N226="snížená",J226,0)</f>
        <v>0</v>
      </c>
      <c r="BG226" s="186">
        <f>IF(N226="zákl. přenesená",J226,0)</f>
        <v>0</v>
      </c>
      <c r="BH226" s="186">
        <f>IF(N226="sníž. přenesená",J226,0)</f>
        <v>0</v>
      </c>
      <c r="BI226" s="186">
        <f>IF(N226="nulová",J226,0)</f>
        <v>0</v>
      </c>
      <c r="BJ226" s="18" t="s">
        <v>81</v>
      </c>
      <c r="BK226" s="186">
        <f>ROUND(I226*H226,2)</f>
        <v>0</v>
      </c>
      <c r="BL226" s="18" t="s">
        <v>212</v>
      </c>
      <c r="BM226" s="185" t="s">
        <v>411</v>
      </c>
    </row>
    <row r="227" spans="1:65" s="2" customFormat="1" ht="37.9" customHeight="1">
      <c r="A227" s="35"/>
      <c r="B227" s="36"/>
      <c r="C227" s="174" t="s">
        <v>412</v>
      </c>
      <c r="D227" s="174" t="s">
        <v>156</v>
      </c>
      <c r="E227" s="175" t="s">
        <v>413</v>
      </c>
      <c r="F227" s="176" t="s">
        <v>414</v>
      </c>
      <c r="G227" s="177" t="s">
        <v>384</v>
      </c>
      <c r="H227" s="178">
        <v>1</v>
      </c>
      <c r="I227" s="179"/>
      <c r="J227" s="180">
        <f>ROUND(I227*H227,2)</f>
        <v>0</v>
      </c>
      <c r="K227" s="176" t="s">
        <v>160</v>
      </c>
      <c r="L227" s="40"/>
      <c r="M227" s="181" t="s">
        <v>19</v>
      </c>
      <c r="N227" s="182" t="s">
        <v>44</v>
      </c>
      <c r="O227" s="65"/>
      <c r="P227" s="183">
        <f>O227*H227</f>
        <v>0</v>
      </c>
      <c r="Q227" s="183">
        <v>0.01387</v>
      </c>
      <c r="R227" s="183">
        <f>Q227*H227</f>
        <v>0.01387</v>
      </c>
      <c r="S227" s="183">
        <v>0</v>
      </c>
      <c r="T227" s="184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85" t="s">
        <v>212</v>
      </c>
      <c r="AT227" s="185" t="s">
        <v>156</v>
      </c>
      <c r="AU227" s="185" t="s">
        <v>83</v>
      </c>
      <c r="AY227" s="18" t="s">
        <v>153</v>
      </c>
      <c r="BE227" s="186">
        <f>IF(N227="základní",J227,0)</f>
        <v>0</v>
      </c>
      <c r="BF227" s="186">
        <f>IF(N227="snížená",J227,0)</f>
        <v>0</v>
      </c>
      <c r="BG227" s="186">
        <f>IF(N227="zákl. přenesená",J227,0)</f>
        <v>0</v>
      </c>
      <c r="BH227" s="186">
        <f>IF(N227="sníž. přenesená",J227,0)</f>
        <v>0</v>
      </c>
      <c r="BI227" s="186">
        <f>IF(N227="nulová",J227,0)</f>
        <v>0</v>
      </c>
      <c r="BJ227" s="18" t="s">
        <v>81</v>
      </c>
      <c r="BK227" s="186">
        <f>ROUND(I227*H227,2)</f>
        <v>0</v>
      </c>
      <c r="BL227" s="18" t="s">
        <v>212</v>
      </c>
      <c r="BM227" s="185" t="s">
        <v>415</v>
      </c>
    </row>
    <row r="228" spans="1:47" s="2" customFormat="1" ht="11.25">
      <c r="A228" s="35"/>
      <c r="B228" s="36"/>
      <c r="C228" s="37"/>
      <c r="D228" s="187" t="s">
        <v>163</v>
      </c>
      <c r="E228" s="37"/>
      <c r="F228" s="188" t="s">
        <v>416</v>
      </c>
      <c r="G228" s="37"/>
      <c r="H228" s="37"/>
      <c r="I228" s="189"/>
      <c r="J228" s="37"/>
      <c r="K228" s="37"/>
      <c r="L228" s="40"/>
      <c r="M228" s="190"/>
      <c r="N228" s="191"/>
      <c r="O228" s="65"/>
      <c r="P228" s="65"/>
      <c r="Q228" s="65"/>
      <c r="R228" s="65"/>
      <c r="S228" s="65"/>
      <c r="T228" s="66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T228" s="18" t="s">
        <v>163</v>
      </c>
      <c r="AU228" s="18" t="s">
        <v>83</v>
      </c>
    </row>
    <row r="229" spans="1:65" s="2" customFormat="1" ht="24.2" customHeight="1">
      <c r="A229" s="35"/>
      <c r="B229" s="36"/>
      <c r="C229" s="174" t="s">
        <v>417</v>
      </c>
      <c r="D229" s="174" t="s">
        <v>156</v>
      </c>
      <c r="E229" s="175" t="s">
        <v>418</v>
      </c>
      <c r="F229" s="176" t="s">
        <v>419</v>
      </c>
      <c r="G229" s="177" t="s">
        <v>211</v>
      </c>
      <c r="H229" s="178">
        <v>1</v>
      </c>
      <c r="I229" s="179"/>
      <c r="J229" s="180">
        <f>ROUND(I229*H229,2)</f>
        <v>0</v>
      </c>
      <c r="K229" s="176" t="s">
        <v>160</v>
      </c>
      <c r="L229" s="40"/>
      <c r="M229" s="181" t="s">
        <v>19</v>
      </c>
      <c r="N229" s="182" t="s">
        <v>44</v>
      </c>
      <c r="O229" s="65"/>
      <c r="P229" s="183">
        <f>O229*H229</f>
        <v>0</v>
      </c>
      <c r="Q229" s="183">
        <v>0</v>
      </c>
      <c r="R229" s="183">
        <f>Q229*H229</f>
        <v>0</v>
      </c>
      <c r="S229" s="183">
        <v>0</v>
      </c>
      <c r="T229" s="184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185" t="s">
        <v>212</v>
      </c>
      <c r="AT229" s="185" t="s">
        <v>156</v>
      </c>
      <c r="AU229" s="185" t="s">
        <v>83</v>
      </c>
      <c r="AY229" s="18" t="s">
        <v>153</v>
      </c>
      <c r="BE229" s="186">
        <f>IF(N229="základní",J229,0)</f>
        <v>0</v>
      </c>
      <c r="BF229" s="186">
        <f>IF(N229="snížená",J229,0)</f>
        <v>0</v>
      </c>
      <c r="BG229" s="186">
        <f>IF(N229="zákl. přenesená",J229,0)</f>
        <v>0</v>
      </c>
      <c r="BH229" s="186">
        <f>IF(N229="sníž. přenesená",J229,0)</f>
        <v>0</v>
      </c>
      <c r="BI229" s="186">
        <f>IF(N229="nulová",J229,0)</f>
        <v>0</v>
      </c>
      <c r="BJ229" s="18" t="s">
        <v>81</v>
      </c>
      <c r="BK229" s="186">
        <f>ROUND(I229*H229,2)</f>
        <v>0</v>
      </c>
      <c r="BL229" s="18" t="s">
        <v>212</v>
      </c>
      <c r="BM229" s="185" t="s">
        <v>420</v>
      </c>
    </row>
    <row r="230" spans="1:47" s="2" customFormat="1" ht="11.25">
      <c r="A230" s="35"/>
      <c r="B230" s="36"/>
      <c r="C230" s="37"/>
      <c r="D230" s="187" t="s">
        <v>163</v>
      </c>
      <c r="E230" s="37"/>
      <c r="F230" s="188" t="s">
        <v>421</v>
      </c>
      <c r="G230" s="37"/>
      <c r="H230" s="37"/>
      <c r="I230" s="189"/>
      <c r="J230" s="37"/>
      <c r="K230" s="37"/>
      <c r="L230" s="40"/>
      <c r="M230" s="190"/>
      <c r="N230" s="191"/>
      <c r="O230" s="65"/>
      <c r="P230" s="65"/>
      <c r="Q230" s="65"/>
      <c r="R230" s="65"/>
      <c r="S230" s="65"/>
      <c r="T230" s="66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T230" s="18" t="s">
        <v>163</v>
      </c>
      <c r="AU230" s="18" t="s">
        <v>83</v>
      </c>
    </row>
    <row r="231" spans="1:65" s="2" customFormat="1" ht="16.5" customHeight="1">
      <c r="A231" s="35"/>
      <c r="B231" s="36"/>
      <c r="C231" s="215" t="s">
        <v>422</v>
      </c>
      <c r="D231" s="215" t="s">
        <v>298</v>
      </c>
      <c r="E231" s="216" t="s">
        <v>423</v>
      </c>
      <c r="F231" s="217" t="s">
        <v>424</v>
      </c>
      <c r="G231" s="218" t="s">
        <v>211</v>
      </c>
      <c r="H231" s="219">
        <v>1</v>
      </c>
      <c r="I231" s="220"/>
      <c r="J231" s="221">
        <f>ROUND(I231*H231,2)</f>
        <v>0</v>
      </c>
      <c r="K231" s="217" t="s">
        <v>160</v>
      </c>
      <c r="L231" s="222"/>
      <c r="M231" s="223" t="s">
        <v>19</v>
      </c>
      <c r="N231" s="224" t="s">
        <v>44</v>
      </c>
      <c r="O231" s="65"/>
      <c r="P231" s="183">
        <f>O231*H231</f>
        <v>0</v>
      </c>
      <c r="Q231" s="183">
        <v>0.0024</v>
      </c>
      <c r="R231" s="183">
        <f>Q231*H231</f>
        <v>0.0024</v>
      </c>
      <c r="S231" s="183">
        <v>0</v>
      </c>
      <c r="T231" s="184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85" t="s">
        <v>302</v>
      </c>
      <c r="AT231" s="185" t="s">
        <v>298</v>
      </c>
      <c r="AU231" s="185" t="s">
        <v>83</v>
      </c>
      <c r="AY231" s="18" t="s">
        <v>153</v>
      </c>
      <c r="BE231" s="186">
        <f>IF(N231="základní",J231,0)</f>
        <v>0</v>
      </c>
      <c r="BF231" s="186">
        <f>IF(N231="snížená",J231,0)</f>
        <v>0</v>
      </c>
      <c r="BG231" s="186">
        <f>IF(N231="zákl. přenesená",J231,0)</f>
        <v>0</v>
      </c>
      <c r="BH231" s="186">
        <f>IF(N231="sníž. přenesená",J231,0)</f>
        <v>0</v>
      </c>
      <c r="BI231" s="186">
        <f>IF(N231="nulová",J231,0)</f>
        <v>0</v>
      </c>
      <c r="BJ231" s="18" t="s">
        <v>81</v>
      </c>
      <c r="BK231" s="186">
        <f>ROUND(I231*H231,2)</f>
        <v>0</v>
      </c>
      <c r="BL231" s="18" t="s">
        <v>212</v>
      </c>
      <c r="BM231" s="185" t="s">
        <v>425</v>
      </c>
    </row>
    <row r="232" spans="1:65" s="2" customFormat="1" ht="16.5" customHeight="1">
      <c r="A232" s="35"/>
      <c r="B232" s="36"/>
      <c r="C232" s="174" t="s">
        <v>426</v>
      </c>
      <c r="D232" s="174" t="s">
        <v>156</v>
      </c>
      <c r="E232" s="175" t="s">
        <v>427</v>
      </c>
      <c r="F232" s="176" t="s">
        <v>428</v>
      </c>
      <c r="G232" s="177" t="s">
        <v>384</v>
      </c>
      <c r="H232" s="178">
        <v>1</v>
      </c>
      <c r="I232" s="179"/>
      <c r="J232" s="180">
        <f>ROUND(I232*H232,2)</f>
        <v>0</v>
      </c>
      <c r="K232" s="176" t="s">
        <v>160</v>
      </c>
      <c r="L232" s="40"/>
      <c r="M232" s="181" t="s">
        <v>19</v>
      </c>
      <c r="N232" s="182" t="s">
        <v>44</v>
      </c>
      <c r="O232" s="65"/>
      <c r="P232" s="183">
        <f>O232*H232</f>
        <v>0</v>
      </c>
      <c r="Q232" s="183">
        <v>0.00583</v>
      </c>
      <c r="R232" s="183">
        <f>Q232*H232</f>
        <v>0.00583</v>
      </c>
      <c r="S232" s="183">
        <v>0</v>
      </c>
      <c r="T232" s="184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185" t="s">
        <v>212</v>
      </c>
      <c r="AT232" s="185" t="s">
        <v>156</v>
      </c>
      <c r="AU232" s="185" t="s">
        <v>83</v>
      </c>
      <c r="AY232" s="18" t="s">
        <v>153</v>
      </c>
      <c r="BE232" s="186">
        <f>IF(N232="základní",J232,0)</f>
        <v>0</v>
      </c>
      <c r="BF232" s="186">
        <f>IF(N232="snížená",J232,0)</f>
        <v>0</v>
      </c>
      <c r="BG232" s="186">
        <f>IF(N232="zákl. přenesená",J232,0)</f>
        <v>0</v>
      </c>
      <c r="BH232" s="186">
        <f>IF(N232="sníž. přenesená",J232,0)</f>
        <v>0</v>
      </c>
      <c r="BI232" s="186">
        <f>IF(N232="nulová",J232,0)</f>
        <v>0</v>
      </c>
      <c r="BJ232" s="18" t="s">
        <v>81</v>
      </c>
      <c r="BK232" s="186">
        <f>ROUND(I232*H232,2)</f>
        <v>0</v>
      </c>
      <c r="BL232" s="18" t="s">
        <v>212</v>
      </c>
      <c r="BM232" s="185" t="s">
        <v>429</v>
      </c>
    </row>
    <row r="233" spans="1:47" s="2" customFormat="1" ht="11.25">
      <c r="A233" s="35"/>
      <c r="B233" s="36"/>
      <c r="C233" s="37"/>
      <c r="D233" s="187" t="s">
        <v>163</v>
      </c>
      <c r="E233" s="37"/>
      <c r="F233" s="188" t="s">
        <v>430</v>
      </c>
      <c r="G233" s="37"/>
      <c r="H233" s="37"/>
      <c r="I233" s="189"/>
      <c r="J233" s="37"/>
      <c r="K233" s="37"/>
      <c r="L233" s="40"/>
      <c r="M233" s="190"/>
      <c r="N233" s="191"/>
      <c r="O233" s="65"/>
      <c r="P233" s="65"/>
      <c r="Q233" s="65"/>
      <c r="R233" s="65"/>
      <c r="S233" s="65"/>
      <c r="T233" s="66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T233" s="18" t="s">
        <v>163</v>
      </c>
      <c r="AU233" s="18" t="s">
        <v>83</v>
      </c>
    </row>
    <row r="234" spans="1:65" s="2" customFormat="1" ht="24.2" customHeight="1">
      <c r="A234" s="35"/>
      <c r="B234" s="36"/>
      <c r="C234" s="215" t="s">
        <v>431</v>
      </c>
      <c r="D234" s="215" t="s">
        <v>298</v>
      </c>
      <c r="E234" s="216" t="s">
        <v>432</v>
      </c>
      <c r="F234" s="217" t="s">
        <v>433</v>
      </c>
      <c r="G234" s="218" t="s">
        <v>211</v>
      </c>
      <c r="H234" s="219">
        <v>1</v>
      </c>
      <c r="I234" s="220"/>
      <c r="J234" s="221">
        <f>ROUND(I234*H234,2)</f>
        <v>0</v>
      </c>
      <c r="K234" s="217" t="s">
        <v>206</v>
      </c>
      <c r="L234" s="222"/>
      <c r="M234" s="223" t="s">
        <v>19</v>
      </c>
      <c r="N234" s="224" t="s">
        <v>44</v>
      </c>
      <c r="O234" s="65"/>
      <c r="P234" s="183">
        <f>O234*H234</f>
        <v>0</v>
      </c>
      <c r="Q234" s="183">
        <v>0.013</v>
      </c>
      <c r="R234" s="183">
        <f>Q234*H234</f>
        <v>0.013</v>
      </c>
      <c r="S234" s="183">
        <v>0</v>
      </c>
      <c r="T234" s="184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85" t="s">
        <v>302</v>
      </c>
      <c r="AT234" s="185" t="s">
        <v>298</v>
      </c>
      <c r="AU234" s="185" t="s">
        <v>83</v>
      </c>
      <c r="AY234" s="18" t="s">
        <v>153</v>
      </c>
      <c r="BE234" s="186">
        <f>IF(N234="základní",J234,0)</f>
        <v>0</v>
      </c>
      <c r="BF234" s="186">
        <f>IF(N234="snížená",J234,0)</f>
        <v>0</v>
      </c>
      <c r="BG234" s="186">
        <f>IF(N234="zákl. přenesená",J234,0)</f>
        <v>0</v>
      </c>
      <c r="BH234" s="186">
        <f>IF(N234="sníž. přenesená",J234,0)</f>
        <v>0</v>
      </c>
      <c r="BI234" s="186">
        <f>IF(N234="nulová",J234,0)</f>
        <v>0</v>
      </c>
      <c r="BJ234" s="18" t="s">
        <v>81</v>
      </c>
      <c r="BK234" s="186">
        <f>ROUND(I234*H234,2)</f>
        <v>0</v>
      </c>
      <c r="BL234" s="18" t="s">
        <v>212</v>
      </c>
      <c r="BM234" s="185" t="s">
        <v>434</v>
      </c>
    </row>
    <row r="235" spans="2:51" s="13" customFormat="1" ht="11.25">
      <c r="B235" s="192"/>
      <c r="C235" s="193"/>
      <c r="D235" s="194" t="s">
        <v>165</v>
      </c>
      <c r="E235" s="195" t="s">
        <v>19</v>
      </c>
      <c r="F235" s="196" t="s">
        <v>435</v>
      </c>
      <c r="G235" s="193"/>
      <c r="H235" s="197">
        <v>1</v>
      </c>
      <c r="I235" s="198"/>
      <c r="J235" s="193"/>
      <c r="K235" s="193"/>
      <c r="L235" s="199"/>
      <c r="M235" s="200"/>
      <c r="N235" s="201"/>
      <c r="O235" s="201"/>
      <c r="P235" s="201"/>
      <c r="Q235" s="201"/>
      <c r="R235" s="201"/>
      <c r="S235" s="201"/>
      <c r="T235" s="202"/>
      <c r="AT235" s="203" t="s">
        <v>165</v>
      </c>
      <c r="AU235" s="203" t="s">
        <v>83</v>
      </c>
      <c r="AV235" s="13" t="s">
        <v>83</v>
      </c>
      <c r="AW235" s="13" t="s">
        <v>34</v>
      </c>
      <c r="AX235" s="13" t="s">
        <v>81</v>
      </c>
      <c r="AY235" s="203" t="s">
        <v>153</v>
      </c>
    </row>
    <row r="236" spans="1:65" s="2" customFormat="1" ht="33" customHeight="1">
      <c r="A236" s="35"/>
      <c r="B236" s="36"/>
      <c r="C236" s="174" t="s">
        <v>436</v>
      </c>
      <c r="D236" s="174" t="s">
        <v>156</v>
      </c>
      <c r="E236" s="175" t="s">
        <v>437</v>
      </c>
      <c r="F236" s="176" t="s">
        <v>438</v>
      </c>
      <c r="G236" s="177" t="s">
        <v>211</v>
      </c>
      <c r="H236" s="178">
        <v>1</v>
      </c>
      <c r="I236" s="179"/>
      <c r="J236" s="180">
        <f>ROUND(I236*H236,2)</f>
        <v>0</v>
      </c>
      <c r="K236" s="176" t="s">
        <v>206</v>
      </c>
      <c r="L236" s="40"/>
      <c r="M236" s="181" t="s">
        <v>19</v>
      </c>
      <c r="N236" s="182" t="s">
        <v>44</v>
      </c>
      <c r="O236" s="65"/>
      <c r="P236" s="183">
        <f>O236*H236</f>
        <v>0</v>
      </c>
      <c r="Q236" s="183">
        <v>0.00285</v>
      </c>
      <c r="R236" s="183">
        <f>Q236*H236</f>
        <v>0.00285</v>
      </c>
      <c r="S236" s="183">
        <v>0</v>
      </c>
      <c r="T236" s="184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185" t="s">
        <v>212</v>
      </c>
      <c r="AT236" s="185" t="s">
        <v>156</v>
      </c>
      <c r="AU236" s="185" t="s">
        <v>83</v>
      </c>
      <c r="AY236" s="18" t="s">
        <v>153</v>
      </c>
      <c r="BE236" s="186">
        <f>IF(N236="základní",J236,0)</f>
        <v>0</v>
      </c>
      <c r="BF236" s="186">
        <f>IF(N236="snížená",J236,0)</f>
        <v>0</v>
      </c>
      <c r="BG236" s="186">
        <f>IF(N236="zákl. přenesená",J236,0)</f>
        <v>0</v>
      </c>
      <c r="BH236" s="186">
        <f>IF(N236="sníž. přenesená",J236,0)</f>
        <v>0</v>
      </c>
      <c r="BI236" s="186">
        <f>IF(N236="nulová",J236,0)</f>
        <v>0</v>
      </c>
      <c r="BJ236" s="18" t="s">
        <v>81</v>
      </c>
      <c r="BK236" s="186">
        <f>ROUND(I236*H236,2)</f>
        <v>0</v>
      </c>
      <c r="BL236" s="18" t="s">
        <v>212</v>
      </c>
      <c r="BM236" s="185" t="s">
        <v>439</v>
      </c>
    </row>
    <row r="237" spans="1:65" s="2" customFormat="1" ht="24.2" customHeight="1">
      <c r="A237" s="35"/>
      <c r="B237" s="36"/>
      <c r="C237" s="174" t="s">
        <v>440</v>
      </c>
      <c r="D237" s="174" t="s">
        <v>156</v>
      </c>
      <c r="E237" s="175" t="s">
        <v>441</v>
      </c>
      <c r="F237" s="176" t="s">
        <v>442</v>
      </c>
      <c r="G237" s="177" t="s">
        <v>384</v>
      </c>
      <c r="H237" s="178">
        <v>1</v>
      </c>
      <c r="I237" s="179"/>
      <c r="J237" s="180">
        <f>ROUND(I237*H237,2)</f>
        <v>0</v>
      </c>
      <c r="K237" s="176" t="s">
        <v>206</v>
      </c>
      <c r="L237" s="40"/>
      <c r="M237" s="181" t="s">
        <v>19</v>
      </c>
      <c r="N237" s="182" t="s">
        <v>44</v>
      </c>
      <c r="O237" s="65"/>
      <c r="P237" s="183">
        <f>O237*H237</f>
        <v>0</v>
      </c>
      <c r="Q237" s="183">
        <v>0.01736</v>
      </c>
      <c r="R237" s="183">
        <f>Q237*H237</f>
        <v>0.01736</v>
      </c>
      <c r="S237" s="183">
        <v>0</v>
      </c>
      <c r="T237" s="184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185" t="s">
        <v>212</v>
      </c>
      <c r="AT237" s="185" t="s">
        <v>156</v>
      </c>
      <c r="AU237" s="185" t="s">
        <v>83</v>
      </c>
      <c r="AY237" s="18" t="s">
        <v>153</v>
      </c>
      <c r="BE237" s="186">
        <f>IF(N237="základní",J237,0)</f>
        <v>0</v>
      </c>
      <c r="BF237" s="186">
        <f>IF(N237="snížená",J237,0)</f>
        <v>0</v>
      </c>
      <c r="BG237" s="186">
        <f>IF(N237="zákl. přenesená",J237,0)</f>
        <v>0</v>
      </c>
      <c r="BH237" s="186">
        <f>IF(N237="sníž. přenesená",J237,0)</f>
        <v>0</v>
      </c>
      <c r="BI237" s="186">
        <f>IF(N237="nulová",J237,0)</f>
        <v>0</v>
      </c>
      <c r="BJ237" s="18" t="s">
        <v>81</v>
      </c>
      <c r="BK237" s="186">
        <f>ROUND(I237*H237,2)</f>
        <v>0</v>
      </c>
      <c r="BL237" s="18" t="s">
        <v>212</v>
      </c>
      <c r="BM237" s="185" t="s">
        <v>443</v>
      </c>
    </row>
    <row r="238" spans="1:65" s="2" customFormat="1" ht="24.2" customHeight="1">
      <c r="A238" s="35"/>
      <c r="B238" s="36"/>
      <c r="C238" s="174" t="s">
        <v>444</v>
      </c>
      <c r="D238" s="174" t="s">
        <v>156</v>
      </c>
      <c r="E238" s="175" t="s">
        <v>445</v>
      </c>
      <c r="F238" s="176" t="s">
        <v>446</v>
      </c>
      <c r="G238" s="177" t="s">
        <v>384</v>
      </c>
      <c r="H238" s="178">
        <v>1</v>
      </c>
      <c r="I238" s="179"/>
      <c r="J238" s="180">
        <f>ROUND(I238*H238,2)</f>
        <v>0</v>
      </c>
      <c r="K238" s="176" t="s">
        <v>206</v>
      </c>
      <c r="L238" s="40"/>
      <c r="M238" s="181" t="s">
        <v>19</v>
      </c>
      <c r="N238" s="182" t="s">
        <v>44</v>
      </c>
      <c r="O238" s="65"/>
      <c r="P238" s="183">
        <f>O238*H238</f>
        <v>0</v>
      </c>
      <c r="Q238" s="183">
        <v>0.00214</v>
      </c>
      <c r="R238" s="183">
        <f>Q238*H238</f>
        <v>0.00214</v>
      </c>
      <c r="S238" s="183">
        <v>0</v>
      </c>
      <c r="T238" s="184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185" t="s">
        <v>212</v>
      </c>
      <c r="AT238" s="185" t="s">
        <v>156</v>
      </c>
      <c r="AU238" s="185" t="s">
        <v>83</v>
      </c>
      <c r="AY238" s="18" t="s">
        <v>153</v>
      </c>
      <c r="BE238" s="186">
        <f>IF(N238="základní",J238,0)</f>
        <v>0</v>
      </c>
      <c r="BF238" s="186">
        <f>IF(N238="snížená",J238,0)</f>
        <v>0</v>
      </c>
      <c r="BG238" s="186">
        <f>IF(N238="zákl. přenesená",J238,0)</f>
        <v>0</v>
      </c>
      <c r="BH238" s="186">
        <f>IF(N238="sníž. přenesená",J238,0)</f>
        <v>0</v>
      </c>
      <c r="BI238" s="186">
        <f>IF(N238="nulová",J238,0)</f>
        <v>0</v>
      </c>
      <c r="BJ238" s="18" t="s">
        <v>81</v>
      </c>
      <c r="BK238" s="186">
        <f>ROUND(I238*H238,2)</f>
        <v>0</v>
      </c>
      <c r="BL238" s="18" t="s">
        <v>212</v>
      </c>
      <c r="BM238" s="185" t="s">
        <v>447</v>
      </c>
    </row>
    <row r="239" spans="2:51" s="13" customFormat="1" ht="22.5">
      <c r="B239" s="192"/>
      <c r="C239" s="193"/>
      <c r="D239" s="194" t="s">
        <v>165</v>
      </c>
      <c r="E239" s="195" t="s">
        <v>19</v>
      </c>
      <c r="F239" s="196" t="s">
        <v>448</v>
      </c>
      <c r="G239" s="193"/>
      <c r="H239" s="197">
        <v>1</v>
      </c>
      <c r="I239" s="198"/>
      <c r="J239" s="193"/>
      <c r="K239" s="193"/>
      <c r="L239" s="199"/>
      <c r="M239" s="200"/>
      <c r="N239" s="201"/>
      <c r="O239" s="201"/>
      <c r="P239" s="201"/>
      <c r="Q239" s="201"/>
      <c r="R239" s="201"/>
      <c r="S239" s="201"/>
      <c r="T239" s="202"/>
      <c r="AT239" s="203" t="s">
        <v>165</v>
      </c>
      <c r="AU239" s="203" t="s">
        <v>83</v>
      </c>
      <c r="AV239" s="13" t="s">
        <v>83</v>
      </c>
      <c r="AW239" s="13" t="s">
        <v>34</v>
      </c>
      <c r="AX239" s="13" t="s">
        <v>81</v>
      </c>
      <c r="AY239" s="203" t="s">
        <v>153</v>
      </c>
    </row>
    <row r="240" spans="1:65" s="2" customFormat="1" ht="33" customHeight="1">
      <c r="A240" s="35"/>
      <c r="B240" s="36"/>
      <c r="C240" s="174" t="s">
        <v>449</v>
      </c>
      <c r="D240" s="174" t="s">
        <v>156</v>
      </c>
      <c r="E240" s="175" t="s">
        <v>450</v>
      </c>
      <c r="F240" s="176" t="s">
        <v>451</v>
      </c>
      <c r="G240" s="177" t="s">
        <v>384</v>
      </c>
      <c r="H240" s="178">
        <v>1</v>
      </c>
      <c r="I240" s="179"/>
      <c r="J240" s="180">
        <f>ROUND(I240*H240,2)</f>
        <v>0</v>
      </c>
      <c r="K240" s="176" t="s">
        <v>206</v>
      </c>
      <c r="L240" s="40"/>
      <c r="M240" s="181" t="s">
        <v>19</v>
      </c>
      <c r="N240" s="182" t="s">
        <v>44</v>
      </c>
      <c r="O240" s="65"/>
      <c r="P240" s="183">
        <f>O240*H240</f>
        <v>0</v>
      </c>
      <c r="Q240" s="183">
        <v>0.01046</v>
      </c>
      <c r="R240" s="183">
        <f>Q240*H240</f>
        <v>0.01046</v>
      </c>
      <c r="S240" s="183">
        <v>0</v>
      </c>
      <c r="T240" s="184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185" t="s">
        <v>212</v>
      </c>
      <c r="AT240" s="185" t="s">
        <v>156</v>
      </c>
      <c r="AU240" s="185" t="s">
        <v>83</v>
      </c>
      <c r="AY240" s="18" t="s">
        <v>153</v>
      </c>
      <c r="BE240" s="186">
        <f>IF(N240="základní",J240,0)</f>
        <v>0</v>
      </c>
      <c r="BF240" s="186">
        <f>IF(N240="snížená",J240,0)</f>
        <v>0</v>
      </c>
      <c r="BG240" s="186">
        <f>IF(N240="zákl. přenesená",J240,0)</f>
        <v>0</v>
      </c>
      <c r="BH240" s="186">
        <f>IF(N240="sníž. přenesená",J240,0)</f>
        <v>0</v>
      </c>
      <c r="BI240" s="186">
        <f>IF(N240="nulová",J240,0)</f>
        <v>0</v>
      </c>
      <c r="BJ240" s="18" t="s">
        <v>81</v>
      </c>
      <c r="BK240" s="186">
        <f>ROUND(I240*H240,2)</f>
        <v>0</v>
      </c>
      <c r="BL240" s="18" t="s">
        <v>212</v>
      </c>
      <c r="BM240" s="185" t="s">
        <v>452</v>
      </c>
    </row>
    <row r="241" spans="2:51" s="13" customFormat="1" ht="22.5">
      <c r="B241" s="192"/>
      <c r="C241" s="193"/>
      <c r="D241" s="194" t="s">
        <v>165</v>
      </c>
      <c r="E241" s="195" t="s">
        <v>19</v>
      </c>
      <c r="F241" s="196" t="s">
        <v>453</v>
      </c>
      <c r="G241" s="193"/>
      <c r="H241" s="197">
        <v>1</v>
      </c>
      <c r="I241" s="198"/>
      <c r="J241" s="193"/>
      <c r="K241" s="193"/>
      <c r="L241" s="199"/>
      <c r="M241" s="200"/>
      <c r="N241" s="201"/>
      <c r="O241" s="201"/>
      <c r="P241" s="201"/>
      <c r="Q241" s="201"/>
      <c r="R241" s="201"/>
      <c r="S241" s="201"/>
      <c r="T241" s="202"/>
      <c r="AT241" s="203" t="s">
        <v>165</v>
      </c>
      <c r="AU241" s="203" t="s">
        <v>83</v>
      </c>
      <c r="AV241" s="13" t="s">
        <v>83</v>
      </c>
      <c r="AW241" s="13" t="s">
        <v>34</v>
      </c>
      <c r="AX241" s="13" t="s">
        <v>81</v>
      </c>
      <c r="AY241" s="203" t="s">
        <v>153</v>
      </c>
    </row>
    <row r="242" spans="1:65" s="2" customFormat="1" ht="33" customHeight="1">
      <c r="A242" s="35"/>
      <c r="B242" s="36"/>
      <c r="C242" s="174" t="s">
        <v>454</v>
      </c>
      <c r="D242" s="174" t="s">
        <v>156</v>
      </c>
      <c r="E242" s="175" t="s">
        <v>455</v>
      </c>
      <c r="F242" s="176" t="s">
        <v>456</v>
      </c>
      <c r="G242" s="177" t="s">
        <v>211</v>
      </c>
      <c r="H242" s="178">
        <v>1</v>
      </c>
      <c r="I242" s="179"/>
      <c r="J242" s="180">
        <f>ROUND(I242*H242,2)</f>
        <v>0</v>
      </c>
      <c r="K242" s="176" t="s">
        <v>160</v>
      </c>
      <c r="L242" s="40"/>
      <c r="M242" s="181" t="s">
        <v>19</v>
      </c>
      <c r="N242" s="182" t="s">
        <v>44</v>
      </c>
      <c r="O242" s="65"/>
      <c r="P242" s="183">
        <f>O242*H242</f>
        <v>0</v>
      </c>
      <c r="Q242" s="183">
        <v>0.00128</v>
      </c>
      <c r="R242" s="183">
        <f>Q242*H242</f>
        <v>0.00128</v>
      </c>
      <c r="S242" s="183">
        <v>0</v>
      </c>
      <c r="T242" s="184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185" t="s">
        <v>212</v>
      </c>
      <c r="AT242" s="185" t="s">
        <v>156</v>
      </c>
      <c r="AU242" s="185" t="s">
        <v>83</v>
      </c>
      <c r="AY242" s="18" t="s">
        <v>153</v>
      </c>
      <c r="BE242" s="186">
        <f>IF(N242="základní",J242,0)</f>
        <v>0</v>
      </c>
      <c r="BF242" s="186">
        <f>IF(N242="snížená",J242,0)</f>
        <v>0</v>
      </c>
      <c r="BG242" s="186">
        <f>IF(N242="zákl. přenesená",J242,0)</f>
        <v>0</v>
      </c>
      <c r="BH242" s="186">
        <f>IF(N242="sníž. přenesená",J242,0)</f>
        <v>0</v>
      </c>
      <c r="BI242" s="186">
        <f>IF(N242="nulová",J242,0)</f>
        <v>0</v>
      </c>
      <c r="BJ242" s="18" t="s">
        <v>81</v>
      </c>
      <c r="BK242" s="186">
        <f>ROUND(I242*H242,2)</f>
        <v>0</v>
      </c>
      <c r="BL242" s="18" t="s">
        <v>212</v>
      </c>
      <c r="BM242" s="185" t="s">
        <v>457</v>
      </c>
    </row>
    <row r="243" spans="1:47" s="2" customFormat="1" ht="11.25">
      <c r="A243" s="35"/>
      <c r="B243" s="36"/>
      <c r="C243" s="37"/>
      <c r="D243" s="187" t="s">
        <v>163</v>
      </c>
      <c r="E243" s="37"/>
      <c r="F243" s="188" t="s">
        <v>458</v>
      </c>
      <c r="G243" s="37"/>
      <c r="H243" s="37"/>
      <c r="I243" s="189"/>
      <c r="J243" s="37"/>
      <c r="K243" s="37"/>
      <c r="L243" s="40"/>
      <c r="M243" s="190"/>
      <c r="N243" s="191"/>
      <c r="O243" s="65"/>
      <c r="P243" s="65"/>
      <c r="Q243" s="65"/>
      <c r="R243" s="65"/>
      <c r="S243" s="65"/>
      <c r="T243" s="66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T243" s="18" t="s">
        <v>163</v>
      </c>
      <c r="AU243" s="18" t="s">
        <v>83</v>
      </c>
    </row>
    <row r="244" spans="2:51" s="13" customFormat="1" ht="11.25">
      <c r="B244" s="192"/>
      <c r="C244" s="193"/>
      <c r="D244" s="194" t="s">
        <v>165</v>
      </c>
      <c r="E244" s="195" t="s">
        <v>19</v>
      </c>
      <c r="F244" s="196" t="s">
        <v>459</v>
      </c>
      <c r="G244" s="193"/>
      <c r="H244" s="197">
        <v>1</v>
      </c>
      <c r="I244" s="198"/>
      <c r="J244" s="193"/>
      <c r="K244" s="193"/>
      <c r="L244" s="199"/>
      <c r="M244" s="200"/>
      <c r="N244" s="201"/>
      <c r="O244" s="201"/>
      <c r="P244" s="201"/>
      <c r="Q244" s="201"/>
      <c r="R244" s="201"/>
      <c r="S244" s="201"/>
      <c r="T244" s="202"/>
      <c r="AT244" s="203" t="s">
        <v>165</v>
      </c>
      <c r="AU244" s="203" t="s">
        <v>83</v>
      </c>
      <c r="AV244" s="13" t="s">
        <v>83</v>
      </c>
      <c r="AW244" s="13" t="s">
        <v>34</v>
      </c>
      <c r="AX244" s="13" t="s">
        <v>81</v>
      </c>
      <c r="AY244" s="203" t="s">
        <v>153</v>
      </c>
    </row>
    <row r="245" spans="1:65" s="2" customFormat="1" ht="24.2" customHeight="1">
      <c r="A245" s="35"/>
      <c r="B245" s="36"/>
      <c r="C245" s="174" t="s">
        <v>460</v>
      </c>
      <c r="D245" s="174" t="s">
        <v>156</v>
      </c>
      <c r="E245" s="175" t="s">
        <v>461</v>
      </c>
      <c r="F245" s="176" t="s">
        <v>462</v>
      </c>
      <c r="G245" s="177" t="s">
        <v>384</v>
      </c>
      <c r="H245" s="178">
        <v>1</v>
      </c>
      <c r="I245" s="179"/>
      <c r="J245" s="180">
        <f>ROUND(I245*H245,2)</f>
        <v>0</v>
      </c>
      <c r="K245" s="176" t="s">
        <v>160</v>
      </c>
      <c r="L245" s="40"/>
      <c r="M245" s="181" t="s">
        <v>19</v>
      </c>
      <c r="N245" s="182" t="s">
        <v>44</v>
      </c>
      <c r="O245" s="65"/>
      <c r="P245" s="183">
        <f>O245*H245</f>
        <v>0</v>
      </c>
      <c r="Q245" s="183">
        <v>0.0018</v>
      </c>
      <c r="R245" s="183">
        <f>Q245*H245</f>
        <v>0.0018</v>
      </c>
      <c r="S245" s="183">
        <v>0</v>
      </c>
      <c r="T245" s="184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185" t="s">
        <v>212</v>
      </c>
      <c r="AT245" s="185" t="s">
        <v>156</v>
      </c>
      <c r="AU245" s="185" t="s">
        <v>83</v>
      </c>
      <c r="AY245" s="18" t="s">
        <v>153</v>
      </c>
      <c r="BE245" s="186">
        <f>IF(N245="základní",J245,0)</f>
        <v>0</v>
      </c>
      <c r="BF245" s="186">
        <f>IF(N245="snížená",J245,0)</f>
        <v>0</v>
      </c>
      <c r="BG245" s="186">
        <f>IF(N245="zákl. přenesená",J245,0)</f>
        <v>0</v>
      </c>
      <c r="BH245" s="186">
        <f>IF(N245="sníž. přenesená",J245,0)</f>
        <v>0</v>
      </c>
      <c r="BI245" s="186">
        <f>IF(N245="nulová",J245,0)</f>
        <v>0</v>
      </c>
      <c r="BJ245" s="18" t="s">
        <v>81</v>
      </c>
      <c r="BK245" s="186">
        <f>ROUND(I245*H245,2)</f>
        <v>0</v>
      </c>
      <c r="BL245" s="18" t="s">
        <v>212</v>
      </c>
      <c r="BM245" s="185" t="s">
        <v>463</v>
      </c>
    </row>
    <row r="246" spans="1:47" s="2" customFormat="1" ht="11.25">
      <c r="A246" s="35"/>
      <c r="B246" s="36"/>
      <c r="C246" s="37"/>
      <c r="D246" s="187" t="s">
        <v>163</v>
      </c>
      <c r="E246" s="37"/>
      <c r="F246" s="188" t="s">
        <v>464</v>
      </c>
      <c r="G246" s="37"/>
      <c r="H246" s="37"/>
      <c r="I246" s="189"/>
      <c r="J246" s="37"/>
      <c r="K246" s="37"/>
      <c r="L246" s="40"/>
      <c r="M246" s="190"/>
      <c r="N246" s="191"/>
      <c r="O246" s="65"/>
      <c r="P246" s="65"/>
      <c r="Q246" s="65"/>
      <c r="R246" s="65"/>
      <c r="S246" s="65"/>
      <c r="T246" s="66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T246" s="18" t="s">
        <v>163</v>
      </c>
      <c r="AU246" s="18" t="s">
        <v>83</v>
      </c>
    </row>
    <row r="247" spans="1:65" s="2" customFormat="1" ht="49.15" customHeight="1">
      <c r="A247" s="35"/>
      <c r="B247" s="36"/>
      <c r="C247" s="174" t="s">
        <v>465</v>
      </c>
      <c r="D247" s="174" t="s">
        <v>156</v>
      </c>
      <c r="E247" s="175" t="s">
        <v>758</v>
      </c>
      <c r="F247" s="176" t="s">
        <v>759</v>
      </c>
      <c r="G247" s="177" t="s">
        <v>249</v>
      </c>
      <c r="H247" s="178">
        <v>0.072</v>
      </c>
      <c r="I247" s="179"/>
      <c r="J247" s="180">
        <f>ROUND(I247*H247,2)</f>
        <v>0</v>
      </c>
      <c r="K247" s="176" t="s">
        <v>160</v>
      </c>
      <c r="L247" s="40"/>
      <c r="M247" s="181" t="s">
        <v>19</v>
      </c>
      <c r="N247" s="182" t="s">
        <v>44</v>
      </c>
      <c r="O247" s="65"/>
      <c r="P247" s="183">
        <f>O247*H247</f>
        <v>0</v>
      </c>
      <c r="Q247" s="183">
        <v>0</v>
      </c>
      <c r="R247" s="183">
        <f>Q247*H247</f>
        <v>0</v>
      </c>
      <c r="S247" s="183">
        <v>0</v>
      </c>
      <c r="T247" s="184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185" t="s">
        <v>212</v>
      </c>
      <c r="AT247" s="185" t="s">
        <v>156</v>
      </c>
      <c r="AU247" s="185" t="s">
        <v>83</v>
      </c>
      <c r="AY247" s="18" t="s">
        <v>153</v>
      </c>
      <c r="BE247" s="186">
        <f>IF(N247="základní",J247,0)</f>
        <v>0</v>
      </c>
      <c r="BF247" s="186">
        <f>IF(N247="snížená",J247,0)</f>
        <v>0</v>
      </c>
      <c r="BG247" s="186">
        <f>IF(N247="zákl. přenesená",J247,0)</f>
        <v>0</v>
      </c>
      <c r="BH247" s="186">
        <f>IF(N247="sníž. přenesená",J247,0)</f>
        <v>0</v>
      </c>
      <c r="BI247" s="186">
        <f>IF(N247="nulová",J247,0)</f>
        <v>0</v>
      </c>
      <c r="BJ247" s="18" t="s">
        <v>81</v>
      </c>
      <c r="BK247" s="186">
        <f>ROUND(I247*H247,2)</f>
        <v>0</v>
      </c>
      <c r="BL247" s="18" t="s">
        <v>212</v>
      </c>
      <c r="BM247" s="185" t="s">
        <v>798</v>
      </c>
    </row>
    <row r="248" spans="1:47" s="2" customFormat="1" ht="11.25">
      <c r="A248" s="35"/>
      <c r="B248" s="36"/>
      <c r="C248" s="37"/>
      <c r="D248" s="187" t="s">
        <v>163</v>
      </c>
      <c r="E248" s="37"/>
      <c r="F248" s="188" t="s">
        <v>761</v>
      </c>
      <c r="G248" s="37"/>
      <c r="H248" s="37"/>
      <c r="I248" s="189"/>
      <c r="J248" s="37"/>
      <c r="K248" s="37"/>
      <c r="L248" s="40"/>
      <c r="M248" s="190"/>
      <c r="N248" s="191"/>
      <c r="O248" s="65"/>
      <c r="P248" s="65"/>
      <c r="Q248" s="65"/>
      <c r="R248" s="65"/>
      <c r="S248" s="65"/>
      <c r="T248" s="66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T248" s="18" t="s">
        <v>163</v>
      </c>
      <c r="AU248" s="18" t="s">
        <v>83</v>
      </c>
    </row>
    <row r="249" spans="2:63" s="12" customFormat="1" ht="22.9" customHeight="1">
      <c r="B249" s="158"/>
      <c r="C249" s="159"/>
      <c r="D249" s="160" t="s">
        <v>72</v>
      </c>
      <c r="E249" s="172" t="s">
        <v>470</v>
      </c>
      <c r="F249" s="172" t="s">
        <v>471</v>
      </c>
      <c r="G249" s="159"/>
      <c r="H249" s="159"/>
      <c r="I249" s="162"/>
      <c r="J249" s="173">
        <f>BK249</f>
        <v>0</v>
      </c>
      <c r="K249" s="159"/>
      <c r="L249" s="164"/>
      <c r="M249" s="165"/>
      <c r="N249" s="166"/>
      <c r="O249" s="166"/>
      <c r="P249" s="167">
        <f>SUM(P250:P272)</f>
        <v>0</v>
      </c>
      <c r="Q249" s="166"/>
      <c r="R249" s="167">
        <f>SUM(R250:R272)</f>
        <v>0.0014600000000000001</v>
      </c>
      <c r="S249" s="166"/>
      <c r="T249" s="168">
        <f>SUM(T250:T272)</f>
        <v>0.00625</v>
      </c>
      <c r="AR249" s="169" t="s">
        <v>83</v>
      </c>
      <c r="AT249" s="170" t="s">
        <v>72</v>
      </c>
      <c r="AU249" s="170" t="s">
        <v>81</v>
      </c>
      <c r="AY249" s="169" t="s">
        <v>153</v>
      </c>
      <c r="BK249" s="171">
        <f>SUM(BK250:BK272)</f>
        <v>0</v>
      </c>
    </row>
    <row r="250" spans="1:65" s="2" customFormat="1" ht="21.75" customHeight="1">
      <c r="A250" s="35"/>
      <c r="B250" s="36"/>
      <c r="C250" s="174" t="s">
        <v>472</v>
      </c>
      <c r="D250" s="174" t="s">
        <v>156</v>
      </c>
      <c r="E250" s="175" t="s">
        <v>473</v>
      </c>
      <c r="F250" s="176" t="s">
        <v>474</v>
      </c>
      <c r="G250" s="177" t="s">
        <v>211</v>
      </c>
      <c r="H250" s="178">
        <v>4</v>
      </c>
      <c r="I250" s="179"/>
      <c r="J250" s="180">
        <f>ROUND(I250*H250,2)</f>
        <v>0</v>
      </c>
      <c r="K250" s="176" t="s">
        <v>206</v>
      </c>
      <c r="L250" s="40"/>
      <c r="M250" s="181" t="s">
        <v>19</v>
      </c>
      <c r="N250" s="182" t="s">
        <v>44</v>
      </c>
      <c r="O250" s="65"/>
      <c r="P250" s="183">
        <f>O250*H250</f>
        <v>0</v>
      </c>
      <c r="Q250" s="183">
        <v>0</v>
      </c>
      <c r="R250" s="183">
        <f>Q250*H250</f>
        <v>0</v>
      </c>
      <c r="S250" s="183">
        <v>5E-05</v>
      </c>
      <c r="T250" s="184">
        <f>S250*H250</f>
        <v>0.0002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185" t="s">
        <v>212</v>
      </c>
      <c r="AT250" s="185" t="s">
        <v>156</v>
      </c>
      <c r="AU250" s="185" t="s">
        <v>83</v>
      </c>
      <c r="AY250" s="18" t="s">
        <v>153</v>
      </c>
      <c r="BE250" s="186">
        <f>IF(N250="základní",J250,0)</f>
        <v>0</v>
      </c>
      <c r="BF250" s="186">
        <f>IF(N250="snížená",J250,0)</f>
        <v>0</v>
      </c>
      <c r="BG250" s="186">
        <f>IF(N250="zákl. přenesená",J250,0)</f>
        <v>0</v>
      </c>
      <c r="BH250" s="186">
        <f>IF(N250="sníž. přenesená",J250,0)</f>
        <v>0</v>
      </c>
      <c r="BI250" s="186">
        <f>IF(N250="nulová",J250,0)</f>
        <v>0</v>
      </c>
      <c r="BJ250" s="18" t="s">
        <v>81</v>
      </c>
      <c r="BK250" s="186">
        <f>ROUND(I250*H250,2)</f>
        <v>0</v>
      </c>
      <c r="BL250" s="18" t="s">
        <v>212</v>
      </c>
      <c r="BM250" s="185" t="s">
        <v>475</v>
      </c>
    </row>
    <row r="251" spans="2:51" s="13" customFormat="1" ht="11.25">
      <c r="B251" s="192"/>
      <c r="C251" s="193"/>
      <c r="D251" s="194" t="s">
        <v>165</v>
      </c>
      <c r="E251" s="195" t="s">
        <v>19</v>
      </c>
      <c r="F251" s="196" t="s">
        <v>476</v>
      </c>
      <c r="G251" s="193"/>
      <c r="H251" s="197">
        <v>4</v>
      </c>
      <c r="I251" s="198"/>
      <c r="J251" s="193"/>
      <c r="K251" s="193"/>
      <c r="L251" s="199"/>
      <c r="M251" s="200"/>
      <c r="N251" s="201"/>
      <c r="O251" s="201"/>
      <c r="P251" s="201"/>
      <c r="Q251" s="201"/>
      <c r="R251" s="201"/>
      <c r="S251" s="201"/>
      <c r="T251" s="202"/>
      <c r="AT251" s="203" t="s">
        <v>165</v>
      </c>
      <c r="AU251" s="203" t="s">
        <v>83</v>
      </c>
      <c r="AV251" s="13" t="s">
        <v>83</v>
      </c>
      <c r="AW251" s="13" t="s">
        <v>34</v>
      </c>
      <c r="AX251" s="13" t="s">
        <v>81</v>
      </c>
      <c r="AY251" s="203" t="s">
        <v>153</v>
      </c>
    </row>
    <row r="252" spans="1:65" s="2" customFormat="1" ht="24.2" customHeight="1">
      <c r="A252" s="35"/>
      <c r="B252" s="36"/>
      <c r="C252" s="174" t="s">
        <v>477</v>
      </c>
      <c r="D252" s="174" t="s">
        <v>156</v>
      </c>
      <c r="E252" s="175" t="s">
        <v>478</v>
      </c>
      <c r="F252" s="176" t="s">
        <v>479</v>
      </c>
      <c r="G252" s="177" t="s">
        <v>211</v>
      </c>
      <c r="H252" s="178">
        <v>1</v>
      </c>
      <c r="I252" s="179"/>
      <c r="J252" s="180">
        <f>ROUND(I252*H252,2)</f>
        <v>0</v>
      </c>
      <c r="K252" s="176" t="s">
        <v>206</v>
      </c>
      <c r="L252" s="40"/>
      <c r="M252" s="181" t="s">
        <v>19</v>
      </c>
      <c r="N252" s="182" t="s">
        <v>44</v>
      </c>
      <c r="O252" s="65"/>
      <c r="P252" s="183">
        <f>O252*H252</f>
        <v>0</v>
      </c>
      <c r="Q252" s="183">
        <v>0</v>
      </c>
      <c r="R252" s="183">
        <f>Q252*H252</f>
        <v>0</v>
      </c>
      <c r="S252" s="183">
        <v>5E-05</v>
      </c>
      <c r="T252" s="184">
        <f>S252*H252</f>
        <v>5E-05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185" t="s">
        <v>212</v>
      </c>
      <c r="AT252" s="185" t="s">
        <v>156</v>
      </c>
      <c r="AU252" s="185" t="s">
        <v>83</v>
      </c>
      <c r="AY252" s="18" t="s">
        <v>153</v>
      </c>
      <c r="BE252" s="186">
        <f>IF(N252="základní",J252,0)</f>
        <v>0</v>
      </c>
      <c r="BF252" s="186">
        <f>IF(N252="snížená",J252,0)</f>
        <v>0</v>
      </c>
      <c r="BG252" s="186">
        <f>IF(N252="zákl. přenesená",J252,0)</f>
        <v>0</v>
      </c>
      <c r="BH252" s="186">
        <f>IF(N252="sníž. přenesená",J252,0)</f>
        <v>0</v>
      </c>
      <c r="BI252" s="186">
        <f>IF(N252="nulová",J252,0)</f>
        <v>0</v>
      </c>
      <c r="BJ252" s="18" t="s">
        <v>81</v>
      </c>
      <c r="BK252" s="186">
        <f>ROUND(I252*H252,2)</f>
        <v>0</v>
      </c>
      <c r="BL252" s="18" t="s">
        <v>212</v>
      </c>
      <c r="BM252" s="185" t="s">
        <v>480</v>
      </c>
    </row>
    <row r="253" spans="1:65" s="2" customFormat="1" ht="37.9" customHeight="1">
      <c r="A253" s="35"/>
      <c r="B253" s="36"/>
      <c r="C253" s="174" t="s">
        <v>481</v>
      </c>
      <c r="D253" s="174" t="s">
        <v>156</v>
      </c>
      <c r="E253" s="175" t="s">
        <v>482</v>
      </c>
      <c r="F253" s="176" t="s">
        <v>483</v>
      </c>
      <c r="G253" s="177" t="s">
        <v>211</v>
      </c>
      <c r="H253" s="178">
        <v>3</v>
      </c>
      <c r="I253" s="179"/>
      <c r="J253" s="180">
        <f>ROUND(I253*H253,2)</f>
        <v>0</v>
      </c>
      <c r="K253" s="176" t="s">
        <v>160</v>
      </c>
      <c r="L253" s="40"/>
      <c r="M253" s="181" t="s">
        <v>19</v>
      </c>
      <c r="N253" s="182" t="s">
        <v>44</v>
      </c>
      <c r="O253" s="65"/>
      <c r="P253" s="183">
        <f>O253*H253</f>
        <v>0</v>
      </c>
      <c r="Q253" s="183">
        <v>0</v>
      </c>
      <c r="R253" s="183">
        <f>Q253*H253</f>
        <v>0</v>
      </c>
      <c r="S253" s="183">
        <v>0.002</v>
      </c>
      <c r="T253" s="184">
        <f>S253*H253</f>
        <v>0.006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185" t="s">
        <v>212</v>
      </c>
      <c r="AT253" s="185" t="s">
        <v>156</v>
      </c>
      <c r="AU253" s="185" t="s">
        <v>83</v>
      </c>
      <c r="AY253" s="18" t="s">
        <v>153</v>
      </c>
      <c r="BE253" s="186">
        <f>IF(N253="základní",J253,0)</f>
        <v>0</v>
      </c>
      <c r="BF253" s="186">
        <f>IF(N253="snížená",J253,0)</f>
        <v>0</v>
      </c>
      <c r="BG253" s="186">
        <f>IF(N253="zákl. přenesená",J253,0)</f>
        <v>0</v>
      </c>
      <c r="BH253" s="186">
        <f>IF(N253="sníž. přenesená",J253,0)</f>
        <v>0</v>
      </c>
      <c r="BI253" s="186">
        <f>IF(N253="nulová",J253,0)</f>
        <v>0</v>
      </c>
      <c r="BJ253" s="18" t="s">
        <v>81</v>
      </c>
      <c r="BK253" s="186">
        <f>ROUND(I253*H253,2)</f>
        <v>0</v>
      </c>
      <c r="BL253" s="18" t="s">
        <v>212</v>
      </c>
      <c r="BM253" s="185" t="s">
        <v>484</v>
      </c>
    </row>
    <row r="254" spans="1:47" s="2" customFormat="1" ht="11.25">
      <c r="A254" s="35"/>
      <c r="B254" s="36"/>
      <c r="C254" s="37"/>
      <c r="D254" s="187" t="s">
        <v>163</v>
      </c>
      <c r="E254" s="37"/>
      <c r="F254" s="188" t="s">
        <v>485</v>
      </c>
      <c r="G254" s="37"/>
      <c r="H254" s="37"/>
      <c r="I254" s="189"/>
      <c r="J254" s="37"/>
      <c r="K254" s="37"/>
      <c r="L254" s="40"/>
      <c r="M254" s="190"/>
      <c r="N254" s="191"/>
      <c r="O254" s="65"/>
      <c r="P254" s="65"/>
      <c r="Q254" s="65"/>
      <c r="R254" s="65"/>
      <c r="S254" s="65"/>
      <c r="T254" s="66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T254" s="18" t="s">
        <v>163</v>
      </c>
      <c r="AU254" s="18" t="s">
        <v>83</v>
      </c>
    </row>
    <row r="255" spans="1:65" s="2" customFormat="1" ht="37.9" customHeight="1">
      <c r="A255" s="35"/>
      <c r="B255" s="36"/>
      <c r="C255" s="174" t="s">
        <v>486</v>
      </c>
      <c r="D255" s="174" t="s">
        <v>156</v>
      </c>
      <c r="E255" s="175" t="s">
        <v>487</v>
      </c>
      <c r="F255" s="176" t="s">
        <v>488</v>
      </c>
      <c r="G255" s="177" t="s">
        <v>211</v>
      </c>
      <c r="H255" s="178">
        <v>3</v>
      </c>
      <c r="I255" s="179"/>
      <c r="J255" s="180">
        <f>ROUND(I255*H255,2)</f>
        <v>0</v>
      </c>
      <c r="K255" s="176" t="s">
        <v>160</v>
      </c>
      <c r="L255" s="40"/>
      <c r="M255" s="181" t="s">
        <v>19</v>
      </c>
      <c r="N255" s="182" t="s">
        <v>44</v>
      </c>
      <c r="O255" s="65"/>
      <c r="P255" s="183">
        <f>O255*H255</f>
        <v>0</v>
      </c>
      <c r="Q255" s="183">
        <v>0</v>
      </c>
      <c r="R255" s="183">
        <f>Q255*H255</f>
        <v>0</v>
      </c>
      <c r="S255" s="183">
        <v>0</v>
      </c>
      <c r="T255" s="184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185" t="s">
        <v>212</v>
      </c>
      <c r="AT255" s="185" t="s">
        <v>156</v>
      </c>
      <c r="AU255" s="185" t="s">
        <v>83</v>
      </c>
      <c r="AY255" s="18" t="s">
        <v>153</v>
      </c>
      <c r="BE255" s="186">
        <f>IF(N255="základní",J255,0)</f>
        <v>0</v>
      </c>
      <c r="BF255" s="186">
        <f>IF(N255="snížená",J255,0)</f>
        <v>0</v>
      </c>
      <c r="BG255" s="186">
        <f>IF(N255="zákl. přenesená",J255,0)</f>
        <v>0</v>
      </c>
      <c r="BH255" s="186">
        <f>IF(N255="sníž. přenesená",J255,0)</f>
        <v>0</v>
      </c>
      <c r="BI255" s="186">
        <f>IF(N255="nulová",J255,0)</f>
        <v>0</v>
      </c>
      <c r="BJ255" s="18" t="s">
        <v>81</v>
      </c>
      <c r="BK255" s="186">
        <f>ROUND(I255*H255,2)</f>
        <v>0</v>
      </c>
      <c r="BL255" s="18" t="s">
        <v>212</v>
      </c>
      <c r="BM255" s="185" t="s">
        <v>489</v>
      </c>
    </row>
    <row r="256" spans="1:47" s="2" customFormat="1" ht="11.25">
      <c r="A256" s="35"/>
      <c r="B256" s="36"/>
      <c r="C256" s="37"/>
      <c r="D256" s="187" t="s">
        <v>163</v>
      </c>
      <c r="E256" s="37"/>
      <c r="F256" s="188" t="s">
        <v>490</v>
      </c>
      <c r="G256" s="37"/>
      <c r="H256" s="37"/>
      <c r="I256" s="189"/>
      <c r="J256" s="37"/>
      <c r="K256" s="37"/>
      <c r="L256" s="40"/>
      <c r="M256" s="190"/>
      <c r="N256" s="191"/>
      <c r="O256" s="65"/>
      <c r="P256" s="65"/>
      <c r="Q256" s="65"/>
      <c r="R256" s="65"/>
      <c r="S256" s="65"/>
      <c r="T256" s="66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T256" s="18" t="s">
        <v>163</v>
      </c>
      <c r="AU256" s="18" t="s">
        <v>83</v>
      </c>
    </row>
    <row r="257" spans="1:65" s="2" customFormat="1" ht="24.2" customHeight="1">
      <c r="A257" s="35"/>
      <c r="B257" s="36"/>
      <c r="C257" s="215" t="s">
        <v>491</v>
      </c>
      <c r="D257" s="215" t="s">
        <v>298</v>
      </c>
      <c r="E257" s="216" t="s">
        <v>492</v>
      </c>
      <c r="F257" s="217" t="s">
        <v>493</v>
      </c>
      <c r="G257" s="218" t="s">
        <v>211</v>
      </c>
      <c r="H257" s="219">
        <v>3</v>
      </c>
      <c r="I257" s="220"/>
      <c r="J257" s="221">
        <f>ROUND(I257*H257,2)</f>
        <v>0</v>
      </c>
      <c r="K257" s="217" t="s">
        <v>206</v>
      </c>
      <c r="L257" s="222"/>
      <c r="M257" s="223" t="s">
        <v>19</v>
      </c>
      <c r="N257" s="224" t="s">
        <v>44</v>
      </c>
      <c r="O257" s="65"/>
      <c r="P257" s="183">
        <f>O257*H257</f>
        <v>0</v>
      </c>
      <c r="Q257" s="183">
        <v>0.00034</v>
      </c>
      <c r="R257" s="183">
        <f>Q257*H257</f>
        <v>0.00102</v>
      </c>
      <c r="S257" s="183">
        <v>0</v>
      </c>
      <c r="T257" s="184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185" t="s">
        <v>302</v>
      </c>
      <c r="AT257" s="185" t="s">
        <v>298</v>
      </c>
      <c r="AU257" s="185" t="s">
        <v>83</v>
      </c>
      <c r="AY257" s="18" t="s">
        <v>153</v>
      </c>
      <c r="BE257" s="186">
        <f>IF(N257="základní",J257,0)</f>
        <v>0</v>
      </c>
      <c r="BF257" s="186">
        <f>IF(N257="snížená",J257,0)</f>
        <v>0</v>
      </c>
      <c r="BG257" s="186">
        <f>IF(N257="zákl. přenesená",J257,0)</f>
        <v>0</v>
      </c>
      <c r="BH257" s="186">
        <f>IF(N257="sníž. přenesená",J257,0)</f>
        <v>0</v>
      </c>
      <c r="BI257" s="186">
        <f>IF(N257="nulová",J257,0)</f>
        <v>0</v>
      </c>
      <c r="BJ257" s="18" t="s">
        <v>81</v>
      </c>
      <c r="BK257" s="186">
        <f>ROUND(I257*H257,2)</f>
        <v>0</v>
      </c>
      <c r="BL257" s="18" t="s">
        <v>212</v>
      </c>
      <c r="BM257" s="185" t="s">
        <v>494</v>
      </c>
    </row>
    <row r="258" spans="1:65" s="2" customFormat="1" ht="44.25" customHeight="1">
      <c r="A258" s="35"/>
      <c r="B258" s="36"/>
      <c r="C258" s="174" t="s">
        <v>495</v>
      </c>
      <c r="D258" s="174" t="s">
        <v>156</v>
      </c>
      <c r="E258" s="175" t="s">
        <v>496</v>
      </c>
      <c r="F258" s="176" t="s">
        <v>497</v>
      </c>
      <c r="G258" s="177" t="s">
        <v>211</v>
      </c>
      <c r="H258" s="178">
        <v>1</v>
      </c>
      <c r="I258" s="179"/>
      <c r="J258" s="180">
        <f>ROUND(I258*H258,2)</f>
        <v>0</v>
      </c>
      <c r="K258" s="176" t="s">
        <v>160</v>
      </c>
      <c r="L258" s="40"/>
      <c r="M258" s="181" t="s">
        <v>19</v>
      </c>
      <c r="N258" s="182" t="s">
        <v>44</v>
      </c>
      <c r="O258" s="65"/>
      <c r="P258" s="183">
        <f>O258*H258</f>
        <v>0</v>
      </c>
      <c r="Q258" s="183">
        <v>0</v>
      </c>
      <c r="R258" s="183">
        <f>Q258*H258</f>
        <v>0</v>
      </c>
      <c r="S258" s="183">
        <v>0</v>
      </c>
      <c r="T258" s="184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185" t="s">
        <v>212</v>
      </c>
      <c r="AT258" s="185" t="s">
        <v>156</v>
      </c>
      <c r="AU258" s="185" t="s">
        <v>83</v>
      </c>
      <c r="AY258" s="18" t="s">
        <v>153</v>
      </c>
      <c r="BE258" s="186">
        <f>IF(N258="základní",J258,0)</f>
        <v>0</v>
      </c>
      <c r="BF258" s="186">
        <f>IF(N258="snížená",J258,0)</f>
        <v>0</v>
      </c>
      <c r="BG258" s="186">
        <f>IF(N258="zákl. přenesená",J258,0)</f>
        <v>0</v>
      </c>
      <c r="BH258" s="186">
        <f>IF(N258="sníž. přenesená",J258,0)</f>
        <v>0</v>
      </c>
      <c r="BI258" s="186">
        <f>IF(N258="nulová",J258,0)</f>
        <v>0</v>
      </c>
      <c r="BJ258" s="18" t="s">
        <v>81</v>
      </c>
      <c r="BK258" s="186">
        <f>ROUND(I258*H258,2)</f>
        <v>0</v>
      </c>
      <c r="BL258" s="18" t="s">
        <v>212</v>
      </c>
      <c r="BM258" s="185" t="s">
        <v>498</v>
      </c>
    </row>
    <row r="259" spans="1:47" s="2" customFormat="1" ht="11.25">
      <c r="A259" s="35"/>
      <c r="B259" s="36"/>
      <c r="C259" s="37"/>
      <c r="D259" s="187" t="s">
        <v>163</v>
      </c>
      <c r="E259" s="37"/>
      <c r="F259" s="188" t="s">
        <v>499</v>
      </c>
      <c r="G259" s="37"/>
      <c r="H259" s="37"/>
      <c r="I259" s="189"/>
      <c r="J259" s="37"/>
      <c r="K259" s="37"/>
      <c r="L259" s="40"/>
      <c r="M259" s="190"/>
      <c r="N259" s="191"/>
      <c r="O259" s="65"/>
      <c r="P259" s="65"/>
      <c r="Q259" s="65"/>
      <c r="R259" s="65"/>
      <c r="S259" s="65"/>
      <c r="T259" s="66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T259" s="18" t="s">
        <v>163</v>
      </c>
      <c r="AU259" s="18" t="s">
        <v>83</v>
      </c>
    </row>
    <row r="260" spans="2:51" s="13" customFormat="1" ht="11.25">
      <c r="B260" s="192"/>
      <c r="C260" s="193"/>
      <c r="D260" s="194" t="s">
        <v>165</v>
      </c>
      <c r="E260" s="195" t="s">
        <v>19</v>
      </c>
      <c r="F260" s="196" t="s">
        <v>500</v>
      </c>
      <c r="G260" s="193"/>
      <c r="H260" s="197">
        <v>1</v>
      </c>
      <c r="I260" s="198"/>
      <c r="J260" s="193"/>
      <c r="K260" s="193"/>
      <c r="L260" s="199"/>
      <c r="M260" s="200"/>
      <c r="N260" s="201"/>
      <c r="O260" s="201"/>
      <c r="P260" s="201"/>
      <c r="Q260" s="201"/>
      <c r="R260" s="201"/>
      <c r="S260" s="201"/>
      <c r="T260" s="202"/>
      <c r="AT260" s="203" t="s">
        <v>165</v>
      </c>
      <c r="AU260" s="203" t="s">
        <v>83</v>
      </c>
      <c r="AV260" s="13" t="s">
        <v>83</v>
      </c>
      <c r="AW260" s="13" t="s">
        <v>34</v>
      </c>
      <c r="AX260" s="13" t="s">
        <v>81</v>
      </c>
      <c r="AY260" s="203" t="s">
        <v>153</v>
      </c>
    </row>
    <row r="261" spans="1:65" s="2" customFormat="1" ht="24.2" customHeight="1">
      <c r="A261" s="35"/>
      <c r="B261" s="36"/>
      <c r="C261" s="215" t="s">
        <v>501</v>
      </c>
      <c r="D261" s="215" t="s">
        <v>298</v>
      </c>
      <c r="E261" s="216" t="s">
        <v>502</v>
      </c>
      <c r="F261" s="217" t="s">
        <v>503</v>
      </c>
      <c r="G261" s="218" t="s">
        <v>211</v>
      </c>
      <c r="H261" s="219">
        <v>1</v>
      </c>
      <c r="I261" s="220"/>
      <c r="J261" s="221">
        <f>ROUND(I261*H261,2)</f>
        <v>0</v>
      </c>
      <c r="K261" s="217" t="s">
        <v>160</v>
      </c>
      <c r="L261" s="222"/>
      <c r="M261" s="223" t="s">
        <v>19</v>
      </c>
      <c r="N261" s="224" t="s">
        <v>44</v>
      </c>
      <c r="O261" s="65"/>
      <c r="P261" s="183">
        <f>O261*H261</f>
        <v>0</v>
      </c>
      <c r="Q261" s="183">
        <v>9E-05</v>
      </c>
      <c r="R261" s="183">
        <f>Q261*H261</f>
        <v>9E-05</v>
      </c>
      <c r="S261" s="183">
        <v>0</v>
      </c>
      <c r="T261" s="184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185" t="s">
        <v>302</v>
      </c>
      <c r="AT261" s="185" t="s">
        <v>298</v>
      </c>
      <c r="AU261" s="185" t="s">
        <v>83</v>
      </c>
      <c r="AY261" s="18" t="s">
        <v>153</v>
      </c>
      <c r="BE261" s="186">
        <f>IF(N261="základní",J261,0)</f>
        <v>0</v>
      </c>
      <c r="BF261" s="186">
        <f>IF(N261="snížená",J261,0)</f>
        <v>0</v>
      </c>
      <c r="BG261" s="186">
        <f>IF(N261="zákl. přenesená",J261,0)</f>
        <v>0</v>
      </c>
      <c r="BH261" s="186">
        <f>IF(N261="sníž. přenesená",J261,0)</f>
        <v>0</v>
      </c>
      <c r="BI261" s="186">
        <f>IF(N261="nulová",J261,0)</f>
        <v>0</v>
      </c>
      <c r="BJ261" s="18" t="s">
        <v>81</v>
      </c>
      <c r="BK261" s="186">
        <f>ROUND(I261*H261,2)</f>
        <v>0</v>
      </c>
      <c r="BL261" s="18" t="s">
        <v>212</v>
      </c>
      <c r="BM261" s="185" t="s">
        <v>504</v>
      </c>
    </row>
    <row r="262" spans="1:65" s="2" customFormat="1" ht="49.15" customHeight="1">
      <c r="A262" s="35"/>
      <c r="B262" s="36"/>
      <c r="C262" s="174" t="s">
        <v>505</v>
      </c>
      <c r="D262" s="174" t="s">
        <v>156</v>
      </c>
      <c r="E262" s="175" t="s">
        <v>506</v>
      </c>
      <c r="F262" s="176" t="s">
        <v>507</v>
      </c>
      <c r="G262" s="177" t="s">
        <v>211</v>
      </c>
      <c r="H262" s="178">
        <v>3</v>
      </c>
      <c r="I262" s="179"/>
      <c r="J262" s="180">
        <f>ROUND(I262*H262,2)</f>
        <v>0</v>
      </c>
      <c r="K262" s="176" t="s">
        <v>160</v>
      </c>
      <c r="L262" s="40"/>
      <c r="M262" s="181" t="s">
        <v>19</v>
      </c>
      <c r="N262" s="182" t="s">
        <v>44</v>
      </c>
      <c r="O262" s="65"/>
      <c r="P262" s="183">
        <f>O262*H262</f>
        <v>0</v>
      </c>
      <c r="Q262" s="183">
        <v>0</v>
      </c>
      <c r="R262" s="183">
        <f>Q262*H262</f>
        <v>0</v>
      </c>
      <c r="S262" s="183">
        <v>0</v>
      </c>
      <c r="T262" s="184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185" t="s">
        <v>212</v>
      </c>
      <c r="AT262" s="185" t="s">
        <v>156</v>
      </c>
      <c r="AU262" s="185" t="s">
        <v>83</v>
      </c>
      <c r="AY262" s="18" t="s">
        <v>153</v>
      </c>
      <c r="BE262" s="186">
        <f>IF(N262="základní",J262,0)</f>
        <v>0</v>
      </c>
      <c r="BF262" s="186">
        <f>IF(N262="snížená",J262,0)</f>
        <v>0</v>
      </c>
      <c r="BG262" s="186">
        <f>IF(N262="zákl. přenesená",J262,0)</f>
        <v>0</v>
      </c>
      <c r="BH262" s="186">
        <f>IF(N262="sníž. přenesená",J262,0)</f>
        <v>0</v>
      </c>
      <c r="BI262" s="186">
        <f>IF(N262="nulová",J262,0)</f>
        <v>0</v>
      </c>
      <c r="BJ262" s="18" t="s">
        <v>81</v>
      </c>
      <c r="BK262" s="186">
        <f>ROUND(I262*H262,2)</f>
        <v>0</v>
      </c>
      <c r="BL262" s="18" t="s">
        <v>212</v>
      </c>
      <c r="BM262" s="185" t="s">
        <v>508</v>
      </c>
    </row>
    <row r="263" spans="1:47" s="2" customFormat="1" ht="11.25">
      <c r="A263" s="35"/>
      <c r="B263" s="36"/>
      <c r="C263" s="37"/>
      <c r="D263" s="187" t="s">
        <v>163</v>
      </c>
      <c r="E263" s="37"/>
      <c r="F263" s="188" t="s">
        <v>509</v>
      </c>
      <c r="G263" s="37"/>
      <c r="H263" s="37"/>
      <c r="I263" s="189"/>
      <c r="J263" s="37"/>
      <c r="K263" s="37"/>
      <c r="L263" s="40"/>
      <c r="M263" s="190"/>
      <c r="N263" s="191"/>
      <c r="O263" s="65"/>
      <c r="P263" s="65"/>
      <c r="Q263" s="65"/>
      <c r="R263" s="65"/>
      <c r="S263" s="65"/>
      <c r="T263" s="66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T263" s="18" t="s">
        <v>163</v>
      </c>
      <c r="AU263" s="18" t="s">
        <v>83</v>
      </c>
    </row>
    <row r="264" spans="2:51" s="13" customFormat="1" ht="22.5">
      <c r="B264" s="192"/>
      <c r="C264" s="193"/>
      <c r="D264" s="194" t="s">
        <v>165</v>
      </c>
      <c r="E264" s="195" t="s">
        <v>19</v>
      </c>
      <c r="F264" s="196" t="s">
        <v>510</v>
      </c>
      <c r="G264" s="193"/>
      <c r="H264" s="197">
        <v>3</v>
      </c>
      <c r="I264" s="198"/>
      <c r="J264" s="193"/>
      <c r="K264" s="193"/>
      <c r="L264" s="199"/>
      <c r="M264" s="200"/>
      <c r="N264" s="201"/>
      <c r="O264" s="201"/>
      <c r="P264" s="201"/>
      <c r="Q264" s="201"/>
      <c r="R264" s="201"/>
      <c r="S264" s="201"/>
      <c r="T264" s="202"/>
      <c r="AT264" s="203" t="s">
        <v>165</v>
      </c>
      <c r="AU264" s="203" t="s">
        <v>83</v>
      </c>
      <c r="AV264" s="13" t="s">
        <v>83</v>
      </c>
      <c r="AW264" s="13" t="s">
        <v>34</v>
      </c>
      <c r="AX264" s="13" t="s">
        <v>81</v>
      </c>
      <c r="AY264" s="203" t="s">
        <v>153</v>
      </c>
    </row>
    <row r="265" spans="1:65" s="2" customFormat="1" ht="24.2" customHeight="1">
      <c r="A265" s="35"/>
      <c r="B265" s="36"/>
      <c r="C265" s="215" t="s">
        <v>511</v>
      </c>
      <c r="D265" s="215" t="s">
        <v>298</v>
      </c>
      <c r="E265" s="216" t="s">
        <v>512</v>
      </c>
      <c r="F265" s="217" t="s">
        <v>513</v>
      </c>
      <c r="G265" s="218" t="s">
        <v>211</v>
      </c>
      <c r="H265" s="219">
        <v>3</v>
      </c>
      <c r="I265" s="220"/>
      <c r="J265" s="221">
        <f>ROUND(I265*H265,2)</f>
        <v>0</v>
      </c>
      <c r="K265" s="217" t="s">
        <v>160</v>
      </c>
      <c r="L265" s="222"/>
      <c r="M265" s="223" t="s">
        <v>19</v>
      </c>
      <c r="N265" s="224" t="s">
        <v>44</v>
      </c>
      <c r="O265" s="65"/>
      <c r="P265" s="183">
        <f>O265*H265</f>
        <v>0</v>
      </c>
      <c r="Q265" s="183">
        <v>8E-05</v>
      </c>
      <c r="R265" s="183">
        <f>Q265*H265</f>
        <v>0.00024000000000000003</v>
      </c>
      <c r="S265" s="183">
        <v>0</v>
      </c>
      <c r="T265" s="184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185" t="s">
        <v>302</v>
      </c>
      <c r="AT265" s="185" t="s">
        <v>298</v>
      </c>
      <c r="AU265" s="185" t="s">
        <v>83</v>
      </c>
      <c r="AY265" s="18" t="s">
        <v>153</v>
      </c>
      <c r="BE265" s="186">
        <f>IF(N265="základní",J265,0)</f>
        <v>0</v>
      </c>
      <c r="BF265" s="186">
        <f>IF(N265="snížená",J265,0)</f>
        <v>0</v>
      </c>
      <c r="BG265" s="186">
        <f>IF(N265="zákl. přenesená",J265,0)</f>
        <v>0</v>
      </c>
      <c r="BH265" s="186">
        <f>IF(N265="sníž. přenesená",J265,0)</f>
        <v>0</v>
      </c>
      <c r="BI265" s="186">
        <f>IF(N265="nulová",J265,0)</f>
        <v>0</v>
      </c>
      <c r="BJ265" s="18" t="s">
        <v>81</v>
      </c>
      <c r="BK265" s="186">
        <f>ROUND(I265*H265,2)</f>
        <v>0</v>
      </c>
      <c r="BL265" s="18" t="s">
        <v>212</v>
      </c>
      <c r="BM265" s="185" t="s">
        <v>514</v>
      </c>
    </row>
    <row r="266" spans="1:65" s="2" customFormat="1" ht="16.5" customHeight="1">
      <c r="A266" s="35"/>
      <c r="B266" s="36"/>
      <c r="C266" s="215" t="s">
        <v>515</v>
      </c>
      <c r="D266" s="215" t="s">
        <v>298</v>
      </c>
      <c r="E266" s="216" t="s">
        <v>516</v>
      </c>
      <c r="F266" s="217" t="s">
        <v>517</v>
      </c>
      <c r="G266" s="218" t="s">
        <v>211</v>
      </c>
      <c r="H266" s="219">
        <v>3</v>
      </c>
      <c r="I266" s="220"/>
      <c r="J266" s="221">
        <f>ROUND(I266*H266,2)</f>
        <v>0</v>
      </c>
      <c r="K266" s="217" t="s">
        <v>160</v>
      </c>
      <c r="L266" s="222"/>
      <c r="M266" s="223" t="s">
        <v>19</v>
      </c>
      <c r="N266" s="224" t="s">
        <v>44</v>
      </c>
      <c r="O266" s="65"/>
      <c r="P266" s="183">
        <f>O266*H266</f>
        <v>0</v>
      </c>
      <c r="Q266" s="183">
        <v>1E-05</v>
      </c>
      <c r="R266" s="183">
        <f>Q266*H266</f>
        <v>3.0000000000000004E-05</v>
      </c>
      <c r="S266" s="183">
        <v>0</v>
      </c>
      <c r="T266" s="184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185" t="s">
        <v>302</v>
      </c>
      <c r="AT266" s="185" t="s">
        <v>298</v>
      </c>
      <c r="AU266" s="185" t="s">
        <v>83</v>
      </c>
      <c r="AY266" s="18" t="s">
        <v>153</v>
      </c>
      <c r="BE266" s="186">
        <f>IF(N266="základní",J266,0)</f>
        <v>0</v>
      </c>
      <c r="BF266" s="186">
        <f>IF(N266="snížená",J266,0)</f>
        <v>0</v>
      </c>
      <c r="BG266" s="186">
        <f>IF(N266="zákl. přenesená",J266,0)</f>
        <v>0</v>
      </c>
      <c r="BH266" s="186">
        <f>IF(N266="sníž. přenesená",J266,0)</f>
        <v>0</v>
      </c>
      <c r="BI266" s="186">
        <f>IF(N266="nulová",J266,0)</f>
        <v>0</v>
      </c>
      <c r="BJ266" s="18" t="s">
        <v>81</v>
      </c>
      <c r="BK266" s="186">
        <f>ROUND(I266*H266,2)</f>
        <v>0</v>
      </c>
      <c r="BL266" s="18" t="s">
        <v>212</v>
      </c>
      <c r="BM266" s="185" t="s">
        <v>518</v>
      </c>
    </row>
    <row r="267" spans="1:65" s="2" customFormat="1" ht="49.15" customHeight="1">
      <c r="A267" s="35"/>
      <c r="B267" s="36"/>
      <c r="C267" s="174" t="s">
        <v>519</v>
      </c>
      <c r="D267" s="174" t="s">
        <v>156</v>
      </c>
      <c r="E267" s="175" t="s">
        <v>520</v>
      </c>
      <c r="F267" s="176" t="s">
        <v>521</v>
      </c>
      <c r="G267" s="177" t="s">
        <v>211</v>
      </c>
      <c r="H267" s="178">
        <v>2</v>
      </c>
      <c r="I267" s="179"/>
      <c r="J267" s="180">
        <f>ROUND(I267*H267,2)</f>
        <v>0</v>
      </c>
      <c r="K267" s="176" t="s">
        <v>160</v>
      </c>
      <c r="L267" s="40"/>
      <c r="M267" s="181" t="s">
        <v>19</v>
      </c>
      <c r="N267" s="182" t="s">
        <v>44</v>
      </c>
      <c r="O267" s="65"/>
      <c r="P267" s="183">
        <f>O267*H267</f>
        <v>0</v>
      </c>
      <c r="Q267" s="183">
        <v>0</v>
      </c>
      <c r="R267" s="183">
        <f>Q267*H267</f>
        <v>0</v>
      </c>
      <c r="S267" s="183">
        <v>0</v>
      </c>
      <c r="T267" s="184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185" t="s">
        <v>212</v>
      </c>
      <c r="AT267" s="185" t="s">
        <v>156</v>
      </c>
      <c r="AU267" s="185" t="s">
        <v>83</v>
      </c>
      <c r="AY267" s="18" t="s">
        <v>153</v>
      </c>
      <c r="BE267" s="186">
        <f>IF(N267="základní",J267,0)</f>
        <v>0</v>
      </c>
      <c r="BF267" s="186">
        <f>IF(N267="snížená",J267,0)</f>
        <v>0</v>
      </c>
      <c r="BG267" s="186">
        <f>IF(N267="zákl. přenesená",J267,0)</f>
        <v>0</v>
      </c>
      <c r="BH267" s="186">
        <f>IF(N267="sníž. přenesená",J267,0)</f>
        <v>0</v>
      </c>
      <c r="BI267" s="186">
        <f>IF(N267="nulová",J267,0)</f>
        <v>0</v>
      </c>
      <c r="BJ267" s="18" t="s">
        <v>81</v>
      </c>
      <c r="BK267" s="186">
        <f>ROUND(I267*H267,2)</f>
        <v>0</v>
      </c>
      <c r="BL267" s="18" t="s">
        <v>212</v>
      </c>
      <c r="BM267" s="185" t="s">
        <v>522</v>
      </c>
    </row>
    <row r="268" spans="1:47" s="2" customFormat="1" ht="11.25">
      <c r="A268" s="35"/>
      <c r="B268" s="36"/>
      <c r="C268" s="37"/>
      <c r="D268" s="187" t="s">
        <v>163</v>
      </c>
      <c r="E268" s="37"/>
      <c r="F268" s="188" t="s">
        <v>523</v>
      </c>
      <c r="G268" s="37"/>
      <c r="H268" s="37"/>
      <c r="I268" s="189"/>
      <c r="J268" s="37"/>
      <c r="K268" s="37"/>
      <c r="L268" s="40"/>
      <c r="M268" s="190"/>
      <c r="N268" s="191"/>
      <c r="O268" s="65"/>
      <c r="P268" s="65"/>
      <c r="Q268" s="65"/>
      <c r="R268" s="65"/>
      <c r="S268" s="65"/>
      <c r="T268" s="66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T268" s="18" t="s">
        <v>163</v>
      </c>
      <c r="AU268" s="18" t="s">
        <v>83</v>
      </c>
    </row>
    <row r="269" spans="2:51" s="13" customFormat="1" ht="11.25">
      <c r="B269" s="192"/>
      <c r="C269" s="193"/>
      <c r="D269" s="194" t="s">
        <v>165</v>
      </c>
      <c r="E269" s="195" t="s">
        <v>19</v>
      </c>
      <c r="F269" s="196" t="s">
        <v>524</v>
      </c>
      <c r="G269" s="193"/>
      <c r="H269" s="197">
        <v>2</v>
      </c>
      <c r="I269" s="198"/>
      <c r="J269" s="193"/>
      <c r="K269" s="193"/>
      <c r="L269" s="199"/>
      <c r="M269" s="200"/>
      <c r="N269" s="201"/>
      <c r="O269" s="201"/>
      <c r="P269" s="201"/>
      <c r="Q269" s="201"/>
      <c r="R269" s="201"/>
      <c r="S269" s="201"/>
      <c r="T269" s="202"/>
      <c r="AT269" s="203" t="s">
        <v>165</v>
      </c>
      <c r="AU269" s="203" t="s">
        <v>83</v>
      </c>
      <c r="AV269" s="13" t="s">
        <v>83</v>
      </c>
      <c r="AW269" s="13" t="s">
        <v>34</v>
      </c>
      <c r="AX269" s="13" t="s">
        <v>81</v>
      </c>
      <c r="AY269" s="203" t="s">
        <v>153</v>
      </c>
    </row>
    <row r="270" spans="1:65" s="2" customFormat="1" ht="24.2" customHeight="1">
      <c r="A270" s="35"/>
      <c r="B270" s="36"/>
      <c r="C270" s="215" t="s">
        <v>525</v>
      </c>
      <c r="D270" s="215" t="s">
        <v>298</v>
      </c>
      <c r="E270" s="216" t="s">
        <v>526</v>
      </c>
      <c r="F270" s="217" t="s">
        <v>527</v>
      </c>
      <c r="G270" s="218" t="s">
        <v>211</v>
      </c>
      <c r="H270" s="219">
        <v>2</v>
      </c>
      <c r="I270" s="220"/>
      <c r="J270" s="221">
        <f>ROUND(I270*H270,2)</f>
        <v>0</v>
      </c>
      <c r="K270" s="217" t="s">
        <v>160</v>
      </c>
      <c r="L270" s="222"/>
      <c r="M270" s="223" t="s">
        <v>19</v>
      </c>
      <c r="N270" s="224" t="s">
        <v>44</v>
      </c>
      <c r="O270" s="65"/>
      <c r="P270" s="183">
        <f>O270*H270</f>
        <v>0</v>
      </c>
      <c r="Q270" s="183">
        <v>4E-05</v>
      </c>
      <c r="R270" s="183">
        <f>Q270*H270</f>
        <v>8E-05</v>
      </c>
      <c r="S270" s="183">
        <v>0</v>
      </c>
      <c r="T270" s="184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185" t="s">
        <v>302</v>
      </c>
      <c r="AT270" s="185" t="s">
        <v>298</v>
      </c>
      <c r="AU270" s="185" t="s">
        <v>83</v>
      </c>
      <c r="AY270" s="18" t="s">
        <v>153</v>
      </c>
      <c r="BE270" s="186">
        <f>IF(N270="základní",J270,0)</f>
        <v>0</v>
      </c>
      <c r="BF270" s="186">
        <f>IF(N270="snížená",J270,0)</f>
        <v>0</v>
      </c>
      <c r="BG270" s="186">
        <f>IF(N270="zákl. přenesená",J270,0)</f>
        <v>0</v>
      </c>
      <c r="BH270" s="186">
        <f>IF(N270="sníž. přenesená",J270,0)</f>
        <v>0</v>
      </c>
      <c r="BI270" s="186">
        <f>IF(N270="nulová",J270,0)</f>
        <v>0</v>
      </c>
      <c r="BJ270" s="18" t="s">
        <v>81</v>
      </c>
      <c r="BK270" s="186">
        <f>ROUND(I270*H270,2)</f>
        <v>0</v>
      </c>
      <c r="BL270" s="18" t="s">
        <v>212</v>
      </c>
      <c r="BM270" s="185" t="s">
        <v>528</v>
      </c>
    </row>
    <row r="271" spans="1:65" s="2" customFormat="1" ht="49.15" customHeight="1">
      <c r="A271" s="35"/>
      <c r="B271" s="36"/>
      <c r="C271" s="174" t="s">
        <v>529</v>
      </c>
      <c r="D271" s="174" t="s">
        <v>156</v>
      </c>
      <c r="E271" s="175" t="s">
        <v>762</v>
      </c>
      <c r="F271" s="176" t="s">
        <v>763</v>
      </c>
      <c r="G271" s="177" t="s">
        <v>249</v>
      </c>
      <c r="H271" s="178">
        <v>0.001</v>
      </c>
      <c r="I271" s="179"/>
      <c r="J271" s="180">
        <f>ROUND(I271*H271,2)</f>
        <v>0</v>
      </c>
      <c r="K271" s="176" t="s">
        <v>160</v>
      </c>
      <c r="L271" s="40"/>
      <c r="M271" s="181" t="s">
        <v>19</v>
      </c>
      <c r="N271" s="182" t="s">
        <v>44</v>
      </c>
      <c r="O271" s="65"/>
      <c r="P271" s="183">
        <f>O271*H271</f>
        <v>0</v>
      </c>
      <c r="Q271" s="183">
        <v>0</v>
      </c>
      <c r="R271" s="183">
        <f>Q271*H271</f>
        <v>0</v>
      </c>
      <c r="S271" s="183">
        <v>0</v>
      </c>
      <c r="T271" s="184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185" t="s">
        <v>212</v>
      </c>
      <c r="AT271" s="185" t="s">
        <v>156</v>
      </c>
      <c r="AU271" s="185" t="s">
        <v>83</v>
      </c>
      <c r="AY271" s="18" t="s">
        <v>153</v>
      </c>
      <c r="BE271" s="186">
        <f>IF(N271="základní",J271,0)</f>
        <v>0</v>
      </c>
      <c r="BF271" s="186">
        <f>IF(N271="snížená",J271,0)</f>
        <v>0</v>
      </c>
      <c r="BG271" s="186">
        <f>IF(N271="zákl. přenesená",J271,0)</f>
        <v>0</v>
      </c>
      <c r="BH271" s="186">
        <f>IF(N271="sníž. přenesená",J271,0)</f>
        <v>0</v>
      </c>
      <c r="BI271" s="186">
        <f>IF(N271="nulová",J271,0)</f>
        <v>0</v>
      </c>
      <c r="BJ271" s="18" t="s">
        <v>81</v>
      </c>
      <c r="BK271" s="186">
        <f>ROUND(I271*H271,2)</f>
        <v>0</v>
      </c>
      <c r="BL271" s="18" t="s">
        <v>212</v>
      </c>
      <c r="BM271" s="185" t="s">
        <v>799</v>
      </c>
    </row>
    <row r="272" spans="1:47" s="2" customFormat="1" ht="11.25">
      <c r="A272" s="35"/>
      <c r="B272" s="36"/>
      <c r="C272" s="37"/>
      <c r="D272" s="187" t="s">
        <v>163</v>
      </c>
      <c r="E272" s="37"/>
      <c r="F272" s="188" t="s">
        <v>765</v>
      </c>
      <c r="G272" s="37"/>
      <c r="H272" s="37"/>
      <c r="I272" s="189"/>
      <c r="J272" s="37"/>
      <c r="K272" s="37"/>
      <c r="L272" s="40"/>
      <c r="M272" s="190"/>
      <c r="N272" s="191"/>
      <c r="O272" s="65"/>
      <c r="P272" s="65"/>
      <c r="Q272" s="65"/>
      <c r="R272" s="65"/>
      <c r="S272" s="65"/>
      <c r="T272" s="66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T272" s="18" t="s">
        <v>163</v>
      </c>
      <c r="AU272" s="18" t="s">
        <v>83</v>
      </c>
    </row>
    <row r="273" spans="2:63" s="12" customFormat="1" ht="22.9" customHeight="1">
      <c r="B273" s="158"/>
      <c r="C273" s="159"/>
      <c r="D273" s="160" t="s">
        <v>72</v>
      </c>
      <c r="E273" s="172" t="s">
        <v>534</v>
      </c>
      <c r="F273" s="172" t="s">
        <v>535</v>
      </c>
      <c r="G273" s="159"/>
      <c r="H273" s="159"/>
      <c r="I273" s="162"/>
      <c r="J273" s="173">
        <f>BK273</f>
        <v>0</v>
      </c>
      <c r="K273" s="159"/>
      <c r="L273" s="164"/>
      <c r="M273" s="165"/>
      <c r="N273" s="166"/>
      <c r="O273" s="166"/>
      <c r="P273" s="167">
        <f>SUM(P274:P282)</f>
        <v>0</v>
      </c>
      <c r="Q273" s="166"/>
      <c r="R273" s="167">
        <f>SUM(R274:R282)</f>
        <v>0.0006</v>
      </c>
      <c r="S273" s="166"/>
      <c r="T273" s="168">
        <f>SUM(T274:T282)</f>
        <v>0.0004</v>
      </c>
      <c r="AR273" s="169" t="s">
        <v>83</v>
      </c>
      <c r="AT273" s="170" t="s">
        <v>72</v>
      </c>
      <c r="AU273" s="170" t="s">
        <v>81</v>
      </c>
      <c r="AY273" s="169" t="s">
        <v>153</v>
      </c>
      <c r="BK273" s="171">
        <f>SUM(BK274:BK282)</f>
        <v>0</v>
      </c>
    </row>
    <row r="274" spans="1:65" s="2" customFormat="1" ht="24.2" customHeight="1">
      <c r="A274" s="35"/>
      <c r="B274" s="36"/>
      <c r="C274" s="174" t="s">
        <v>536</v>
      </c>
      <c r="D274" s="174" t="s">
        <v>156</v>
      </c>
      <c r="E274" s="175" t="s">
        <v>537</v>
      </c>
      <c r="F274" s="176" t="s">
        <v>538</v>
      </c>
      <c r="G274" s="177" t="s">
        <v>211</v>
      </c>
      <c r="H274" s="178">
        <v>2</v>
      </c>
      <c r="I274" s="179"/>
      <c r="J274" s="180">
        <f>ROUND(I274*H274,2)</f>
        <v>0</v>
      </c>
      <c r="K274" s="176" t="s">
        <v>160</v>
      </c>
      <c r="L274" s="40"/>
      <c r="M274" s="181" t="s">
        <v>19</v>
      </c>
      <c r="N274" s="182" t="s">
        <v>44</v>
      </c>
      <c r="O274" s="65"/>
      <c r="P274" s="183">
        <f>O274*H274</f>
        <v>0</v>
      </c>
      <c r="Q274" s="183">
        <v>0</v>
      </c>
      <c r="R274" s="183">
        <f>Q274*H274</f>
        <v>0</v>
      </c>
      <c r="S274" s="183">
        <v>0.0002</v>
      </c>
      <c r="T274" s="184">
        <f>S274*H274</f>
        <v>0.0004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185" t="s">
        <v>212</v>
      </c>
      <c r="AT274" s="185" t="s">
        <v>156</v>
      </c>
      <c r="AU274" s="185" t="s">
        <v>83</v>
      </c>
      <c r="AY274" s="18" t="s">
        <v>153</v>
      </c>
      <c r="BE274" s="186">
        <f>IF(N274="základní",J274,0)</f>
        <v>0</v>
      </c>
      <c r="BF274" s="186">
        <f>IF(N274="snížená",J274,0)</f>
        <v>0</v>
      </c>
      <c r="BG274" s="186">
        <f>IF(N274="zákl. přenesená",J274,0)</f>
        <v>0</v>
      </c>
      <c r="BH274" s="186">
        <f>IF(N274="sníž. přenesená",J274,0)</f>
        <v>0</v>
      </c>
      <c r="BI274" s="186">
        <f>IF(N274="nulová",J274,0)</f>
        <v>0</v>
      </c>
      <c r="BJ274" s="18" t="s">
        <v>81</v>
      </c>
      <c r="BK274" s="186">
        <f>ROUND(I274*H274,2)</f>
        <v>0</v>
      </c>
      <c r="BL274" s="18" t="s">
        <v>212</v>
      </c>
      <c r="BM274" s="185" t="s">
        <v>539</v>
      </c>
    </row>
    <row r="275" spans="1:47" s="2" customFormat="1" ht="11.25">
      <c r="A275" s="35"/>
      <c r="B275" s="36"/>
      <c r="C275" s="37"/>
      <c r="D275" s="187" t="s">
        <v>163</v>
      </c>
      <c r="E275" s="37"/>
      <c r="F275" s="188" t="s">
        <v>540</v>
      </c>
      <c r="G275" s="37"/>
      <c r="H275" s="37"/>
      <c r="I275" s="189"/>
      <c r="J275" s="37"/>
      <c r="K275" s="37"/>
      <c r="L275" s="40"/>
      <c r="M275" s="190"/>
      <c r="N275" s="191"/>
      <c r="O275" s="65"/>
      <c r="P275" s="65"/>
      <c r="Q275" s="65"/>
      <c r="R275" s="65"/>
      <c r="S275" s="65"/>
      <c r="T275" s="66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T275" s="18" t="s">
        <v>163</v>
      </c>
      <c r="AU275" s="18" t="s">
        <v>83</v>
      </c>
    </row>
    <row r="276" spans="2:51" s="13" customFormat="1" ht="11.25">
      <c r="B276" s="192"/>
      <c r="C276" s="193"/>
      <c r="D276" s="194" t="s">
        <v>165</v>
      </c>
      <c r="E276" s="195" t="s">
        <v>19</v>
      </c>
      <c r="F276" s="196" t="s">
        <v>541</v>
      </c>
      <c r="G276" s="193"/>
      <c r="H276" s="197">
        <v>2</v>
      </c>
      <c r="I276" s="198"/>
      <c r="J276" s="193"/>
      <c r="K276" s="193"/>
      <c r="L276" s="199"/>
      <c r="M276" s="200"/>
      <c r="N276" s="201"/>
      <c r="O276" s="201"/>
      <c r="P276" s="201"/>
      <c r="Q276" s="201"/>
      <c r="R276" s="201"/>
      <c r="S276" s="201"/>
      <c r="T276" s="202"/>
      <c r="AT276" s="203" t="s">
        <v>165</v>
      </c>
      <c r="AU276" s="203" t="s">
        <v>83</v>
      </c>
      <c r="AV276" s="13" t="s">
        <v>83</v>
      </c>
      <c r="AW276" s="13" t="s">
        <v>34</v>
      </c>
      <c r="AX276" s="13" t="s">
        <v>81</v>
      </c>
      <c r="AY276" s="203" t="s">
        <v>153</v>
      </c>
    </row>
    <row r="277" spans="1:65" s="2" customFormat="1" ht="24.2" customHeight="1">
      <c r="A277" s="35"/>
      <c r="B277" s="36"/>
      <c r="C277" s="174" t="s">
        <v>542</v>
      </c>
      <c r="D277" s="174" t="s">
        <v>156</v>
      </c>
      <c r="E277" s="175" t="s">
        <v>543</v>
      </c>
      <c r="F277" s="176" t="s">
        <v>544</v>
      </c>
      <c r="G277" s="177" t="s">
        <v>211</v>
      </c>
      <c r="H277" s="178">
        <v>2</v>
      </c>
      <c r="I277" s="179"/>
      <c r="J277" s="180">
        <f>ROUND(I277*H277,2)</f>
        <v>0</v>
      </c>
      <c r="K277" s="176" t="s">
        <v>160</v>
      </c>
      <c r="L277" s="40"/>
      <c r="M277" s="181" t="s">
        <v>19</v>
      </c>
      <c r="N277" s="182" t="s">
        <v>44</v>
      </c>
      <c r="O277" s="65"/>
      <c r="P277" s="183">
        <f>O277*H277</f>
        <v>0</v>
      </c>
      <c r="Q277" s="183">
        <v>0</v>
      </c>
      <c r="R277" s="183">
        <f>Q277*H277</f>
        <v>0</v>
      </c>
      <c r="S277" s="183">
        <v>0</v>
      </c>
      <c r="T277" s="184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185" t="s">
        <v>212</v>
      </c>
      <c r="AT277" s="185" t="s">
        <v>156</v>
      </c>
      <c r="AU277" s="185" t="s">
        <v>83</v>
      </c>
      <c r="AY277" s="18" t="s">
        <v>153</v>
      </c>
      <c r="BE277" s="186">
        <f>IF(N277="základní",J277,0)</f>
        <v>0</v>
      </c>
      <c r="BF277" s="186">
        <f>IF(N277="snížená",J277,0)</f>
        <v>0</v>
      </c>
      <c r="BG277" s="186">
        <f>IF(N277="zákl. přenesená",J277,0)</f>
        <v>0</v>
      </c>
      <c r="BH277" s="186">
        <f>IF(N277="sníž. přenesená",J277,0)</f>
        <v>0</v>
      </c>
      <c r="BI277" s="186">
        <f>IF(N277="nulová",J277,0)</f>
        <v>0</v>
      </c>
      <c r="BJ277" s="18" t="s">
        <v>81</v>
      </c>
      <c r="BK277" s="186">
        <f>ROUND(I277*H277,2)</f>
        <v>0</v>
      </c>
      <c r="BL277" s="18" t="s">
        <v>212</v>
      </c>
      <c r="BM277" s="185" t="s">
        <v>545</v>
      </c>
    </row>
    <row r="278" spans="1:47" s="2" customFormat="1" ht="11.25">
      <c r="A278" s="35"/>
      <c r="B278" s="36"/>
      <c r="C278" s="37"/>
      <c r="D278" s="187" t="s">
        <v>163</v>
      </c>
      <c r="E278" s="37"/>
      <c r="F278" s="188" t="s">
        <v>546</v>
      </c>
      <c r="G278" s="37"/>
      <c r="H278" s="37"/>
      <c r="I278" s="189"/>
      <c r="J278" s="37"/>
      <c r="K278" s="37"/>
      <c r="L278" s="40"/>
      <c r="M278" s="190"/>
      <c r="N278" s="191"/>
      <c r="O278" s="65"/>
      <c r="P278" s="65"/>
      <c r="Q278" s="65"/>
      <c r="R278" s="65"/>
      <c r="S278" s="65"/>
      <c r="T278" s="66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T278" s="18" t="s">
        <v>163</v>
      </c>
      <c r="AU278" s="18" t="s">
        <v>83</v>
      </c>
    </row>
    <row r="279" spans="2:51" s="13" customFormat="1" ht="11.25">
      <c r="B279" s="192"/>
      <c r="C279" s="193"/>
      <c r="D279" s="194" t="s">
        <v>165</v>
      </c>
      <c r="E279" s="195" t="s">
        <v>19</v>
      </c>
      <c r="F279" s="196" t="s">
        <v>541</v>
      </c>
      <c r="G279" s="193"/>
      <c r="H279" s="197">
        <v>2</v>
      </c>
      <c r="I279" s="198"/>
      <c r="J279" s="193"/>
      <c r="K279" s="193"/>
      <c r="L279" s="199"/>
      <c r="M279" s="200"/>
      <c r="N279" s="201"/>
      <c r="O279" s="201"/>
      <c r="P279" s="201"/>
      <c r="Q279" s="201"/>
      <c r="R279" s="201"/>
      <c r="S279" s="201"/>
      <c r="T279" s="202"/>
      <c r="AT279" s="203" t="s">
        <v>165</v>
      </c>
      <c r="AU279" s="203" t="s">
        <v>83</v>
      </c>
      <c r="AV279" s="13" t="s">
        <v>83</v>
      </c>
      <c r="AW279" s="13" t="s">
        <v>34</v>
      </c>
      <c r="AX279" s="13" t="s">
        <v>81</v>
      </c>
      <c r="AY279" s="203" t="s">
        <v>153</v>
      </c>
    </row>
    <row r="280" spans="1:65" s="2" customFormat="1" ht="24.2" customHeight="1">
      <c r="A280" s="35"/>
      <c r="B280" s="36"/>
      <c r="C280" s="215" t="s">
        <v>547</v>
      </c>
      <c r="D280" s="215" t="s">
        <v>298</v>
      </c>
      <c r="E280" s="216" t="s">
        <v>548</v>
      </c>
      <c r="F280" s="217" t="s">
        <v>549</v>
      </c>
      <c r="G280" s="218" t="s">
        <v>211</v>
      </c>
      <c r="H280" s="219">
        <v>2</v>
      </c>
      <c r="I280" s="220"/>
      <c r="J280" s="221">
        <f>ROUND(I280*H280,2)</f>
        <v>0</v>
      </c>
      <c r="K280" s="217" t="s">
        <v>160</v>
      </c>
      <c r="L280" s="222"/>
      <c r="M280" s="223" t="s">
        <v>19</v>
      </c>
      <c r="N280" s="224" t="s">
        <v>44</v>
      </c>
      <c r="O280" s="65"/>
      <c r="P280" s="183">
        <f>O280*H280</f>
        <v>0</v>
      </c>
      <c r="Q280" s="183">
        <v>0.0003</v>
      </c>
      <c r="R280" s="183">
        <f>Q280*H280</f>
        <v>0.0006</v>
      </c>
      <c r="S280" s="183">
        <v>0</v>
      </c>
      <c r="T280" s="184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185" t="s">
        <v>302</v>
      </c>
      <c r="AT280" s="185" t="s">
        <v>298</v>
      </c>
      <c r="AU280" s="185" t="s">
        <v>83</v>
      </c>
      <c r="AY280" s="18" t="s">
        <v>153</v>
      </c>
      <c r="BE280" s="186">
        <f>IF(N280="základní",J280,0)</f>
        <v>0</v>
      </c>
      <c r="BF280" s="186">
        <f>IF(N280="snížená",J280,0)</f>
        <v>0</v>
      </c>
      <c r="BG280" s="186">
        <f>IF(N280="zákl. přenesená",J280,0)</f>
        <v>0</v>
      </c>
      <c r="BH280" s="186">
        <f>IF(N280="sníž. přenesená",J280,0)</f>
        <v>0</v>
      </c>
      <c r="BI280" s="186">
        <f>IF(N280="nulová",J280,0)</f>
        <v>0</v>
      </c>
      <c r="BJ280" s="18" t="s">
        <v>81</v>
      </c>
      <c r="BK280" s="186">
        <f>ROUND(I280*H280,2)</f>
        <v>0</v>
      </c>
      <c r="BL280" s="18" t="s">
        <v>212</v>
      </c>
      <c r="BM280" s="185" t="s">
        <v>550</v>
      </c>
    </row>
    <row r="281" spans="1:65" s="2" customFormat="1" ht="49.15" customHeight="1">
      <c r="A281" s="35"/>
      <c r="B281" s="36"/>
      <c r="C281" s="174" t="s">
        <v>551</v>
      </c>
      <c r="D281" s="174" t="s">
        <v>156</v>
      </c>
      <c r="E281" s="175" t="s">
        <v>766</v>
      </c>
      <c r="F281" s="176" t="s">
        <v>767</v>
      </c>
      <c r="G281" s="177" t="s">
        <v>249</v>
      </c>
      <c r="H281" s="178">
        <v>0.001</v>
      </c>
      <c r="I281" s="179"/>
      <c r="J281" s="180">
        <f>ROUND(I281*H281,2)</f>
        <v>0</v>
      </c>
      <c r="K281" s="176" t="s">
        <v>160</v>
      </c>
      <c r="L281" s="40"/>
      <c r="M281" s="181" t="s">
        <v>19</v>
      </c>
      <c r="N281" s="182" t="s">
        <v>44</v>
      </c>
      <c r="O281" s="65"/>
      <c r="P281" s="183">
        <f>O281*H281</f>
        <v>0</v>
      </c>
      <c r="Q281" s="183">
        <v>0</v>
      </c>
      <c r="R281" s="183">
        <f>Q281*H281</f>
        <v>0</v>
      </c>
      <c r="S281" s="183">
        <v>0</v>
      </c>
      <c r="T281" s="184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185" t="s">
        <v>212</v>
      </c>
      <c r="AT281" s="185" t="s">
        <v>156</v>
      </c>
      <c r="AU281" s="185" t="s">
        <v>83</v>
      </c>
      <c r="AY281" s="18" t="s">
        <v>153</v>
      </c>
      <c r="BE281" s="186">
        <f>IF(N281="základní",J281,0)</f>
        <v>0</v>
      </c>
      <c r="BF281" s="186">
        <f>IF(N281="snížená",J281,0)</f>
        <v>0</v>
      </c>
      <c r="BG281" s="186">
        <f>IF(N281="zákl. přenesená",J281,0)</f>
        <v>0</v>
      </c>
      <c r="BH281" s="186">
        <f>IF(N281="sníž. přenesená",J281,0)</f>
        <v>0</v>
      </c>
      <c r="BI281" s="186">
        <f>IF(N281="nulová",J281,0)</f>
        <v>0</v>
      </c>
      <c r="BJ281" s="18" t="s">
        <v>81</v>
      </c>
      <c r="BK281" s="186">
        <f>ROUND(I281*H281,2)</f>
        <v>0</v>
      </c>
      <c r="BL281" s="18" t="s">
        <v>212</v>
      </c>
      <c r="BM281" s="185" t="s">
        <v>800</v>
      </c>
    </row>
    <row r="282" spans="1:47" s="2" customFormat="1" ht="11.25">
      <c r="A282" s="35"/>
      <c r="B282" s="36"/>
      <c r="C282" s="37"/>
      <c r="D282" s="187" t="s">
        <v>163</v>
      </c>
      <c r="E282" s="37"/>
      <c r="F282" s="188" t="s">
        <v>769</v>
      </c>
      <c r="G282" s="37"/>
      <c r="H282" s="37"/>
      <c r="I282" s="189"/>
      <c r="J282" s="37"/>
      <c r="K282" s="37"/>
      <c r="L282" s="40"/>
      <c r="M282" s="190"/>
      <c r="N282" s="191"/>
      <c r="O282" s="65"/>
      <c r="P282" s="65"/>
      <c r="Q282" s="65"/>
      <c r="R282" s="65"/>
      <c r="S282" s="65"/>
      <c r="T282" s="66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T282" s="18" t="s">
        <v>163</v>
      </c>
      <c r="AU282" s="18" t="s">
        <v>83</v>
      </c>
    </row>
    <row r="283" spans="2:63" s="12" customFormat="1" ht="22.9" customHeight="1">
      <c r="B283" s="158"/>
      <c r="C283" s="159"/>
      <c r="D283" s="160" t="s">
        <v>72</v>
      </c>
      <c r="E283" s="172" t="s">
        <v>556</v>
      </c>
      <c r="F283" s="172" t="s">
        <v>557</v>
      </c>
      <c r="G283" s="159"/>
      <c r="H283" s="159"/>
      <c r="I283" s="162"/>
      <c r="J283" s="173">
        <f>BK283</f>
        <v>0</v>
      </c>
      <c r="K283" s="159"/>
      <c r="L283" s="164"/>
      <c r="M283" s="165"/>
      <c r="N283" s="166"/>
      <c r="O283" s="166"/>
      <c r="P283" s="167">
        <f>SUM(P284:P299)</f>
        <v>0</v>
      </c>
      <c r="Q283" s="166"/>
      <c r="R283" s="167">
        <f>SUM(R284:R299)</f>
        <v>0.0366134</v>
      </c>
      <c r="S283" s="166"/>
      <c r="T283" s="168">
        <f>SUM(T284:T299)</f>
        <v>0.05</v>
      </c>
      <c r="AR283" s="169" t="s">
        <v>83</v>
      </c>
      <c r="AT283" s="170" t="s">
        <v>72</v>
      </c>
      <c r="AU283" s="170" t="s">
        <v>81</v>
      </c>
      <c r="AY283" s="169" t="s">
        <v>153</v>
      </c>
      <c r="BK283" s="171">
        <f>SUM(BK284:BK299)</f>
        <v>0</v>
      </c>
    </row>
    <row r="284" spans="1:65" s="2" customFormat="1" ht="24.2" customHeight="1">
      <c r="A284" s="35"/>
      <c r="B284" s="36"/>
      <c r="C284" s="174" t="s">
        <v>558</v>
      </c>
      <c r="D284" s="174" t="s">
        <v>156</v>
      </c>
      <c r="E284" s="175" t="s">
        <v>559</v>
      </c>
      <c r="F284" s="176" t="s">
        <v>560</v>
      </c>
      <c r="G284" s="177" t="s">
        <v>211</v>
      </c>
      <c r="H284" s="178">
        <v>2</v>
      </c>
      <c r="I284" s="179"/>
      <c r="J284" s="180">
        <f>ROUND(I284*H284,2)</f>
        <v>0</v>
      </c>
      <c r="K284" s="176" t="s">
        <v>160</v>
      </c>
      <c r="L284" s="40"/>
      <c r="M284" s="181" t="s">
        <v>19</v>
      </c>
      <c r="N284" s="182" t="s">
        <v>44</v>
      </c>
      <c r="O284" s="65"/>
      <c r="P284" s="183">
        <f>O284*H284</f>
        <v>0</v>
      </c>
      <c r="Q284" s="183">
        <v>0</v>
      </c>
      <c r="R284" s="183">
        <f>Q284*H284</f>
        <v>0</v>
      </c>
      <c r="S284" s="183">
        <v>0.001</v>
      </c>
      <c r="T284" s="184">
        <f>S284*H284</f>
        <v>0.002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185" t="s">
        <v>212</v>
      </c>
      <c r="AT284" s="185" t="s">
        <v>156</v>
      </c>
      <c r="AU284" s="185" t="s">
        <v>83</v>
      </c>
      <c r="AY284" s="18" t="s">
        <v>153</v>
      </c>
      <c r="BE284" s="186">
        <f>IF(N284="základní",J284,0)</f>
        <v>0</v>
      </c>
      <c r="BF284" s="186">
        <f>IF(N284="snížená",J284,0)</f>
        <v>0</v>
      </c>
      <c r="BG284" s="186">
        <f>IF(N284="zákl. přenesená",J284,0)</f>
        <v>0</v>
      </c>
      <c r="BH284" s="186">
        <f>IF(N284="sníž. přenesená",J284,0)</f>
        <v>0</v>
      </c>
      <c r="BI284" s="186">
        <f>IF(N284="nulová",J284,0)</f>
        <v>0</v>
      </c>
      <c r="BJ284" s="18" t="s">
        <v>81</v>
      </c>
      <c r="BK284" s="186">
        <f>ROUND(I284*H284,2)</f>
        <v>0</v>
      </c>
      <c r="BL284" s="18" t="s">
        <v>212</v>
      </c>
      <c r="BM284" s="185" t="s">
        <v>561</v>
      </c>
    </row>
    <row r="285" spans="1:47" s="2" customFormat="1" ht="11.25">
      <c r="A285" s="35"/>
      <c r="B285" s="36"/>
      <c r="C285" s="37"/>
      <c r="D285" s="187" t="s">
        <v>163</v>
      </c>
      <c r="E285" s="37"/>
      <c r="F285" s="188" t="s">
        <v>562</v>
      </c>
      <c r="G285" s="37"/>
      <c r="H285" s="37"/>
      <c r="I285" s="189"/>
      <c r="J285" s="37"/>
      <c r="K285" s="37"/>
      <c r="L285" s="40"/>
      <c r="M285" s="190"/>
      <c r="N285" s="191"/>
      <c r="O285" s="65"/>
      <c r="P285" s="65"/>
      <c r="Q285" s="65"/>
      <c r="R285" s="65"/>
      <c r="S285" s="65"/>
      <c r="T285" s="66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T285" s="18" t="s">
        <v>163</v>
      </c>
      <c r="AU285" s="18" t="s">
        <v>83</v>
      </c>
    </row>
    <row r="286" spans="2:51" s="13" customFormat="1" ht="11.25">
      <c r="B286" s="192"/>
      <c r="C286" s="193"/>
      <c r="D286" s="194" t="s">
        <v>165</v>
      </c>
      <c r="E286" s="195" t="s">
        <v>19</v>
      </c>
      <c r="F286" s="196" t="s">
        <v>563</v>
      </c>
      <c r="G286" s="193"/>
      <c r="H286" s="197">
        <v>2</v>
      </c>
      <c r="I286" s="198"/>
      <c r="J286" s="193"/>
      <c r="K286" s="193"/>
      <c r="L286" s="199"/>
      <c r="M286" s="200"/>
      <c r="N286" s="201"/>
      <c r="O286" s="201"/>
      <c r="P286" s="201"/>
      <c r="Q286" s="201"/>
      <c r="R286" s="201"/>
      <c r="S286" s="201"/>
      <c r="T286" s="202"/>
      <c r="AT286" s="203" t="s">
        <v>165</v>
      </c>
      <c r="AU286" s="203" t="s">
        <v>83</v>
      </c>
      <c r="AV286" s="13" t="s">
        <v>83</v>
      </c>
      <c r="AW286" s="13" t="s">
        <v>34</v>
      </c>
      <c r="AX286" s="13" t="s">
        <v>81</v>
      </c>
      <c r="AY286" s="203" t="s">
        <v>153</v>
      </c>
    </row>
    <row r="287" spans="1:65" s="2" customFormat="1" ht="24.2" customHeight="1">
      <c r="A287" s="35"/>
      <c r="B287" s="36"/>
      <c r="C287" s="174" t="s">
        <v>564</v>
      </c>
      <c r="D287" s="174" t="s">
        <v>156</v>
      </c>
      <c r="E287" s="175" t="s">
        <v>565</v>
      </c>
      <c r="F287" s="176" t="s">
        <v>566</v>
      </c>
      <c r="G287" s="177" t="s">
        <v>211</v>
      </c>
      <c r="H287" s="178">
        <v>2</v>
      </c>
      <c r="I287" s="179"/>
      <c r="J287" s="180">
        <f>ROUND(I287*H287,2)</f>
        <v>0</v>
      </c>
      <c r="K287" s="176" t="s">
        <v>160</v>
      </c>
      <c r="L287" s="40"/>
      <c r="M287" s="181" t="s">
        <v>19</v>
      </c>
      <c r="N287" s="182" t="s">
        <v>44</v>
      </c>
      <c r="O287" s="65"/>
      <c r="P287" s="183">
        <f>O287*H287</f>
        <v>0</v>
      </c>
      <c r="Q287" s="183">
        <v>0</v>
      </c>
      <c r="R287" s="183">
        <f>Q287*H287</f>
        <v>0</v>
      </c>
      <c r="S287" s="183">
        <v>0.024</v>
      </c>
      <c r="T287" s="184">
        <f>S287*H287</f>
        <v>0.048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185" t="s">
        <v>212</v>
      </c>
      <c r="AT287" s="185" t="s">
        <v>156</v>
      </c>
      <c r="AU287" s="185" t="s">
        <v>83</v>
      </c>
      <c r="AY287" s="18" t="s">
        <v>153</v>
      </c>
      <c r="BE287" s="186">
        <f>IF(N287="základní",J287,0)</f>
        <v>0</v>
      </c>
      <c r="BF287" s="186">
        <f>IF(N287="snížená",J287,0)</f>
        <v>0</v>
      </c>
      <c r="BG287" s="186">
        <f>IF(N287="zákl. přenesená",J287,0)</f>
        <v>0</v>
      </c>
      <c r="BH287" s="186">
        <f>IF(N287="sníž. přenesená",J287,0)</f>
        <v>0</v>
      </c>
      <c r="BI287" s="186">
        <f>IF(N287="nulová",J287,0)</f>
        <v>0</v>
      </c>
      <c r="BJ287" s="18" t="s">
        <v>81</v>
      </c>
      <c r="BK287" s="186">
        <f>ROUND(I287*H287,2)</f>
        <v>0</v>
      </c>
      <c r="BL287" s="18" t="s">
        <v>212</v>
      </c>
      <c r="BM287" s="185" t="s">
        <v>567</v>
      </c>
    </row>
    <row r="288" spans="1:47" s="2" customFormat="1" ht="11.25">
      <c r="A288" s="35"/>
      <c r="B288" s="36"/>
      <c r="C288" s="37"/>
      <c r="D288" s="187" t="s">
        <v>163</v>
      </c>
      <c r="E288" s="37"/>
      <c r="F288" s="188" t="s">
        <v>568</v>
      </c>
      <c r="G288" s="37"/>
      <c r="H288" s="37"/>
      <c r="I288" s="189"/>
      <c r="J288" s="37"/>
      <c r="K288" s="37"/>
      <c r="L288" s="40"/>
      <c r="M288" s="190"/>
      <c r="N288" s="191"/>
      <c r="O288" s="65"/>
      <c r="P288" s="65"/>
      <c r="Q288" s="65"/>
      <c r="R288" s="65"/>
      <c r="S288" s="65"/>
      <c r="T288" s="66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T288" s="18" t="s">
        <v>163</v>
      </c>
      <c r="AU288" s="18" t="s">
        <v>83</v>
      </c>
    </row>
    <row r="289" spans="2:51" s="13" customFormat="1" ht="11.25">
      <c r="B289" s="192"/>
      <c r="C289" s="193"/>
      <c r="D289" s="194" t="s">
        <v>165</v>
      </c>
      <c r="E289" s="195" t="s">
        <v>19</v>
      </c>
      <c r="F289" s="196" t="s">
        <v>569</v>
      </c>
      <c r="G289" s="193"/>
      <c r="H289" s="197">
        <v>2</v>
      </c>
      <c r="I289" s="198"/>
      <c r="J289" s="193"/>
      <c r="K289" s="193"/>
      <c r="L289" s="199"/>
      <c r="M289" s="200"/>
      <c r="N289" s="201"/>
      <c r="O289" s="201"/>
      <c r="P289" s="201"/>
      <c r="Q289" s="201"/>
      <c r="R289" s="201"/>
      <c r="S289" s="201"/>
      <c r="T289" s="202"/>
      <c r="AT289" s="203" t="s">
        <v>165</v>
      </c>
      <c r="AU289" s="203" t="s">
        <v>83</v>
      </c>
      <c r="AV289" s="13" t="s">
        <v>83</v>
      </c>
      <c r="AW289" s="13" t="s">
        <v>34</v>
      </c>
      <c r="AX289" s="13" t="s">
        <v>81</v>
      </c>
      <c r="AY289" s="203" t="s">
        <v>153</v>
      </c>
    </row>
    <row r="290" spans="1:65" s="2" customFormat="1" ht="37.9" customHeight="1">
      <c r="A290" s="35"/>
      <c r="B290" s="36"/>
      <c r="C290" s="174" t="s">
        <v>570</v>
      </c>
      <c r="D290" s="174" t="s">
        <v>156</v>
      </c>
      <c r="E290" s="175" t="s">
        <v>571</v>
      </c>
      <c r="F290" s="176" t="s">
        <v>572</v>
      </c>
      <c r="G290" s="177" t="s">
        <v>211</v>
      </c>
      <c r="H290" s="178">
        <v>2</v>
      </c>
      <c r="I290" s="179"/>
      <c r="J290" s="180">
        <f>ROUND(I290*H290,2)</f>
        <v>0</v>
      </c>
      <c r="K290" s="176" t="s">
        <v>160</v>
      </c>
      <c r="L290" s="40"/>
      <c r="M290" s="181" t="s">
        <v>19</v>
      </c>
      <c r="N290" s="182" t="s">
        <v>44</v>
      </c>
      <c r="O290" s="65"/>
      <c r="P290" s="183">
        <f>O290*H290</f>
        <v>0</v>
      </c>
      <c r="Q290" s="183">
        <v>0</v>
      </c>
      <c r="R290" s="183">
        <f>Q290*H290</f>
        <v>0</v>
      </c>
      <c r="S290" s="183">
        <v>0</v>
      </c>
      <c r="T290" s="184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185" t="s">
        <v>212</v>
      </c>
      <c r="AT290" s="185" t="s">
        <v>156</v>
      </c>
      <c r="AU290" s="185" t="s">
        <v>83</v>
      </c>
      <c r="AY290" s="18" t="s">
        <v>153</v>
      </c>
      <c r="BE290" s="186">
        <f>IF(N290="základní",J290,0)</f>
        <v>0</v>
      </c>
      <c r="BF290" s="186">
        <f>IF(N290="snížená",J290,0)</f>
        <v>0</v>
      </c>
      <c r="BG290" s="186">
        <f>IF(N290="zákl. přenesená",J290,0)</f>
        <v>0</v>
      </c>
      <c r="BH290" s="186">
        <f>IF(N290="sníž. přenesená",J290,0)</f>
        <v>0</v>
      </c>
      <c r="BI290" s="186">
        <f>IF(N290="nulová",J290,0)</f>
        <v>0</v>
      </c>
      <c r="BJ290" s="18" t="s">
        <v>81</v>
      </c>
      <c r="BK290" s="186">
        <f>ROUND(I290*H290,2)</f>
        <v>0</v>
      </c>
      <c r="BL290" s="18" t="s">
        <v>212</v>
      </c>
      <c r="BM290" s="185" t="s">
        <v>573</v>
      </c>
    </row>
    <row r="291" spans="1:47" s="2" customFormat="1" ht="11.25">
      <c r="A291" s="35"/>
      <c r="B291" s="36"/>
      <c r="C291" s="37"/>
      <c r="D291" s="187" t="s">
        <v>163</v>
      </c>
      <c r="E291" s="37"/>
      <c r="F291" s="188" t="s">
        <v>574</v>
      </c>
      <c r="G291" s="37"/>
      <c r="H291" s="37"/>
      <c r="I291" s="189"/>
      <c r="J291" s="37"/>
      <c r="K291" s="37"/>
      <c r="L291" s="40"/>
      <c r="M291" s="190"/>
      <c r="N291" s="191"/>
      <c r="O291" s="65"/>
      <c r="P291" s="65"/>
      <c r="Q291" s="65"/>
      <c r="R291" s="65"/>
      <c r="S291" s="65"/>
      <c r="T291" s="66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T291" s="18" t="s">
        <v>163</v>
      </c>
      <c r="AU291" s="18" t="s">
        <v>83</v>
      </c>
    </row>
    <row r="292" spans="2:51" s="13" customFormat="1" ht="11.25">
      <c r="B292" s="192"/>
      <c r="C292" s="193"/>
      <c r="D292" s="194" t="s">
        <v>165</v>
      </c>
      <c r="E292" s="195" t="s">
        <v>19</v>
      </c>
      <c r="F292" s="196" t="s">
        <v>575</v>
      </c>
      <c r="G292" s="193"/>
      <c r="H292" s="197">
        <v>2</v>
      </c>
      <c r="I292" s="198"/>
      <c r="J292" s="193"/>
      <c r="K292" s="193"/>
      <c r="L292" s="199"/>
      <c r="M292" s="200"/>
      <c r="N292" s="201"/>
      <c r="O292" s="201"/>
      <c r="P292" s="201"/>
      <c r="Q292" s="201"/>
      <c r="R292" s="201"/>
      <c r="S292" s="201"/>
      <c r="T292" s="202"/>
      <c r="AT292" s="203" t="s">
        <v>165</v>
      </c>
      <c r="AU292" s="203" t="s">
        <v>83</v>
      </c>
      <c r="AV292" s="13" t="s">
        <v>83</v>
      </c>
      <c r="AW292" s="13" t="s">
        <v>34</v>
      </c>
      <c r="AX292" s="13" t="s">
        <v>81</v>
      </c>
      <c r="AY292" s="203" t="s">
        <v>153</v>
      </c>
    </row>
    <row r="293" spans="1:65" s="2" customFormat="1" ht="24.2" customHeight="1">
      <c r="A293" s="35"/>
      <c r="B293" s="36"/>
      <c r="C293" s="215" t="s">
        <v>576</v>
      </c>
      <c r="D293" s="215" t="s">
        <v>298</v>
      </c>
      <c r="E293" s="216" t="s">
        <v>577</v>
      </c>
      <c r="F293" s="217" t="s">
        <v>578</v>
      </c>
      <c r="G293" s="218" t="s">
        <v>211</v>
      </c>
      <c r="H293" s="219">
        <v>2</v>
      </c>
      <c r="I293" s="220"/>
      <c r="J293" s="221">
        <f>ROUND(I293*H293,2)</f>
        <v>0</v>
      </c>
      <c r="K293" s="217" t="s">
        <v>579</v>
      </c>
      <c r="L293" s="222"/>
      <c r="M293" s="223" t="s">
        <v>19</v>
      </c>
      <c r="N293" s="224" t="s">
        <v>44</v>
      </c>
      <c r="O293" s="65"/>
      <c r="P293" s="183">
        <f>O293*H293</f>
        <v>0</v>
      </c>
      <c r="Q293" s="183">
        <v>0.013</v>
      </c>
      <c r="R293" s="183">
        <f>Q293*H293</f>
        <v>0.026</v>
      </c>
      <c r="S293" s="183">
        <v>0</v>
      </c>
      <c r="T293" s="184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185" t="s">
        <v>302</v>
      </c>
      <c r="AT293" s="185" t="s">
        <v>298</v>
      </c>
      <c r="AU293" s="185" t="s">
        <v>83</v>
      </c>
      <c r="AY293" s="18" t="s">
        <v>153</v>
      </c>
      <c r="BE293" s="186">
        <f>IF(N293="základní",J293,0)</f>
        <v>0</v>
      </c>
      <c r="BF293" s="186">
        <f>IF(N293="snížená",J293,0)</f>
        <v>0</v>
      </c>
      <c r="BG293" s="186">
        <f>IF(N293="zákl. přenesená",J293,0)</f>
        <v>0</v>
      </c>
      <c r="BH293" s="186">
        <f>IF(N293="sníž. přenesená",J293,0)</f>
        <v>0</v>
      </c>
      <c r="BI293" s="186">
        <f>IF(N293="nulová",J293,0)</f>
        <v>0</v>
      </c>
      <c r="BJ293" s="18" t="s">
        <v>81</v>
      </c>
      <c r="BK293" s="186">
        <f>ROUND(I293*H293,2)</f>
        <v>0</v>
      </c>
      <c r="BL293" s="18" t="s">
        <v>212</v>
      </c>
      <c r="BM293" s="185" t="s">
        <v>580</v>
      </c>
    </row>
    <row r="294" spans="1:65" s="2" customFormat="1" ht="33" customHeight="1">
      <c r="A294" s="35"/>
      <c r="B294" s="36"/>
      <c r="C294" s="174" t="s">
        <v>581</v>
      </c>
      <c r="D294" s="174" t="s">
        <v>156</v>
      </c>
      <c r="E294" s="175" t="s">
        <v>582</v>
      </c>
      <c r="F294" s="176" t="s">
        <v>583</v>
      </c>
      <c r="G294" s="177" t="s">
        <v>211</v>
      </c>
      <c r="H294" s="178">
        <v>0.9</v>
      </c>
      <c r="I294" s="179"/>
      <c r="J294" s="180">
        <f>ROUND(I294*H294,2)</f>
        <v>0</v>
      </c>
      <c r="K294" s="176" t="s">
        <v>160</v>
      </c>
      <c r="L294" s="40"/>
      <c r="M294" s="181" t="s">
        <v>19</v>
      </c>
      <c r="N294" s="182" t="s">
        <v>44</v>
      </c>
      <c r="O294" s="65"/>
      <c r="P294" s="183">
        <f>O294*H294</f>
        <v>0</v>
      </c>
      <c r="Q294" s="183">
        <v>0</v>
      </c>
      <c r="R294" s="183">
        <f>Q294*H294</f>
        <v>0</v>
      </c>
      <c r="S294" s="183">
        <v>0</v>
      </c>
      <c r="T294" s="184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185" t="s">
        <v>212</v>
      </c>
      <c r="AT294" s="185" t="s">
        <v>156</v>
      </c>
      <c r="AU294" s="185" t="s">
        <v>83</v>
      </c>
      <c r="AY294" s="18" t="s">
        <v>153</v>
      </c>
      <c r="BE294" s="186">
        <f>IF(N294="základní",J294,0)</f>
        <v>0</v>
      </c>
      <c r="BF294" s="186">
        <f>IF(N294="snížená",J294,0)</f>
        <v>0</v>
      </c>
      <c r="BG294" s="186">
        <f>IF(N294="zákl. přenesená",J294,0)</f>
        <v>0</v>
      </c>
      <c r="BH294" s="186">
        <f>IF(N294="sníž. přenesená",J294,0)</f>
        <v>0</v>
      </c>
      <c r="BI294" s="186">
        <f>IF(N294="nulová",J294,0)</f>
        <v>0</v>
      </c>
      <c r="BJ294" s="18" t="s">
        <v>81</v>
      </c>
      <c r="BK294" s="186">
        <f>ROUND(I294*H294,2)</f>
        <v>0</v>
      </c>
      <c r="BL294" s="18" t="s">
        <v>212</v>
      </c>
      <c r="BM294" s="185" t="s">
        <v>584</v>
      </c>
    </row>
    <row r="295" spans="1:47" s="2" customFormat="1" ht="11.25">
      <c r="A295" s="35"/>
      <c r="B295" s="36"/>
      <c r="C295" s="37"/>
      <c r="D295" s="187" t="s">
        <v>163</v>
      </c>
      <c r="E295" s="37"/>
      <c r="F295" s="188" t="s">
        <v>585</v>
      </c>
      <c r="G295" s="37"/>
      <c r="H295" s="37"/>
      <c r="I295" s="189"/>
      <c r="J295" s="37"/>
      <c r="K295" s="37"/>
      <c r="L295" s="40"/>
      <c r="M295" s="190"/>
      <c r="N295" s="191"/>
      <c r="O295" s="65"/>
      <c r="P295" s="65"/>
      <c r="Q295" s="65"/>
      <c r="R295" s="65"/>
      <c r="S295" s="65"/>
      <c r="T295" s="66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T295" s="18" t="s">
        <v>163</v>
      </c>
      <c r="AU295" s="18" t="s">
        <v>83</v>
      </c>
    </row>
    <row r="296" spans="1:65" s="2" customFormat="1" ht="24.2" customHeight="1">
      <c r="A296" s="35"/>
      <c r="B296" s="36"/>
      <c r="C296" s="215" t="s">
        <v>586</v>
      </c>
      <c r="D296" s="215" t="s">
        <v>298</v>
      </c>
      <c r="E296" s="216" t="s">
        <v>587</v>
      </c>
      <c r="F296" s="217" t="s">
        <v>588</v>
      </c>
      <c r="G296" s="218" t="s">
        <v>159</v>
      </c>
      <c r="H296" s="219">
        <v>0.42</v>
      </c>
      <c r="I296" s="220"/>
      <c r="J296" s="221">
        <f>ROUND(I296*H296,2)</f>
        <v>0</v>
      </c>
      <c r="K296" s="217" t="s">
        <v>206</v>
      </c>
      <c r="L296" s="222"/>
      <c r="M296" s="223" t="s">
        <v>19</v>
      </c>
      <c r="N296" s="224" t="s">
        <v>44</v>
      </c>
      <c r="O296" s="65"/>
      <c r="P296" s="183">
        <f>O296*H296</f>
        <v>0</v>
      </c>
      <c r="Q296" s="183">
        <v>0.02527</v>
      </c>
      <c r="R296" s="183">
        <f>Q296*H296</f>
        <v>0.0106134</v>
      </c>
      <c r="S296" s="183">
        <v>0</v>
      </c>
      <c r="T296" s="184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185" t="s">
        <v>302</v>
      </c>
      <c r="AT296" s="185" t="s">
        <v>298</v>
      </c>
      <c r="AU296" s="185" t="s">
        <v>83</v>
      </c>
      <c r="AY296" s="18" t="s">
        <v>153</v>
      </c>
      <c r="BE296" s="186">
        <f>IF(N296="základní",J296,0)</f>
        <v>0</v>
      </c>
      <c r="BF296" s="186">
        <f>IF(N296="snížená",J296,0)</f>
        <v>0</v>
      </c>
      <c r="BG296" s="186">
        <f>IF(N296="zákl. přenesená",J296,0)</f>
        <v>0</v>
      </c>
      <c r="BH296" s="186">
        <f>IF(N296="sníž. přenesená",J296,0)</f>
        <v>0</v>
      </c>
      <c r="BI296" s="186">
        <f>IF(N296="nulová",J296,0)</f>
        <v>0</v>
      </c>
      <c r="BJ296" s="18" t="s">
        <v>81</v>
      </c>
      <c r="BK296" s="186">
        <f>ROUND(I296*H296,2)</f>
        <v>0</v>
      </c>
      <c r="BL296" s="18" t="s">
        <v>212</v>
      </c>
      <c r="BM296" s="185" t="s">
        <v>589</v>
      </c>
    </row>
    <row r="297" spans="2:51" s="13" customFormat="1" ht="11.25">
      <c r="B297" s="192"/>
      <c r="C297" s="193"/>
      <c r="D297" s="194" t="s">
        <v>165</v>
      </c>
      <c r="E297" s="195" t="s">
        <v>19</v>
      </c>
      <c r="F297" s="196" t="s">
        <v>590</v>
      </c>
      <c r="G297" s="193"/>
      <c r="H297" s="197">
        <v>0.42</v>
      </c>
      <c r="I297" s="198"/>
      <c r="J297" s="193"/>
      <c r="K297" s="193"/>
      <c r="L297" s="199"/>
      <c r="M297" s="200"/>
      <c r="N297" s="201"/>
      <c r="O297" s="201"/>
      <c r="P297" s="201"/>
      <c r="Q297" s="201"/>
      <c r="R297" s="201"/>
      <c r="S297" s="201"/>
      <c r="T297" s="202"/>
      <c r="AT297" s="203" t="s">
        <v>165</v>
      </c>
      <c r="AU297" s="203" t="s">
        <v>83</v>
      </c>
      <c r="AV297" s="13" t="s">
        <v>83</v>
      </c>
      <c r="AW297" s="13" t="s">
        <v>34</v>
      </c>
      <c r="AX297" s="13" t="s">
        <v>81</v>
      </c>
      <c r="AY297" s="203" t="s">
        <v>153</v>
      </c>
    </row>
    <row r="298" spans="1:65" s="2" customFormat="1" ht="49.15" customHeight="1">
      <c r="A298" s="35"/>
      <c r="B298" s="36"/>
      <c r="C298" s="174" t="s">
        <v>591</v>
      </c>
      <c r="D298" s="174" t="s">
        <v>156</v>
      </c>
      <c r="E298" s="175" t="s">
        <v>770</v>
      </c>
      <c r="F298" s="176" t="s">
        <v>771</v>
      </c>
      <c r="G298" s="177" t="s">
        <v>249</v>
      </c>
      <c r="H298" s="178">
        <v>0.037</v>
      </c>
      <c r="I298" s="179"/>
      <c r="J298" s="180">
        <f>ROUND(I298*H298,2)</f>
        <v>0</v>
      </c>
      <c r="K298" s="176" t="s">
        <v>160</v>
      </c>
      <c r="L298" s="40"/>
      <c r="M298" s="181" t="s">
        <v>19</v>
      </c>
      <c r="N298" s="182" t="s">
        <v>44</v>
      </c>
      <c r="O298" s="65"/>
      <c r="P298" s="183">
        <f>O298*H298</f>
        <v>0</v>
      </c>
      <c r="Q298" s="183">
        <v>0</v>
      </c>
      <c r="R298" s="183">
        <f>Q298*H298</f>
        <v>0</v>
      </c>
      <c r="S298" s="183">
        <v>0</v>
      </c>
      <c r="T298" s="184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185" t="s">
        <v>212</v>
      </c>
      <c r="AT298" s="185" t="s">
        <v>156</v>
      </c>
      <c r="AU298" s="185" t="s">
        <v>83</v>
      </c>
      <c r="AY298" s="18" t="s">
        <v>153</v>
      </c>
      <c r="BE298" s="186">
        <f>IF(N298="základní",J298,0)</f>
        <v>0</v>
      </c>
      <c r="BF298" s="186">
        <f>IF(N298="snížená",J298,0)</f>
        <v>0</v>
      </c>
      <c r="BG298" s="186">
        <f>IF(N298="zákl. přenesená",J298,0)</f>
        <v>0</v>
      </c>
      <c r="BH298" s="186">
        <f>IF(N298="sníž. přenesená",J298,0)</f>
        <v>0</v>
      </c>
      <c r="BI298" s="186">
        <f>IF(N298="nulová",J298,0)</f>
        <v>0</v>
      </c>
      <c r="BJ298" s="18" t="s">
        <v>81</v>
      </c>
      <c r="BK298" s="186">
        <f>ROUND(I298*H298,2)</f>
        <v>0</v>
      </c>
      <c r="BL298" s="18" t="s">
        <v>212</v>
      </c>
      <c r="BM298" s="185" t="s">
        <v>801</v>
      </c>
    </row>
    <row r="299" spans="1:47" s="2" customFormat="1" ht="11.25">
      <c r="A299" s="35"/>
      <c r="B299" s="36"/>
      <c r="C299" s="37"/>
      <c r="D299" s="187" t="s">
        <v>163</v>
      </c>
      <c r="E299" s="37"/>
      <c r="F299" s="188" t="s">
        <v>773</v>
      </c>
      <c r="G299" s="37"/>
      <c r="H299" s="37"/>
      <c r="I299" s="189"/>
      <c r="J299" s="37"/>
      <c r="K299" s="37"/>
      <c r="L299" s="40"/>
      <c r="M299" s="190"/>
      <c r="N299" s="191"/>
      <c r="O299" s="65"/>
      <c r="P299" s="65"/>
      <c r="Q299" s="65"/>
      <c r="R299" s="65"/>
      <c r="S299" s="65"/>
      <c r="T299" s="66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T299" s="18" t="s">
        <v>163</v>
      </c>
      <c r="AU299" s="18" t="s">
        <v>83</v>
      </c>
    </row>
    <row r="300" spans="2:63" s="12" customFormat="1" ht="22.9" customHeight="1">
      <c r="B300" s="158"/>
      <c r="C300" s="159"/>
      <c r="D300" s="160" t="s">
        <v>72</v>
      </c>
      <c r="E300" s="172" t="s">
        <v>596</v>
      </c>
      <c r="F300" s="172" t="s">
        <v>597</v>
      </c>
      <c r="G300" s="159"/>
      <c r="H300" s="159"/>
      <c r="I300" s="162"/>
      <c r="J300" s="173">
        <f>BK300</f>
        <v>0</v>
      </c>
      <c r="K300" s="159"/>
      <c r="L300" s="164"/>
      <c r="M300" s="165"/>
      <c r="N300" s="166"/>
      <c r="O300" s="166"/>
      <c r="P300" s="167">
        <f>SUM(P301:P308)</f>
        <v>0</v>
      </c>
      <c r="Q300" s="166"/>
      <c r="R300" s="167">
        <f>SUM(R301:R308)</f>
        <v>0.0014116999999999999</v>
      </c>
      <c r="S300" s="166"/>
      <c r="T300" s="168">
        <f>SUM(T301:T308)</f>
        <v>0.0004</v>
      </c>
      <c r="AR300" s="169" t="s">
        <v>83</v>
      </c>
      <c r="AT300" s="170" t="s">
        <v>72</v>
      </c>
      <c r="AU300" s="170" t="s">
        <v>81</v>
      </c>
      <c r="AY300" s="169" t="s">
        <v>153</v>
      </c>
      <c r="BK300" s="171">
        <f>SUM(BK301:BK308)</f>
        <v>0</v>
      </c>
    </row>
    <row r="301" spans="1:65" s="2" customFormat="1" ht="16.5" customHeight="1">
      <c r="A301" s="35"/>
      <c r="B301" s="36"/>
      <c r="C301" s="174" t="s">
        <v>598</v>
      </c>
      <c r="D301" s="174" t="s">
        <v>156</v>
      </c>
      <c r="E301" s="175" t="s">
        <v>599</v>
      </c>
      <c r="F301" s="176" t="s">
        <v>600</v>
      </c>
      <c r="G301" s="177" t="s">
        <v>211</v>
      </c>
      <c r="H301" s="178">
        <v>1</v>
      </c>
      <c r="I301" s="179"/>
      <c r="J301" s="180">
        <f>ROUND(I301*H301,2)</f>
        <v>0</v>
      </c>
      <c r="K301" s="176" t="s">
        <v>206</v>
      </c>
      <c r="L301" s="40"/>
      <c r="M301" s="181" t="s">
        <v>19</v>
      </c>
      <c r="N301" s="182" t="s">
        <v>44</v>
      </c>
      <c r="O301" s="65"/>
      <c r="P301" s="183">
        <f>O301*H301</f>
        <v>0</v>
      </c>
      <c r="Q301" s="183">
        <v>0</v>
      </c>
      <c r="R301" s="183">
        <f>Q301*H301</f>
        <v>0</v>
      </c>
      <c r="S301" s="183">
        <v>0.0004</v>
      </c>
      <c r="T301" s="184">
        <f>S301*H301</f>
        <v>0.0004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185" t="s">
        <v>212</v>
      </c>
      <c r="AT301" s="185" t="s">
        <v>156</v>
      </c>
      <c r="AU301" s="185" t="s">
        <v>83</v>
      </c>
      <c r="AY301" s="18" t="s">
        <v>153</v>
      </c>
      <c r="BE301" s="186">
        <f>IF(N301="základní",J301,0)</f>
        <v>0</v>
      </c>
      <c r="BF301" s="186">
        <f>IF(N301="snížená",J301,0)</f>
        <v>0</v>
      </c>
      <c r="BG301" s="186">
        <f>IF(N301="zákl. přenesená",J301,0)</f>
        <v>0</v>
      </c>
      <c r="BH301" s="186">
        <f>IF(N301="sníž. přenesená",J301,0)</f>
        <v>0</v>
      </c>
      <c r="BI301" s="186">
        <f>IF(N301="nulová",J301,0)</f>
        <v>0</v>
      </c>
      <c r="BJ301" s="18" t="s">
        <v>81</v>
      </c>
      <c r="BK301" s="186">
        <f>ROUND(I301*H301,2)</f>
        <v>0</v>
      </c>
      <c r="BL301" s="18" t="s">
        <v>212</v>
      </c>
      <c r="BM301" s="185" t="s">
        <v>601</v>
      </c>
    </row>
    <row r="302" spans="2:51" s="13" customFormat="1" ht="11.25">
      <c r="B302" s="192"/>
      <c r="C302" s="193"/>
      <c r="D302" s="194" t="s">
        <v>165</v>
      </c>
      <c r="E302" s="195" t="s">
        <v>19</v>
      </c>
      <c r="F302" s="196" t="s">
        <v>602</v>
      </c>
      <c r="G302" s="193"/>
      <c r="H302" s="197">
        <v>1</v>
      </c>
      <c r="I302" s="198"/>
      <c r="J302" s="193"/>
      <c r="K302" s="193"/>
      <c r="L302" s="199"/>
      <c r="M302" s="200"/>
      <c r="N302" s="201"/>
      <c r="O302" s="201"/>
      <c r="P302" s="201"/>
      <c r="Q302" s="201"/>
      <c r="R302" s="201"/>
      <c r="S302" s="201"/>
      <c r="T302" s="202"/>
      <c r="AT302" s="203" t="s">
        <v>165</v>
      </c>
      <c r="AU302" s="203" t="s">
        <v>83</v>
      </c>
      <c r="AV302" s="13" t="s">
        <v>83</v>
      </c>
      <c r="AW302" s="13" t="s">
        <v>34</v>
      </c>
      <c r="AX302" s="13" t="s">
        <v>81</v>
      </c>
      <c r="AY302" s="203" t="s">
        <v>153</v>
      </c>
    </row>
    <row r="303" spans="1:65" s="2" customFormat="1" ht="37.9" customHeight="1">
      <c r="A303" s="35"/>
      <c r="B303" s="36"/>
      <c r="C303" s="174" t="s">
        <v>603</v>
      </c>
      <c r="D303" s="174" t="s">
        <v>156</v>
      </c>
      <c r="E303" s="175" t="s">
        <v>604</v>
      </c>
      <c r="F303" s="176" t="s">
        <v>605</v>
      </c>
      <c r="G303" s="177" t="s">
        <v>159</v>
      </c>
      <c r="H303" s="178">
        <v>0.09</v>
      </c>
      <c r="I303" s="179"/>
      <c r="J303" s="180">
        <f>ROUND(I303*H303,2)</f>
        <v>0</v>
      </c>
      <c r="K303" s="176" t="s">
        <v>160</v>
      </c>
      <c r="L303" s="40"/>
      <c r="M303" s="181" t="s">
        <v>19</v>
      </c>
      <c r="N303" s="182" t="s">
        <v>44</v>
      </c>
      <c r="O303" s="65"/>
      <c r="P303" s="183">
        <f>O303*H303</f>
        <v>0</v>
      </c>
      <c r="Q303" s="183">
        <v>0.00013</v>
      </c>
      <c r="R303" s="183">
        <f>Q303*H303</f>
        <v>1.1699999999999998E-05</v>
      </c>
      <c r="S303" s="183">
        <v>0</v>
      </c>
      <c r="T303" s="184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185" t="s">
        <v>212</v>
      </c>
      <c r="AT303" s="185" t="s">
        <v>156</v>
      </c>
      <c r="AU303" s="185" t="s">
        <v>83</v>
      </c>
      <c r="AY303" s="18" t="s">
        <v>153</v>
      </c>
      <c r="BE303" s="186">
        <f>IF(N303="základní",J303,0)</f>
        <v>0</v>
      </c>
      <c r="BF303" s="186">
        <f>IF(N303="snížená",J303,0)</f>
        <v>0</v>
      </c>
      <c r="BG303" s="186">
        <f>IF(N303="zákl. přenesená",J303,0)</f>
        <v>0</v>
      </c>
      <c r="BH303" s="186">
        <f>IF(N303="sníž. přenesená",J303,0)</f>
        <v>0</v>
      </c>
      <c r="BI303" s="186">
        <f>IF(N303="nulová",J303,0)</f>
        <v>0</v>
      </c>
      <c r="BJ303" s="18" t="s">
        <v>81</v>
      </c>
      <c r="BK303" s="186">
        <f>ROUND(I303*H303,2)</f>
        <v>0</v>
      </c>
      <c r="BL303" s="18" t="s">
        <v>212</v>
      </c>
      <c r="BM303" s="185" t="s">
        <v>606</v>
      </c>
    </row>
    <row r="304" spans="1:47" s="2" customFormat="1" ht="11.25">
      <c r="A304" s="35"/>
      <c r="B304" s="36"/>
      <c r="C304" s="37"/>
      <c r="D304" s="187" t="s">
        <v>163</v>
      </c>
      <c r="E304" s="37"/>
      <c r="F304" s="188" t="s">
        <v>607</v>
      </c>
      <c r="G304" s="37"/>
      <c r="H304" s="37"/>
      <c r="I304" s="189"/>
      <c r="J304" s="37"/>
      <c r="K304" s="37"/>
      <c r="L304" s="40"/>
      <c r="M304" s="190"/>
      <c r="N304" s="191"/>
      <c r="O304" s="65"/>
      <c r="P304" s="65"/>
      <c r="Q304" s="65"/>
      <c r="R304" s="65"/>
      <c r="S304" s="65"/>
      <c r="T304" s="66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T304" s="18" t="s">
        <v>163</v>
      </c>
      <c r="AU304" s="18" t="s">
        <v>83</v>
      </c>
    </row>
    <row r="305" spans="2:51" s="13" customFormat="1" ht="11.25">
      <c r="B305" s="192"/>
      <c r="C305" s="193"/>
      <c r="D305" s="194" t="s">
        <v>165</v>
      </c>
      <c r="E305" s="195" t="s">
        <v>19</v>
      </c>
      <c r="F305" s="196" t="s">
        <v>608</v>
      </c>
      <c r="G305" s="193"/>
      <c r="H305" s="197">
        <v>0.09</v>
      </c>
      <c r="I305" s="198"/>
      <c r="J305" s="193"/>
      <c r="K305" s="193"/>
      <c r="L305" s="199"/>
      <c r="M305" s="200"/>
      <c r="N305" s="201"/>
      <c r="O305" s="201"/>
      <c r="P305" s="201"/>
      <c r="Q305" s="201"/>
      <c r="R305" s="201"/>
      <c r="S305" s="201"/>
      <c r="T305" s="202"/>
      <c r="AT305" s="203" t="s">
        <v>165</v>
      </c>
      <c r="AU305" s="203" t="s">
        <v>83</v>
      </c>
      <c r="AV305" s="13" t="s">
        <v>83</v>
      </c>
      <c r="AW305" s="13" t="s">
        <v>34</v>
      </c>
      <c r="AX305" s="13" t="s">
        <v>81</v>
      </c>
      <c r="AY305" s="203" t="s">
        <v>153</v>
      </c>
    </row>
    <row r="306" spans="1:65" s="2" customFormat="1" ht="24.2" customHeight="1">
      <c r="A306" s="35"/>
      <c r="B306" s="36"/>
      <c r="C306" s="215" t="s">
        <v>609</v>
      </c>
      <c r="D306" s="215" t="s">
        <v>298</v>
      </c>
      <c r="E306" s="216" t="s">
        <v>610</v>
      </c>
      <c r="F306" s="217" t="s">
        <v>611</v>
      </c>
      <c r="G306" s="218" t="s">
        <v>211</v>
      </c>
      <c r="H306" s="219">
        <v>1</v>
      </c>
      <c r="I306" s="220"/>
      <c r="J306" s="221">
        <f>ROUND(I306*H306,2)</f>
        <v>0</v>
      </c>
      <c r="K306" s="217" t="s">
        <v>160</v>
      </c>
      <c r="L306" s="222"/>
      <c r="M306" s="223" t="s">
        <v>19</v>
      </c>
      <c r="N306" s="224" t="s">
        <v>44</v>
      </c>
      <c r="O306" s="65"/>
      <c r="P306" s="183">
        <f>O306*H306</f>
        <v>0</v>
      </c>
      <c r="Q306" s="183">
        <v>0.0014</v>
      </c>
      <c r="R306" s="183">
        <f>Q306*H306</f>
        <v>0.0014</v>
      </c>
      <c r="S306" s="183">
        <v>0</v>
      </c>
      <c r="T306" s="184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185" t="s">
        <v>302</v>
      </c>
      <c r="AT306" s="185" t="s">
        <v>298</v>
      </c>
      <c r="AU306" s="185" t="s">
        <v>83</v>
      </c>
      <c r="AY306" s="18" t="s">
        <v>153</v>
      </c>
      <c r="BE306" s="186">
        <f>IF(N306="základní",J306,0)</f>
        <v>0</v>
      </c>
      <c r="BF306" s="186">
        <f>IF(N306="snížená",J306,0)</f>
        <v>0</v>
      </c>
      <c r="BG306" s="186">
        <f>IF(N306="zákl. přenesená",J306,0)</f>
        <v>0</v>
      </c>
      <c r="BH306" s="186">
        <f>IF(N306="sníž. přenesená",J306,0)</f>
        <v>0</v>
      </c>
      <c r="BI306" s="186">
        <f>IF(N306="nulová",J306,0)</f>
        <v>0</v>
      </c>
      <c r="BJ306" s="18" t="s">
        <v>81</v>
      </c>
      <c r="BK306" s="186">
        <f>ROUND(I306*H306,2)</f>
        <v>0</v>
      </c>
      <c r="BL306" s="18" t="s">
        <v>212</v>
      </c>
      <c r="BM306" s="185" t="s">
        <v>612</v>
      </c>
    </row>
    <row r="307" spans="1:65" s="2" customFormat="1" ht="49.15" customHeight="1">
      <c r="A307" s="35"/>
      <c r="B307" s="36"/>
      <c r="C307" s="174" t="s">
        <v>613</v>
      </c>
      <c r="D307" s="174" t="s">
        <v>156</v>
      </c>
      <c r="E307" s="175" t="s">
        <v>774</v>
      </c>
      <c r="F307" s="176" t="s">
        <v>775</v>
      </c>
      <c r="G307" s="177" t="s">
        <v>249</v>
      </c>
      <c r="H307" s="178">
        <v>0.001</v>
      </c>
      <c r="I307" s="179"/>
      <c r="J307" s="180">
        <f>ROUND(I307*H307,2)</f>
        <v>0</v>
      </c>
      <c r="K307" s="176" t="s">
        <v>160</v>
      </c>
      <c r="L307" s="40"/>
      <c r="M307" s="181" t="s">
        <v>19</v>
      </c>
      <c r="N307" s="182" t="s">
        <v>44</v>
      </c>
      <c r="O307" s="65"/>
      <c r="P307" s="183">
        <f>O307*H307</f>
        <v>0</v>
      </c>
      <c r="Q307" s="183">
        <v>0</v>
      </c>
      <c r="R307" s="183">
        <f>Q307*H307</f>
        <v>0</v>
      </c>
      <c r="S307" s="183">
        <v>0</v>
      </c>
      <c r="T307" s="184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185" t="s">
        <v>212</v>
      </c>
      <c r="AT307" s="185" t="s">
        <v>156</v>
      </c>
      <c r="AU307" s="185" t="s">
        <v>83</v>
      </c>
      <c r="AY307" s="18" t="s">
        <v>153</v>
      </c>
      <c r="BE307" s="186">
        <f>IF(N307="základní",J307,0)</f>
        <v>0</v>
      </c>
      <c r="BF307" s="186">
        <f>IF(N307="snížená",J307,0)</f>
        <v>0</v>
      </c>
      <c r="BG307" s="186">
        <f>IF(N307="zákl. přenesená",J307,0)</f>
        <v>0</v>
      </c>
      <c r="BH307" s="186">
        <f>IF(N307="sníž. přenesená",J307,0)</f>
        <v>0</v>
      </c>
      <c r="BI307" s="186">
        <f>IF(N307="nulová",J307,0)</f>
        <v>0</v>
      </c>
      <c r="BJ307" s="18" t="s">
        <v>81</v>
      </c>
      <c r="BK307" s="186">
        <f>ROUND(I307*H307,2)</f>
        <v>0</v>
      </c>
      <c r="BL307" s="18" t="s">
        <v>212</v>
      </c>
      <c r="BM307" s="185" t="s">
        <v>802</v>
      </c>
    </row>
    <row r="308" spans="1:47" s="2" customFormat="1" ht="11.25">
      <c r="A308" s="35"/>
      <c r="B308" s="36"/>
      <c r="C308" s="37"/>
      <c r="D308" s="187" t="s">
        <v>163</v>
      </c>
      <c r="E308" s="37"/>
      <c r="F308" s="188" t="s">
        <v>777</v>
      </c>
      <c r="G308" s="37"/>
      <c r="H308" s="37"/>
      <c r="I308" s="189"/>
      <c r="J308" s="37"/>
      <c r="K308" s="37"/>
      <c r="L308" s="40"/>
      <c r="M308" s="190"/>
      <c r="N308" s="191"/>
      <c r="O308" s="65"/>
      <c r="P308" s="65"/>
      <c r="Q308" s="65"/>
      <c r="R308" s="65"/>
      <c r="S308" s="65"/>
      <c r="T308" s="66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T308" s="18" t="s">
        <v>163</v>
      </c>
      <c r="AU308" s="18" t="s">
        <v>83</v>
      </c>
    </row>
    <row r="309" spans="2:63" s="12" customFormat="1" ht="22.9" customHeight="1">
      <c r="B309" s="158"/>
      <c r="C309" s="159"/>
      <c r="D309" s="160" t="s">
        <v>72</v>
      </c>
      <c r="E309" s="172" t="s">
        <v>618</v>
      </c>
      <c r="F309" s="172" t="s">
        <v>619</v>
      </c>
      <c r="G309" s="159"/>
      <c r="H309" s="159"/>
      <c r="I309" s="162"/>
      <c r="J309" s="173">
        <f>BK309</f>
        <v>0</v>
      </c>
      <c r="K309" s="159"/>
      <c r="L309" s="164"/>
      <c r="M309" s="165"/>
      <c r="N309" s="166"/>
      <c r="O309" s="166"/>
      <c r="P309" s="167">
        <f>SUM(P310:P319)</f>
        <v>0</v>
      </c>
      <c r="Q309" s="166"/>
      <c r="R309" s="167">
        <f>SUM(R310:R319)</f>
        <v>0.09519599999999999</v>
      </c>
      <c r="S309" s="166"/>
      <c r="T309" s="168">
        <f>SUM(T310:T319)</f>
        <v>0</v>
      </c>
      <c r="AR309" s="169" t="s">
        <v>83</v>
      </c>
      <c r="AT309" s="170" t="s">
        <v>72</v>
      </c>
      <c r="AU309" s="170" t="s">
        <v>81</v>
      </c>
      <c r="AY309" s="169" t="s">
        <v>153</v>
      </c>
      <c r="BK309" s="171">
        <f>SUM(BK310:BK319)</f>
        <v>0</v>
      </c>
    </row>
    <row r="310" spans="1:65" s="2" customFormat="1" ht="24.2" customHeight="1">
      <c r="A310" s="35"/>
      <c r="B310" s="36"/>
      <c r="C310" s="174" t="s">
        <v>620</v>
      </c>
      <c r="D310" s="174" t="s">
        <v>156</v>
      </c>
      <c r="E310" s="175" t="s">
        <v>621</v>
      </c>
      <c r="F310" s="176" t="s">
        <v>622</v>
      </c>
      <c r="G310" s="177" t="s">
        <v>159</v>
      </c>
      <c r="H310" s="178">
        <v>2.92</v>
      </c>
      <c r="I310" s="179"/>
      <c r="J310" s="180">
        <f>ROUND(I310*H310,2)</f>
        <v>0</v>
      </c>
      <c r="K310" s="176" t="s">
        <v>160</v>
      </c>
      <c r="L310" s="40"/>
      <c r="M310" s="181" t="s">
        <v>19</v>
      </c>
      <c r="N310" s="182" t="s">
        <v>44</v>
      </c>
      <c r="O310" s="65"/>
      <c r="P310" s="183">
        <f>O310*H310</f>
        <v>0</v>
      </c>
      <c r="Q310" s="183">
        <v>0</v>
      </c>
      <c r="R310" s="183">
        <f>Q310*H310</f>
        <v>0</v>
      </c>
      <c r="S310" s="183">
        <v>0</v>
      </c>
      <c r="T310" s="184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185" t="s">
        <v>212</v>
      </c>
      <c r="AT310" s="185" t="s">
        <v>156</v>
      </c>
      <c r="AU310" s="185" t="s">
        <v>83</v>
      </c>
      <c r="AY310" s="18" t="s">
        <v>153</v>
      </c>
      <c r="BE310" s="186">
        <f>IF(N310="základní",J310,0)</f>
        <v>0</v>
      </c>
      <c r="BF310" s="186">
        <f>IF(N310="snížená",J310,0)</f>
        <v>0</v>
      </c>
      <c r="BG310" s="186">
        <f>IF(N310="zákl. přenesená",J310,0)</f>
        <v>0</v>
      </c>
      <c r="BH310" s="186">
        <f>IF(N310="sníž. přenesená",J310,0)</f>
        <v>0</v>
      </c>
      <c r="BI310" s="186">
        <f>IF(N310="nulová",J310,0)</f>
        <v>0</v>
      </c>
      <c r="BJ310" s="18" t="s">
        <v>81</v>
      </c>
      <c r="BK310" s="186">
        <f>ROUND(I310*H310,2)</f>
        <v>0</v>
      </c>
      <c r="BL310" s="18" t="s">
        <v>212</v>
      </c>
      <c r="BM310" s="185" t="s">
        <v>623</v>
      </c>
    </row>
    <row r="311" spans="1:47" s="2" customFormat="1" ht="11.25">
      <c r="A311" s="35"/>
      <c r="B311" s="36"/>
      <c r="C311" s="37"/>
      <c r="D311" s="187" t="s">
        <v>163</v>
      </c>
      <c r="E311" s="37"/>
      <c r="F311" s="188" t="s">
        <v>624</v>
      </c>
      <c r="G311" s="37"/>
      <c r="H311" s="37"/>
      <c r="I311" s="189"/>
      <c r="J311" s="37"/>
      <c r="K311" s="37"/>
      <c r="L311" s="40"/>
      <c r="M311" s="190"/>
      <c r="N311" s="191"/>
      <c r="O311" s="65"/>
      <c r="P311" s="65"/>
      <c r="Q311" s="65"/>
      <c r="R311" s="65"/>
      <c r="S311" s="65"/>
      <c r="T311" s="66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T311" s="18" t="s">
        <v>163</v>
      </c>
      <c r="AU311" s="18" t="s">
        <v>83</v>
      </c>
    </row>
    <row r="312" spans="2:51" s="13" customFormat="1" ht="11.25">
      <c r="B312" s="192"/>
      <c r="C312" s="193"/>
      <c r="D312" s="194" t="s">
        <v>165</v>
      </c>
      <c r="E312" s="195" t="s">
        <v>19</v>
      </c>
      <c r="F312" s="196" t="s">
        <v>171</v>
      </c>
      <c r="G312" s="193"/>
      <c r="H312" s="197">
        <v>2.92</v>
      </c>
      <c r="I312" s="198"/>
      <c r="J312" s="193"/>
      <c r="K312" s="193"/>
      <c r="L312" s="199"/>
      <c r="M312" s="200"/>
      <c r="N312" s="201"/>
      <c r="O312" s="201"/>
      <c r="P312" s="201"/>
      <c r="Q312" s="201"/>
      <c r="R312" s="201"/>
      <c r="S312" s="201"/>
      <c r="T312" s="202"/>
      <c r="AT312" s="203" t="s">
        <v>165</v>
      </c>
      <c r="AU312" s="203" t="s">
        <v>83</v>
      </c>
      <c r="AV312" s="13" t="s">
        <v>83</v>
      </c>
      <c r="AW312" s="13" t="s">
        <v>34</v>
      </c>
      <c r="AX312" s="13" t="s">
        <v>81</v>
      </c>
      <c r="AY312" s="203" t="s">
        <v>153</v>
      </c>
    </row>
    <row r="313" spans="1:65" s="2" customFormat="1" ht="16.5" customHeight="1">
      <c r="A313" s="35"/>
      <c r="B313" s="36"/>
      <c r="C313" s="174" t="s">
        <v>625</v>
      </c>
      <c r="D313" s="174" t="s">
        <v>156</v>
      </c>
      <c r="E313" s="175" t="s">
        <v>626</v>
      </c>
      <c r="F313" s="176" t="s">
        <v>627</v>
      </c>
      <c r="G313" s="177" t="s">
        <v>159</v>
      </c>
      <c r="H313" s="178">
        <v>2.92</v>
      </c>
      <c r="I313" s="179"/>
      <c r="J313" s="180">
        <f>ROUND(I313*H313,2)</f>
        <v>0</v>
      </c>
      <c r="K313" s="176" t="s">
        <v>160</v>
      </c>
      <c r="L313" s="40"/>
      <c r="M313" s="181" t="s">
        <v>19</v>
      </c>
      <c r="N313" s="182" t="s">
        <v>44</v>
      </c>
      <c r="O313" s="65"/>
      <c r="P313" s="183">
        <f>O313*H313</f>
        <v>0</v>
      </c>
      <c r="Q313" s="183">
        <v>0.0003</v>
      </c>
      <c r="R313" s="183">
        <f>Q313*H313</f>
        <v>0.0008759999999999999</v>
      </c>
      <c r="S313" s="183">
        <v>0</v>
      </c>
      <c r="T313" s="184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185" t="s">
        <v>212</v>
      </c>
      <c r="AT313" s="185" t="s">
        <v>156</v>
      </c>
      <c r="AU313" s="185" t="s">
        <v>83</v>
      </c>
      <c r="AY313" s="18" t="s">
        <v>153</v>
      </c>
      <c r="BE313" s="186">
        <f>IF(N313="základní",J313,0)</f>
        <v>0</v>
      </c>
      <c r="BF313" s="186">
        <f>IF(N313="snížená",J313,0)</f>
        <v>0</v>
      </c>
      <c r="BG313" s="186">
        <f>IF(N313="zákl. přenesená",J313,0)</f>
        <v>0</v>
      </c>
      <c r="BH313" s="186">
        <f>IF(N313="sníž. přenesená",J313,0)</f>
        <v>0</v>
      </c>
      <c r="BI313" s="186">
        <f>IF(N313="nulová",J313,0)</f>
        <v>0</v>
      </c>
      <c r="BJ313" s="18" t="s">
        <v>81</v>
      </c>
      <c r="BK313" s="186">
        <f>ROUND(I313*H313,2)</f>
        <v>0</v>
      </c>
      <c r="BL313" s="18" t="s">
        <v>212</v>
      </c>
      <c r="BM313" s="185" t="s">
        <v>628</v>
      </c>
    </row>
    <row r="314" spans="1:47" s="2" customFormat="1" ht="11.25">
      <c r="A314" s="35"/>
      <c r="B314" s="36"/>
      <c r="C314" s="37"/>
      <c r="D314" s="187" t="s">
        <v>163</v>
      </c>
      <c r="E314" s="37"/>
      <c r="F314" s="188" t="s">
        <v>629</v>
      </c>
      <c r="G314" s="37"/>
      <c r="H314" s="37"/>
      <c r="I314" s="189"/>
      <c r="J314" s="37"/>
      <c r="K314" s="37"/>
      <c r="L314" s="40"/>
      <c r="M314" s="190"/>
      <c r="N314" s="191"/>
      <c r="O314" s="65"/>
      <c r="P314" s="65"/>
      <c r="Q314" s="65"/>
      <c r="R314" s="65"/>
      <c r="S314" s="65"/>
      <c r="T314" s="66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T314" s="18" t="s">
        <v>163</v>
      </c>
      <c r="AU314" s="18" t="s">
        <v>83</v>
      </c>
    </row>
    <row r="315" spans="1:65" s="2" customFormat="1" ht="37.9" customHeight="1">
      <c r="A315" s="35"/>
      <c r="B315" s="36"/>
      <c r="C315" s="174" t="s">
        <v>630</v>
      </c>
      <c r="D315" s="174" t="s">
        <v>156</v>
      </c>
      <c r="E315" s="175" t="s">
        <v>631</v>
      </c>
      <c r="F315" s="176" t="s">
        <v>632</v>
      </c>
      <c r="G315" s="177" t="s">
        <v>159</v>
      </c>
      <c r="H315" s="178">
        <v>2.92</v>
      </c>
      <c r="I315" s="179"/>
      <c r="J315" s="180">
        <f>ROUND(I315*H315,2)</f>
        <v>0</v>
      </c>
      <c r="K315" s="176" t="s">
        <v>160</v>
      </c>
      <c r="L315" s="40"/>
      <c r="M315" s="181" t="s">
        <v>19</v>
      </c>
      <c r="N315" s="182" t="s">
        <v>44</v>
      </c>
      <c r="O315" s="65"/>
      <c r="P315" s="183">
        <f>O315*H315</f>
        <v>0</v>
      </c>
      <c r="Q315" s="183">
        <v>0.006</v>
      </c>
      <c r="R315" s="183">
        <f>Q315*H315</f>
        <v>0.01752</v>
      </c>
      <c r="S315" s="183">
        <v>0</v>
      </c>
      <c r="T315" s="184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185" t="s">
        <v>212</v>
      </c>
      <c r="AT315" s="185" t="s">
        <v>156</v>
      </c>
      <c r="AU315" s="185" t="s">
        <v>83</v>
      </c>
      <c r="AY315" s="18" t="s">
        <v>153</v>
      </c>
      <c r="BE315" s="186">
        <f>IF(N315="základní",J315,0)</f>
        <v>0</v>
      </c>
      <c r="BF315" s="186">
        <f>IF(N315="snížená",J315,0)</f>
        <v>0</v>
      </c>
      <c r="BG315" s="186">
        <f>IF(N315="zákl. přenesená",J315,0)</f>
        <v>0</v>
      </c>
      <c r="BH315" s="186">
        <f>IF(N315="sníž. přenesená",J315,0)</f>
        <v>0</v>
      </c>
      <c r="BI315" s="186">
        <f>IF(N315="nulová",J315,0)</f>
        <v>0</v>
      </c>
      <c r="BJ315" s="18" t="s">
        <v>81</v>
      </c>
      <c r="BK315" s="186">
        <f>ROUND(I315*H315,2)</f>
        <v>0</v>
      </c>
      <c r="BL315" s="18" t="s">
        <v>212</v>
      </c>
      <c r="BM315" s="185" t="s">
        <v>633</v>
      </c>
    </row>
    <row r="316" spans="1:47" s="2" customFormat="1" ht="11.25">
      <c r="A316" s="35"/>
      <c r="B316" s="36"/>
      <c r="C316" s="37"/>
      <c r="D316" s="187" t="s">
        <v>163</v>
      </c>
      <c r="E316" s="37"/>
      <c r="F316" s="188" t="s">
        <v>634</v>
      </c>
      <c r="G316" s="37"/>
      <c r="H316" s="37"/>
      <c r="I316" s="189"/>
      <c r="J316" s="37"/>
      <c r="K316" s="37"/>
      <c r="L316" s="40"/>
      <c r="M316" s="190"/>
      <c r="N316" s="191"/>
      <c r="O316" s="65"/>
      <c r="P316" s="65"/>
      <c r="Q316" s="65"/>
      <c r="R316" s="65"/>
      <c r="S316" s="65"/>
      <c r="T316" s="66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T316" s="18" t="s">
        <v>163</v>
      </c>
      <c r="AU316" s="18" t="s">
        <v>83</v>
      </c>
    </row>
    <row r="317" spans="1:65" s="2" customFormat="1" ht="24.2" customHeight="1">
      <c r="A317" s="35"/>
      <c r="B317" s="36"/>
      <c r="C317" s="215" t="s">
        <v>635</v>
      </c>
      <c r="D317" s="215" t="s">
        <v>298</v>
      </c>
      <c r="E317" s="216" t="s">
        <v>636</v>
      </c>
      <c r="F317" s="217" t="s">
        <v>637</v>
      </c>
      <c r="G317" s="218" t="s">
        <v>159</v>
      </c>
      <c r="H317" s="219">
        <v>4</v>
      </c>
      <c r="I317" s="220"/>
      <c r="J317" s="221">
        <f>ROUND(I317*H317,2)</f>
        <v>0</v>
      </c>
      <c r="K317" s="217" t="s">
        <v>206</v>
      </c>
      <c r="L317" s="222"/>
      <c r="M317" s="223" t="s">
        <v>19</v>
      </c>
      <c r="N317" s="224" t="s">
        <v>44</v>
      </c>
      <c r="O317" s="65"/>
      <c r="P317" s="183">
        <f>O317*H317</f>
        <v>0</v>
      </c>
      <c r="Q317" s="183">
        <v>0.0192</v>
      </c>
      <c r="R317" s="183">
        <f>Q317*H317</f>
        <v>0.0768</v>
      </c>
      <c r="S317" s="183">
        <v>0</v>
      </c>
      <c r="T317" s="184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185" t="s">
        <v>302</v>
      </c>
      <c r="AT317" s="185" t="s">
        <v>298</v>
      </c>
      <c r="AU317" s="185" t="s">
        <v>83</v>
      </c>
      <c r="AY317" s="18" t="s">
        <v>153</v>
      </c>
      <c r="BE317" s="186">
        <f>IF(N317="základní",J317,0)</f>
        <v>0</v>
      </c>
      <c r="BF317" s="186">
        <f>IF(N317="snížená",J317,0)</f>
        <v>0</v>
      </c>
      <c r="BG317" s="186">
        <f>IF(N317="zákl. přenesená",J317,0)</f>
        <v>0</v>
      </c>
      <c r="BH317" s="186">
        <f>IF(N317="sníž. přenesená",J317,0)</f>
        <v>0</v>
      </c>
      <c r="BI317" s="186">
        <f>IF(N317="nulová",J317,0)</f>
        <v>0</v>
      </c>
      <c r="BJ317" s="18" t="s">
        <v>81</v>
      </c>
      <c r="BK317" s="186">
        <f>ROUND(I317*H317,2)</f>
        <v>0</v>
      </c>
      <c r="BL317" s="18" t="s">
        <v>212</v>
      </c>
      <c r="BM317" s="185" t="s">
        <v>638</v>
      </c>
    </row>
    <row r="318" spans="1:65" s="2" customFormat="1" ht="49.15" customHeight="1">
      <c r="A318" s="35"/>
      <c r="B318" s="36"/>
      <c r="C318" s="174" t="s">
        <v>639</v>
      </c>
      <c r="D318" s="174" t="s">
        <v>156</v>
      </c>
      <c r="E318" s="175" t="s">
        <v>778</v>
      </c>
      <c r="F318" s="176" t="s">
        <v>779</v>
      </c>
      <c r="G318" s="177" t="s">
        <v>249</v>
      </c>
      <c r="H318" s="178">
        <v>0.095</v>
      </c>
      <c r="I318" s="179"/>
      <c r="J318" s="180">
        <f>ROUND(I318*H318,2)</f>
        <v>0</v>
      </c>
      <c r="K318" s="176" t="s">
        <v>160</v>
      </c>
      <c r="L318" s="40"/>
      <c r="M318" s="181" t="s">
        <v>19</v>
      </c>
      <c r="N318" s="182" t="s">
        <v>44</v>
      </c>
      <c r="O318" s="65"/>
      <c r="P318" s="183">
        <f>O318*H318</f>
        <v>0</v>
      </c>
      <c r="Q318" s="183">
        <v>0</v>
      </c>
      <c r="R318" s="183">
        <f>Q318*H318</f>
        <v>0</v>
      </c>
      <c r="S318" s="183">
        <v>0</v>
      </c>
      <c r="T318" s="184">
        <f>S318*H318</f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185" t="s">
        <v>212</v>
      </c>
      <c r="AT318" s="185" t="s">
        <v>156</v>
      </c>
      <c r="AU318" s="185" t="s">
        <v>83</v>
      </c>
      <c r="AY318" s="18" t="s">
        <v>153</v>
      </c>
      <c r="BE318" s="186">
        <f>IF(N318="základní",J318,0)</f>
        <v>0</v>
      </c>
      <c r="BF318" s="186">
        <f>IF(N318="snížená",J318,0)</f>
        <v>0</v>
      </c>
      <c r="BG318" s="186">
        <f>IF(N318="zákl. přenesená",J318,0)</f>
        <v>0</v>
      </c>
      <c r="BH318" s="186">
        <f>IF(N318="sníž. přenesená",J318,0)</f>
        <v>0</v>
      </c>
      <c r="BI318" s="186">
        <f>IF(N318="nulová",J318,0)</f>
        <v>0</v>
      </c>
      <c r="BJ318" s="18" t="s">
        <v>81</v>
      </c>
      <c r="BK318" s="186">
        <f>ROUND(I318*H318,2)</f>
        <v>0</v>
      </c>
      <c r="BL318" s="18" t="s">
        <v>212</v>
      </c>
      <c r="BM318" s="185" t="s">
        <v>803</v>
      </c>
    </row>
    <row r="319" spans="1:47" s="2" customFormat="1" ht="11.25">
      <c r="A319" s="35"/>
      <c r="B319" s="36"/>
      <c r="C319" s="37"/>
      <c r="D319" s="187" t="s">
        <v>163</v>
      </c>
      <c r="E319" s="37"/>
      <c r="F319" s="188" t="s">
        <v>781</v>
      </c>
      <c r="G319" s="37"/>
      <c r="H319" s="37"/>
      <c r="I319" s="189"/>
      <c r="J319" s="37"/>
      <c r="K319" s="37"/>
      <c r="L319" s="40"/>
      <c r="M319" s="190"/>
      <c r="N319" s="191"/>
      <c r="O319" s="65"/>
      <c r="P319" s="65"/>
      <c r="Q319" s="65"/>
      <c r="R319" s="65"/>
      <c r="S319" s="65"/>
      <c r="T319" s="66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T319" s="18" t="s">
        <v>163</v>
      </c>
      <c r="AU319" s="18" t="s">
        <v>83</v>
      </c>
    </row>
    <row r="320" spans="2:63" s="12" customFormat="1" ht="22.9" customHeight="1">
      <c r="B320" s="158"/>
      <c r="C320" s="159"/>
      <c r="D320" s="160" t="s">
        <v>72</v>
      </c>
      <c r="E320" s="172" t="s">
        <v>644</v>
      </c>
      <c r="F320" s="172" t="s">
        <v>645</v>
      </c>
      <c r="G320" s="159"/>
      <c r="H320" s="159"/>
      <c r="I320" s="162"/>
      <c r="J320" s="173">
        <f>BK320</f>
        <v>0</v>
      </c>
      <c r="K320" s="159"/>
      <c r="L320" s="164"/>
      <c r="M320" s="165"/>
      <c r="N320" s="166"/>
      <c r="O320" s="166"/>
      <c r="P320" s="167">
        <f>SUM(P321:P326)</f>
        <v>0</v>
      </c>
      <c r="Q320" s="166"/>
      <c r="R320" s="167">
        <f>SUM(R321:R326)</f>
        <v>0.000504</v>
      </c>
      <c r="S320" s="166"/>
      <c r="T320" s="168">
        <f>SUM(T321:T326)</f>
        <v>0</v>
      </c>
      <c r="AR320" s="169" t="s">
        <v>83</v>
      </c>
      <c r="AT320" s="170" t="s">
        <v>72</v>
      </c>
      <c r="AU320" s="170" t="s">
        <v>81</v>
      </c>
      <c r="AY320" s="169" t="s">
        <v>153</v>
      </c>
      <c r="BK320" s="171">
        <f>SUM(BK321:BK326)</f>
        <v>0</v>
      </c>
    </row>
    <row r="321" spans="1:65" s="2" customFormat="1" ht="21.75" customHeight="1">
      <c r="A321" s="35"/>
      <c r="B321" s="36"/>
      <c r="C321" s="174" t="s">
        <v>646</v>
      </c>
      <c r="D321" s="174" t="s">
        <v>156</v>
      </c>
      <c r="E321" s="175" t="s">
        <v>647</v>
      </c>
      <c r="F321" s="176" t="s">
        <v>648</v>
      </c>
      <c r="G321" s="177" t="s">
        <v>205</v>
      </c>
      <c r="H321" s="178">
        <v>1.2</v>
      </c>
      <c r="I321" s="179"/>
      <c r="J321" s="180">
        <f>ROUND(I321*H321,2)</f>
        <v>0</v>
      </c>
      <c r="K321" s="176" t="s">
        <v>160</v>
      </c>
      <c r="L321" s="40"/>
      <c r="M321" s="181" t="s">
        <v>19</v>
      </c>
      <c r="N321" s="182" t="s">
        <v>44</v>
      </c>
      <c r="O321" s="65"/>
      <c r="P321" s="183">
        <f>O321*H321</f>
        <v>0</v>
      </c>
      <c r="Q321" s="183">
        <v>4E-05</v>
      </c>
      <c r="R321" s="183">
        <f>Q321*H321</f>
        <v>4.8E-05</v>
      </c>
      <c r="S321" s="183">
        <v>0</v>
      </c>
      <c r="T321" s="184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185" t="s">
        <v>212</v>
      </c>
      <c r="AT321" s="185" t="s">
        <v>156</v>
      </c>
      <c r="AU321" s="185" t="s">
        <v>83</v>
      </c>
      <c r="AY321" s="18" t="s">
        <v>153</v>
      </c>
      <c r="BE321" s="186">
        <f>IF(N321="základní",J321,0)</f>
        <v>0</v>
      </c>
      <c r="BF321" s="186">
        <f>IF(N321="snížená",J321,0)</f>
        <v>0</v>
      </c>
      <c r="BG321" s="186">
        <f>IF(N321="zákl. přenesená",J321,0)</f>
        <v>0</v>
      </c>
      <c r="BH321" s="186">
        <f>IF(N321="sníž. přenesená",J321,0)</f>
        <v>0</v>
      </c>
      <c r="BI321" s="186">
        <f>IF(N321="nulová",J321,0)</f>
        <v>0</v>
      </c>
      <c r="BJ321" s="18" t="s">
        <v>81</v>
      </c>
      <c r="BK321" s="186">
        <f>ROUND(I321*H321,2)</f>
        <v>0</v>
      </c>
      <c r="BL321" s="18" t="s">
        <v>212</v>
      </c>
      <c r="BM321" s="185" t="s">
        <v>649</v>
      </c>
    </row>
    <row r="322" spans="1:47" s="2" customFormat="1" ht="11.25">
      <c r="A322" s="35"/>
      <c r="B322" s="36"/>
      <c r="C322" s="37"/>
      <c r="D322" s="187" t="s">
        <v>163</v>
      </c>
      <c r="E322" s="37"/>
      <c r="F322" s="188" t="s">
        <v>650</v>
      </c>
      <c r="G322" s="37"/>
      <c r="H322" s="37"/>
      <c r="I322" s="189"/>
      <c r="J322" s="37"/>
      <c r="K322" s="37"/>
      <c r="L322" s="40"/>
      <c r="M322" s="190"/>
      <c r="N322" s="191"/>
      <c r="O322" s="65"/>
      <c r="P322" s="65"/>
      <c r="Q322" s="65"/>
      <c r="R322" s="65"/>
      <c r="S322" s="65"/>
      <c r="T322" s="66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T322" s="18" t="s">
        <v>163</v>
      </c>
      <c r="AU322" s="18" t="s">
        <v>83</v>
      </c>
    </row>
    <row r="323" spans="2:51" s="13" customFormat="1" ht="11.25">
      <c r="B323" s="192"/>
      <c r="C323" s="193"/>
      <c r="D323" s="194" t="s">
        <v>165</v>
      </c>
      <c r="E323" s="195" t="s">
        <v>19</v>
      </c>
      <c r="F323" s="196" t="s">
        <v>651</v>
      </c>
      <c r="G323" s="193"/>
      <c r="H323" s="197">
        <v>1.2</v>
      </c>
      <c r="I323" s="198"/>
      <c r="J323" s="193"/>
      <c r="K323" s="193"/>
      <c r="L323" s="199"/>
      <c r="M323" s="200"/>
      <c r="N323" s="201"/>
      <c r="O323" s="201"/>
      <c r="P323" s="201"/>
      <c r="Q323" s="201"/>
      <c r="R323" s="201"/>
      <c r="S323" s="201"/>
      <c r="T323" s="202"/>
      <c r="AT323" s="203" t="s">
        <v>165</v>
      </c>
      <c r="AU323" s="203" t="s">
        <v>83</v>
      </c>
      <c r="AV323" s="13" t="s">
        <v>83</v>
      </c>
      <c r="AW323" s="13" t="s">
        <v>34</v>
      </c>
      <c r="AX323" s="13" t="s">
        <v>81</v>
      </c>
      <c r="AY323" s="203" t="s">
        <v>153</v>
      </c>
    </row>
    <row r="324" spans="1:65" s="2" customFormat="1" ht="24.2" customHeight="1">
      <c r="A324" s="35"/>
      <c r="B324" s="36"/>
      <c r="C324" s="215" t="s">
        <v>652</v>
      </c>
      <c r="D324" s="215" t="s">
        <v>298</v>
      </c>
      <c r="E324" s="216" t="s">
        <v>653</v>
      </c>
      <c r="F324" s="217" t="s">
        <v>654</v>
      </c>
      <c r="G324" s="218" t="s">
        <v>205</v>
      </c>
      <c r="H324" s="219">
        <v>1.2</v>
      </c>
      <c r="I324" s="220"/>
      <c r="J324" s="221">
        <f>ROUND(I324*H324,2)</f>
        <v>0</v>
      </c>
      <c r="K324" s="217" t="s">
        <v>160</v>
      </c>
      <c r="L324" s="222"/>
      <c r="M324" s="223" t="s">
        <v>19</v>
      </c>
      <c r="N324" s="224" t="s">
        <v>44</v>
      </c>
      <c r="O324" s="65"/>
      <c r="P324" s="183">
        <f>O324*H324</f>
        <v>0</v>
      </c>
      <c r="Q324" s="183">
        <v>0.00038</v>
      </c>
      <c r="R324" s="183">
        <f>Q324*H324</f>
        <v>0.000456</v>
      </c>
      <c r="S324" s="183">
        <v>0</v>
      </c>
      <c r="T324" s="184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185" t="s">
        <v>302</v>
      </c>
      <c r="AT324" s="185" t="s">
        <v>298</v>
      </c>
      <c r="AU324" s="185" t="s">
        <v>83</v>
      </c>
      <c r="AY324" s="18" t="s">
        <v>153</v>
      </c>
      <c r="BE324" s="186">
        <f>IF(N324="základní",J324,0)</f>
        <v>0</v>
      </c>
      <c r="BF324" s="186">
        <f>IF(N324="snížená",J324,0)</f>
        <v>0</v>
      </c>
      <c r="BG324" s="186">
        <f>IF(N324="zákl. přenesená",J324,0)</f>
        <v>0</v>
      </c>
      <c r="BH324" s="186">
        <f>IF(N324="sníž. přenesená",J324,0)</f>
        <v>0</v>
      </c>
      <c r="BI324" s="186">
        <f>IF(N324="nulová",J324,0)</f>
        <v>0</v>
      </c>
      <c r="BJ324" s="18" t="s">
        <v>81</v>
      </c>
      <c r="BK324" s="186">
        <f>ROUND(I324*H324,2)</f>
        <v>0</v>
      </c>
      <c r="BL324" s="18" t="s">
        <v>212</v>
      </c>
      <c r="BM324" s="185" t="s">
        <v>655</v>
      </c>
    </row>
    <row r="325" spans="1:65" s="2" customFormat="1" ht="49.15" customHeight="1">
      <c r="A325" s="35"/>
      <c r="B325" s="36"/>
      <c r="C325" s="174" t="s">
        <v>656</v>
      </c>
      <c r="D325" s="174" t="s">
        <v>156</v>
      </c>
      <c r="E325" s="175" t="s">
        <v>782</v>
      </c>
      <c r="F325" s="176" t="s">
        <v>783</v>
      </c>
      <c r="G325" s="177" t="s">
        <v>249</v>
      </c>
      <c r="H325" s="178">
        <v>0.001</v>
      </c>
      <c r="I325" s="179"/>
      <c r="J325" s="180">
        <f>ROUND(I325*H325,2)</f>
        <v>0</v>
      </c>
      <c r="K325" s="176" t="s">
        <v>160</v>
      </c>
      <c r="L325" s="40"/>
      <c r="M325" s="181" t="s">
        <v>19</v>
      </c>
      <c r="N325" s="182" t="s">
        <v>44</v>
      </c>
      <c r="O325" s="65"/>
      <c r="P325" s="183">
        <f>O325*H325</f>
        <v>0</v>
      </c>
      <c r="Q325" s="183">
        <v>0</v>
      </c>
      <c r="R325" s="183">
        <f>Q325*H325</f>
        <v>0</v>
      </c>
      <c r="S325" s="183">
        <v>0</v>
      </c>
      <c r="T325" s="184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185" t="s">
        <v>212</v>
      </c>
      <c r="AT325" s="185" t="s">
        <v>156</v>
      </c>
      <c r="AU325" s="185" t="s">
        <v>83</v>
      </c>
      <c r="AY325" s="18" t="s">
        <v>153</v>
      </c>
      <c r="BE325" s="186">
        <f>IF(N325="základní",J325,0)</f>
        <v>0</v>
      </c>
      <c r="BF325" s="186">
        <f>IF(N325="snížená",J325,0)</f>
        <v>0</v>
      </c>
      <c r="BG325" s="186">
        <f>IF(N325="zákl. přenesená",J325,0)</f>
        <v>0</v>
      </c>
      <c r="BH325" s="186">
        <f>IF(N325="sníž. přenesená",J325,0)</f>
        <v>0</v>
      </c>
      <c r="BI325" s="186">
        <f>IF(N325="nulová",J325,0)</f>
        <v>0</v>
      </c>
      <c r="BJ325" s="18" t="s">
        <v>81</v>
      </c>
      <c r="BK325" s="186">
        <f>ROUND(I325*H325,2)</f>
        <v>0</v>
      </c>
      <c r="BL325" s="18" t="s">
        <v>212</v>
      </c>
      <c r="BM325" s="185" t="s">
        <v>804</v>
      </c>
    </row>
    <row r="326" spans="1:47" s="2" customFormat="1" ht="11.25">
      <c r="A326" s="35"/>
      <c r="B326" s="36"/>
      <c r="C326" s="37"/>
      <c r="D326" s="187" t="s">
        <v>163</v>
      </c>
      <c r="E326" s="37"/>
      <c r="F326" s="188" t="s">
        <v>785</v>
      </c>
      <c r="G326" s="37"/>
      <c r="H326" s="37"/>
      <c r="I326" s="189"/>
      <c r="J326" s="37"/>
      <c r="K326" s="37"/>
      <c r="L326" s="40"/>
      <c r="M326" s="190"/>
      <c r="N326" s="191"/>
      <c r="O326" s="65"/>
      <c r="P326" s="65"/>
      <c r="Q326" s="65"/>
      <c r="R326" s="65"/>
      <c r="S326" s="65"/>
      <c r="T326" s="66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T326" s="18" t="s">
        <v>163</v>
      </c>
      <c r="AU326" s="18" t="s">
        <v>83</v>
      </c>
    </row>
    <row r="327" spans="2:63" s="12" customFormat="1" ht="22.9" customHeight="1">
      <c r="B327" s="158"/>
      <c r="C327" s="159"/>
      <c r="D327" s="160" t="s">
        <v>72</v>
      </c>
      <c r="E327" s="172" t="s">
        <v>661</v>
      </c>
      <c r="F327" s="172" t="s">
        <v>662</v>
      </c>
      <c r="G327" s="159"/>
      <c r="H327" s="159"/>
      <c r="I327" s="162"/>
      <c r="J327" s="173">
        <f>BK327</f>
        <v>0</v>
      </c>
      <c r="K327" s="159"/>
      <c r="L327" s="164"/>
      <c r="M327" s="165"/>
      <c r="N327" s="166"/>
      <c r="O327" s="166"/>
      <c r="P327" s="167">
        <f>SUM(P328:P344)</f>
        <v>0</v>
      </c>
      <c r="Q327" s="166"/>
      <c r="R327" s="167">
        <f>SUM(R328:R344)</f>
        <v>0.6931268</v>
      </c>
      <c r="S327" s="166"/>
      <c r="T327" s="168">
        <f>SUM(T328:T344)</f>
        <v>0</v>
      </c>
      <c r="AR327" s="169" t="s">
        <v>83</v>
      </c>
      <c r="AT327" s="170" t="s">
        <v>72</v>
      </c>
      <c r="AU327" s="170" t="s">
        <v>81</v>
      </c>
      <c r="AY327" s="169" t="s">
        <v>153</v>
      </c>
      <c r="BK327" s="171">
        <f>SUM(BK328:BK344)</f>
        <v>0</v>
      </c>
    </row>
    <row r="328" spans="1:65" s="2" customFormat="1" ht="24.2" customHeight="1">
      <c r="A328" s="35"/>
      <c r="B328" s="36"/>
      <c r="C328" s="174" t="s">
        <v>663</v>
      </c>
      <c r="D328" s="174" t="s">
        <v>156</v>
      </c>
      <c r="E328" s="175" t="s">
        <v>664</v>
      </c>
      <c r="F328" s="176" t="s">
        <v>665</v>
      </c>
      <c r="G328" s="177" t="s">
        <v>159</v>
      </c>
      <c r="H328" s="178">
        <v>16.96</v>
      </c>
      <c r="I328" s="179"/>
      <c r="J328" s="180">
        <f>ROUND(I328*H328,2)</f>
        <v>0</v>
      </c>
      <c r="K328" s="176" t="s">
        <v>160</v>
      </c>
      <c r="L328" s="40"/>
      <c r="M328" s="181" t="s">
        <v>19</v>
      </c>
      <c r="N328" s="182" t="s">
        <v>44</v>
      </c>
      <c r="O328" s="65"/>
      <c r="P328" s="183">
        <f>O328*H328</f>
        <v>0</v>
      </c>
      <c r="Q328" s="183">
        <v>0.02048</v>
      </c>
      <c r="R328" s="183">
        <f>Q328*H328</f>
        <v>0.34734080000000006</v>
      </c>
      <c r="S328" s="183">
        <v>0</v>
      </c>
      <c r="T328" s="184">
        <f>S328*H328</f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185" t="s">
        <v>212</v>
      </c>
      <c r="AT328" s="185" t="s">
        <v>156</v>
      </c>
      <c r="AU328" s="185" t="s">
        <v>83</v>
      </c>
      <c r="AY328" s="18" t="s">
        <v>153</v>
      </c>
      <c r="BE328" s="186">
        <f>IF(N328="základní",J328,0)</f>
        <v>0</v>
      </c>
      <c r="BF328" s="186">
        <f>IF(N328="snížená",J328,0)</f>
        <v>0</v>
      </c>
      <c r="BG328" s="186">
        <f>IF(N328="zákl. přenesená",J328,0)</f>
        <v>0</v>
      </c>
      <c r="BH328" s="186">
        <f>IF(N328="sníž. přenesená",J328,0)</f>
        <v>0</v>
      </c>
      <c r="BI328" s="186">
        <f>IF(N328="nulová",J328,0)</f>
        <v>0</v>
      </c>
      <c r="BJ328" s="18" t="s">
        <v>81</v>
      </c>
      <c r="BK328" s="186">
        <f>ROUND(I328*H328,2)</f>
        <v>0</v>
      </c>
      <c r="BL328" s="18" t="s">
        <v>212</v>
      </c>
      <c r="BM328" s="185" t="s">
        <v>666</v>
      </c>
    </row>
    <row r="329" spans="1:47" s="2" customFormat="1" ht="11.25">
      <c r="A329" s="35"/>
      <c r="B329" s="36"/>
      <c r="C329" s="37"/>
      <c r="D329" s="187" t="s">
        <v>163</v>
      </c>
      <c r="E329" s="37"/>
      <c r="F329" s="188" t="s">
        <v>667</v>
      </c>
      <c r="G329" s="37"/>
      <c r="H329" s="37"/>
      <c r="I329" s="189"/>
      <c r="J329" s="37"/>
      <c r="K329" s="37"/>
      <c r="L329" s="40"/>
      <c r="M329" s="190"/>
      <c r="N329" s="191"/>
      <c r="O329" s="65"/>
      <c r="P329" s="65"/>
      <c r="Q329" s="65"/>
      <c r="R329" s="65"/>
      <c r="S329" s="65"/>
      <c r="T329" s="66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T329" s="18" t="s">
        <v>163</v>
      </c>
      <c r="AU329" s="18" t="s">
        <v>83</v>
      </c>
    </row>
    <row r="330" spans="2:51" s="13" customFormat="1" ht="11.25">
      <c r="B330" s="192"/>
      <c r="C330" s="193"/>
      <c r="D330" s="194" t="s">
        <v>165</v>
      </c>
      <c r="E330" s="195" t="s">
        <v>19</v>
      </c>
      <c r="F330" s="196" t="s">
        <v>221</v>
      </c>
      <c r="G330" s="193"/>
      <c r="H330" s="197">
        <v>3.978</v>
      </c>
      <c r="I330" s="198"/>
      <c r="J330" s="193"/>
      <c r="K330" s="193"/>
      <c r="L330" s="199"/>
      <c r="M330" s="200"/>
      <c r="N330" s="201"/>
      <c r="O330" s="201"/>
      <c r="P330" s="201"/>
      <c r="Q330" s="201"/>
      <c r="R330" s="201"/>
      <c r="S330" s="201"/>
      <c r="T330" s="202"/>
      <c r="AT330" s="203" t="s">
        <v>165</v>
      </c>
      <c r="AU330" s="203" t="s">
        <v>83</v>
      </c>
      <c r="AV330" s="13" t="s">
        <v>83</v>
      </c>
      <c r="AW330" s="13" t="s">
        <v>34</v>
      </c>
      <c r="AX330" s="13" t="s">
        <v>73</v>
      </c>
      <c r="AY330" s="203" t="s">
        <v>153</v>
      </c>
    </row>
    <row r="331" spans="2:51" s="13" customFormat="1" ht="11.25">
      <c r="B331" s="192"/>
      <c r="C331" s="193"/>
      <c r="D331" s="194" t="s">
        <v>165</v>
      </c>
      <c r="E331" s="195" t="s">
        <v>19</v>
      </c>
      <c r="F331" s="196" t="s">
        <v>222</v>
      </c>
      <c r="G331" s="193"/>
      <c r="H331" s="197">
        <v>7.78</v>
      </c>
      <c r="I331" s="198"/>
      <c r="J331" s="193"/>
      <c r="K331" s="193"/>
      <c r="L331" s="199"/>
      <c r="M331" s="200"/>
      <c r="N331" s="201"/>
      <c r="O331" s="201"/>
      <c r="P331" s="201"/>
      <c r="Q331" s="201"/>
      <c r="R331" s="201"/>
      <c r="S331" s="201"/>
      <c r="T331" s="202"/>
      <c r="AT331" s="203" t="s">
        <v>165</v>
      </c>
      <c r="AU331" s="203" t="s">
        <v>83</v>
      </c>
      <c r="AV331" s="13" t="s">
        <v>83</v>
      </c>
      <c r="AW331" s="13" t="s">
        <v>34</v>
      </c>
      <c r="AX331" s="13" t="s">
        <v>73</v>
      </c>
      <c r="AY331" s="203" t="s">
        <v>153</v>
      </c>
    </row>
    <row r="332" spans="2:51" s="13" customFormat="1" ht="11.25">
      <c r="B332" s="192"/>
      <c r="C332" s="193"/>
      <c r="D332" s="194" t="s">
        <v>165</v>
      </c>
      <c r="E332" s="195" t="s">
        <v>19</v>
      </c>
      <c r="F332" s="196" t="s">
        <v>223</v>
      </c>
      <c r="G332" s="193"/>
      <c r="H332" s="197">
        <v>5.202</v>
      </c>
      <c r="I332" s="198"/>
      <c r="J332" s="193"/>
      <c r="K332" s="193"/>
      <c r="L332" s="199"/>
      <c r="M332" s="200"/>
      <c r="N332" s="201"/>
      <c r="O332" s="201"/>
      <c r="P332" s="201"/>
      <c r="Q332" s="201"/>
      <c r="R332" s="201"/>
      <c r="S332" s="201"/>
      <c r="T332" s="202"/>
      <c r="AT332" s="203" t="s">
        <v>165</v>
      </c>
      <c r="AU332" s="203" t="s">
        <v>83</v>
      </c>
      <c r="AV332" s="13" t="s">
        <v>83</v>
      </c>
      <c r="AW332" s="13" t="s">
        <v>34</v>
      </c>
      <c r="AX332" s="13" t="s">
        <v>73</v>
      </c>
      <c r="AY332" s="203" t="s">
        <v>153</v>
      </c>
    </row>
    <row r="333" spans="2:51" s="14" customFormat="1" ht="11.25">
      <c r="B333" s="204"/>
      <c r="C333" s="205"/>
      <c r="D333" s="194" t="s">
        <v>165</v>
      </c>
      <c r="E333" s="206" t="s">
        <v>19</v>
      </c>
      <c r="F333" s="207" t="s">
        <v>184</v>
      </c>
      <c r="G333" s="205"/>
      <c r="H333" s="208">
        <v>16.96</v>
      </c>
      <c r="I333" s="209"/>
      <c r="J333" s="205"/>
      <c r="K333" s="205"/>
      <c r="L333" s="210"/>
      <c r="M333" s="211"/>
      <c r="N333" s="212"/>
      <c r="O333" s="212"/>
      <c r="P333" s="212"/>
      <c r="Q333" s="212"/>
      <c r="R333" s="212"/>
      <c r="S333" s="212"/>
      <c r="T333" s="213"/>
      <c r="AT333" s="214" t="s">
        <v>165</v>
      </c>
      <c r="AU333" s="214" t="s">
        <v>83</v>
      </c>
      <c r="AV333" s="14" t="s">
        <v>161</v>
      </c>
      <c r="AW333" s="14" t="s">
        <v>34</v>
      </c>
      <c r="AX333" s="14" t="s">
        <v>81</v>
      </c>
      <c r="AY333" s="214" t="s">
        <v>153</v>
      </c>
    </row>
    <row r="334" spans="1:65" s="2" customFormat="1" ht="16.5" customHeight="1">
      <c r="A334" s="35"/>
      <c r="B334" s="36"/>
      <c r="C334" s="174" t="s">
        <v>668</v>
      </c>
      <c r="D334" s="174" t="s">
        <v>156</v>
      </c>
      <c r="E334" s="175" t="s">
        <v>669</v>
      </c>
      <c r="F334" s="176" t="s">
        <v>670</v>
      </c>
      <c r="G334" s="177" t="s">
        <v>159</v>
      </c>
      <c r="H334" s="178">
        <v>16.96</v>
      </c>
      <c r="I334" s="179"/>
      <c r="J334" s="180">
        <f>ROUND(I334*H334,2)</f>
        <v>0</v>
      </c>
      <c r="K334" s="176" t="s">
        <v>160</v>
      </c>
      <c r="L334" s="40"/>
      <c r="M334" s="181" t="s">
        <v>19</v>
      </c>
      <c r="N334" s="182" t="s">
        <v>44</v>
      </c>
      <c r="O334" s="65"/>
      <c r="P334" s="183">
        <f>O334*H334</f>
        <v>0</v>
      </c>
      <c r="Q334" s="183">
        <v>0.0003</v>
      </c>
      <c r="R334" s="183">
        <f>Q334*H334</f>
        <v>0.005088</v>
      </c>
      <c r="S334" s="183">
        <v>0</v>
      </c>
      <c r="T334" s="184">
        <f>S334*H334</f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185" t="s">
        <v>212</v>
      </c>
      <c r="AT334" s="185" t="s">
        <v>156</v>
      </c>
      <c r="AU334" s="185" t="s">
        <v>83</v>
      </c>
      <c r="AY334" s="18" t="s">
        <v>153</v>
      </c>
      <c r="BE334" s="186">
        <f>IF(N334="základní",J334,0)</f>
        <v>0</v>
      </c>
      <c r="BF334" s="186">
        <f>IF(N334="snížená",J334,0)</f>
        <v>0</v>
      </c>
      <c r="BG334" s="186">
        <f>IF(N334="zákl. přenesená",J334,0)</f>
        <v>0</v>
      </c>
      <c r="BH334" s="186">
        <f>IF(N334="sníž. přenesená",J334,0)</f>
        <v>0</v>
      </c>
      <c r="BI334" s="186">
        <f>IF(N334="nulová",J334,0)</f>
        <v>0</v>
      </c>
      <c r="BJ334" s="18" t="s">
        <v>81</v>
      </c>
      <c r="BK334" s="186">
        <f>ROUND(I334*H334,2)</f>
        <v>0</v>
      </c>
      <c r="BL334" s="18" t="s">
        <v>212</v>
      </c>
      <c r="BM334" s="185" t="s">
        <v>671</v>
      </c>
    </row>
    <row r="335" spans="1:47" s="2" customFormat="1" ht="11.25">
      <c r="A335" s="35"/>
      <c r="B335" s="36"/>
      <c r="C335" s="37"/>
      <c r="D335" s="187" t="s">
        <v>163</v>
      </c>
      <c r="E335" s="37"/>
      <c r="F335" s="188" t="s">
        <v>672</v>
      </c>
      <c r="G335" s="37"/>
      <c r="H335" s="37"/>
      <c r="I335" s="189"/>
      <c r="J335" s="37"/>
      <c r="K335" s="37"/>
      <c r="L335" s="40"/>
      <c r="M335" s="190"/>
      <c r="N335" s="191"/>
      <c r="O335" s="65"/>
      <c r="P335" s="65"/>
      <c r="Q335" s="65"/>
      <c r="R335" s="65"/>
      <c r="S335" s="65"/>
      <c r="T335" s="66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T335" s="18" t="s">
        <v>163</v>
      </c>
      <c r="AU335" s="18" t="s">
        <v>83</v>
      </c>
    </row>
    <row r="336" spans="1:65" s="2" customFormat="1" ht="33" customHeight="1">
      <c r="A336" s="35"/>
      <c r="B336" s="36"/>
      <c r="C336" s="174" t="s">
        <v>673</v>
      </c>
      <c r="D336" s="174" t="s">
        <v>156</v>
      </c>
      <c r="E336" s="175" t="s">
        <v>674</v>
      </c>
      <c r="F336" s="176" t="s">
        <v>675</v>
      </c>
      <c r="G336" s="177" t="s">
        <v>205</v>
      </c>
      <c r="H336" s="178">
        <v>9.89</v>
      </c>
      <c r="I336" s="179"/>
      <c r="J336" s="180">
        <f>ROUND(I336*H336,2)</f>
        <v>0</v>
      </c>
      <c r="K336" s="176" t="s">
        <v>160</v>
      </c>
      <c r="L336" s="40"/>
      <c r="M336" s="181" t="s">
        <v>19</v>
      </c>
      <c r="N336" s="182" t="s">
        <v>44</v>
      </c>
      <c r="O336" s="65"/>
      <c r="P336" s="183">
        <f>O336*H336</f>
        <v>0</v>
      </c>
      <c r="Q336" s="183">
        <v>0.0002</v>
      </c>
      <c r="R336" s="183">
        <f>Q336*H336</f>
        <v>0.001978</v>
      </c>
      <c r="S336" s="183">
        <v>0</v>
      </c>
      <c r="T336" s="184">
        <f>S336*H336</f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185" t="s">
        <v>212</v>
      </c>
      <c r="AT336" s="185" t="s">
        <v>156</v>
      </c>
      <c r="AU336" s="185" t="s">
        <v>83</v>
      </c>
      <c r="AY336" s="18" t="s">
        <v>153</v>
      </c>
      <c r="BE336" s="186">
        <f>IF(N336="základní",J336,0)</f>
        <v>0</v>
      </c>
      <c r="BF336" s="186">
        <f>IF(N336="snížená",J336,0)</f>
        <v>0</v>
      </c>
      <c r="BG336" s="186">
        <f>IF(N336="zákl. přenesená",J336,0)</f>
        <v>0</v>
      </c>
      <c r="BH336" s="186">
        <f>IF(N336="sníž. přenesená",J336,0)</f>
        <v>0</v>
      </c>
      <c r="BI336" s="186">
        <f>IF(N336="nulová",J336,0)</f>
        <v>0</v>
      </c>
      <c r="BJ336" s="18" t="s">
        <v>81</v>
      </c>
      <c r="BK336" s="186">
        <f>ROUND(I336*H336,2)</f>
        <v>0</v>
      </c>
      <c r="BL336" s="18" t="s">
        <v>212</v>
      </c>
      <c r="BM336" s="185" t="s">
        <v>676</v>
      </c>
    </row>
    <row r="337" spans="1:47" s="2" customFormat="1" ht="11.25">
      <c r="A337" s="35"/>
      <c r="B337" s="36"/>
      <c r="C337" s="37"/>
      <c r="D337" s="187" t="s">
        <v>163</v>
      </c>
      <c r="E337" s="37"/>
      <c r="F337" s="188" t="s">
        <v>677</v>
      </c>
      <c r="G337" s="37"/>
      <c r="H337" s="37"/>
      <c r="I337" s="189"/>
      <c r="J337" s="37"/>
      <c r="K337" s="37"/>
      <c r="L337" s="40"/>
      <c r="M337" s="190"/>
      <c r="N337" s="191"/>
      <c r="O337" s="65"/>
      <c r="P337" s="65"/>
      <c r="Q337" s="65"/>
      <c r="R337" s="65"/>
      <c r="S337" s="65"/>
      <c r="T337" s="66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T337" s="18" t="s">
        <v>163</v>
      </c>
      <c r="AU337" s="18" t="s">
        <v>83</v>
      </c>
    </row>
    <row r="338" spans="2:51" s="13" customFormat="1" ht="11.25">
      <c r="B338" s="192"/>
      <c r="C338" s="193"/>
      <c r="D338" s="194" t="s">
        <v>165</v>
      </c>
      <c r="E338" s="195" t="s">
        <v>19</v>
      </c>
      <c r="F338" s="196" t="s">
        <v>678</v>
      </c>
      <c r="G338" s="193"/>
      <c r="H338" s="197">
        <v>9.89</v>
      </c>
      <c r="I338" s="198"/>
      <c r="J338" s="193"/>
      <c r="K338" s="193"/>
      <c r="L338" s="199"/>
      <c r="M338" s="200"/>
      <c r="N338" s="201"/>
      <c r="O338" s="201"/>
      <c r="P338" s="201"/>
      <c r="Q338" s="201"/>
      <c r="R338" s="201"/>
      <c r="S338" s="201"/>
      <c r="T338" s="202"/>
      <c r="AT338" s="203" t="s">
        <v>165</v>
      </c>
      <c r="AU338" s="203" t="s">
        <v>83</v>
      </c>
      <c r="AV338" s="13" t="s">
        <v>83</v>
      </c>
      <c r="AW338" s="13" t="s">
        <v>34</v>
      </c>
      <c r="AX338" s="13" t="s">
        <v>81</v>
      </c>
      <c r="AY338" s="203" t="s">
        <v>153</v>
      </c>
    </row>
    <row r="339" spans="1:65" s="2" customFormat="1" ht="16.5" customHeight="1">
      <c r="A339" s="35"/>
      <c r="B339" s="36"/>
      <c r="C339" s="215" t="s">
        <v>679</v>
      </c>
      <c r="D339" s="215" t="s">
        <v>298</v>
      </c>
      <c r="E339" s="216" t="s">
        <v>680</v>
      </c>
      <c r="F339" s="217" t="s">
        <v>681</v>
      </c>
      <c r="G339" s="218" t="s">
        <v>205</v>
      </c>
      <c r="H339" s="219">
        <v>12</v>
      </c>
      <c r="I339" s="220"/>
      <c r="J339" s="221">
        <f>ROUND(I339*H339,2)</f>
        <v>0</v>
      </c>
      <c r="K339" s="217" t="s">
        <v>206</v>
      </c>
      <c r="L339" s="222"/>
      <c r="M339" s="223" t="s">
        <v>19</v>
      </c>
      <c r="N339" s="224" t="s">
        <v>44</v>
      </c>
      <c r="O339" s="65"/>
      <c r="P339" s="183">
        <f>O339*H339</f>
        <v>0</v>
      </c>
      <c r="Q339" s="183">
        <v>8E-05</v>
      </c>
      <c r="R339" s="183">
        <f>Q339*H339</f>
        <v>0.0009600000000000001</v>
      </c>
      <c r="S339" s="183">
        <v>0</v>
      </c>
      <c r="T339" s="184">
        <f>S339*H339</f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185" t="s">
        <v>302</v>
      </c>
      <c r="AT339" s="185" t="s">
        <v>298</v>
      </c>
      <c r="AU339" s="185" t="s">
        <v>83</v>
      </c>
      <c r="AY339" s="18" t="s">
        <v>153</v>
      </c>
      <c r="BE339" s="186">
        <f>IF(N339="základní",J339,0)</f>
        <v>0</v>
      </c>
      <c r="BF339" s="186">
        <f>IF(N339="snížená",J339,0)</f>
        <v>0</v>
      </c>
      <c r="BG339" s="186">
        <f>IF(N339="zákl. přenesená",J339,0)</f>
        <v>0</v>
      </c>
      <c r="BH339" s="186">
        <f>IF(N339="sníž. přenesená",J339,0)</f>
        <v>0</v>
      </c>
      <c r="BI339" s="186">
        <f>IF(N339="nulová",J339,0)</f>
        <v>0</v>
      </c>
      <c r="BJ339" s="18" t="s">
        <v>81</v>
      </c>
      <c r="BK339" s="186">
        <f>ROUND(I339*H339,2)</f>
        <v>0</v>
      </c>
      <c r="BL339" s="18" t="s">
        <v>212</v>
      </c>
      <c r="BM339" s="185" t="s">
        <v>682</v>
      </c>
    </row>
    <row r="340" spans="1:65" s="2" customFormat="1" ht="37.9" customHeight="1">
      <c r="A340" s="35"/>
      <c r="B340" s="36"/>
      <c r="C340" s="174" t="s">
        <v>683</v>
      </c>
      <c r="D340" s="174" t="s">
        <v>156</v>
      </c>
      <c r="E340" s="175" t="s">
        <v>684</v>
      </c>
      <c r="F340" s="176" t="s">
        <v>685</v>
      </c>
      <c r="G340" s="177" t="s">
        <v>159</v>
      </c>
      <c r="H340" s="178">
        <v>16.96</v>
      </c>
      <c r="I340" s="179"/>
      <c r="J340" s="180">
        <f>ROUND(I340*H340,2)</f>
        <v>0</v>
      </c>
      <c r="K340" s="176" t="s">
        <v>160</v>
      </c>
      <c r="L340" s="40"/>
      <c r="M340" s="181" t="s">
        <v>19</v>
      </c>
      <c r="N340" s="182" t="s">
        <v>44</v>
      </c>
      <c r="O340" s="65"/>
      <c r="P340" s="183">
        <f>O340*H340</f>
        <v>0</v>
      </c>
      <c r="Q340" s="183">
        <v>0.006</v>
      </c>
      <c r="R340" s="183">
        <f>Q340*H340</f>
        <v>0.10176</v>
      </c>
      <c r="S340" s="183">
        <v>0</v>
      </c>
      <c r="T340" s="184">
        <f>S340*H340</f>
        <v>0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185" t="s">
        <v>212</v>
      </c>
      <c r="AT340" s="185" t="s">
        <v>156</v>
      </c>
      <c r="AU340" s="185" t="s">
        <v>83</v>
      </c>
      <c r="AY340" s="18" t="s">
        <v>153</v>
      </c>
      <c r="BE340" s="186">
        <f>IF(N340="základní",J340,0)</f>
        <v>0</v>
      </c>
      <c r="BF340" s="186">
        <f>IF(N340="snížená",J340,0)</f>
        <v>0</v>
      </c>
      <c r="BG340" s="186">
        <f>IF(N340="zákl. přenesená",J340,0)</f>
        <v>0</v>
      </c>
      <c r="BH340" s="186">
        <f>IF(N340="sníž. přenesená",J340,0)</f>
        <v>0</v>
      </c>
      <c r="BI340" s="186">
        <f>IF(N340="nulová",J340,0)</f>
        <v>0</v>
      </c>
      <c r="BJ340" s="18" t="s">
        <v>81</v>
      </c>
      <c r="BK340" s="186">
        <f>ROUND(I340*H340,2)</f>
        <v>0</v>
      </c>
      <c r="BL340" s="18" t="s">
        <v>212</v>
      </c>
      <c r="BM340" s="185" t="s">
        <v>686</v>
      </c>
    </row>
    <row r="341" spans="1:47" s="2" customFormat="1" ht="11.25">
      <c r="A341" s="35"/>
      <c r="B341" s="36"/>
      <c r="C341" s="37"/>
      <c r="D341" s="187" t="s">
        <v>163</v>
      </c>
      <c r="E341" s="37"/>
      <c r="F341" s="188" t="s">
        <v>687</v>
      </c>
      <c r="G341" s="37"/>
      <c r="H341" s="37"/>
      <c r="I341" s="189"/>
      <c r="J341" s="37"/>
      <c r="K341" s="37"/>
      <c r="L341" s="40"/>
      <c r="M341" s="190"/>
      <c r="N341" s="191"/>
      <c r="O341" s="65"/>
      <c r="P341" s="65"/>
      <c r="Q341" s="65"/>
      <c r="R341" s="65"/>
      <c r="S341" s="65"/>
      <c r="T341" s="66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T341" s="18" t="s">
        <v>163</v>
      </c>
      <c r="AU341" s="18" t="s">
        <v>83</v>
      </c>
    </row>
    <row r="342" spans="1:65" s="2" customFormat="1" ht="24.2" customHeight="1">
      <c r="A342" s="35"/>
      <c r="B342" s="36"/>
      <c r="C342" s="215" t="s">
        <v>688</v>
      </c>
      <c r="D342" s="215" t="s">
        <v>298</v>
      </c>
      <c r="E342" s="216" t="s">
        <v>689</v>
      </c>
      <c r="F342" s="217" t="s">
        <v>690</v>
      </c>
      <c r="G342" s="218" t="s">
        <v>159</v>
      </c>
      <c r="H342" s="219">
        <v>20</v>
      </c>
      <c r="I342" s="220"/>
      <c r="J342" s="221">
        <f>ROUND(I342*H342,2)</f>
        <v>0</v>
      </c>
      <c r="K342" s="217" t="s">
        <v>206</v>
      </c>
      <c r="L342" s="222"/>
      <c r="M342" s="223" t="s">
        <v>19</v>
      </c>
      <c r="N342" s="224" t="s">
        <v>44</v>
      </c>
      <c r="O342" s="65"/>
      <c r="P342" s="183">
        <f>O342*H342</f>
        <v>0</v>
      </c>
      <c r="Q342" s="183">
        <v>0.0118</v>
      </c>
      <c r="R342" s="183">
        <f>Q342*H342</f>
        <v>0.236</v>
      </c>
      <c r="S342" s="183">
        <v>0</v>
      </c>
      <c r="T342" s="184">
        <f>S342*H342</f>
        <v>0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185" t="s">
        <v>302</v>
      </c>
      <c r="AT342" s="185" t="s">
        <v>298</v>
      </c>
      <c r="AU342" s="185" t="s">
        <v>83</v>
      </c>
      <c r="AY342" s="18" t="s">
        <v>153</v>
      </c>
      <c r="BE342" s="186">
        <f>IF(N342="základní",J342,0)</f>
        <v>0</v>
      </c>
      <c r="BF342" s="186">
        <f>IF(N342="snížená",J342,0)</f>
        <v>0</v>
      </c>
      <c r="BG342" s="186">
        <f>IF(N342="zákl. přenesená",J342,0)</f>
        <v>0</v>
      </c>
      <c r="BH342" s="186">
        <f>IF(N342="sníž. přenesená",J342,0)</f>
        <v>0</v>
      </c>
      <c r="BI342" s="186">
        <f>IF(N342="nulová",J342,0)</f>
        <v>0</v>
      </c>
      <c r="BJ342" s="18" t="s">
        <v>81</v>
      </c>
      <c r="BK342" s="186">
        <f>ROUND(I342*H342,2)</f>
        <v>0</v>
      </c>
      <c r="BL342" s="18" t="s">
        <v>212</v>
      </c>
      <c r="BM342" s="185" t="s">
        <v>691</v>
      </c>
    </row>
    <row r="343" spans="1:65" s="2" customFormat="1" ht="49.15" customHeight="1">
      <c r="A343" s="35"/>
      <c r="B343" s="36"/>
      <c r="C343" s="174" t="s">
        <v>692</v>
      </c>
      <c r="D343" s="174" t="s">
        <v>156</v>
      </c>
      <c r="E343" s="175" t="s">
        <v>786</v>
      </c>
      <c r="F343" s="176" t="s">
        <v>787</v>
      </c>
      <c r="G343" s="177" t="s">
        <v>249</v>
      </c>
      <c r="H343" s="178">
        <v>0.693</v>
      </c>
      <c r="I343" s="179"/>
      <c r="J343" s="180">
        <f>ROUND(I343*H343,2)</f>
        <v>0</v>
      </c>
      <c r="K343" s="176" t="s">
        <v>160</v>
      </c>
      <c r="L343" s="40"/>
      <c r="M343" s="181" t="s">
        <v>19</v>
      </c>
      <c r="N343" s="182" t="s">
        <v>44</v>
      </c>
      <c r="O343" s="65"/>
      <c r="P343" s="183">
        <f>O343*H343</f>
        <v>0</v>
      </c>
      <c r="Q343" s="183">
        <v>0</v>
      </c>
      <c r="R343" s="183">
        <f>Q343*H343</f>
        <v>0</v>
      </c>
      <c r="S343" s="183">
        <v>0</v>
      </c>
      <c r="T343" s="184">
        <f>S343*H343</f>
        <v>0</v>
      </c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R343" s="185" t="s">
        <v>212</v>
      </c>
      <c r="AT343" s="185" t="s">
        <v>156</v>
      </c>
      <c r="AU343" s="185" t="s">
        <v>83</v>
      </c>
      <c r="AY343" s="18" t="s">
        <v>153</v>
      </c>
      <c r="BE343" s="186">
        <f>IF(N343="základní",J343,0)</f>
        <v>0</v>
      </c>
      <c r="BF343" s="186">
        <f>IF(N343="snížená",J343,0)</f>
        <v>0</v>
      </c>
      <c r="BG343" s="186">
        <f>IF(N343="zákl. přenesená",J343,0)</f>
        <v>0</v>
      </c>
      <c r="BH343" s="186">
        <f>IF(N343="sníž. přenesená",J343,0)</f>
        <v>0</v>
      </c>
      <c r="BI343" s="186">
        <f>IF(N343="nulová",J343,0)</f>
        <v>0</v>
      </c>
      <c r="BJ343" s="18" t="s">
        <v>81</v>
      </c>
      <c r="BK343" s="186">
        <f>ROUND(I343*H343,2)</f>
        <v>0</v>
      </c>
      <c r="BL343" s="18" t="s">
        <v>212</v>
      </c>
      <c r="BM343" s="185" t="s">
        <v>805</v>
      </c>
    </row>
    <row r="344" spans="1:47" s="2" customFormat="1" ht="11.25">
      <c r="A344" s="35"/>
      <c r="B344" s="36"/>
      <c r="C344" s="37"/>
      <c r="D344" s="187" t="s">
        <v>163</v>
      </c>
      <c r="E344" s="37"/>
      <c r="F344" s="188" t="s">
        <v>789</v>
      </c>
      <c r="G344" s="37"/>
      <c r="H344" s="37"/>
      <c r="I344" s="189"/>
      <c r="J344" s="37"/>
      <c r="K344" s="37"/>
      <c r="L344" s="40"/>
      <c r="M344" s="190"/>
      <c r="N344" s="191"/>
      <c r="O344" s="65"/>
      <c r="P344" s="65"/>
      <c r="Q344" s="65"/>
      <c r="R344" s="65"/>
      <c r="S344" s="65"/>
      <c r="T344" s="66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T344" s="18" t="s">
        <v>163</v>
      </c>
      <c r="AU344" s="18" t="s">
        <v>83</v>
      </c>
    </row>
    <row r="345" spans="2:63" s="12" customFormat="1" ht="22.9" customHeight="1">
      <c r="B345" s="158"/>
      <c r="C345" s="159"/>
      <c r="D345" s="160" t="s">
        <v>72</v>
      </c>
      <c r="E345" s="172" t="s">
        <v>697</v>
      </c>
      <c r="F345" s="172" t="s">
        <v>698</v>
      </c>
      <c r="G345" s="159"/>
      <c r="H345" s="159"/>
      <c r="I345" s="162"/>
      <c r="J345" s="173">
        <f>BK345</f>
        <v>0</v>
      </c>
      <c r="K345" s="159"/>
      <c r="L345" s="164"/>
      <c r="M345" s="165"/>
      <c r="N345" s="166"/>
      <c r="O345" s="166"/>
      <c r="P345" s="167">
        <f>SUM(P346:P354)</f>
        <v>0</v>
      </c>
      <c r="Q345" s="166"/>
      <c r="R345" s="167">
        <f>SUM(R346:R354)</f>
        <v>0.0015731999999999999</v>
      </c>
      <c r="S345" s="166"/>
      <c r="T345" s="168">
        <f>SUM(T346:T354)</f>
        <v>0</v>
      </c>
      <c r="AR345" s="169" t="s">
        <v>83</v>
      </c>
      <c r="AT345" s="170" t="s">
        <v>72</v>
      </c>
      <c r="AU345" s="170" t="s">
        <v>81</v>
      </c>
      <c r="AY345" s="169" t="s">
        <v>153</v>
      </c>
      <c r="BK345" s="171">
        <f>SUM(BK346:BK354)</f>
        <v>0</v>
      </c>
    </row>
    <row r="346" spans="1:65" s="2" customFormat="1" ht="24.2" customHeight="1">
      <c r="A346" s="35"/>
      <c r="B346" s="36"/>
      <c r="C346" s="174" t="s">
        <v>699</v>
      </c>
      <c r="D346" s="174" t="s">
        <v>156</v>
      </c>
      <c r="E346" s="175" t="s">
        <v>700</v>
      </c>
      <c r="F346" s="176" t="s">
        <v>701</v>
      </c>
      <c r="G346" s="177" t="s">
        <v>159</v>
      </c>
      <c r="H346" s="178">
        <v>4.14</v>
      </c>
      <c r="I346" s="179"/>
      <c r="J346" s="180">
        <f>ROUND(I346*H346,2)</f>
        <v>0</v>
      </c>
      <c r="K346" s="176" t="s">
        <v>160</v>
      </c>
      <c r="L346" s="40"/>
      <c r="M346" s="181" t="s">
        <v>19</v>
      </c>
      <c r="N346" s="182" t="s">
        <v>44</v>
      </c>
      <c r="O346" s="65"/>
      <c r="P346" s="183">
        <f>O346*H346</f>
        <v>0</v>
      </c>
      <c r="Q346" s="183">
        <v>2E-05</v>
      </c>
      <c r="R346" s="183">
        <f>Q346*H346</f>
        <v>8.280000000000001E-05</v>
      </c>
      <c r="S346" s="183">
        <v>0</v>
      </c>
      <c r="T346" s="184">
        <f>S346*H346</f>
        <v>0</v>
      </c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R346" s="185" t="s">
        <v>212</v>
      </c>
      <c r="AT346" s="185" t="s">
        <v>156</v>
      </c>
      <c r="AU346" s="185" t="s">
        <v>83</v>
      </c>
      <c r="AY346" s="18" t="s">
        <v>153</v>
      </c>
      <c r="BE346" s="186">
        <f>IF(N346="základní",J346,0)</f>
        <v>0</v>
      </c>
      <c r="BF346" s="186">
        <f>IF(N346="snížená",J346,0)</f>
        <v>0</v>
      </c>
      <c r="BG346" s="186">
        <f>IF(N346="zákl. přenesená",J346,0)</f>
        <v>0</v>
      </c>
      <c r="BH346" s="186">
        <f>IF(N346="sníž. přenesená",J346,0)</f>
        <v>0</v>
      </c>
      <c r="BI346" s="186">
        <f>IF(N346="nulová",J346,0)</f>
        <v>0</v>
      </c>
      <c r="BJ346" s="18" t="s">
        <v>81</v>
      </c>
      <c r="BK346" s="186">
        <f>ROUND(I346*H346,2)</f>
        <v>0</v>
      </c>
      <c r="BL346" s="18" t="s">
        <v>212</v>
      </c>
      <c r="BM346" s="185" t="s">
        <v>702</v>
      </c>
    </row>
    <row r="347" spans="1:47" s="2" customFormat="1" ht="11.25">
      <c r="A347" s="35"/>
      <c r="B347" s="36"/>
      <c r="C347" s="37"/>
      <c r="D347" s="187" t="s">
        <v>163</v>
      </c>
      <c r="E347" s="37"/>
      <c r="F347" s="188" t="s">
        <v>703</v>
      </c>
      <c r="G347" s="37"/>
      <c r="H347" s="37"/>
      <c r="I347" s="189"/>
      <c r="J347" s="37"/>
      <c r="K347" s="37"/>
      <c r="L347" s="40"/>
      <c r="M347" s="190"/>
      <c r="N347" s="191"/>
      <c r="O347" s="65"/>
      <c r="P347" s="65"/>
      <c r="Q347" s="65"/>
      <c r="R347" s="65"/>
      <c r="S347" s="65"/>
      <c r="T347" s="66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T347" s="18" t="s">
        <v>163</v>
      </c>
      <c r="AU347" s="18" t="s">
        <v>83</v>
      </c>
    </row>
    <row r="348" spans="2:51" s="13" customFormat="1" ht="11.25">
      <c r="B348" s="192"/>
      <c r="C348" s="193"/>
      <c r="D348" s="194" t="s">
        <v>165</v>
      </c>
      <c r="E348" s="195" t="s">
        <v>19</v>
      </c>
      <c r="F348" s="196" t="s">
        <v>704</v>
      </c>
      <c r="G348" s="193"/>
      <c r="H348" s="197">
        <v>4.14</v>
      </c>
      <c r="I348" s="198"/>
      <c r="J348" s="193"/>
      <c r="K348" s="193"/>
      <c r="L348" s="199"/>
      <c r="M348" s="200"/>
      <c r="N348" s="201"/>
      <c r="O348" s="201"/>
      <c r="P348" s="201"/>
      <c r="Q348" s="201"/>
      <c r="R348" s="201"/>
      <c r="S348" s="201"/>
      <c r="T348" s="202"/>
      <c r="AT348" s="203" t="s">
        <v>165</v>
      </c>
      <c r="AU348" s="203" t="s">
        <v>83</v>
      </c>
      <c r="AV348" s="13" t="s">
        <v>83</v>
      </c>
      <c r="AW348" s="13" t="s">
        <v>34</v>
      </c>
      <c r="AX348" s="13" t="s">
        <v>81</v>
      </c>
      <c r="AY348" s="203" t="s">
        <v>153</v>
      </c>
    </row>
    <row r="349" spans="1:65" s="2" customFormat="1" ht="37.9" customHeight="1">
      <c r="A349" s="35"/>
      <c r="B349" s="36"/>
      <c r="C349" s="174" t="s">
        <v>705</v>
      </c>
      <c r="D349" s="174" t="s">
        <v>156</v>
      </c>
      <c r="E349" s="175" t="s">
        <v>706</v>
      </c>
      <c r="F349" s="176" t="s">
        <v>707</v>
      </c>
      <c r="G349" s="177" t="s">
        <v>159</v>
      </c>
      <c r="H349" s="178">
        <v>4.14</v>
      </c>
      <c r="I349" s="179"/>
      <c r="J349" s="180">
        <f>ROUND(I349*H349,2)</f>
        <v>0</v>
      </c>
      <c r="K349" s="176" t="s">
        <v>160</v>
      </c>
      <c r="L349" s="40"/>
      <c r="M349" s="181" t="s">
        <v>19</v>
      </c>
      <c r="N349" s="182" t="s">
        <v>44</v>
      </c>
      <c r="O349" s="65"/>
      <c r="P349" s="183">
        <f>O349*H349</f>
        <v>0</v>
      </c>
      <c r="Q349" s="183">
        <v>7E-05</v>
      </c>
      <c r="R349" s="183">
        <f>Q349*H349</f>
        <v>0.00028979999999999994</v>
      </c>
      <c r="S349" s="183">
        <v>0</v>
      </c>
      <c r="T349" s="184">
        <f>S349*H349</f>
        <v>0</v>
      </c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R349" s="185" t="s">
        <v>212</v>
      </c>
      <c r="AT349" s="185" t="s">
        <v>156</v>
      </c>
      <c r="AU349" s="185" t="s">
        <v>83</v>
      </c>
      <c r="AY349" s="18" t="s">
        <v>153</v>
      </c>
      <c r="BE349" s="186">
        <f>IF(N349="základní",J349,0)</f>
        <v>0</v>
      </c>
      <c r="BF349" s="186">
        <f>IF(N349="snížená",J349,0)</f>
        <v>0</v>
      </c>
      <c r="BG349" s="186">
        <f>IF(N349="zákl. přenesená",J349,0)</f>
        <v>0</v>
      </c>
      <c r="BH349" s="186">
        <f>IF(N349="sníž. přenesená",J349,0)</f>
        <v>0</v>
      </c>
      <c r="BI349" s="186">
        <f>IF(N349="nulová",J349,0)</f>
        <v>0</v>
      </c>
      <c r="BJ349" s="18" t="s">
        <v>81</v>
      </c>
      <c r="BK349" s="186">
        <f>ROUND(I349*H349,2)</f>
        <v>0</v>
      </c>
      <c r="BL349" s="18" t="s">
        <v>212</v>
      </c>
      <c r="BM349" s="185" t="s">
        <v>708</v>
      </c>
    </row>
    <row r="350" spans="1:47" s="2" customFormat="1" ht="11.25">
      <c r="A350" s="35"/>
      <c r="B350" s="36"/>
      <c r="C350" s="37"/>
      <c r="D350" s="187" t="s">
        <v>163</v>
      </c>
      <c r="E350" s="37"/>
      <c r="F350" s="188" t="s">
        <v>709</v>
      </c>
      <c r="G350" s="37"/>
      <c r="H350" s="37"/>
      <c r="I350" s="189"/>
      <c r="J350" s="37"/>
      <c r="K350" s="37"/>
      <c r="L350" s="40"/>
      <c r="M350" s="190"/>
      <c r="N350" s="191"/>
      <c r="O350" s="65"/>
      <c r="P350" s="65"/>
      <c r="Q350" s="65"/>
      <c r="R350" s="65"/>
      <c r="S350" s="65"/>
      <c r="T350" s="66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T350" s="18" t="s">
        <v>163</v>
      </c>
      <c r="AU350" s="18" t="s">
        <v>83</v>
      </c>
    </row>
    <row r="351" spans="1:65" s="2" customFormat="1" ht="24.2" customHeight="1">
      <c r="A351" s="35"/>
      <c r="B351" s="36"/>
      <c r="C351" s="174" t="s">
        <v>710</v>
      </c>
      <c r="D351" s="174" t="s">
        <v>156</v>
      </c>
      <c r="E351" s="175" t="s">
        <v>711</v>
      </c>
      <c r="F351" s="176" t="s">
        <v>712</v>
      </c>
      <c r="G351" s="177" t="s">
        <v>159</v>
      </c>
      <c r="H351" s="178">
        <v>4.14</v>
      </c>
      <c r="I351" s="179"/>
      <c r="J351" s="180">
        <f>ROUND(I351*H351,2)</f>
        <v>0</v>
      </c>
      <c r="K351" s="176" t="s">
        <v>160</v>
      </c>
      <c r="L351" s="40"/>
      <c r="M351" s="181" t="s">
        <v>19</v>
      </c>
      <c r="N351" s="182" t="s">
        <v>44</v>
      </c>
      <c r="O351" s="65"/>
      <c r="P351" s="183">
        <f>O351*H351</f>
        <v>0</v>
      </c>
      <c r="Q351" s="183">
        <v>0.00017</v>
      </c>
      <c r="R351" s="183">
        <f>Q351*H351</f>
        <v>0.0007038</v>
      </c>
      <c r="S351" s="183">
        <v>0</v>
      </c>
      <c r="T351" s="184">
        <f>S351*H351</f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185" t="s">
        <v>212</v>
      </c>
      <c r="AT351" s="185" t="s">
        <v>156</v>
      </c>
      <c r="AU351" s="185" t="s">
        <v>83</v>
      </c>
      <c r="AY351" s="18" t="s">
        <v>153</v>
      </c>
      <c r="BE351" s="186">
        <f>IF(N351="základní",J351,0)</f>
        <v>0</v>
      </c>
      <c r="BF351" s="186">
        <f>IF(N351="snížená",J351,0)</f>
        <v>0</v>
      </c>
      <c r="BG351" s="186">
        <f>IF(N351="zákl. přenesená",J351,0)</f>
        <v>0</v>
      </c>
      <c r="BH351" s="186">
        <f>IF(N351="sníž. přenesená",J351,0)</f>
        <v>0</v>
      </c>
      <c r="BI351" s="186">
        <f>IF(N351="nulová",J351,0)</f>
        <v>0</v>
      </c>
      <c r="BJ351" s="18" t="s">
        <v>81</v>
      </c>
      <c r="BK351" s="186">
        <f>ROUND(I351*H351,2)</f>
        <v>0</v>
      </c>
      <c r="BL351" s="18" t="s">
        <v>212</v>
      </c>
      <c r="BM351" s="185" t="s">
        <v>713</v>
      </c>
    </row>
    <row r="352" spans="1:47" s="2" customFormat="1" ht="11.25">
      <c r="A352" s="35"/>
      <c r="B352" s="36"/>
      <c r="C352" s="37"/>
      <c r="D352" s="187" t="s">
        <v>163</v>
      </c>
      <c r="E352" s="37"/>
      <c r="F352" s="188" t="s">
        <v>714</v>
      </c>
      <c r="G352" s="37"/>
      <c r="H352" s="37"/>
      <c r="I352" s="189"/>
      <c r="J352" s="37"/>
      <c r="K352" s="37"/>
      <c r="L352" s="40"/>
      <c r="M352" s="190"/>
      <c r="N352" s="191"/>
      <c r="O352" s="65"/>
      <c r="P352" s="65"/>
      <c r="Q352" s="65"/>
      <c r="R352" s="65"/>
      <c r="S352" s="65"/>
      <c r="T352" s="66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T352" s="18" t="s">
        <v>163</v>
      </c>
      <c r="AU352" s="18" t="s">
        <v>83</v>
      </c>
    </row>
    <row r="353" spans="1:65" s="2" customFormat="1" ht="24.2" customHeight="1">
      <c r="A353" s="35"/>
      <c r="B353" s="36"/>
      <c r="C353" s="174" t="s">
        <v>715</v>
      </c>
      <c r="D353" s="174" t="s">
        <v>156</v>
      </c>
      <c r="E353" s="175" t="s">
        <v>716</v>
      </c>
      <c r="F353" s="176" t="s">
        <v>717</v>
      </c>
      <c r="G353" s="177" t="s">
        <v>159</v>
      </c>
      <c r="H353" s="178">
        <v>4.14</v>
      </c>
      <c r="I353" s="179"/>
      <c r="J353" s="180">
        <f>ROUND(I353*H353,2)</f>
        <v>0</v>
      </c>
      <c r="K353" s="176" t="s">
        <v>160</v>
      </c>
      <c r="L353" s="40"/>
      <c r="M353" s="181" t="s">
        <v>19</v>
      </c>
      <c r="N353" s="182" t="s">
        <v>44</v>
      </c>
      <c r="O353" s="65"/>
      <c r="P353" s="183">
        <f>O353*H353</f>
        <v>0</v>
      </c>
      <c r="Q353" s="183">
        <v>0.00012</v>
      </c>
      <c r="R353" s="183">
        <f>Q353*H353</f>
        <v>0.0004967999999999999</v>
      </c>
      <c r="S353" s="183">
        <v>0</v>
      </c>
      <c r="T353" s="184">
        <f>S353*H353</f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185" t="s">
        <v>212</v>
      </c>
      <c r="AT353" s="185" t="s">
        <v>156</v>
      </c>
      <c r="AU353" s="185" t="s">
        <v>83</v>
      </c>
      <c r="AY353" s="18" t="s">
        <v>153</v>
      </c>
      <c r="BE353" s="186">
        <f>IF(N353="základní",J353,0)</f>
        <v>0</v>
      </c>
      <c r="BF353" s="186">
        <f>IF(N353="snížená",J353,0)</f>
        <v>0</v>
      </c>
      <c r="BG353" s="186">
        <f>IF(N353="zákl. přenesená",J353,0)</f>
        <v>0</v>
      </c>
      <c r="BH353" s="186">
        <f>IF(N353="sníž. přenesená",J353,0)</f>
        <v>0</v>
      </c>
      <c r="BI353" s="186">
        <f>IF(N353="nulová",J353,0)</f>
        <v>0</v>
      </c>
      <c r="BJ353" s="18" t="s">
        <v>81</v>
      </c>
      <c r="BK353" s="186">
        <f>ROUND(I353*H353,2)</f>
        <v>0</v>
      </c>
      <c r="BL353" s="18" t="s">
        <v>212</v>
      </c>
      <c r="BM353" s="185" t="s">
        <v>718</v>
      </c>
    </row>
    <row r="354" spans="1:47" s="2" customFormat="1" ht="11.25">
      <c r="A354" s="35"/>
      <c r="B354" s="36"/>
      <c r="C354" s="37"/>
      <c r="D354" s="187" t="s">
        <v>163</v>
      </c>
      <c r="E354" s="37"/>
      <c r="F354" s="188" t="s">
        <v>719</v>
      </c>
      <c r="G354" s="37"/>
      <c r="H354" s="37"/>
      <c r="I354" s="189"/>
      <c r="J354" s="37"/>
      <c r="K354" s="37"/>
      <c r="L354" s="40"/>
      <c r="M354" s="190"/>
      <c r="N354" s="191"/>
      <c r="O354" s="65"/>
      <c r="P354" s="65"/>
      <c r="Q354" s="65"/>
      <c r="R354" s="65"/>
      <c r="S354" s="65"/>
      <c r="T354" s="66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T354" s="18" t="s">
        <v>163</v>
      </c>
      <c r="AU354" s="18" t="s">
        <v>83</v>
      </c>
    </row>
    <row r="355" spans="2:63" s="12" customFormat="1" ht="22.9" customHeight="1">
      <c r="B355" s="158"/>
      <c r="C355" s="159"/>
      <c r="D355" s="160" t="s">
        <v>72</v>
      </c>
      <c r="E355" s="172" t="s">
        <v>720</v>
      </c>
      <c r="F355" s="172" t="s">
        <v>721</v>
      </c>
      <c r="G355" s="159"/>
      <c r="H355" s="159"/>
      <c r="I355" s="162"/>
      <c r="J355" s="173">
        <f>BK355</f>
        <v>0</v>
      </c>
      <c r="K355" s="159"/>
      <c r="L355" s="164"/>
      <c r="M355" s="165"/>
      <c r="N355" s="166"/>
      <c r="O355" s="166"/>
      <c r="P355" s="167">
        <f>SUM(P356:P360)</f>
        <v>0</v>
      </c>
      <c r="Q355" s="166"/>
      <c r="R355" s="167">
        <f>SUM(R356:R360)</f>
        <v>0.005629919999999999</v>
      </c>
      <c r="S355" s="166"/>
      <c r="T355" s="168">
        <f>SUM(T356:T360)</f>
        <v>0</v>
      </c>
      <c r="AR355" s="169" t="s">
        <v>83</v>
      </c>
      <c r="AT355" s="170" t="s">
        <v>72</v>
      </c>
      <c r="AU355" s="170" t="s">
        <v>81</v>
      </c>
      <c r="AY355" s="169" t="s">
        <v>153</v>
      </c>
      <c r="BK355" s="171">
        <f>SUM(BK356:BK360)</f>
        <v>0</v>
      </c>
    </row>
    <row r="356" spans="1:65" s="2" customFormat="1" ht="33" customHeight="1">
      <c r="A356" s="35"/>
      <c r="B356" s="36"/>
      <c r="C356" s="174" t="s">
        <v>722</v>
      </c>
      <c r="D356" s="174" t="s">
        <v>156</v>
      </c>
      <c r="E356" s="175" t="s">
        <v>723</v>
      </c>
      <c r="F356" s="176" t="s">
        <v>724</v>
      </c>
      <c r="G356" s="177" t="s">
        <v>159</v>
      </c>
      <c r="H356" s="178">
        <v>11.729</v>
      </c>
      <c r="I356" s="179"/>
      <c r="J356" s="180">
        <f>ROUND(I356*H356,2)</f>
        <v>0</v>
      </c>
      <c r="K356" s="176" t="s">
        <v>160</v>
      </c>
      <c r="L356" s="40"/>
      <c r="M356" s="181" t="s">
        <v>19</v>
      </c>
      <c r="N356" s="182" t="s">
        <v>44</v>
      </c>
      <c r="O356" s="65"/>
      <c r="P356" s="183">
        <f>O356*H356</f>
        <v>0</v>
      </c>
      <c r="Q356" s="183">
        <v>0.0002</v>
      </c>
      <c r="R356" s="183">
        <f>Q356*H356</f>
        <v>0.0023458</v>
      </c>
      <c r="S356" s="183">
        <v>0</v>
      </c>
      <c r="T356" s="184">
        <f>S356*H356</f>
        <v>0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R356" s="185" t="s">
        <v>212</v>
      </c>
      <c r="AT356" s="185" t="s">
        <v>156</v>
      </c>
      <c r="AU356" s="185" t="s">
        <v>83</v>
      </c>
      <c r="AY356" s="18" t="s">
        <v>153</v>
      </c>
      <c r="BE356" s="186">
        <f>IF(N356="základní",J356,0)</f>
        <v>0</v>
      </c>
      <c r="BF356" s="186">
        <f>IF(N356="snížená",J356,0)</f>
        <v>0</v>
      </c>
      <c r="BG356" s="186">
        <f>IF(N356="zákl. přenesená",J356,0)</f>
        <v>0</v>
      </c>
      <c r="BH356" s="186">
        <f>IF(N356="sníž. přenesená",J356,0)</f>
        <v>0</v>
      </c>
      <c r="BI356" s="186">
        <f>IF(N356="nulová",J356,0)</f>
        <v>0</v>
      </c>
      <c r="BJ356" s="18" t="s">
        <v>81</v>
      </c>
      <c r="BK356" s="186">
        <f>ROUND(I356*H356,2)</f>
        <v>0</v>
      </c>
      <c r="BL356" s="18" t="s">
        <v>212</v>
      </c>
      <c r="BM356" s="185" t="s">
        <v>725</v>
      </c>
    </row>
    <row r="357" spans="1:47" s="2" customFormat="1" ht="11.25">
      <c r="A357" s="35"/>
      <c r="B357" s="36"/>
      <c r="C357" s="37"/>
      <c r="D357" s="187" t="s">
        <v>163</v>
      </c>
      <c r="E357" s="37"/>
      <c r="F357" s="188" t="s">
        <v>726</v>
      </c>
      <c r="G357" s="37"/>
      <c r="H357" s="37"/>
      <c r="I357" s="189"/>
      <c r="J357" s="37"/>
      <c r="K357" s="37"/>
      <c r="L357" s="40"/>
      <c r="M357" s="190"/>
      <c r="N357" s="191"/>
      <c r="O357" s="65"/>
      <c r="P357" s="65"/>
      <c r="Q357" s="65"/>
      <c r="R357" s="65"/>
      <c r="S357" s="65"/>
      <c r="T357" s="66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T357" s="18" t="s">
        <v>163</v>
      </c>
      <c r="AU357" s="18" t="s">
        <v>83</v>
      </c>
    </row>
    <row r="358" spans="2:51" s="13" customFormat="1" ht="22.5">
      <c r="B358" s="192"/>
      <c r="C358" s="193"/>
      <c r="D358" s="194" t="s">
        <v>165</v>
      </c>
      <c r="E358" s="195" t="s">
        <v>19</v>
      </c>
      <c r="F358" s="196" t="s">
        <v>727</v>
      </c>
      <c r="G358" s="193"/>
      <c r="H358" s="197">
        <v>11.729</v>
      </c>
      <c r="I358" s="198"/>
      <c r="J358" s="193"/>
      <c r="K358" s="193"/>
      <c r="L358" s="199"/>
      <c r="M358" s="200"/>
      <c r="N358" s="201"/>
      <c r="O358" s="201"/>
      <c r="P358" s="201"/>
      <c r="Q358" s="201"/>
      <c r="R358" s="201"/>
      <c r="S358" s="201"/>
      <c r="T358" s="202"/>
      <c r="AT358" s="203" t="s">
        <v>165</v>
      </c>
      <c r="AU358" s="203" t="s">
        <v>83</v>
      </c>
      <c r="AV358" s="13" t="s">
        <v>83</v>
      </c>
      <c r="AW358" s="13" t="s">
        <v>34</v>
      </c>
      <c r="AX358" s="13" t="s">
        <v>81</v>
      </c>
      <c r="AY358" s="203" t="s">
        <v>153</v>
      </c>
    </row>
    <row r="359" spans="1:65" s="2" customFormat="1" ht="33" customHeight="1">
      <c r="A359" s="35"/>
      <c r="B359" s="36"/>
      <c r="C359" s="174" t="s">
        <v>728</v>
      </c>
      <c r="D359" s="174" t="s">
        <v>156</v>
      </c>
      <c r="E359" s="175" t="s">
        <v>729</v>
      </c>
      <c r="F359" s="176" t="s">
        <v>730</v>
      </c>
      <c r="G359" s="177" t="s">
        <v>159</v>
      </c>
      <c r="H359" s="178">
        <v>11.729</v>
      </c>
      <c r="I359" s="179"/>
      <c r="J359" s="180">
        <f>ROUND(I359*H359,2)</f>
        <v>0</v>
      </c>
      <c r="K359" s="176" t="s">
        <v>160</v>
      </c>
      <c r="L359" s="40"/>
      <c r="M359" s="181" t="s">
        <v>19</v>
      </c>
      <c r="N359" s="182" t="s">
        <v>44</v>
      </c>
      <c r="O359" s="65"/>
      <c r="P359" s="183">
        <f>O359*H359</f>
        <v>0</v>
      </c>
      <c r="Q359" s="183">
        <v>0.00028</v>
      </c>
      <c r="R359" s="183">
        <f>Q359*H359</f>
        <v>0.0032841199999999993</v>
      </c>
      <c r="S359" s="183">
        <v>0</v>
      </c>
      <c r="T359" s="184">
        <f>S359*H359</f>
        <v>0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R359" s="185" t="s">
        <v>212</v>
      </c>
      <c r="AT359" s="185" t="s">
        <v>156</v>
      </c>
      <c r="AU359" s="185" t="s">
        <v>83</v>
      </c>
      <c r="AY359" s="18" t="s">
        <v>153</v>
      </c>
      <c r="BE359" s="186">
        <f>IF(N359="základní",J359,0)</f>
        <v>0</v>
      </c>
      <c r="BF359" s="186">
        <f>IF(N359="snížená",J359,0)</f>
        <v>0</v>
      </c>
      <c r="BG359" s="186">
        <f>IF(N359="zákl. přenesená",J359,0)</f>
        <v>0</v>
      </c>
      <c r="BH359" s="186">
        <f>IF(N359="sníž. přenesená",J359,0)</f>
        <v>0</v>
      </c>
      <c r="BI359" s="186">
        <f>IF(N359="nulová",J359,0)</f>
        <v>0</v>
      </c>
      <c r="BJ359" s="18" t="s">
        <v>81</v>
      </c>
      <c r="BK359" s="186">
        <f>ROUND(I359*H359,2)</f>
        <v>0</v>
      </c>
      <c r="BL359" s="18" t="s">
        <v>212</v>
      </c>
      <c r="BM359" s="185" t="s">
        <v>731</v>
      </c>
    </row>
    <row r="360" spans="1:47" s="2" customFormat="1" ht="11.25">
      <c r="A360" s="35"/>
      <c r="B360" s="36"/>
      <c r="C360" s="37"/>
      <c r="D360" s="187" t="s">
        <v>163</v>
      </c>
      <c r="E360" s="37"/>
      <c r="F360" s="188" t="s">
        <v>732</v>
      </c>
      <c r="G360" s="37"/>
      <c r="H360" s="37"/>
      <c r="I360" s="189"/>
      <c r="J360" s="37"/>
      <c r="K360" s="37"/>
      <c r="L360" s="40"/>
      <c r="M360" s="190"/>
      <c r="N360" s="191"/>
      <c r="O360" s="65"/>
      <c r="P360" s="65"/>
      <c r="Q360" s="65"/>
      <c r="R360" s="65"/>
      <c r="S360" s="65"/>
      <c r="T360" s="66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T360" s="18" t="s">
        <v>163</v>
      </c>
      <c r="AU360" s="18" t="s">
        <v>83</v>
      </c>
    </row>
    <row r="361" spans="2:63" s="12" customFormat="1" ht="25.9" customHeight="1">
      <c r="B361" s="158"/>
      <c r="C361" s="159"/>
      <c r="D361" s="160" t="s">
        <v>72</v>
      </c>
      <c r="E361" s="161" t="s">
        <v>108</v>
      </c>
      <c r="F361" s="161" t="s">
        <v>109</v>
      </c>
      <c r="G361" s="159"/>
      <c r="H361" s="159"/>
      <c r="I361" s="162"/>
      <c r="J361" s="163">
        <f>BK361</f>
        <v>0</v>
      </c>
      <c r="K361" s="159"/>
      <c r="L361" s="164"/>
      <c r="M361" s="165"/>
      <c r="N361" s="166"/>
      <c r="O361" s="166"/>
      <c r="P361" s="167">
        <f>P362</f>
        <v>0</v>
      </c>
      <c r="Q361" s="166"/>
      <c r="R361" s="167">
        <f>R362</f>
        <v>0</v>
      </c>
      <c r="S361" s="166"/>
      <c r="T361" s="168">
        <f>T362</f>
        <v>0</v>
      </c>
      <c r="AR361" s="169" t="s">
        <v>185</v>
      </c>
      <c r="AT361" s="170" t="s">
        <v>72</v>
      </c>
      <c r="AU361" s="170" t="s">
        <v>73</v>
      </c>
      <c r="AY361" s="169" t="s">
        <v>153</v>
      </c>
      <c r="BK361" s="171">
        <f>BK362</f>
        <v>0</v>
      </c>
    </row>
    <row r="362" spans="2:63" s="12" customFormat="1" ht="22.9" customHeight="1">
      <c r="B362" s="158"/>
      <c r="C362" s="159"/>
      <c r="D362" s="160" t="s">
        <v>72</v>
      </c>
      <c r="E362" s="172" t="s">
        <v>733</v>
      </c>
      <c r="F362" s="172" t="s">
        <v>734</v>
      </c>
      <c r="G362" s="159"/>
      <c r="H362" s="159"/>
      <c r="I362" s="162"/>
      <c r="J362" s="173">
        <f>BK362</f>
        <v>0</v>
      </c>
      <c r="K362" s="159"/>
      <c r="L362" s="164"/>
      <c r="M362" s="165"/>
      <c r="N362" s="166"/>
      <c r="O362" s="166"/>
      <c r="P362" s="167">
        <f>SUM(P363:P364)</f>
        <v>0</v>
      </c>
      <c r="Q362" s="166"/>
      <c r="R362" s="167">
        <f>SUM(R363:R364)</f>
        <v>0</v>
      </c>
      <c r="S362" s="166"/>
      <c r="T362" s="168">
        <f>SUM(T363:T364)</f>
        <v>0</v>
      </c>
      <c r="AR362" s="169" t="s">
        <v>185</v>
      </c>
      <c r="AT362" s="170" t="s">
        <v>72</v>
      </c>
      <c r="AU362" s="170" t="s">
        <v>81</v>
      </c>
      <c r="AY362" s="169" t="s">
        <v>153</v>
      </c>
      <c r="BK362" s="171">
        <f>SUM(BK363:BK364)</f>
        <v>0</v>
      </c>
    </row>
    <row r="363" spans="1:65" s="2" customFormat="1" ht="16.5" customHeight="1">
      <c r="A363" s="35"/>
      <c r="B363" s="36"/>
      <c r="C363" s="174" t="s">
        <v>735</v>
      </c>
      <c r="D363" s="174" t="s">
        <v>156</v>
      </c>
      <c r="E363" s="175" t="s">
        <v>736</v>
      </c>
      <c r="F363" s="176" t="s">
        <v>737</v>
      </c>
      <c r="G363" s="177" t="s">
        <v>384</v>
      </c>
      <c r="H363" s="178">
        <v>1</v>
      </c>
      <c r="I363" s="179"/>
      <c r="J363" s="180">
        <f>ROUND(I363*H363,2)</f>
        <v>0</v>
      </c>
      <c r="K363" s="176" t="s">
        <v>160</v>
      </c>
      <c r="L363" s="40"/>
      <c r="M363" s="181" t="s">
        <v>19</v>
      </c>
      <c r="N363" s="182" t="s">
        <v>44</v>
      </c>
      <c r="O363" s="65"/>
      <c r="P363" s="183">
        <f>O363*H363</f>
        <v>0</v>
      </c>
      <c r="Q363" s="183">
        <v>0</v>
      </c>
      <c r="R363" s="183">
        <f>Q363*H363</f>
        <v>0</v>
      </c>
      <c r="S363" s="183">
        <v>0</v>
      </c>
      <c r="T363" s="184">
        <f>S363*H363</f>
        <v>0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185" t="s">
        <v>738</v>
      </c>
      <c r="AT363" s="185" t="s">
        <v>156</v>
      </c>
      <c r="AU363" s="185" t="s">
        <v>83</v>
      </c>
      <c r="AY363" s="18" t="s">
        <v>153</v>
      </c>
      <c r="BE363" s="186">
        <f>IF(N363="základní",J363,0)</f>
        <v>0</v>
      </c>
      <c r="BF363" s="186">
        <f>IF(N363="snížená",J363,0)</f>
        <v>0</v>
      </c>
      <c r="BG363" s="186">
        <f>IF(N363="zákl. přenesená",J363,0)</f>
        <v>0</v>
      </c>
      <c r="BH363" s="186">
        <f>IF(N363="sníž. přenesená",J363,0)</f>
        <v>0</v>
      </c>
      <c r="BI363" s="186">
        <f>IF(N363="nulová",J363,0)</f>
        <v>0</v>
      </c>
      <c r="BJ363" s="18" t="s">
        <v>81</v>
      </c>
      <c r="BK363" s="186">
        <f>ROUND(I363*H363,2)</f>
        <v>0</v>
      </c>
      <c r="BL363" s="18" t="s">
        <v>738</v>
      </c>
      <c r="BM363" s="185" t="s">
        <v>739</v>
      </c>
    </row>
    <row r="364" spans="1:47" s="2" customFormat="1" ht="11.25">
      <c r="A364" s="35"/>
      <c r="B364" s="36"/>
      <c r="C364" s="37"/>
      <c r="D364" s="187" t="s">
        <v>163</v>
      </c>
      <c r="E364" s="37"/>
      <c r="F364" s="188" t="s">
        <v>740</v>
      </c>
      <c r="G364" s="37"/>
      <c r="H364" s="37"/>
      <c r="I364" s="189"/>
      <c r="J364" s="37"/>
      <c r="K364" s="37"/>
      <c r="L364" s="40"/>
      <c r="M364" s="225"/>
      <c r="N364" s="226"/>
      <c r="O364" s="227"/>
      <c r="P364" s="227"/>
      <c r="Q364" s="227"/>
      <c r="R364" s="227"/>
      <c r="S364" s="227"/>
      <c r="T364" s="228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T364" s="18" t="s">
        <v>163</v>
      </c>
      <c r="AU364" s="18" t="s">
        <v>83</v>
      </c>
    </row>
    <row r="365" spans="1:31" s="2" customFormat="1" ht="6.95" customHeight="1">
      <c r="A365" s="35"/>
      <c r="B365" s="48"/>
      <c r="C365" s="49"/>
      <c r="D365" s="49"/>
      <c r="E365" s="49"/>
      <c r="F365" s="49"/>
      <c r="G365" s="49"/>
      <c r="H365" s="49"/>
      <c r="I365" s="49"/>
      <c r="J365" s="49"/>
      <c r="K365" s="49"/>
      <c r="L365" s="40"/>
      <c r="M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</row>
  </sheetData>
  <sheetProtection algorithmName="SHA-512" hashValue="NCKry2DmXnwLxH6syDZt7pOAnE493yHUDxNf8QApkyW+U6qjPQ/5R6xCM51VTB5AH+iLYJ9FSJnHlnxtNQ3vbw==" saltValue="n7R10seqv+CPs8u8F47liJAGXetKJ9MXcmCl2LFcRo9+J1WMc2YjvYhFn+O5I/CW5Kee4C+mC/7CCyn8LXIfgQ==" spinCount="100000" sheet="1" objects="1" scenarios="1" formatColumns="0" formatRows="0" autoFilter="0"/>
  <autoFilter ref="C98:K364"/>
  <mergeCells count="9">
    <mergeCell ref="E50:H50"/>
    <mergeCell ref="E89:H89"/>
    <mergeCell ref="E91:H91"/>
    <mergeCell ref="L2:V2"/>
    <mergeCell ref="E7:H7"/>
    <mergeCell ref="E9:H9"/>
    <mergeCell ref="E18:H18"/>
    <mergeCell ref="E27:H27"/>
    <mergeCell ref="E48:H48"/>
  </mergeCells>
  <hyperlinks>
    <hyperlink ref="F103" r:id="rId1" display="https://podminky.urs.cz/item/CS_URS_2024_01/612135101"/>
    <hyperlink ref="F106" r:id="rId2" display="https://podminky.urs.cz/item/CS_URS_2024_01/611131121"/>
    <hyperlink ref="F109" r:id="rId3" display="https://podminky.urs.cz/item/CS_URS_2024_01/611321141"/>
    <hyperlink ref="F111" r:id="rId4" display="https://podminky.urs.cz/item/CS_URS_2024_01/612131121"/>
    <hyperlink ref="F117" r:id="rId5" display="https://podminky.urs.cz/item/CS_URS_2024_01/612321141"/>
    <hyperlink ref="F120" r:id="rId6" display="https://podminky.urs.cz/item/CS_URS_2024_01/949101111"/>
    <hyperlink ref="F122" r:id="rId7" display="https://podminky.urs.cz/item/CS_URS_2024_01/965081223"/>
    <hyperlink ref="F127" r:id="rId8" display="https://podminky.urs.cz/item/CS_URS_2024_01/971033331"/>
    <hyperlink ref="F130" r:id="rId9" display="https://podminky.urs.cz/item/CS_URS_2024_01/978059541"/>
    <hyperlink ref="F136" r:id="rId10" display="https://podminky.urs.cz/item/CS_URS_2024_01/978011191"/>
    <hyperlink ref="F139" r:id="rId11" display="https://podminky.urs.cz/item/CS_URS_2024_01/978013191"/>
    <hyperlink ref="F145" r:id="rId12" display="https://podminky.urs.cz/item/CS_URS_2024_01/962031133"/>
    <hyperlink ref="F150" r:id="rId13" display="https://podminky.urs.cz/item/CS_URS_2024_01/997013116"/>
    <hyperlink ref="F152" r:id="rId14" display="https://podminky.urs.cz/item/CS_URS_2024_01/997013501"/>
    <hyperlink ref="F154" r:id="rId15" display="https://podminky.urs.cz/item/CS_URS_2024_01/997013509"/>
    <hyperlink ref="F157" r:id="rId16" display="https://podminky.urs.cz/item/CS_URS_2024_01/997013607"/>
    <hyperlink ref="F160" r:id="rId17" display="https://podminky.urs.cz/item/CS_URS_2024_01/997013631"/>
    <hyperlink ref="F164" r:id="rId18" display="https://podminky.urs.cz/item/CS_URS_2024_01/711131811"/>
    <hyperlink ref="F170" r:id="rId19" display="https://podminky.urs.cz/item/CS_URS_2024_01/711191101"/>
    <hyperlink ref="F176" r:id="rId20" display="https://podminky.urs.cz/item/CS_URS_2024_01/711192101"/>
    <hyperlink ref="F184" r:id="rId21" display="https://podminky.urs.cz/item/CS_URS_2024_01/998711103"/>
    <hyperlink ref="F187" r:id="rId22" display="https://podminky.urs.cz/item/CS_URS_2024_01/721174004"/>
    <hyperlink ref="F189" r:id="rId23" display="https://podminky.urs.cz/item/CS_URS_2024_01/721174005"/>
    <hyperlink ref="F191" r:id="rId24" display="https://podminky.urs.cz/item/CS_URS_2024_01/721174043"/>
    <hyperlink ref="F195" r:id="rId25" display="https://podminky.urs.cz/item/CS_URS_2024_01/998721103"/>
    <hyperlink ref="F198" r:id="rId26" display="https://podminky.urs.cz/item/CS_URS_2024_01/722174003"/>
    <hyperlink ref="F200" r:id="rId27" display="https://podminky.urs.cz/item/CS_URS_2024_01/722174023"/>
    <hyperlink ref="F202" r:id="rId28" display="https://podminky.urs.cz/item/CS_URS_2024_01/722181212"/>
    <hyperlink ref="F206" r:id="rId29" display="https://podminky.urs.cz/item/CS_URS_2024_01/722220153"/>
    <hyperlink ref="F208" r:id="rId30" display="https://podminky.urs.cz/item/CS_URS_2024_01/722290234"/>
    <hyperlink ref="F210" r:id="rId31" display="https://podminky.urs.cz/item/CS_URS_2024_01/998722103"/>
    <hyperlink ref="F213" r:id="rId32" display="https://podminky.urs.cz/item/CS_URS_2024_01/725810811"/>
    <hyperlink ref="F216" r:id="rId33" display="https://podminky.urs.cz/item/CS_URS_2024_01/725820801"/>
    <hyperlink ref="F218" r:id="rId34" display="https://podminky.urs.cz/item/CS_URS_2024_01/725840851"/>
    <hyperlink ref="F220" r:id="rId35" display="https://podminky.urs.cz/item/CS_URS_2024_01/725110811"/>
    <hyperlink ref="F222" r:id="rId36" display="https://podminky.urs.cz/item/CS_URS_2024_01/725210821"/>
    <hyperlink ref="F224" r:id="rId37" display="https://podminky.urs.cz/item/CS_URS_2024_01/725813111"/>
    <hyperlink ref="F228" r:id="rId38" display="https://podminky.urs.cz/item/CS_URS_2024_01/725112011"/>
    <hyperlink ref="F230" r:id="rId39" display="https://podminky.urs.cz/item/CS_URS_2024_01/725291650"/>
    <hyperlink ref="F233" r:id="rId40" display="https://podminky.urs.cz/item/CS_URS_2024_01/725241901"/>
    <hyperlink ref="F243" r:id="rId41" display="https://podminky.urs.cz/item/CS_URS_2024_01/725865501"/>
    <hyperlink ref="F246" r:id="rId42" display="https://podminky.urs.cz/item/CS_URS_2024_01/725822611"/>
    <hyperlink ref="F248" r:id="rId43" display="https://podminky.urs.cz/item/CS_URS_2024_01/998725103"/>
    <hyperlink ref="F254" r:id="rId44" display="https://podminky.urs.cz/item/CS_URS_2024_01/741371813"/>
    <hyperlink ref="F256" r:id="rId45" display="https://podminky.urs.cz/item/CS_URS_2024_01/741372012"/>
    <hyperlink ref="F259" r:id="rId46" display="https://podminky.urs.cz/item/CS_URS_2024_01/741313043"/>
    <hyperlink ref="F263" r:id="rId47" display="https://podminky.urs.cz/item/CS_URS_2024_01/741310251"/>
    <hyperlink ref="F268" r:id="rId48" display="https://podminky.urs.cz/item/CS_URS_2024_01/741310201"/>
    <hyperlink ref="F272" r:id="rId49" display="https://podminky.urs.cz/item/CS_URS_2024_01/998741103"/>
    <hyperlink ref="F275" r:id="rId50" display="https://podminky.urs.cz/item/CS_URS_2024_01/751398825"/>
    <hyperlink ref="F278" r:id="rId51" display="https://podminky.urs.cz/item/CS_URS_2024_01/751398021"/>
    <hyperlink ref="F282" r:id="rId52" display="https://podminky.urs.cz/item/CS_URS_2024_01/998751102"/>
    <hyperlink ref="F285" r:id="rId53" display="https://podminky.urs.cz/item/CS_URS_2024_01/766491851"/>
    <hyperlink ref="F288" r:id="rId54" display="https://podminky.urs.cz/item/CS_URS_2024_01/766691914"/>
    <hyperlink ref="F291" r:id="rId55" display="https://podminky.urs.cz/item/CS_URS_2024_01/766660001"/>
    <hyperlink ref="F295" r:id="rId56" display="https://podminky.urs.cz/item/CS_URS_2024_01/766693411"/>
    <hyperlink ref="F299" r:id="rId57" display="https://podminky.urs.cz/item/CS_URS_2024_01/998766103"/>
    <hyperlink ref="F304" r:id="rId58" display="https://podminky.urs.cz/item/CS_URS_2024_01/767646411"/>
    <hyperlink ref="F308" r:id="rId59" display="https://podminky.urs.cz/item/CS_URS_2024_01/998767103"/>
    <hyperlink ref="F311" r:id="rId60" display="https://podminky.urs.cz/item/CS_URS_2024_01/771111011"/>
    <hyperlink ref="F314" r:id="rId61" display="https://podminky.urs.cz/item/CS_URS_2024_01/771121011"/>
    <hyperlink ref="F316" r:id="rId62" display="https://podminky.urs.cz/item/CS_URS_2024_01/771574416"/>
    <hyperlink ref="F319" r:id="rId63" display="https://podminky.urs.cz/item/CS_URS_2024_01/998771103"/>
    <hyperlink ref="F322" r:id="rId64" display="https://podminky.urs.cz/item/CS_URS_2024_01/775429121"/>
    <hyperlink ref="F326" r:id="rId65" display="https://podminky.urs.cz/item/CS_URS_2024_01/998775103"/>
    <hyperlink ref="F329" r:id="rId66" display="https://podminky.urs.cz/item/CS_URS_2024_01/612135001"/>
    <hyperlink ref="F335" r:id="rId67" display="https://podminky.urs.cz/item/CS_URS_2024_01/781121011"/>
    <hyperlink ref="F337" r:id="rId68" display="https://podminky.urs.cz/item/CS_URS_2024_01/781161021"/>
    <hyperlink ref="F341" r:id="rId69" display="https://podminky.urs.cz/item/CS_URS_2024_01/781472216"/>
    <hyperlink ref="F344" r:id="rId70" display="https://podminky.urs.cz/item/CS_URS_2024_01/998781103"/>
    <hyperlink ref="F347" r:id="rId71" display="https://podminky.urs.cz/item/CS_URS_2024_01/783306805"/>
    <hyperlink ref="F350" r:id="rId72" display="https://podminky.urs.cz/item/CS_URS_2024_01/783301313"/>
    <hyperlink ref="F352" r:id="rId73" display="https://podminky.urs.cz/item/CS_URS_2024_01/783314201"/>
    <hyperlink ref="F354" r:id="rId74" display="https://podminky.urs.cz/item/CS_URS_2024_01/783317101"/>
    <hyperlink ref="F357" r:id="rId75" display="https://podminky.urs.cz/item/CS_URS_2024_01/784181101"/>
    <hyperlink ref="F360" r:id="rId76" display="https://podminky.urs.cz/item/CS_URS_2024_01/784211121"/>
    <hyperlink ref="F364" r:id="rId77" display="https://podminky.urs.cz/item/CS_URS_2024_01/04320300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3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8" t="s">
        <v>92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83</v>
      </c>
    </row>
    <row r="4" spans="2:46" s="1" customFormat="1" ht="24.95" customHeight="1">
      <c r="B4" s="21"/>
      <c r="D4" s="104" t="s">
        <v>111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56" t="str">
        <f>'Rekapitulace stavby'!K6</f>
        <v>Rekonstrukce hygienických prostor ISŠT, Benešov, Černoleská 1997</v>
      </c>
      <c r="F7" s="357"/>
      <c r="G7" s="357"/>
      <c r="H7" s="357"/>
      <c r="L7" s="21"/>
    </row>
    <row r="8" spans="1:31" s="2" customFormat="1" ht="12" customHeight="1">
      <c r="A8" s="35"/>
      <c r="B8" s="40"/>
      <c r="C8" s="35"/>
      <c r="D8" s="106" t="s">
        <v>112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58" t="s">
        <v>806</v>
      </c>
      <c r="F9" s="359"/>
      <c r="G9" s="359"/>
      <c r="H9" s="359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28. 6. 2024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27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28</v>
      </c>
      <c r="F15" s="35"/>
      <c r="G15" s="35"/>
      <c r="H15" s="35"/>
      <c r="I15" s="106" t="s">
        <v>29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30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0" t="str">
        <f>'Rekapitulace stavby'!E14</f>
        <v>Vyplň údaj</v>
      </c>
      <c r="F18" s="361"/>
      <c r="G18" s="361"/>
      <c r="H18" s="361"/>
      <c r="I18" s="106" t="s">
        <v>29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32</v>
      </c>
      <c r="E20" s="35"/>
      <c r="F20" s="35"/>
      <c r="G20" s="35"/>
      <c r="H20" s="35"/>
      <c r="I20" s="106" t="s">
        <v>26</v>
      </c>
      <c r="J20" s="108" t="s">
        <v>19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33</v>
      </c>
      <c r="F21" s="35"/>
      <c r="G21" s="35"/>
      <c r="H21" s="35"/>
      <c r="I21" s="106" t="s">
        <v>29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35</v>
      </c>
      <c r="E23" s="35"/>
      <c r="F23" s="35"/>
      <c r="G23" s="35"/>
      <c r="H23" s="35"/>
      <c r="I23" s="106" t="s">
        <v>26</v>
      </c>
      <c r="J23" s="108" t="str">
        <f>IF('Rekapitulace stavby'!AN19="","",'Rekapitulace stavby'!AN19)</f>
        <v/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tr">
        <f>IF('Rekapitulace stavby'!E20="","",'Rekapitulace stavby'!E20)</f>
        <v xml:space="preserve"> </v>
      </c>
      <c r="F24" s="35"/>
      <c r="G24" s="35"/>
      <c r="H24" s="35"/>
      <c r="I24" s="106" t="s">
        <v>29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37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62" t="s">
        <v>19</v>
      </c>
      <c r="F27" s="362"/>
      <c r="G27" s="362"/>
      <c r="H27" s="362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39</v>
      </c>
      <c r="E30" s="35"/>
      <c r="F30" s="35"/>
      <c r="G30" s="35"/>
      <c r="H30" s="35"/>
      <c r="I30" s="35"/>
      <c r="J30" s="115">
        <f>ROUND(J100,2)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41</v>
      </c>
      <c r="G32" s="35"/>
      <c r="H32" s="35"/>
      <c r="I32" s="116" t="s">
        <v>40</v>
      </c>
      <c r="J32" s="116" t="s">
        <v>42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43</v>
      </c>
      <c r="E33" s="106" t="s">
        <v>44</v>
      </c>
      <c r="F33" s="118">
        <f>ROUND((SUM(BE100:BE387)),2)</f>
        <v>0</v>
      </c>
      <c r="G33" s="35"/>
      <c r="H33" s="35"/>
      <c r="I33" s="119">
        <v>0.21</v>
      </c>
      <c r="J33" s="118">
        <f>ROUND(((SUM(BE100:BE387))*I33),2)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45</v>
      </c>
      <c r="F34" s="118">
        <f>ROUND((SUM(BF100:BF387)),2)</f>
        <v>0</v>
      </c>
      <c r="G34" s="35"/>
      <c r="H34" s="35"/>
      <c r="I34" s="119">
        <v>0.12</v>
      </c>
      <c r="J34" s="118">
        <f>ROUND(((SUM(BF100:BF387))*I34),2)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46</v>
      </c>
      <c r="F35" s="118">
        <f>ROUND((SUM(BG100:BG387)),2)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47</v>
      </c>
      <c r="F36" s="118">
        <f>ROUND((SUM(BH100:BH387)),2)</f>
        <v>0</v>
      </c>
      <c r="G36" s="35"/>
      <c r="H36" s="35"/>
      <c r="I36" s="119">
        <v>0.12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48</v>
      </c>
      <c r="F37" s="118">
        <f>ROUND((SUM(BI100:BI387)),2)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49</v>
      </c>
      <c r="E39" s="122"/>
      <c r="F39" s="122"/>
      <c r="G39" s="123" t="s">
        <v>50</v>
      </c>
      <c r="H39" s="124" t="s">
        <v>51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114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63" t="str">
        <f>E7</f>
        <v>Rekonstrukce hygienických prostor ISŠT, Benešov, Černoleská 1997</v>
      </c>
      <c r="F48" s="364"/>
      <c r="G48" s="364"/>
      <c r="H48" s="364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112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0" t="str">
        <f>E9</f>
        <v>04 - 5.NP - č. 525 - Koupelna typ B</v>
      </c>
      <c r="F50" s="365"/>
      <c r="G50" s="365"/>
      <c r="H50" s="365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Benešov, Černoleská 1997</v>
      </c>
      <c r="G52" s="37"/>
      <c r="H52" s="37"/>
      <c r="I52" s="30" t="s">
        <v>23</v>
      </c>
      <c r="J52" s="60" t="str">
        <f>IF(J12="","",J12)</f>
        <v>28. 6. 2024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5.7" customHeight="1">
      <c r="A54" s="35"/>
      <c r="B54" s="36"/>
      <c r="C54" s="30" t="s">
        <v>25</v>
      </c>
      <c r="D54" s="37"/>
      <c r="E54" s="37"/>
      <c r="F54" s="28" t="str">
        <f>E15</f>
        <v>Integrovaná střední škola technická</v>
      </c>
      <c r="G54" s="37"/>
      <c r="H54" s="37"/>
      <c r="I54" s="30" t="s">
        <v>32</v>
      </c>
      <c r="J54" s="33" t="str">
        <f>E21</f>
        <v>Ing. arch. Ondřej Lovíšek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30" t="s">
        <v>35</v>
      </c>
      <c r="J55" s="33" t="str">
        <f>E24</f>
        <v xml:space="preserve"> 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115</v>
      </c>
      <c r="D57" s="132"/>
      <c r="E57" s="132"/>
      <c r="F57" s="132"/>
      <c r="G57" s="132"/>
      <c r="H57" s="132"/>
      <c r="I57" s="132"/>
      <c r="J57" s="133" t="s">
        <v>116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71</v>
      </c>
      <c r="D59" s="37"/>
      <c r="E59" s="37"/>
      <c r="F59" s="37"/>
      <c r="G59" s="37"/>
      <c r="H59" s="37"/>
      <c r="I59" s="37"/>
      <c r="J59" s="78">
        <f>J100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117</v>
      </c>
    </row>
    <row r="60" spans="2:12" s="9" customFormat="1" ht="24.95" customHeight="1">
      <c r="B60" s="135"/>
      <c r="C60" s="136"/>
      <c r="D60" s="137" t="s">
        <v>118</v>
      </c>
      <c r="E60" s="138"/>
      <c r="F60" s="138"/>
      <c r="G60" s="138"/>
      <c r="H60" s="138"/>
      <c r="I60" s="138"/>
      <c r="J60" s="139">
        <f>J101</f>
        <v>0</v>
      </c>
      <c r="K60" s="136"/>
      <c r="L60" s="140"/>
    </row>
    <row r="61" spans="2:12" s="10" customFormat="1" ht="19.9" customHeight="1">
      <c r="B61" s="141"/>
      <c r="C61" s="142"/>
      <c r="D61" s="143" t="s">
        <v>119</v>
      </c>
      <c r="E61" s="144"/>
      <c r="F61" s="144"/>
      <c r="G61" s="144"/>
      <c r="H61" s="144"/>
      <c r="I61" s="144"/>
      <c r="J61" s="145">
        <f>J102</f>
        <v>0</v>
      </c>
      <c r="K61" s="142"/>
      <c r="L61" s="146"/>
    </row>
    <row r="62" spans="2:12" s="10" customFormat="1" ht="19.9" customHeight="1">
      <c r="B62" s="141"/>
      <c r="C62" s="142"/>
      <c r="D62" s="143" t="s">
        <v>120</v>
      </c>
      <c r="E62" s="144"/>
      <c r="F62" s="144"/>
      <c r="G62" s="144"/>
      <c r="H62" s="144"/>
      <c r="I62" s="144"/>
      <c r="J62" s="145">
        <f>J122</f>
        <v>0</v>
      </c>
      <c r="K62" s="142"/>
      <c r="L62" s="146"/>
    </row>
    <row r="63" spans="2:12" s="10" customFormat="1" ht="19.9" customHeight="1">
      <c r="B63" s="141"/>
      <c r="C63" s="142"/>
      <c r="D63" s="143" t="s">
        <v>121</v>
      </c>
      <c r="E63" s="144"/>
      <c r="F63" s="144"/>
      <c r="G63" s="144"/>
      <c r="H63" s="144"/>
      <c r="I63" s="144"/>
      <c r="J63" s="145">
        <f>J158</f>
        <v>0</v>
      </c>
      <c r="K63" s="142"/>
      <c r="L63" s="146"/>
    </row>
    <row r="64" spans="2:12" s="9" customFormat="1" ht="24.95" customHeight="1">
      <c r="B64" s="135"/>
      <c r="C64" s="136"/>
      <c r="D64" s="137" t="s">
        <v>122</v>
      </c>
      <c r="E64" s="138"/>
      <c r="F64" s="138"/>
      <c r="G64" s="138"/>
      <c r="H64" s="138"/>
      <c r="I64" s="138"/>
      <c r="J64" s="139">
        <f>J171</f>
        <v>0</v>
      </c>
      <c r="K64" s="136"/>
      <c r="L64" s="140"/>
    </row>
    <row r="65" spans="2:12" s="10" customFormat="1" ht="19.9" customHeight="1">
      <c r="B65" s="141"/>
      <c r="C65" s="142"/>
      <c r="D65" s="143" t="s">
        <v>123</v>
      </c>
      <c r="E65" s="144"/>
      <c r="F65" s="144"/>
      <c r="G65" s="144"/>
      <c r="H65" s="144"/>
      <c r="I65" s="144"/>
      <c r="J65" s="145">
        <f>J172</f>
        <v>0</v>
      </c>
      <c r="K65" s="142"/>
      <c r="L65" s="146"/>
    </row>
    <row r="66" spans="2:12" s="10" customFormat="1" ht="19.9" customHeight="1">
      <c r="B66" s="141"/>
      <c r="C66" s="142"/>
      <c r="D66" s="143" t="s">
        <v>124</v>
      </c>
      <c r="E66" s="144"/>
      <c r="F66" s="144"/>
      <c r="G66" s="144"/>
      <c r="H66" s="144"/>
      <c r="I66" s="144"/>
      <c r="J66" s="145">
        <f>J195</f>
        <v>0</v>
      </c>
      <c r="K66" s="142"/>
      <c r="L66" s="146"/>
    </row>
    <row r="67" spans="2:12" s="10" customFormat="1" ht="19.9" customHeight="1">
      <c r="B67" s="141"/>
      <c r="C67" s="142"/>
      <c r="D67" s="143" t="s">
        <v>125</v>
      </c>
      <c r="E67" s="144"/>
      <c r="F67" s="144"/>
      <c r="G67" s="144"/>
      <c r="H67" s="144"/>
      <c r="I67" s="144"/>
      <c r="J67" s="145">
        <f>J205</f>
        <v>0</v>
      </c>
      <c r="K67" s="142"/>
      <c r="L67" s="146"/>
    </row>
    <row r="68" spans="2:12" s="10" customFormat="1" ht="19.9" customHeight="1">
      <c r="B68" s="141"/>
      <c r="C68" s="142"/>
      <c r="D68" s="143" t="s">
        <v>126</v>
      </c>
      <c r="E68" s="144"/>
      <c r="F68" s="144"/>
      <c r="G68" s="144"/>
      <c r="H68" s="144"/>
      <c r="I68" s="144"/>
      <c r="J68" s="145">
        <f>J219</f>
        <v>0</v>
      </c>
      <c r="K68" s="142"/>
      <c r="L68" s="146"/>
    </row>
    <row r="69" spans="2:12" s="10" customFormat="1" ht="19.9" customHeight="1">
      <c r="B69" s="141"/>
      <c r="C69" s="142"/>
      <c r="D69" s="143" t="s">
        <v>127</v>
      </c>
      <c r="E69" s="144"/>
      <c r="F69" s="144"/>
      <c r="G69" s="144"/>
      <c r="H69" s="144"/>
      <c r="I69" s="144"/>
      <c r="J69" s="145">
        <f>J254</f>
        <v>0</v>
      </c>
      <c r="K69" s="142"/>
      <c r="L69" s="146"/>
    </row>
    <row r="70" spans="2:12" s="10" customFormat="1" ht="19.9" customHeight="1">
      <c r="B70" s="141"/>
      <c r="C70" s="142"/>
      <c r="D70" s="143" t="s">
        <v>128</v>
      </c>
      <c r="E70" s="144"/>
      <c r="F70" s="144"/>
      <c r="G70" s="144"/>
      <c r="H70" s="144"/>
      <c r="I70" s="144"/>
      <c r="J70" s="145">
        <f>J284</f>
        <v>0</v>
      </c>
      <c r="K70" s="142"/>
      <c r="L70" s="146"/>
    </row>
    <row r="71" spans="2:12" s="10" customFormat="1" ht="19.9" customHeight="1">
      <c r="B71" s="141"/>
      <c r="C71" s="142"/>
      <c r="D71" s="143" t="s">
        <v>807</v>
      </c>
      <c r="E71" s="144"/>
      <c r="F71" s="144"/>
      <c r="G71" s="144"/>
      <c r="H71" s="144"/>
      <c r="I71" s="144"/>
      <c r="J71" s="145">
        <f>J294</f>
        <v>0</v>
      </c>
      <c r="K71" s="142"/>
      <c r="L71" s="146"/>
    </row>
    <row r="72" spans="2:12" s="10" customFormat="1" ht="19.9" customHeight="1">
      <c r="B72" s="141"/>
      <c r="C72" s="142"/>
      <c r="D72" s="143" t="s">
        <v>129</v>
      </c>
      <c r="E72" s="144"/>
      <c r="F72" s="144"/>
      <c r="G72" s="144"/>
      <c r="H72" s="144"/>
      <c r="I72" s="144"/>
      <c r="J72" s="145">
        <f>J300</f>
        <v>0</v>
      </c>
      <c r="K72" s="142"/>
      <c r="L72" s="146"/>
    </row>
    <row r="73" spans="2:12" s="10" customFormat="1" ht="19.9" customHeight="1">
      <c r="B73" s="141"/>
      <c r="C73" s="142"/>
      <c r="D73" s="143" t="s">
        <v>130</v>
      </c>
      <c r="E73" s="144"/>
      <c r="F73" s="144"/>
      <c r="G73" s="144"/>
      <c r="H73" s="144"/>
      <c r="I73" s="144"/>
      <c r="J73" s="145">
        <f>J318</f>
        <v>0</v>
      </c>
      <c r="K73" s="142"/>
      <c r="L73" s="146"/>
    </row>
    <row r="74" spans="2:12" s="10" customFormat="1" ht="19.9" customHeight="1">
      <c r="B74" s="141"/>
      <c r="C74" s="142"/>
      <c r="D74" s="143" t="s">
        <v>131</v>
      </c>
      <c r="E74" s="144"/>
      <c r="F74" s="144"/>
      <c r="G74" s="144"/>
      <c r="H74" s="144"/>
      <c r="I74" s="144"/>
      <c r="J74" s="145">
        <f>J326</f>
        <v>0</v>
      </c>
      <c r="K74" s="142"/>
      <c r="L74" s="146"/>
    </row>
    <row r="75" spans="2:12" s="10" customFormat="1" ht="19.9" customHeight="1">
      <c r="B75" s="141"/>
      <c r="C75" s="142"/>
      <c r="D75" s="143" t="s">
        <v>132</v>
      </c>
      <c r="E75" s="144"/>
      <c r="F75" s="144"/>
      <c r="G75" s="144"/>
      <c r="H75" s="144"/>
      <c r="I75" s="144"/>
      <c r="J75" s="145">
        <f>J340</f>
        <v>0</v>
      </c>
      <c r="K75" s="142"/>
      <c r="L75" s="146"/>
    </row>
    <row r="76" spans="2:12" s="10" customFormat="1" ht="19.9" customHeight="1">
      <c r="B76" s="141"/>
      <c r="C76" s="142"/>
      <c r="D76" s="143" t="s">
        <v>133</v>
      </c>
      <c r="E76" s="144"/>
      <c r="F76" s="144"/>
      <c r="G76" s="144"/>
      <c r="H76" s="144"/>
      <c r="I76" s="144"/>
      <c r="J76" s="145">
        <f>J347</f>
        <v>0</v>
      </c>
      <c r="K76" s="142"/>
      <c r="L76" s="146"/>
    </row>
    <row r="77" spans="2:12" s="10" customFormat="1" ht="19.9" customHeight="1">
      <c r="B77" s="141"/>
      <c r="C77" s="142"/>
      <c r="D77" s="143" t="s">
        <v>134</v>
      </c>
      <c r="E77" s="144"/>
      <c r="F77" s="144"/>
      <c r="G77" s="144"/>
      <c r="H77" s="144"/>
      <c r="I77" s="144"/>
      <c r="J77" s="145">
        <f>J368</f>
        <v>0</v>
      </c>
      <c r="K77" s="142"/>
      <c r="L77" s="146"/>
    </row>
    <row r="78" spans="2:12" s="10" customFormat="1" ht="19.9" customHeight="1">
      <c r="B78" s="141"/>
      <c r="C78" s="142"/>
      <c r="D78" s="143" t="s">
        <v>135</v>
      </c>
      <c r="E78" s="144"/>
      <c r="F78" s="144"/>
      <c r="G78" s="144"/>
      <c r="H78" s="144"/>
      <c r="I78" s="144"/>
      <c r="J78" s="145">
        <f>J378</f>
        <v>0</v>
      </c>
      <c r="K78" s="142"/>
      <c r="L78" s="146"/>
    </row>
    <row r="79" spans="2:12" s="9" customFormat="1" ht="24.95" customHeight="1">
      <c r="B79" s="135"/>
      <c r="C79" s="136"/>
      <c r="D79" s="137" t="s">
        <v>136</v>
      </c>
      <c r="E79" s="138"/>
      <c r="F79" s="138"/>
      <c r="G79" s="138"/>
      <c r="H79" s="138"/>
      <c r="I79" s="138"/>
      <c r="J79" s="139">
        <f>J384</f>
        <v>0</v>
      </c>
      <c r="K79" s="136"/>
      <c r="L79" s="140"/>
    </row>
    <row r="80" spans="2:12" s="10" customFormat="1" ht="19.9" customHeight="1">
      <c r="B80" s="141"/>
      <c r="C80" s="142"/>
      <c r="D80" s="143" t="s">
        <v>137</v>
      </c>
      <c r="E80" s="144"/>
      <c r="F80" s="144"/>
      <c r="G80" s="144"/>
      <c r="H80" s="144"/>
      <c r="I80" s="144"/>
      <c r="J80" s="145">
        <f>J385</f>
        <v>0</v>
      </c>
      <c r="K80" s="142"/>
      <c r="L80" s="146"/>
    </row>
    <row r="81" spans="1:31" s="2" customFormat="1" ht="21.7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6.95" customHeight="1">
      <c r="A82" s="35"/>
      <c r="B82" s="48"/>
      <c r="C82" s="49"/>
      <c r="D82" s="49"/>
      <c r="E82" s="49"/>
      <c r="F82" s="49"/>
      <c r="G82" s="49"/>
      <c r="H82" s="49"/>
      <c r="I82" s="49"/>
      <c r="J82" s="49"/>
      <c r="K82" s="49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6" spans="1:31" s="2" customFormat="1" ht="6.95" customHeight="1">
      <c r="A86" s="35"/>
      <c r="B86" s="50"/>
      <c r="C86" s="51"/>
      <c r="D86" s="51"/>
      <c r="E86" s="51"/>
      <c r="F86" s="51"/>
      <c r="G86" s="51"/>
      <c r="H86" s="51"/>
      <c r="I86" s="51"/>
      <c r="J86" s="51"/>
      <c r="K86" s="51"/>
      <c r="L86" s="10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24.95" customHeight="1">
      <c r="A87" s="35"/>
      <c r="B87" s="36"/>
      <c r="C87" s="24" t="s">
        <v>138</v>
      </c>
      <c r="D87" s="37"/>
      <c r="E87" s="37"/>
      <c r="F87" s="37"/>
      <c r="G87" s="37"/>
      <c r="H87" s="37"/>
      <c r="I87" s="37"/>
      <c r="J87" s="37"/>
      <c r="K87" s="37"/>
      <c r="L87" s="10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10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16</v>
      </c>
      <c r="D89" s="37"/>
      <c r="E89" s="37"/>
      <c r="F89" s="37"/>
      <c r="G89" s="37"/>
      <c r="H89" s="37"/>
      <c r="I89" s="37"/>
      <c r="J89" s="37"/>
      <c r="K89" s="37"/>
      <c r="L89" s="107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6.5" customHeight="1">
      <c r="A90" s="35"/>
      <c r="B90" s="36"/>
      <c r="C90" s="37"/>
      <c r="D90" s="37"/>
      <c r="E90" s="363" t="str">
        <f>E7</f>
        <v>Rekonstrukce hygienických prostor ISŠT, Benešov, Černoleská 1997</v>
      </c>
      <c r="F90" s="364"/>
      <c r="G90" s="364"/>
      <c r="H90" s="364"/>
      <c r="I90" s="37"/>
      <c r="J90" s="37"/>
      <c r="K90" s="37"/>
      <c r="L90" s="107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112</v>
      </c>
      <c r="D91" s="37"/>
      <c r="E91" s="37"/>
      <c r="F91" s="37"/>
      <c r="G91" s="37"/>
      <c r="H91" s="37"/>
      <c r="I91" s="37"/>
      <c r="J91" s="37"/>
      <c r="K91" s="37"/>
      <c r="L91" s="107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6.5" customHeight="1">
      <c r="A92" s="35"/>
      <c r="B92" s="36"/>
      <c r="C92" s="37"/>
      <c r="D92" s="37"/>
      <c r="E92" s="320" t="str">
        <f>E9</f>
        <v>04 - 5.NP - č. 525 - Koupelna typ B</v>
      </c>
      <c r="F92" s="365"/>
      <c r="G92" s="365"/>
      <c r="H92" s="365"/>
      <c r="I92" s="37"/>
      <c r="J92" s="37"/>
      <c r="K92" s="37"/>
      <c r="L92" s="107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6.9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107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2" customHeight="1">
      <c r="A94" s="35"/>
      <c r="B94" s="36"/>
      <c r="C94" s="30" t="s">
        <v>21</v>
      </c>
      <c r="D94" s="37"/>
      <c r="E94" s="37"/>
      <c r="F94" s="28" t="str">
        <f>F12</f>
        <v>Benešov, Černoleská 1997</v>
      </c>
      <c r="G94" s="37"/>
      <c r="H94" s="37"/>
      <c r="I94" s="30" t="s">
        <v>23</v>
      </c>
      <c r="J94" s="60" t="str">
        <f>IF(J12="","",J12)</f>
        <v>28. 6. 2024</v>
      </c>
      <c r="K94" s="37"/>
      <c r="L94" s="107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6.9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107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5.7" customHeight="1">
      <c r="A96" s="35"/>
      <c r="B96" s="36"/>
      <c r="C96" s="30" t="s">
        <v>25</v>
      </c>
      <c r="D96" s="37"/>
      <c r="E96" s="37"/>
      <c r="F96" s="28" t="str">
        <f>E15</f>
        <v>Integrovaná střední škola technická</v>
      </c>
      <c r="G96" s="37"/>
      <c r="H96" s="37"/>
      <c r="I96" s="30" t="s">
        <v>32</v>
      </c>
      <c r="J96" s="33" t="str">
        <f>E21</f>
        <v>Ing. arch. Ondřej Lovíšek</v>
      </c>
      <c r="K96" s="37"/>
      <c r="L96" s="107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5.2" customHeight="1">
      <c r="A97" s="35"/>
      <c r="B97" s="36"/>
      <c r="C97" s="30" t="s">
        <v>30</v>
      </c>
      <c r="D97" s="37"/>
      <c r="E97" s="37"/>
      <c r="F97" s="28" t="str">
        <f>IF(E18="","",E18)</f>
        <v>Vyplň údaj</v>
      </c>
      <c r="G97" s="37"/>
      <c r="H97" s="37"/>
      <c r="I97" s="30" t="s">
        <v>35</v>
      </c>
      <c r="J97" s="33" t="str">
        <f>E24</f>
        <v xml:space="preserve"> </v>
      </c>
      <c r="K97" s="37"/>
      <c r="L97" s="107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31" s="2" customFormat="1" ht="10.35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107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11" customFormat="1" ht="29.25" customHeight="1">
      <c r="A99" s="147"/>
      <c r="B99" s="148"/>
      <c r="C99" s="149" t="s">
        <v>139</v>
      </c>
      <c r="D99" s="150" t="s">
        <v>58</v>
      </c>
      <c r="E99" s="150" t="s">
        <v>54</v>
      </c>
      <c r="F99" s="150" t="s">
        <v>55</v>
      </c>
      <c r="G99" s="150" t="s">
        <v>140</v>
      </c>
      <c r="H99" s="150" t="s">
        <v>141</v>
      </c>
      <c r="I99" s="150" t="s">
        <v>142</v>
      </c>
      <c r="J99" s="150" t="s">
        <v>116</v>
      </c>
      <c r="K99" s="151" t="s">
        <v>143</v>
      </c>
      <c r="L99" s="152"/>
      <c r="M99" s="69" t="s">
        <v>19</v>
      </c>
      <c r="N99" s="70" t="s">
        <v>43</v>
      </c>
      <c r="O99" s="70" t="s">
        <v>144</v>
      </c>
      <c r="P99" s="70" t="s">
        <v>145</v>
      </c>
      <c r="Q99" s="70" t="s">
        <v>146</v>
      </c>
      <c r="R99" s="70" t="s">
        <v>147</v>
      </c>
      <c r="S99" s="70" t="s">
        <v>148</v>
      </c>
      <c r="T99" s="71" t="s">
        <v>149</v>
      </c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</row>
    <row r="100" spans="1:63" s="2" customFormat="1" ht="22.9" customHeight="1">
      <c r="A100" s="35"/>
      <c r="B100" s="36"/>
      <c r="C100" s="76" t="s">
        <v>150</v>
      </c>
      <c r="D100" s="37"/>
      <c r="E100" s="37"/>
      <c r="F100" s="37"/>
      <c r="G100" s="37"/>
      <c r="H100" s="37"/>
      <c r="I100" s="37"/>
      <c r="J100" s="153">
        <f>BK100</f>
        <v>0</v>
      </c>
      <c r="K100" s="37"/>
      <c r="L100" s="40"/>
      <c r="M100" s="72"/>
      <c r="N100" s="154"/>
      <c r="O100" s="73"/>
      <c r="P100" s="155">
        <f>P101+P171+P384</f>
        <v>0</v>
      </c>
      <c r="Q100" s="73"/>
      <c r="R100" s="155">
        <f>R101+R171+R384</f>
        <v>1.4276264886</v>
      </c>
      <c r="S100" s="73"/>
      <c r="T100" s="156">
        <f>T101+T171+T384</f>
        <v>2.4100949999999997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8" t="s">
        <v>72</v>
      </c>
      <c r="AU100" s="18" t="s">
        <v>117</v>
      </c>
      <c r="BK100" s="157">
        <f>BK101+BK171+BK384</f>
        <v>0</v>
      </c>
    </row>
    <row r="101" spans="2:63" s="12" customFormat="1" ht="25.9" customHeight="1">
      <c r="B101" s="158"/>
      <c r="C101" s="159"/>
      <c r="D101" s="160" t="s">
        <v>72</v>
      </c>
      <c r="E101" s="161" t="s">
        <v>151</v>
      </c>
      <c r="F101" s="161" t="s">
        <v>152</v>
      </c>
      <c r="G101" s="159"/>
      <c r="H101" s="159"/>
      <c r="I101" s="162"/>
      <c r="J101" s="163">
        <f>BK101</f>
        <v>0</v>
      </c>
      <c r="K101" s="159"/>
      <c r="L101" s="164"/>
      <c r="M101" s="165"/>
      <c r="N101" s="166"/>
      <c r="O101" s="166"/>
      <c r="P101" s="167">
        <f>P102+P122+P158</f>
        <v>0</v>
      </c>
      <c r="Q101" s="166"/>
      <c r="R101" s="167">
        <f>R102+R122+R158</f>
        <v>0.40355097000000006</v>
      </c>
      <c r="S101" s="166"/>
      <c r="T101" s="168">
        <f>T102+T122+T158</f>
        <v>2.267517</v>
      </c>
      <c r="AR101" s="169" t="s">
        <v>81</v>
      </c>
      <c r="AT101" s="170" t="s">
        <v>72</v>
      </c>
      <c r="AU101" s="170" t="s">
        <v>73</v>
      </c>
      <c r="AY101" s="169" t="s">
        <v>153</v>
      </c>
      <c r="BK101" s="171">
        <f>BK102+BK122+BK158</f>
        <v>0</v>
      </c>
    </row>
    <row r="102" spans="2:63" s="12" customFormat="1" ht="22.9" customHeight="1">
      <c r="B102" s="158"/>
      <c r="C102" s="159"/>
      <c r="D102" s="160" t="s">
        <v>72</v>
      </c>
      <c r="E102" s="172" t="s">
        <v>154</v>
      </c>
      <c r="F102" s="172" t="s">
        <v>155</v>
      </c>
      <c r="G102" s="159"/>
      <c r="H102" s="159"/>
      <c r="I102" s="162"/>
      <c r="J102" s="173">
        <f>BK102</f>
        <v>0</v>
      </c>
      <c r="K102" s="159"/>
      <c r="L102" s="164"/>
      <c r="M102" s="165"/>
      <c r="N102" s="166"/>
      <c r="O102" s="166"/>
      <c r="P102" s="167">
        <f>SUM(P103:P121)</f>
        <v>0</v>
      </c>
      <c r="Q102" s="166"/>
      <c r="R102" s="167">
        <f>SUM(R103:R121)</f>
        <v>0.40303176000000007</v>
      </c>
      <c r="S102" s="166"/>
      <c r="T102" s="168">
        <f>SUM(T103:T121)</f>
        <v>0</v>
      </c>
      <c r="AR102" s="169" t="s">
        <v>81</v>
      </c>
      <c r="AT102" s="170" t="s">
        <v>72</v>
      </c>
      <c r="AU102" s="170" t="s">
        <v>81</v>
      </c>
      <c r="AY102" s="169" t="s">
        <v>153</v>
      </c>
      <c r="BK102" s="171">
        <f>SUM(BK103:BK121)</f>
        <v>0</v>
      </c>
    </row>
    <row r="103" spans="1:65" s="2" customFormat="1" ht="21.75" customHeight="1">
      <c r="A103" s="35"/>
      <c r="B103" s="36"/>
      <c r="C103" s="174" t="s">
        <v>81</v>
      </c>
      <c r="D103" s="174" t="s">
        <v>156</v>
      </c>
      <c r="E103" s="175" t="s">
        <v>157</v>
      </c>
      <c r="F103" s="176" t="s">
        <v>158</v>
      </c>
      <c r="G103" s="177" t="s">
        <v>159</v>
      </c>
      <c r="H103" s="178">
        <v>3</v>
      </c>
      <c r="I103" s="179"/>
      <c r="J103" s="180">
        <f>ROUND(I103*H103,2)</f>
        <v>0</v>
      </c>
      <c r="K103" s="176" t="s">
        <v>160</v>
      </c>
      <c r="L103" s="40"/>
      <c r="M103" s="181" t="s">
        <v>19</v>
      </c>
      <c r="N103" s="182" t="s">
        <v>44</v>
      </c>
      <c r="O103" s="65"/>
      <c r="P103" s="183">
        <f>O103*H103</f>
        <v>0</v>
      </c>
      <c r="Q103" s="183">
        <v>0.056</v>
      </c>
      <c r="R103" s="183">
        <f>Q103*H103</f>
        <v>0.168</v>
      </c>
      <c r="S103" s="183">
        <v>0</v>
      </c>
      <c r="T103" s="184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5" t="s">
        <v>161</v>
      </c>
      <c r="AT103" s="185" t="s">
        <v>156</v>
      </c>
      <c r="AU103" s="185" t="s">
        <v>83</v>
      </c>
      <c r="AY103" s="18" t="s">
        <v>153</v>
      </c>
      <c r="BE103" s="186">
        <f>IF(N103="základní",J103,0)</f>
        <v>0</v>
      </c>
      <c r="BF103" s="186">
        <f>IF(N103="snížená",J103,0)</f>
        <v>0</v>
      </c>
      <c r="BG103" s="186">
        <f>IF(N103="zákl. přenesená",J103,0)</f>
        <v>0</v>
      </c>
      <c r="BH103" s="186">
        <f>IF(N103="sníž. přenesená",J103,0)</f>
        <v>0</v>
      </c>
      <c r="BI103" s="186">
        <f>IF(N103="nulová",J103,0)</f>
        <v>0</v>
      </c>
      <c r="BJ103" s="18" t="s">
        <v>81</v>
      </c>
      <c r="BK103" s="186">
        <f>ROUND(I103*H103,2)</f>
        <v>0</v>
      </c>
      <c r="BL103" s="18" t="s">
        <v>161</v>
      </c>
      <c r="BM103" s="185" t="s">
        <v>808</v>
      </c>
    </row>
    <row r="104" spans="1:47" s="2" customFormat="1" ht="11.25">
      <c r="A104" s="35"/>
      <c r="B104" s="36"/>
      <c r="C104" s="37"/>
      <c r="D104" s="187" t="s">
        <v>163</v>
      </c>
      <c r="E104" s="37"/>
      <c r="F104" s="188" t="s">
        <v>164</v>
      </c>
      <c r="G104" s="37"/>
      <c r="H104" s="37"/>
      <c r="I104" s="189"/>
      <c r="J104" s="37"/>
      <c r="K104" s="37"/>
      <c r="L104" s="40"/>
      <c r="M104" s="190"/>
      <c r="N104" s="191"/>
      <c r="O104" s="65"/>
      <c r="P104" s="65"/>
      <c r="Q104" s="65"/>
      <c r="R104" s="65"/>
      <c r="S104" s="65"/>
      <c r="T104" s="6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163</v>
      </c>
      <c r="AU104" s="18" t="s">
        <v>83</v>
      </c>
    </row>
    <row r="105" spans="2:51" s="13" customFormat="1" ht="11.25">
      <c r="B105" s="192"/>
      <c r="C105" s="193"/>
      <c r="D105" s="194" t="s">
        <v>165</v>
      </c>
      <c r="E105" s="195" t="s">
        <v>19</v>
      </c>
      <c r="F105" s="196" t="s">
        <v>166</v>
      </c>
      <c r="G105" s="193"/>
      <c r="H105" s="197">
        <v>3</v>
      </c>
      <c r="I105" s="198"/>
      <c r="J105" s="193"/>
      <c r="K105" s="193"/>
      <c r="L105" s="199"/>
      <c r="M105" s="200"/>
      <c r="N105" s="201"/>
      <c r="O105" s="201"/>
      <c r="P105" s="201"/>
      <c r="Q105" s="201"/>
      <c r="R105" s="201"/>
      <c r="S105" s="201"/>
      <c r="T105" s="202"/>
      <c r="AT105" s="203" t="s">
        <v>165</v>
      </c>
      <c r="AU105" s="203" t="s">
        <v>83</v>
      </c>
      <c r="AV105" s="13" t="s">
        <v>83</v>
      </c>
      <c r="AW105" s="13" t="s">
        <v>34</v>
      </c>
      <c r="AX105" s="13" t="s">
        <v>81</v>
      </c>
      <c r="AY105" s="203" t="s">
        <v>153</v>
      </c>
    </row>
    <row r="106" spans="1:65" s="2" customFormat="1" ht="24.2" customHeight="1">
      <c r="A106" s="35"/>
      <c r="B106" s="36"/>
      <c r="C106" s="174" t="s">
        <v>83</v>
      </c>
      <c r="D106" s="174" t="s">
        <v>156</v>
      </c>
      <c r="E106" s="175" t="s">
        <v>167</v>
      </c>
      <c r="F106" s="176" t="s">
        <v>168</v>
      </c>
      <c r="G106" s="177" t="s">
        <v>159</v>
      </c>
      <c r="H106" s="178">
        <v>3.377</v>
      </c>
      <c r="I106" s="179"/>
      <c r="J106" s="180">
        <f>ROUND(I106*H106,2)</f>
        <v>0</v>
      </c>
      <c r="K106" s="176" t="s">
        <v>160</v>
      </c>
      <c r="L106" s="40"/>
      <c r="M106" s="181" t="s">
        <v>19</v>
      </c>
      <c r="N106" s="182" t="s">
        <v>44</v>
      </c>
      <c r="O106" s="65"/>
      <c r="P106" s="183">
        <f>O106*H106</f>
        <v>0</v>
      </c>
      <c r="Q106" s="183">
        <v>0.00026</v>
      </c>
      <c r="R106" s="183">
        <f>Q106*H106</f>
        <v>0.0008780199999999999</v>
      </c>
      <c r="S106" s="183">
        <v>0</v>
      </c>
      <c r="T106" s="184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5" t="s">
        <v>161</v>
      </c>
      <c r="AT106" s="185" t="s">
        <v>156</v>
      </c>
      <c r="AU106" s="185" t="s">
        <v>83</v>
      </c>
      <c r="AY106" s="18" t="s">
        <v>153</v>
      </c>
      <c r="BE106" s="186">
        <f>IF(N106="základní",J106,0)</f>
        <v>0</v>
      </c>
      <c r="BF106" s="186">
        <f>IF(N106="snížená",J106,0)</f>
        <v>0</v>
      </c>
      <c r="BG106" s="186">
        <f>IF(N106="zákl. přenesená",J106,0)</f>
        <v>0</v>
      </c>
      <c r="BH106" s="186">
        <f>IF(N106="sníž. přenesená",J106,0)</f>
        <v>0</v>
      </c>
      <c r="BI106" s="186">
        <f>IF(N106="nulová",J106,0)</f>
        <v>0</v>
      </c>
      <c r="BJ106" s="18" t="s">
        <v>81</v>
      </c>
      <c r="BK106" s="186">
        <f>ROUND(I106*H106,2)</f>
        <v>0</v>
      </c>
      <c r="BL106" s="18" t="s">
        <v>161</v>
      </c>
      <c r="BM106" s="185" t="s">
        <v>809</v>
      </c>
    </row>
    <row r="107" spans="1:47" s="2" customFormat="1" ht="11.25">
      <c r="A107" s="35"/>
      <c r="B107" s="36"/>
      <c r="C107" s="37"/>
      <c r="D107" s="187" t="s">
        <v>163</v>
      </c>
      <c r="E107" s="37"/>
      <c r="F107" s="188" t="s">
        <v>170</v>
      </c>
      <c r="G107" s="37"/>
      <c r="H107" s="37"/>
      <c r="I107" s="189"/>
      <c r="J107" s="37"/>
      <c r="K107" s="37"/>
      <c r="L107" s="40"/>
      <c r="M107" s="190"/>
      <c r="N107" s="191"/>
      <c r="O107" s="65"/>
      <c r="P107" s="65"/>
      <c r="Q107" s="65"/>
      <c r="R107" s="65"/>
      <c r="S107" s="65"/>
      <c r="T107" s="66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163</v>
      </c>
      <c r="AU107" s="18" t="s">
        <v>83</v>
      </c>
    </row>
    <row r="108" spans="2:51" s="13" customFormat="1" ht="11.25">
      <c r="B108" s="192"/>
      <c r="C108" s="193"/>
      <c r="D108" s="194" t="s">
        <v>165</v>
      </c>
      <c r="E108" s="195" t="s">
        <v>19</v>
      </c>
      <c r="F108" s="196" t="s">
        <v>810</v>
      </c>
      <c r="G108" s="193"/>
      <c r="H108" s="197">
        <v>1.164</v>
      </c>
      <c r="I108" s="198"/>
      <c r="J108" s="193"/>
      <c r="K108" s="193"/>
      <c r="L108" s="199"/>
      <c r="M108" s="200"/>
      <c r="N108" s="201"/>
      <c r="O108" s="201"/>
      <c r="P108" s="201"/>
      <c r="Q108" s="201"/>
      <c r="R108" s="201"/>
      <c r="S108" s="201"/>
      <c r="T108" s="202"/>
      <c r="AT108" s="203" t="s">
        <v>165</v>
      </c>
      <c r="AU108" s="203" t="s">
        <v>83</v>
      </c>
      <c r="AV108" s="13" t="s">
        <v>83</v>
      </c>
      <c r="AW108" s="13" t="s">
        <v>34</v>
      </c>
      <c r="AX108" s="13" t="s">
        <v>73</v>
      </c>
      <c r="AY108" s="203" t="s">
        <v>153</v>
      </c>
    </row>
    <row r="109" spans="2:51" s="13" customFormat="1" ht="11.25">
      <c r="B109" s="192"/>
      <c r="C109" s="193"/>
      <c r="D109" s="194" t="s">
        <v>165</v>
      </c>
      <c r="E109" s="195" t="s">
        <v>19</v>
      </c>
      <c r="F109" s="196" t="s">
        <v>811</v>
      </c>
      <c r="G109" s="193"/>
      <c r="H109" s="197">
        <v>1.278</v>
      </c>
      <c r="I109" s="198"/>
      <c r="J109" s="193"/>
      <c r="K109" s="193"/>
      <c r="L109" s="199"/>
      <c r="M109" s="200"/>
      <c r="N109" s="201"/>
      <c r="O109" s="201"/>
      <c r="P109" s="201"/>
      <c r="Q109" s="201"/>
      <c r="R109" s="201"/>
      <c r="S109" s="201"/>
      <c r="T109" s="202"/>
      <c r="AT109" s="203" t="s">
        <v>165</v>
      </c>
      <c r="AU109" s="203" t="s">
        <v>83</v>
      </c>
      <c r="AV109" s="13" t="s">
        <v>83</v>
      </c>
      <c r="AW109" s="13" t="s">
        <v>34</v>
      </c>
      <c r="AX109" s="13" t="s">
        <v>73</v>
      </c>
      <c r="AY109" s="203" t="s">
        <v>153</v>
      </c>
    </row>
    <row r="110" spans="2:51" s="13" customFormat="1" ht="11.25">
      <c r="B110" s="192"/>
      <c r="C110" s="193"/>
      <c r="D110" s="194" t="s">
        <v>165</v>
      </c>
      <c r="E110" s="195" t="s">
        <v>19</v>
      </c>
      <c r="F110" s="196" t="s">
        <v>812</v>
      </c>
      <c r="G110" s="193"/>
      <c r="H110" s="197">
        <v>0.935</v>
      </c>
      <c r="I110" s="198"/>
      <c r="J110" s="193"/>
      <c r="K110" s="193"/>
      <c r="L110" s="199"/>
      <c r="M110" s="200"/>
      <c r="N110" s="201"/>
      <c r="O110" s="201"/>
      <c r="P110" s="201"/>
      <c r="Q110" s="201"/>
      <c r="R110" s="201"/>
      <c r="S110" s="201"/>
      <c r="T110" s="202"/>
      <c r="AT110" s="203" t="s">
        <v>165</v>
      </c>
      <c r="AU110" s="203" t="s">
        <v>83</v>
      </c>
      <c r="AV110" s="13" t="s">
        <v>83</v>
      </c>
      <c r="AW110" s="13" t="s">
        <v>34</v>
      </c>
      <c r="AX110" s="13" t="s">
        <v>73</v>
      </c>
      <c r="AY110" s="203" t="s">
        <v>153</v>
      </c>
    </row>
    <row r="111" spans="2:51" s="14" customFormat="1" ht="11.25">
      <c r="B111" s="204"/>
      <c r="C111" s="205"/>
      <c r="D111" s="194" t="s">
        <v>165</v>
      </c>
      <c r="E111" s="206" t="s">
        <v>19</v>
      </c>
      <c r="F111" s="207" t="s">
        <v>184</v>
      </c>
      <c r="G111" s="205"/>
      <c r="H111" s="208">
        <v>3.377</v>
      </c>
      <c r="I111" s="209"/>
      <c r="J111" s="205"/>
      <c r="K111" s="205"/>
      <c r="L111" s="210"/>
      <c r="M111" s="211"/>
      <c r="N111" s="212"/>
      <c r="O111" s="212"/>
      <c r="P111" s="212"/>
      <c r="Q111" s="212"/>
      <c r="R111" s="212"/>
      <c r="S111" s="212"/>
      <c r="T111" s="213"/>
      <c r="AT111" s="214" t="s">
        <v>165</v>
      </c>
      <c r="AU111" s="214" t="s">
        <v>83</v>
      </c>
      <c r="AV111" s="14" t="s">
        <v>161</v>
      </c>
      <c r="AW111" s="14" t="s">
        <v>34</v>
      </c>
      <c r="AX111" s="14" t="s">
        <v>81</v>
      </c>
      <c r="AY111" s="214" t="s">
        <v>153</v>
      </c>
    </row>
    <row r="112" spans="1:65" s="2" customFormat="1" ht="49.15" customHeight="1">
      <c r="A112" s="35"/>
      <c r="B112" s="36"/>
      <c r="C112" s="174" t="s">
        <v>172</v>
      </c>
      <c r="D112" s="174" t="s">
        <v>156</v>
      </c>
      <c r="E112" s="175" t="s">
        <v>173</v>
      </c>
      <c r="F112" s="176" t="s">
        <v>174</v>
      </c>
      <c r="G112" s="177" t="s">
        <v>159</v>
      </c>
      <c r="H112" s="178">
        <v>3.377</v>
      </c>
      <c r="I112" s="179"/>
      <c r="J112" s="180">
        <f>ROUND(I112*H112,2)</f>
        <v>0</v>
      </c>
      <c r="K112" s="176" t="s">
        <v>160</v>
      </c>
      <c r="L112" s="40"/>
      <c r="M112" s="181" t="s">
        <v>19</v>
      </c>
      <c r="N112" s="182" t="s">
        <v>44</v>
      </c>
      <c r="O112" s="65"/>
      <c r="P112" s="183">
        <f>O112*H112</f>
        <v>0</v>
      </c>
      <c r="Q112" s="183">
        <v>0.01838</v>
      </c>
      <c r="R112" s="183">
        <f>Q112*H112</f>
        <v>0.06206926</v>
      </c>
      <c r="S112" s="183">
        <v>0</v>
      </c>
      <c r="T112" s="184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85" t="s">
        <v>161</v>
      </c>
      <c r="AT112" s="185" t="s">
        <v>156</v>
      </c>
      <c r="AU112" s="185" t="s">
        <v>83</v>
      </c>
      <c r="AY112" s="18" t="s">
        <v>153</v>
      </c>
      <c r="BE112" s="186">
        <f>IF(N112="základní",J112,0)</f>
        <v>0</v>
      </c>
      <c r="BF112" s="186">
        <f>IF(N112="snížená",J112,0)</f>
        <v>0</v>
      </c>
      <c r="BG112" s="186">
        <f>IF(N112="zákl. přenesená",J112,0)</f>
        <v>0</v>
      </c>
      <c r="BH112" s="186">
        <f>IF(N112="sníž. přenesená",J112,0)</f>
        <v>0</v>
      </c>
      <c r="BI112" s="186">
        <f>IF(N112="nulová",J112,0)</f>
        <v>0</v>
      </c>
      <c r="BJ112" s="18" t="s">
        <v>81</v>
      </c>
      <c r="BK112" s="186">
        <f>ROUND(I112*H112,2)</f>
        <v>0</v>
      </c>
      <c r="BL112" s="18" t="s">
        <v>161</v>
      </c>
      <c r="BM112" s="185" t="s">
        <v>813</v>
      </c>
    </row>
    <row r="113" spans="1:47" s="2" customFormat="1" ht="11.25">
      <c r="A113" s="35"/>
      <c r="B113" s="36"/>
      <c r="C113" s="37"/>
      <c r="D113" s="187" t="s">
        <v>163</v>
      </c>
      <c r="E113" s="37"/>
      <c r="F113" s="188" t="s">
        <v>176</v>
      </c>
      <c r="G113" s="37"/>
      <c r="H113" s="37"/>
      <c r="I113" s="189"/>
      <c r="J113" s="37"/>
      <c r="K113" s="37"/>
      <c r="L113" s="40"/>
      <c r="M113" s="190"/>
      <c r="N113" s="191"/>
      <c r="O113" s="65"/>
      <c r="P113" s="65"/>
      <c r="Q113" s="65"/>
      <c r="R113" s="65"/>
      <c r="S113" s="65"/>
      <c r="T113" s="66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T113" s="18" t="s">
        <v>163</v>
      </c>
      <c r="AU113" s="18" t="s">
        <v>83</v>
      </c>
    </row>
    <row r="114" spans="1:65" s="2" customFormat="1" ht="24.2" customHeight="1">
      <c r="A114" s="35"/>
      <c r="B114" s="36"/>
      <c r="C114" s="174" t="s">
        <v>161</v>
      </c>
      <c r="D114" s="174" t="s">
        <v>156</v>
      </c>
      <c r="E114" s="175" t="s">
        <v>177</v>
      </c>
      <c r="F114" s="176" t="s">
        <v>178</v>
      </c>
      <c r="G114" s="177" t="s">
        <v>159</v>
      </c>
      <c r="H114" s="178">
        <v>9.232</v>
      </c>
      <c r="I114" s="179"/>
      <c r="J114" s="180">
        <f>ROUND(I114*H114,2)</f>
        <v>0</v>
      </c>
      <c r="K114" s="176" t="s">
        <v>160</v>
      </c>
      <c r="L114" s="40"/>
      <c r="M114" s="181" t="s">
        <v>19</v>
      </c>
      <c r="N114" s="182" t="s">
        <v>44</v>
      </c>
      <c r="O114" s="65"/>
      <c r="P114" s="183">
        <f>O114*H114</f>
        <v>0</v>
      </c>
      <c r="Q114" s="183">
        <v>0.00026</v>
      </c>
      <c r="R114" s="183">
        <f>Q114*H114</f>
        <v>0.0024003199999999996</v>
      </c>
      <c r="S114" s="183">
        <v>0</v>
      </c>
      <c r="T114" s="184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85" t="s">
        <v>161</v>
      </c>
      <c r="AT114" s="185" t="s">
        <v>156</v>
      </c>
      <c r="AU114" s="185" t="s">
        <v>83</v>
      </c>
      <c r="AY114" s="18" t="s">
        <v>153</v>
      </c>
      <c r="BE114" s="186">
        <f>IF(N114="základní",J114,0)</f>
        <v>0</v>
      </c>
      <c r="BF114" s="186">
        <f>IF(N114="snížená",J114,0)</f>
        <v>0</v>
      </c>
      <c r="BG114" s="186">
        <f>IF(N114="zákl. přenesená",J114,0)</f>
        <v>0</v>
      </c>
      <c r="BH114" s="186">
        <f>IF(N114="sníž. přenesená",J114,0)</f>
        <v>0</v>
      </c>
      <c r="BI114" s="186">
        <f>IF(N114="nulová",J114,0)</f>
        <v>0</v>
      </c>
      <c r="BJ114" s="18" t="s">
        <v>81</v>
      </c>
      <c r="BK114" s="186">
        <f>ROUND(I114*H114,2)</f>
        <v>0</v>
      </c>
      <c r="BL114" s="18" t="s">
        <v>161</v>
      </c>
      <c r="BM114" s="185" t="s">
        <v>814</v>
      </c>
    </row>
    <row r="115" spans="1:47" s="2" customFormat="1" ht="11.25">
      <c r="A115" s="35"/>
      <c r="B115" s="36"/>
      <c r="C115" s="37"/>
      <c r="D115" s="187" t="s">
        <v>163</v>
      </c>
      <c r="E115" s="37"/>
      <c r="F115" s="188" t="s">
        <v>180</v>
      </c>
      <c r="G115" s="37"/>
      <c r="H115" s="37"/>
      <c r="I115" s="189"/>
      <c r="J115" s="37"/>
      <c r="K115" s="37"/>
      <c r="L115" s="40"/>
      <c r="M115" s="190"/>
      <c r="N115" s="191"/>
      <c r="O115" s="65"/>
      <c r="P115" s="65"/>
      <c r="Q115" s="65"/>
      <c r="R115" s="65"/>
      <c r="S115" s="65"/>
      <c r="T115" s="66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T115" s="18" t="s">
        <v>163</v>
      </c>
      <c r="AU115" s="18" t="s">
        <v>83</v>
      </c>
    </row>
    <row r="116" spans="2:51" s="13" customFormat="1" ht="11.25">
      <c r="B116" s="192"/>
      <c r="C116" s="193"/>
      <c r="D116" s="194" t="s">
        <v>165</v>
      </c>
      <c r="E116" s="195" t="s">
        <v>19</v>
      </c>
      <c r="F116" s="196" t="s">
        <v>815</v>
      </c>
      <c r="G116" s="193"/>
      <c r="H116" s="197">
        <v>3.091</v>
      </c>
      <c r="I116" s="198"/>
      <c r="J116" s="193"/>
      <c r="K116" s="193"/>
      <c r="L116" s="199"/>
      <c r="M116" s="200"/>
      <c r="N116" s="201"/>
      <c r="O116" s="201"/>
      <c r="P116" s="201"/>
      <c r="Q116" s="201"/>
      <c r="R116" s="201"/>
      <c r="S116" s="201"/>
      <c r="T116" s="202"/>
      <c r="AT116" s="203" t="s">
        <v>165</v>
      </c>
      <c r="AU116" s="203" t="s">
        <v>83</v>
      </c>
      <c r="AV116" s="13" t="s">
        <v>83</v>
      </c>
      <c r="AW116" s="13" t="s">
        <v>34</v>
      </c>
      <c r="AX116" s="13" t="s">
        <v>73</v>
      </c>
      <c r="AY116" s="203" t="s">
        <v>153</v>
      </c>
    </row>
    <row r="117" spans="2:51" s="13" customFormat="1" ht="11.25">
      <c r="B117" s="192"/>
      <c r="C117" s="193"/>
      <c r="D117" s="194" t="s">
        <v>165</v>
      </c>
      <c r="E117" s="195" t="s">
        <v>19</v>
      </c>
      <c r="F117" s="196" t="s">
        <v>816</v>
      </c>
      <c r="G117" s="193"/>
      <c r="H117" s="197">
        <v>2.506</v>
      </c>
      <c r="I117" s="198"/>
      <c r="J117" s="193"/>
      <c r="K117" s="193"/>
      <c r="L117" s="199"/>
      <c r="M117" s="200"/>
      <c r="N117" s="201"/>
      <c r="O117" s="201"/>
      <c r="P117" s="201"/>
      <c r="Q117" s="201"/>
      <c r="R117" s="201"/>
      <c r="S117" s="201"/>
      <c r="T117" s="202"/>
      <c r="AT117" s="203" t="s">
        <v>165</v>
      </c>
      <c r="AU117" s="203" t="s">
        <v>83</v>
      </c>
      <c r="AV117" s="13" t="s">
        <v>83</v>
      </c>
      <c r="AW117" s="13" t="s">
        <v>34</v>
      </c>
      <c r="AX117" s="13" t="s">
        <v>73</v>
      </c>
      <c r="AY117" s="203" t="s">
        <v>153</v>
      </c>
    </row>
    <row r="118" spans="2:51" s="13" customFormat="1" ht="11.25">
      <c r="B118" s="192"/>
      <c r="C118" s="193"/>
      <c r="D118" s="194" t="s">
        <v>165</v>
      </c>
      <c r="E118" s="195" t="s">
        <v>19</v>
      </c>
      <c r="F118" s="196" t="s">
        <v>817</v>
      </c>
      <c r="G118" s="193"/>
      <c r="H118" s="197">
        <v>3.635</v>
      </c>
      <c r="I118" s="198"/>
      <c r="J118" s="193"/>
      <c r="K118" s="193"/>
      <c r="L118" s="199"/>
      <c r="M118" s="200"/>
      <c r="N118" s="201"/>
      <c r="O118" s="201"/>
      <c r="P118" s="201"/>
      <c r="Q118" s="201"/>
      <c r="R118" s="201"/>
      <c r="S118" s="201"/>
      <c r="T118" s="202"/>
      <c r="AT118" s="203" t="s">
        <v>165</v>
      </c>
      <c r="AU118" s="203" t="s">
        <v>83</v>
      </c>
      <c r="AV118" s="13" t="s">
        <v>83</v>
      </c>
      <c r="AW118" s="13" t="s">
        <v>34</v>
      </c>
      <c r="AX118" s="13" t="s">
        <v>73</v>
      </c>
      <c r="AY118" s="203" t="s">
        <v>153</v>
      </c>
    </row>
    <row r="119" spans="2:51" s="14" customFormat="1" ht="11.25">
      <c r="B119" s="204"/>
      <c r="C119" s="205"/>
      <c r="D119" s="194" t="s">
        <v>165</v>
      </c>
      <c r="E119" s="206" t="s">
        <v>19</v>
      </c>
      <c r="F119" s="207" t="s">
        <v>184</v>
      </c>
      <c r="G119" s="205"/>
      <c r="H119" s="208">
        <v>9.232</v>
      </c>
      <c r="I119" s="209"/>
      <c r="J119" s="205"/>
      <c r="K119" s="205"/>
      <c r="L119" s="210"/>
      <c r="M119" s="211"/>
      <c r="N119" s="212"/>
      <c r="O119" s="212"/>
      <c r="P119" s="212"/>
      <c r="Q119" s="212"/>
      <c r="R119" s="212"/>
      <c r="S119" s="212"/>
      <c r="T119" s="213"/>
      <c r="AT119" s="214" t="s">
        <v>165</v>
      </c>
      <c r="AU119" s="214" t="s">
        <v>83</v>
      </c>
      <c r="AV119" s="14" t="s">
        <v>161</v>
      </c>
      <c r="AW119" s="14" t="s">
        <v>34</v>
      </c>
      <c r="AX119" s="14" t="s">
        <v>81</v>
      </c>
      <c r="AY119" s="214" t="s">
        <v>153</v>
      </c>
    </row>
    <row r="120" spans="1:65" s="2" customFormat="1" ht="44.25" customHeight="1">
      <c r="A120" s="35"/>
      <c r="B120" s="36"/>
      <c r="C120" s="174" t="s">
        <v>185</v>
      </c>
      <c r="D120" s="174" t="s">
        <v>156</v>
      </c>
      <c r="E120" s="175" t="s">
        <v>186</v>
      </c>
      <c r="F120" s="176" t="s">
        <v>187</v>
      </c>
      <c r="G120" s="177" t="s">
        <v>159</v>
      </c>
      <c r="H120" s="178">
        <v>9.232</v>
      </c>
      <c r="I120" s="179"/>
      <c r="J120" s="180">
        <f>ROUND(I120*H120,2)</f>
        <v>0</v>
      </c>
      <c r="K120" s="176" t="s">
        <v>160</v>
      </c>
      <c r="L120" s="40"/>
      <c r="M120" s="181" t="s">
        <v>19</v>
      </c>
      <c r="N120" s="182" t="s">
        <v>44</v>
      </c>
      <c r="O120" s="65"/>
      <c r="P120" s="183">
        <f>O120*H120</f>
        <v>0</v>
      </c>
      <c r="Q120" s="183">
        <v>0.01838</v>
      </c>
      <c r="R120" s="183">
        <f>Q120*H120</f>
        <v>0.16968416</v>
      </c>
      <c r="S120" s="183">
        <v>0</v>
      </c>
      <c r="T120" s="184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85" t="s">
        <v>161</v>
      </c>
      <c r="AT120" s="185" t="s">
        <v>156</v>
      </c>
      <c r="AU120" s="185" t="s">
        <v>83</v>
      </c>
      <c r="AY120" s="18" t="s">
        <v>153</v>
      </c>
      <c r="BE120" s="186">
        <f>IF(N120="základní",J120,0)</f>
        <v>0</v>
      </c>
      <c r="BF120" s="186">
        <f>IF(N120="snížená",J120,0)</f>
        <v>0</v>
      </c>
      <c r="BG120" s="186">
        <f>IF(N120="zákl. přenesená",J120,0)</f>
        <v>0</v>
      </c>
      <c r="BH120" s="186">
        <f>IF(N120="sníž. přenesená",J120,0)</f>
        <v>0</v>
      </c>
      <c r="BI120" s="186">
        <f>IF(N120="nulová",J120,0)</f>
        <v>0</v>
      </c>
      <c r="BJ120" s="18" t="s">
        <v>81</v>
      </c>
      <c r="BK120" s="186">
        <f>ROUND(I120*H120,2)</f>
        <v>0</v>
      </c>
      <c r="BL120" s="18" t="s">
        <v>161</v>
      </c>
      <c r="BM120" s="185" t="s">
        <v>818</v>
      </c>
    </row>
    <row r="121" spans="1:47" s="2" customFormat="1" ht="11.25">
      <c r="A121" s="35"/>
      <c r="B121" s="36"/>
      <c r="C121" s="37"/>
      <c r="D121" s="187" t="s">
        <v>163</v>
      </c>
      <c r="E121" s="37"/>
      <c r="F121" s="188" t="s">
        <v>189</v>
      </c>
      <c r="G121" s="37"/>
      <c r="H121" s="37"/>
      <c r="I121" s="189"/>
      <c r="J121" s="37"/>
      <c r="K121" s="37"/>
      <c r="L121" s="40"/>
      <c r="M121" s="190"/>
      <c r="N121" s="191"/>
      <c r="O121" s="65"/>
      <c r="P121" s="65"/>
      <c r="Q121" s="65"/>
      <c r="R121" s="65"/>
      <c r="S121" s="65"/>
      <c r="T121" s="66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8" t="s">
        <v>163</v>
      </c>
      <c r="AU121" s="18" t="s">
        <v>83</v>
      </c>
    </row>
    <row r="122" spans="2:63" s="12" customFormat="1" ht="22.9" customHeight="1">
      <c r="B122" s="158"/>
      <c r="C122" s="159"/>
      <c r="D122" s="160" t="s">
        <v>72</v>
      </c>
      <c r="E122" s="172" t="s">
        <v>190</v>
      </c>
      <c r="F122" s="172" t="s">
        <v>191</v>
      </c>
      <c r="G122" s="159"/>
      <c r="H122" s="159"/>
      <c r="I122" s="162"/>
      <c r="J122" s="173">
        <f>BK122</f>
        <v>0</v>
      </c>
      <c r="K122" s="159"/>
      <c r="L122" s="164"/>
      <c r="M122" s="165"/>
      <c r="N122" s="166"/>
      <c r="O122" s="166"/>
      <c r="P122" s="167">
        <f>SUM(P123:P157)</f>
        <v>0</v>
      </c>
      <c r="Q122" s="166"/>
      <c r="R122" s="167">
        <f>SUM(R123:R157)</f>
        <v>0.00051921</v>
      </c>
      <c r="S122" s="166"/>
      <c r="T122" s="168">
        <f>SUM(T123:T157)</f>
        <v>2.267517</v>
      </c>
      <c r="AR122" s="169" t="s">
        <v>81</v>
      </c>
      <c r="AT122" s="170" t="s">
        <v>72</v>
      </c>
      <c r="AU122" s="170" t="s">
        <v>81</v>
      </c>
      <c r="AY122" s="169" t="s">
        <v>153</v>
      </c>
      <c r="BK122" s="171">
        <f>SUM(BK123:BK157)</f>
        <v>0</v>
      </c>
    </row>
    <row r="123" spans="1:65" s="2" customFormat="1" ht="37.9" customHeight="1">
      <c r="A123" s="35"/>
      <c r="B123" s="36"/>
      <c r="C123" s="174" t="s">
        <v>154</v>
      </c>
      <c r="D123" s="174" t="s">
        <v>156</v>
      </c>
      <c r="E123" s="175" t="s">
        <v>192</v>
      </c>
      <c r="F123" s="176" t="s">
        <v>193</v>
      </c>
      <c r="G123" s="177" t="s">
        <v>159</v>
      </c>
      <c r="H123" s="178">
        <v>3.917</v>
      </c>
      <c r="I123" s="179"/>
      <c r="J123" s="180">
        <f>ROUND(I123*H123,2)</f>
        <v>0</v>
      </c>
      <c r="K123" s="176" t="s">
        <v>160</v>
      </c>
      <c r="L123" s="40"/>
      <c r="M123" s="181" t="s">
        <v>19</v>
      </c>
      <c r="N123" s="182" t="s">
        <v>44</v>
      </c>
      <c r="O123" s="65"/>
      <c r="P123" s="183">
        <f>O123*H123</f>
        <v>0</v>
      </c>
      <c r="Q123" s="183">
        <v>0.00013</v>
      </c>
      <c r="R123" s="183">
        <f>Q123*H123</f>
        <v>0.00050921</v>
      </c>
      <c r="S123" s="183">
        <v>0</v>
      </c>
      <c r="T123" s="184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85" t="s">
        <v>161</v>
      </c>
      <c r="AT123" s="185" t="s">
        <v>156</v>
      </c>
      <c r="AU123" s="185" t="s">
        <v>83</v>
      </c>
      <c r="AY123" s="18" t="s">
        <v>153</v>
      </c>
      <c r="BE123" s="186">
        <f>IF(N123="základní",J123,0)</f>
        <v>0</v>
      </c>
      <c r="BF123" s="186">
        <f>IF(N123="snížená",J123,0)</f>
        <v>0</v>
      </c>
      <c r="BG123" s="186">
        <f>IF(N123="zákl. přenesená",J123,0)</f>
        <v>0</v>
      </c>
      <c r="BH123" s="186">
        <f>IF(N123="sníž. přenesená",J123,0)</f>
        <v>0</v>
      </c>
      <c r="BI123" s="186">
        <f>IF(N123="nulová",J123,0)</f>
        <v>0</v>
      </c>
      <c r="BJ123" s="18" t="s">
        <v>81</v>
      </c>
      <c r="BK123" s="186">
        <f>ROUND(I123*H123,2)</f>
        <v>0</v>
      </c>
      <c r="BL123" s="18" t="s">
        <v>161</v>
      </c>
      <c r="BM123" s="185" t="s">
        <v>819</v>
      </c>
    </row>
    <row r="124" spans="1:47" s="2" customFormat="1" ht="11.25">
      <c r="A124" s="35"/>
      <c r="B124" s="36"/>
      <c r="C124" s="37"/>
      <c r="D124" s="187" t="s">
        <v>163</v>
      </c>
      <c r="E124" s="37"/>
      <c r="F124" s="188" t="s">
        <v>195</v>
      </c>
      <c r="G124" s="37"/>
      <c r="H124" s="37"/>
      <c r="I124" s="189"/>
      <c r="J124" s="37"/>
      <c r="K124" s="37"/>
      <c r="L124" s="40"/>
      <c r="M124" s="190"/>
      <c r="N124" s="191"/>
      <c r="O124" s="65"/>
      <c r="P124" s="65"/>
      <c r="Q124" s="65"/>
      <c r="R124" s="65"/>
      <c r="S124" s="65"/>
      <c r="T124" s="66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163</v>
      </c>
      <c r="AU124" s="18" t="s">
        <v>83</v>
      </c>
    </row>
    <row r="125" spans="1:65" s="2" customFormat="1" ht="44.25" customHeight="1">
      <c r="A125" s="35"/>
      <c r="B125" s="36"/>
      <c r="C125" s="174" t="s">
        <v>196</v>
      </c>
      <c r="D125" s="174" t="s">
        <v>156</v>
      </c>
      <c r="E125" s="175" t="s">
        <v>197</v>
      </c>
      <c r="F125" s="176" t="s">
        <v>198</v>
      </c>
      <c r="G125" s="177" t="s">
        <v>159</v>
      </c>
      <c r="H125" s="178">
        <v>3.917</v>
      </c>
      <c r="I125" s="179"/>
      <c r="J125" s="180">
        <f>ROUND(I125*H125,2)</f>
        <v>0</v>
      </c>
      <c r="K125" s="176" t="s">
        <v>160</v>
      </c>
      <c r="L125" s="40"/>
      <c r="M125" s="181" t="s">
        <v>19</v>
      </c>
      <c r="N125" s="182" t="s">
        <v>44</v>
      </c>
      <c r="O125" s="65"/>
      <c r="P125" s="183">
        <f>O125*H125</f>
        <v>0</v>
      </c>
      <c r="Q125" s="183">
        <v>0</v>
      </c>
      <c r="R125" s="183">
        <f>Q125*H125</f>
        <v>0</v>
      </c>
      <c r="S125" s="183">
        <v>0.057</v>
      </c>
      <c r="T125" s="184">
        <f>S125*H125</f>
        <v>0.223269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85" t="s">
        <v>161</v>
      </c>
      <c r="AT125" s="185" t="s">
        <v>156</v>
      </c>
      <c r="AU125" s="185" t="s">
        <v>83</v>
      </c>
      <c r="AY125" s="18" t="s">
        <v>153</v>
      </c>
      <c r="BE125" s="186">
        <f>IF(N125="základní",J125,0)</f>
        <v>0</v>
      </c>
      <c r="BF125" s="186">
        <f>IF(N125="snížená",J125,0)</f>
        <v>0</v>
      </c>
      <c r="BG125" s="186">
        <f>IF(N125="zákl. přenesená",J125,0)</f>
        <v>0</v>
      </c>
      <c r="BH125" s="186">
        <f>IF(N125="sníž. přenesená",J125,0)</f>
        <v>0</v>
      </c>
      <c r="BI125" s="186">
        <f>IF(N125="nulová",J125,0)</f>
        <v>0</v>
      </c>
      <c r="BJ125" s="18" t="s">
        <v>81</v>
      </c>
      <c r="BK125" s="186">
        <f>ROUND(I125*H125,2)</f>
        <v>0</v>
      </c>
      <c r="BL125" s="18" t="s">
        <v>161</v>
      </c>
      <c r="BM125" s="185" t="s">
        <v>820</v>
      </c>
    </row>
    <row r="126" spans="1:47" s="2" customFormat="1" ht="11.25">
      <c r="A126" s="35"/>
      <c r="B126" s="36"/>
      <c r="C126" s="37"/>
      <c r="D126" s="187" t="s">
        <v>163</v>
      </c>
      <c r="E126" s="37"/>
      <c r="F126" s="188" t="s">
        <v>200</v>
      </c>
      <c r="G126" s="37"/>
      <c r="H126" s="37"/>
      <c r="I126" s="189"/>
      <c r="J126" s="37"/>
      <c r="K126" s="37"/>
      <c r="L126" s="40"/>
      <c r="M126" s="190"/>
      <c r="N126" s="191"/>
      <c r="O126" s="65"/>
      <c r="P126" s="65"/>
      <c r="Q126" s="65"/>
      <c r="R126" s="65"/>
      <c r="S126" s="65"/>
      <c r="T126" s="66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163</v>
      </c>
      <c r="AU126" s="18" t="s">
        <v>83</v>
      </c>
    </row>
    <row r="127" spans="2:51" s="13" customFormat="1" ht="11.25">
      <c r="B127" s="192"/>
      <c r="C127" s="193"/>
      <c r="D127" s="194" t="s">
        <v>165</v>
      </c>
      <c r="E127" s="195" t="s">
        <v>19</v>
      </c>
      <c r="F127" s="196" t="s">
        <v>810</v>
      </c>
      <c r="G127" s="193"/>
      <c r="H127" s="197">
        <v>1.164</v>
      </c>
      <c r="I127" s="198"/>
      <c r="J127" s="193"/>
      <c r="K127" s="193"/>
      <c r="L127" s="199"/>
      <c r="M127" s="200"/>
      <c r="N127" s="201"/>
      <c r="O127" s="201"/>
      <c r="P127" s="201"/>
      <c r="Q127" s="201"/>
      <c r="R127" s="201"/>
      <c r="S127" s="201"/>
      <c r="T127" s="202"/>
      <c r="AT127" s="203" t="s">
        <v>165</v>
      </c>
      <c r="AU127" s="203" t="s">
        <v>83</v>
      </c>
      <c r="AV127" s="13" t="s">
        <v>83</v>
      </c>
      <c r="AW127" s="13" t="s">
        <v>34</v>
      </c>
      <c r="AX127" s="13" t="s">
        <v>73</v>
      </c>
      <c r="AY127" s="203" t="s">
        <v>153</v>
      </c>
    </row>
    <row r="128" spans="2:51" s="13" customFormat="1" ht="11.25">
      <c r="B128" s="192"/>
      <c r="C128" s="193"/>
      <c r="D128" s="194" t="s">
        <v>165</v>
      </c>
      <c r="E128" s="195" t="s">
        <v>19</v>
      </c>
      <c r="F128" s="196" t="s">
        <v>821</v>
      </c>
      <c r="G128" s="193"/>
      <c r="H128" s="197">
        <v>1.818</v>
      </c>
      <c r="I128" s="198"/>
      <c r="J128" s="193"/>
      <c r="K128" s="193"/>
      <c r="L128" s="199"/>
      <c r="M128" s="200"/>
      <c r="N128" s="201"/>
      <c r="O128" s="201"/>
      <c r="P128" s="201"/>
      <c r="Q128" s="201"/>
      <c r="R128" s="201"/>
      <c r="S128" s="201"/>
      <c r="T128" s="202"/>
      <c r="AT128" s="203" t="s">
        <v>165</v>
      </c>
      <c r="AU128" s="203" t="s">
        <v>83</v>
      </c>
      <c r="AV128" s="13" t="s">
        <v>83</v>
      </c>
      <c r="AW128" s="13" t="s">
        <v>34</v>
      </c>
      <c r="AX128" s="13" t="s">
        <v>73</v>
      </c>
      <c r="AY128" s="203" t="s">
        <v>153</v>
      </c>
    </row>
    <row r="129" spans="2:51" s="13" customFormat="1" ht="11.25">
      <c r="B129" s="192"/>
      <c r="C129" s="193"/>
      <c r="D129" s="194" t="s">
        <v>165</v>
      </c>
      <c r="E129" s="195" t="s">
        <v>19</v>
      </c>
      <c r="F129" s="196" t="s">
        <v>812</v>
      </c>
      <c r="G129" s="193"/>
      <c r="H129" s="197">
        <v>0.935</v>
      </c>
      <c r="I129" s="198"/>
      <c r="J129" s="193"/>
      <c r="K129" s="193"/>
      <c r="L129" s="199"/>
      <c r="M129" s="200"/>
      <c r="N129" s="201"/>
      <c r="O129" s="201"/>
      <c r="P129" s="201"/>
      <c r="Q129" s="201"/>
      <c r="R129" s="201"/>
      <c r="S129" s="201"/>
      <c r="T129" s="202"/>
      <c r="AT129" s="203" t="s">
        <v>165</v>
      </c>
      <c r="AU129" s="203" t="s">
        <v>83</v>
      </c>
      <c r="AV129" s="13" t="s">
        <v>83</v>
      </c>
      <c r="AW129" s="13" t="s">
        <v>34</v>
      </c>
      <c r="AX129" s="13" t="s">
        <v>73</v>
      </c>
      <c r="AY129" s="203" t="s">
        <v>153</v>
      </c>
    </row>
    <row r="130" spans="2:51" s="14" customFormat="1" ht="11.25">
      <c r="B130" s="204"/>
      <c r="C130" s="205"/>
      <c r="D130" s="194" t="s">
        <v>165</v>
      </c>
      <c r="E130" s="206" t="s">
        <v>19</v>
      </c>
      <c r="F130" s="207" t="s">
        <v>184</v>
      </c>
      <c r="G130" s="205"/>
      <c r="H130" s="208">
        <v>3.9170000000000003</v>
      </c>
      <c r="I130" s="209"/>
      <c r="J130" s="205"/>
      <c r="K130" s="205"/>
      <c r="L130" s="210"/>
      <c r="M130" s="211"/>
      <c r="N130" s="212"/>
      <c r="O130" s="212"/>
      <c r="P130" s="212"/>
      <c r="Q130" s="212"/>
      <c r="R130" s="212"/>
      <c r="S130" s="212"/>
      <c r="T130" s="213"/>
      <c r="AT130" s="214" t="s">
        <v>165</v>
      </c>
      <c r="AU130" s="214" t="s">
        <v>83</v>
      </c>
      <c r="AV130" s="14" t="s">
        <v>161</v>
      </c>
      <c r="AW130" s="14" t="s">
        <v>34</v>
      </c>
      <c r="AX130" s="14" t="s">
        <v>81</v>
      </c>
      <c r="AY130" s="214" t="s">
        <v>153</v>
      </c>
    </row>
    <row r="131" spans="1:65" s="2" customFormat="1" ht="24.2" customHeight="1">
      <c r="A131" s="35"/>
      <c r="B131" s="36"/>
      <c r="C131" s="174" t="s">
        <v>202</v>
      </c>
      <c r="D131" s="174" t="s">
        <v>156</v>
      </c>
      <c r="E131" s="175" t="s">
        <v>203</v>
      </c>
      <c r="F131" s="176" t="s">
        <v>204</v>
      </c>
      <c r="G131" s="177" t="s">
        <v>205</v>
      </c>
      <c r="H131" s="178">
        <v>18</v>
      </c>
      <c r="I131" s="179"/>
      <c r="J131" s="180">
        <f>ROUND(I131*H131,2)</f>
        <v>0</v>
      </c>
      <c r="K131" s="176" t="s">
        <v>206</v>
      </c>
      <c r="L131" s="40"/>
      <c r="M131" s="181" t="s">
        <v>19</v>
      </c>
      <c r="N131" s="182" t="s">
        <v>44</v>
      </c>
      <c r="O131" s="65"/>
      <c r="P131" s="183">
        <f>O131*H131</f>
        <v>0</v>
      </c>
      <c r="Q131" s="183">
        <v>0</v>
      </c>
      <c r="R131" s="183">
        <f>Q131*H131</f>
        <v>0</v>
      </c>
      <c r="S131" s="183">
        <v>0.0065</v>
      </c>
      <c r="T131" s="184">
        <f>S131*H131</f>
        <v>0.11699999999999999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85" t="s">
        <v>161</v>
      </c>
      <c r="AT131" s="185" t="s">
        <v>156</v>
      </c>
      <c r="AU131" s="185" t="s">
        <v>83</v>
      </c>
      <c r="AY131" s="18" t="s">
        <v>153</v>
      </c>
      <c r="BE131" s="186">
        <f>IF(N131="základní",J131,0)</f>
        <v>0</v>
      </c>
      <c r="BF131" s="186">
        <f>IF(N131="snížená",J131,0)</f>
        <v>0</v>
      </c>
      <c r="BG131" s="186">
        <f>IF(N131="zákl. přenesená",J131,0)</f>
        <v>0</v>
      </c>
      <c r="BH131" s="186">
        <f>IF(N131="sníž. přenesená",J131,0)</f>
        <v>0</v>
      </c>
      <c r="BI131" s="186">
        <f>IF(N131="nulová",J131,0)</f>
        <v>0</v>
      </c>
      <c r="BJ131" s="18" t="s">
        <v>81</v>
      </c>
      <c r="BK131" s="186">
        <f>ROUND(I131*H131,2)</f>
        <v>0</v>
      </c>
      <c r="BL131" s="18" t="s">
        <v>161</v>
      </c>
      <c r="BM131" s="185" t="s">
        <v>822</v>
      </c>
    </row>
    <row r="132" spans="2:51" s="13" customFormat="1" ht="11.25">
      <c r="B132" s="192"/>
      <c r="C132" s="193"/>
      <c r="D132" s="194" t="s">
        <v>165</v>
      </c>
      <c r="E132" s="195" t="s">
        <v>19</v>
      </c>
      <c r="F132" s="196" t="s">
        <v>823</v>
      </c>
      <c r="G132" s="193"/>
      <c r="H132" s="197">
        <v>18</v>
      </c>
      <c r="I132" s="198"/>
      <c r="J132" s="193"/>
      <c r="K132" s="193"/>
      <c r="L132" s="199"/>
      <c r="M132" s="200"/>
      <c r="N132" s="201"/>
      <c r="O132" s="201"/>
      <c r="P132" s="201"/>
      <c r="Q132" s="201"/>
      <c r="R132" s="201"/>
      <c r="S132" s="201"/>
      <c r="T132" s="202"/>
      <c r="AT132" s="203" t="s">
        <v>165</v>
      </c>
      <c r="AU132" s="203" t="s">
        <v>83</v>
      </c>
      <c r="AV132" s="13" t="s">
        <v>83</v>
      </c>
      <c r="AW132" s="13" t="s">
        <v>34</v>
      </c>
      <c r="AX132" s="13" t="s">
        <v>81</v>
      </c>
      <c r="AY132" s="203" t="s">
        <v>153</v>
      </c>
    </row>
    <row r="133" spans="1:65" s="2" customFormat="1" ht="55.5" customHeight="1">
      <c r="A133" s="35"/>
      <c r="B133" s="36"/>
      <c r="C133" s="174" t="s">
        <v>190</v>
      </c>
      <c r="D133" s="174" t="s">
        <v>156</v>
      </c>
      <c r="E133" s="175" t="s">
        <v>209</v>
      </c>
      <c r="F133" s="176" t="s">
        <v>210</v>
      </c>
      <c r="G133" s="177" t="s">
        <v>211</v>
      </c>
      <c r="H133" s="178">
        <v>2</v>
      </c>
      <c r="I133" s="179"/>
      <c r="J133" s="180">
        <f>ROUND(I133*H133,2)</f>
        <v>0</v>
      </c>
      <c r="K133" s="176" t="s">
        <v>160</v>
      </c>
      <c r="L133" s="40"/>
      <c r="M133" s="181" t="s">
        <v>19</v>
      </c>
      <c r="N133" s="182" t="s">
        <v>44</v>
      </c>
      <c r="O133" s="65"/>
      <c r="P133" s="183">
        <f>O133*H133</f>
        <v>0</v>
      </c>
      <c r="Q133" s="183">
        <v>0</v>
      </c>
      <c r="R133" s="183">
        <f>Q133*H133</f>
        <v>0</v>
      </c>
      <c r="S133" s="183">
        <v>0.025</v>
      </c>
      <c r="T133" s="184">
        <f>S133*H133</f>
        <v>0.05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85" t="s">
        <v>212</v>
      </c>
      <c r="AT133" s="185" t="s">
        <v>156</v>
      </c>
      <c r="AU133" s="185" t="s">
        <v>83</v>
      </c>
      <c r="AY133" s="18" t="s">
        <v>153</v>
      </c>
      <c r="BE133" s="186">
        <f>IF(N133="základní",J133,0)</f>
        <v>0</v>
      </c>
      <c r="BF133" s="186">
        <f>IF(N133="snížená",J133,0)</f>
        <v>0</v>
      </c>
      <c r="BG133" s="186">
        <f>IF(N133="zákl. přenesená",J133,0)</f>
        <v>0</v>
      </c>
      <c r="BH133" s="186">
        <f>IF(N133="sníž. přenesená",J133,0)</f>
        <v>0</v>
      </c>
      <c r="BI133" s="186">
        <f>IF(N133="nulová",J133,0)</f>
        <v>0</v>
      </c>
      <c r="BJ133" s="18" t="s">
        <v>81</v>
      </c>
      <c r="BK133" s="186">
        <f>ROUND(I133*H133,2)</f>
        <v>0</v>
      </c>
      <c r="BL133" s="18" t="s">
        <v>212</v>
      </c>
      <c r="BM133" s="185" t="s">
        <v>824</v>
      </c>
    </row>
    <row r="134" spans="1:47" s="2" customFormat="1" ht="11.25">
      <c r="A134" s="35"/>
      <c r="B134" s="36"/>
      <c r="C134" s="37"/>
      <c r="D134" s="187" t="s">
        <v>163</v>
      </c>
      <c r="E134" s="37"/>
      <c r="F134" s="188" t="s">
        <v>214</v>
      </c>
      <c r="G134" s="37"/>
      <c r="H134" s="37"/>
      <c r="I134" s="189"/>
      <c r="J134" s="37"/>
      <c r="K134" s="37"/>
      <c r="L134" s="40"/>
      <c r="M134" s="190"/>
      <c r="N134" s="191"/>
      <c r="O134" s="65"/>
      <c r="P134" s="65"/>
      <c r="Q134" s="65"/>
      <c r="R134" s="65"/>
      <c r="S134" s="65"/>
      <c r="T134" s="66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163</v>
      </c>
      <c r="AU134" s="18" t="s">
        <v>83</v>
      </c>
    </row>
    <row r="135" spans="2:51" s="13" customFormat="1" ht="11.25">
      <c r="B135" s="192"/>
      <c r="C135" s="193"/>
      <c r="D135" s="194" t="s">
        <v>165</v>
      </c>
      <c r="E135" s="195" t="s">
        <v>19</v>
      </c>
      <c r="F135" s="196" t="s">
        <v>825</v>
      </c>
      <c r="G135" s="193"/>
      <c r="H135" s="197">
        <v>2</v>
      </c>
      <c r="I135" s="198"/>
      <c r="J135" s="193"/>
      <c r="K135" s="193"/>
      <c r="L135" s="199"/>
      <c r="M135" s="200"/>
      <c r="N135" s="201"/>
      <c r="O135" s="201"/>
      <c r="P135" s="201"/>
      <c r="Q135" s="201"/>
      <c r="R135" s="201"/>
      <c r="S135" s="201"/>
      <c r="T135" s="202"/>
      <c r="AT135" s="203" t="s">
        <v>165</v>
      </c>
      <c r="AU135" s="203" t="s">
        <v>83</v>
      </c>
      <c r="AV135" s="13" t="s">
        <v>83</v>
      </c>
      <c r="AW135" s="13" t="s">
        <v>34</v>
      </c>
      <c r="AX135" s="13" t="s">
        <v>81</v>
      </c>
      <c r="AY135" s="203" t="s">
        <v>153</v>
      </c>
    </row>
    <row r="136" spans="1:65" s="2" customFormat="1" ht="37.9" customHeight="1">
      <c r="A136" s="35"/>
      <c r="B136" s="36"/>
      <c r="C136" s="174" t="s">
        <v>216</v>
      </c>
      <c r="D136" s="174" t="s">
        <v>156</v>
      </c>
      <c r="E136" s="175" t="s">
        <v>217</v>
      </c>
      <c r="F136" s="176" t="s">
        <v>218</v>
      </c>
      <c r="G136" s="177" t="s">
        <v>159</v>
      </c>
      <c r="H136" s="178">
        <v>17.842</v>
      </c>
      <c r="I136" s="179"/>
      <c r="J136" s="180">
        <f>ROUND(I136*H136,2)</f>
        <v>0</v>
      </c>
      <c r="K136" s="176" t="s">
        <v>160</v>
      </c>
      <c r="L136" s="40"/>
      <c r="M136" s="181" t="s">
        <v>19</v>
      </c>
      <c r="N136" s="182" t="s">
        <v>44</v>
      </c>
      <c r="O136" s="65"/>
      <c r="P136" s="183">
        <f>O136*H136</f>
        <v>0</v>
      </c>
      <c r="Q136" s="183">
        <v>0</v>
      </c>
      <c r="R136" s="183">
        <f>Q136*H136</f>
        <v>0</v>
      </c>
      <c r="S136" s="183">
        <v>0.068</v>
      </c>
      <c r="T136" s="184">
        <f>S136*H136</f>
        <v>1.2132560000000001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85" t="s">
        <v>161</v>
      </c>
      <c r="AT136" s="185" t="s">
        <v>156</v>
      </c>
      <c r="AU136" s="185" t="s">
        <v>83</v>
      </c>
      <c r="AY136" s="18" t="s">
        <v>153</v>
      </c>
      <c r="BE136" s="186">
        <f>IF(N136="základní",J136,0)</f>
        <v>0</v>
      </c>
      <c r="BF136" s="186">
        <f>IF(N136="snížená",J136,0)</f>
        <v>0</v>
      </c>
      <c r="BG136" s="186">
        <f>IF(N136="zákl. přenesená",J136,0)</f>
        <v>0</v>
      </c>
      <c r="BH136" s="186">
        <f>IF(N136="sníž. přenesená",J136,0)</f>
        <v>0</v>
      </c>
      <c r="BI136" s="186">
        <f>IF(N136="nulová",J136,0)</f>
        <v>0</v>
      </c>
      <c r="BJ136" s="18" t="s">
        <v>81</v>
      </c>
      <c r="BK136" s="186">
        <f>ROUND(I136*H136,2)</f>
        <v>0</v>
      </c>
      <c r="BL136" s="18" t="s">
        <v>161</v>
      </c>
      <c r="BM136" s="185" t="s">
        <v>826</v>
      </c>
    </row>
    <row r="137" spans="1:47" s="2" customFormat="1" ht="11.25">
      <c r="A137" s="35"/>
      <c r="B137" s="36"/>
      <c r="C137" s="37"/>
      <c r="D137" s="187" t="s">
        <v>163</v>
      </c>
      <c r="E137" s="37"/>
      <c r="F137" s="188" t="s">
        <v>220</v>
      </c>
      <c r="G137" s="37"/>
      <c r="H137" s="37"/>
      <c r="I137" s="189"/>
      <c r="J137" s="37"/>
      <c r="K137" s="37"/>
      <c r="L137" s="40"/>
      <c r="M137" s="190"/>
      <c r="N137" s="191"/>
      <c r="O137" s="65"/>
      <c r="P137" s="65"/>
      <c r="Q137" s="65"/>
      <c r="R137" s="65"/>
      <c r="S137" s="65"/>
      <c r="T137" s="66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163</v>
      </c>
      <c r="AU137" s="18" t="s">
        <v>83</v>
      </c>
    </row>
    <row r="138" spans="2:51" s="13" customFormat="1" ht="11.25">
      <c r="B138" s="192"/>
      <c r="C138" s="193"/>
      <c r="D138" s="194" t="s">
        <v>165</v>
      </c>
      <c r="E138" s="195" t="s">
        <v>19</v>
      </c>
      <c r="F138" s="196" t="s">
        <v>827</v>
      </c>
      <c r="G138" s="193"/>
      <c r="H138" s="197">
        <v>4.682</v>
      </c>
      <c r="I138" s="198"/>
      <c r="J138" s="193"/>
      <c r="K138" s="193"/>
      <c r="L138" s="199"/>
      <c r="M138" s="200"/>
      <c r="N138" s="201"/>
      <c r="O138" s="201"/>
      <c r="P138" s="201"/>
      <c r="Q138" s="201"/>
      <c r="R138" s="201"/>
      <c r="S138" s="201"/>
      <c r="T138" s="202"/>
      <c r="AT138" s="203" t="s">
        <v>165</v>
      </c>
      <c r="AU138" s="203" t="s">
        <v>83</v>
      </c>
      <c r="AV138" s="13" t="s">
        <v>83</v>
      </c>
      <c r="AW138" s="13" t="s">
        <v>34</v>
      </c>
      <c r="AX138" s="13" t="s">
        <v>73</v>
      </c>
      <c r="AY138" s="203" t="s">
        <v>153</v>
      </c>
    </row>
    <row r="139" spans="2:51" s="13" customFormat="1" ht="11.25">
      <c r="B139" s="192"/>
      <c r="C139" s="193"/>
      <c r="D139" s="194" t="s">
        <v>165</v>
      </c>
      <c r="E139" s="195" t="s">
        <v>19</v>
      </c>
      <c r="F139" s="196" t="s">
        <v>828</v>
      </c>
      <c r="G139" s="193"/>
      <c r="H139" s="197">
        <v>8.08</v>
      </c>
      <c r="I139" s="198"/>
      <c r="J139" s="193"/>
      <c r="K139" s="193"/>
      <c r="L139" s="199"/>
      <c r="M139" s="200"/>
      <c r="N139" s="201"/>
      <c r="O139" s="201"/>
      <c r="P139" s="201"/>
      <c r="Q139" s="201"/>
      <c r="R139" s="201"/>
      <c r="S139" s="201"/>
      <c r="T139" s="202"/>
      <c r="AT139" s="203" t="s">
        <v>165</v>
      </c>
      <c r="AU139" s="203" t="s">
        <v>83</v>
      </c>
      <c r="AV139" s="13" t="s">
        <v>83</v>
      </c>
      <c r="AW139" s="13" t="s">
        <v>34</v>
      </c>
      <c r="AX139" s="13" t="s">
        <v>73</v>
      </c>
      <c r="AY139" s="203" t="s">
        <v>153</v>
      </c>
    </row>
    <row r="140" spans="2:51" s="13" customFormat="1" ht="11.25">
      <c r="B140" s="192"/>
      <c r="C140" s="193"/>
      <c r="D140" s="194" t="s">
        <v>165</v>
      </c>
      <c r="E140" s="195" t="s">
        <v>19</v>
      </c>
      <c r="F140" s="196" t="s">
        <v>829</v>
      </c>
      <c r="G140" s="193"/>
      <c r="H140" s="197">
        <v>5.08</v>
      </c>
      <c r="I140" s="198"/>
      <c r="J140" s="193"/>
      <c r="K140" s="193"/>
      <c r="L140" s="199"/>
      <c r="M140" s="200"/>
      <c r="N140" s="201"/>
      <c r="O140" s="201"/>
      <c r="P140" s="201"/>
      <c r="Q140" s="201"/>
      <c r="R140" s="201"/>
      <c r="S140" s="201"/>
      <c r="T140" s="202"/>
      <c r="AT140" s="203" t="s">
        <v>165</v>
      </c>
      <c r="AU140" s="203" t="s">
        <v>83</v>
      </c>
      <c r="AV140" s="13" t="s">
        <v>83</v>
      </c>
      <c r="AW140" s="13" t="s">
        <v>34</v>
      </c>
      <c r="AX140" s="13" t="s">
        <v>73</v>
      </c>
      <c r="AY140" s="203" t="s">
        <v>153</v>
      </c>
    </row>
    <row r="141" spans="2:51" s="14" customFormat="1" ht="11.25">
      <c r="B141" s="204"/>
      <c r="C141" s="205"/>
      <c r="D141" s="194" t="s">
        <v>165</v>
      </c>
      <c r="E141" s="206" t="s">
        <v>19</v>
      </c>
      <c r="F141" s="207" t="s">
        <v>184</v>
      </c>
      <c r="G141" s="205"/>
      <c r="H141" s="208">
        <v>17.842</v>
      </c>
      <c r="I141" s="209"/>
      <c r="J141" s="205"/>
      <c r="K141" s="205"/>
      <c r="L141" s="210"/>
      <c r="M141" s="211"/>
      <c r="N141" s="212"/>
      <c r="O141" s="212"/>
      <c r="P141" s="212"/>
      <c r="Q141" s="212"/>
      <c r="R141" s="212"/>
      <c r="S141" s="212"/>
      <c r="T141" s="213"/>
      <c r="AT141" s="214" t="s">
        <v>165</v>
      </c>
      <c r="AU141" s="214" t="s">
        <v>83</v>
      </c>
      <c r="AV141" s="14" t="s">
        <v>161</v>
      </c>
      <c r="AW141" s="14" t="s">
        <v>34</v>
      </c>
      <c r="AX141" s="14" t="s">
        <v>81</v>
      </c>
      <c r="AY141" s="214" t="s">
        <v>153</v>
      </c>
    </row>
    <row r="142" spans="1:65" s="2" customFormat="1" ht="33" customHeight="1">
      <c r="A142" s="35"/>
      <c r="B142" s="36"/>
      <c r="C142" s="174" t="s">
        <v>224</v>
      </c>
      <c r="D142" s="174" t="s">
        <v>156</v>
      </c>
      <c r="E142" s="175" t="s">
        <v>225</v>
      </c>
      <c r="F142" s="176" t="s">
        <v>226</v>
      </c>
      <c r="G142" s="177" t="s">
        <v>159</v>
      </c>
      <c r="H142" s="178">
        <v>3.377</v>
      </c>
      <c r="I142" s="179"/>
      <c r="J142" s="180">
        <f>ROUND(I142*H142,2)</f>
        <v>0</v>
      </c>
      <c r="K142" s="176" t="s">
        <v>160</v>
      </c>
      <c r="L142" s="40"/>
      <c r="M142" s="181" t="s">
        <v>19</v>
      </c>
      <c r="N142" s="182" t="s">
        <v>44</v>
      </c>
      <c r="O142" s="65"/>
      <c r="P142" s="183">
        <f>O142*H142</f>
        <v>0</v>
      </c>
      <c r="Q142" s="183">
        <v>0</v>
      </c>
      <c r="R142" s="183">
        <f>Q142*H142</f>
        <v>0</v>
      </c>
      <c r="S142" s="183">
        <v>0.05</v>
      </c>
      <c r="T142" s="184">
        <f>S142*H142</f>
        <v>0.16885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85" t="s">
        <v>161</v>
      </c>
      <c r="AT142" s="185" t="s">
        <v>156</v>
      </c>
      <c r="AU142" s="185" t="s">
        <v>83</v>
      </c>
      <c r="AY142" s="18" t="s">
        <v>153</v>
      </c>
      <c r="BE142" s="186">
        <f>IF(N142="základní",J142,0)</f>
        <v>0</v>
      </c>
      <c r="BF142" s="186">
        <f>IF(N142="snížená",J142,0)</f>
        <v>0</v>
      </c>
      <c r="BG142" s="186">
        <f>IF(N142="zákl. přenesená",J142,0)</f>
        <v>0</v>
      </c>
      <c r="BH142" s="186">
        <f>IF(N142="sníž. přenesená",J142,0)</f>
        <v>0</v>
      </c>
      <c r="BI142" s="186">
        <f>IF(N142="nulová",J142,0)</f>
        <v>0</v>
      </c>
      <c r="BJ142" s="18" t="s">
        <v>81</v>
      </c>
      <c r="BK142" s="186">
        <f>ROUND(I142*H142,2)</f>
        <v>0</v>
      </c>
      <c r="BL142" s="18" t="s">
        <v>161</v>
      </c>
      <c r="BM142" s="185" t="s">
        <v>830</v>
      </c>
    </row>
    <row r="143" spans="1:47" s="2" customFormat="1" ht="11.25">
      <c r="A143" s="35"/>
      <c r="B143" s="36"/>
      <c r="C143" s="37"/>
      <c r="D143" s="187" t="s">
        <v>163</v>
      </c>
      <c r="E143" s="37"/>
      <c r="F143" s="188" t="s">
        <v>228</v>
      </c>
      <c r="G143" s="37"/>
      <c r="H143" s="37"/>
      <c r="I143" s="189"/>
      <c r="J143" s="37"/>
      <c r="K143" s="37"/>
      <c r="L143" s="40"/>
      <c r="M143" s="190"/>
      <c r="N143" s="191"/>
      <c r="O143" s="65"/>
      <c r="P143" s="65"/>
      <c r="Q143" s="65"/>
      <c r="R143" s="65"/>
      <c r="S143" s="65"/>
      <c r="T143" s="66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8" t="s">
        <v>163</v>
      </c>
      <c r="AU143" s="18" t="s">
        <v>83</v>
      </c>
    </row>
    <row r="144" spans="2:51" s="13" customFormat="1" ht="11.25">
      <c r="B144" s="192"/>
      <c r="C144" s="193"/>
      <c r="D144" s="194" t="s">
        <v>165</v>
      </c>
      <c r="E144" s="195" t="s">
        <v>19</v>
      </c>
      <c r="F144" s="196" t="s">
        <v>810</v>
      </c>
      <c r="G144" s="193"/>
      <c r="H144" s="197">
        <v>1.164</v>
      </c>
      <c r="I144" s="198"/>
      <c r="J144" s="193"/>
      <c r="K144" s="193"/>
      <c r="L144" s="199"/>
      <c r="M144" s="200"/>
      <c r="N144" s="201"/>
      <c r="O144" s="201"/>
      <c r="P144" s="201"/>
      <c r="Q144" s="201"/>
      <c r="R144" s="201"/>
      <c r="S144" s="201"/>
      <c r="T144" s="202"/>
      <c r="AT144" s="203" t="s">
        <v>165</v>
      </c>
      <c r="AU144" s="203" t="s">
        <v>83</v>
      </c>
      <c r="AV144" s="13" t="s">
        <v>83</v>
      </c>
      <c r="AW144" s="13" t="s">
        <v>34</v>
      </c>
      <c r="AX144" s="13" t="s">
        <v>73</v>
      </c>
      <c r="AY144" s="203" t="s">
        <v>153</v>
      </c>
    </row>
    <row r="145" spans="2:51" s="13" customFormat="1" ht="11.25">
      <c r="B145" s="192"/>
      <c r="C145" s="193"/>
      <c r="D145" s="194" t="s">
        <v>165</v>
      </c>
      <c r="E145" s="195" t="s">
        <v>19</v>
      </c>
      <c r="F145" s="196" t="s">
        <v>811</v>
      </c>
      <c r="G145" s="193"/>
      <c r="H145" s="197">
        <v>1.278</v>
      </c>
      <c r="I145" s="198"/>
      <c r="J145" s="193"/>
      <c r="K145" s="193"/>
      <c r="L145" s="199"/>
      <c r="M145" s="200"/>
      <c r="N145" s="201"/>
      <c r="O145" s="201"/>
      <c r="P145" s="201"/>
      <c r="Q145" s="201"/>
      <c r="R145" s="201"/>
      <c r="S145" s="201"/>
      <c r="T145" s="202"/>
      <c r="AT145" s="203" t="s">
        <v>165</v>
      </c>
      <c r="AU145" s="203" t="s">
        <v>83</v>
      </c>
      <c r="AV145" s="13" t="s">
        <v>83</v>
      </c>
      <c r="AW145" s="13" t="s">
        <v>34</v>
      </c>
      <c r="AX145" s="13" t="s">
        <v>73</v>
      </c>
      <c r="AY145" s="203" t="s">
        <v>153</v>
      </c>
    </row>
    <row r="146" spans="2:51" s="13" customFormat="1" ht="11.25">
      <c r="B146" s="192"/>
      <c r="C146" s="193"/>
      <c r="D146" s="194" t="s">
        <v>165</v>
      </c>
      <c r="E146" s="195" t="s">
        <v>19</v>
      </c>
      <c r="F146" s="196" t="s">
        <v>812</v>
      </c>
      <c r="G146" s="193"/>
      <c r="H146" s="197">
        <v>0.935</v>
      </c>
      <c r="I146" s="198"/>
      <c r="J146" s="193"/>
      <c r="K146" s="193"/>
      <c r="L146" s="199"/>
      <c r="M146" s="200"/>
      <c r="N146" s="201"/>
      <c r="O146" s="201"/>
      <c r="P146" s="201"/>
      <c r="Q146" s="201"/>
      <c r="R146" s="201"/>
      <c r="S146" s="201"/>
      <c r="T146" s="202"/>
      <c r="AT146" s="203" t="s">
        <v>165</v>
      </c>
      <c r="AU146" s="203" t="s">
        <v>83</v>
      </c>
      <c r="AV146" s="13" t="s">
        <v>83</v>
      </c>
      <c r="AW146" s="13" t="s">
        <v>34</v>
      </c>
      <c r="AX146" s="13" t="s">
        <v>73</v>
      </c>
      <c r="AY146" s="203" t="s">
        <v>153</v>
      </c>
    </row>
    <row r="147" spans="2:51" s="14" customFormat="1" ht="11.25">
      <c r="B147" s="204"/>
      <c r="C147" s="205"/>
      <c r="D147" s="194" t="s">
        <v>165</v>
      </c>
      <c r="E147" s="206" t="s">
        <v>19</v>
      </c>
      <c r="F147" s="207" t="s">
        <v>184</v>
      </c>
      <c r="G147" s="205"/>
      <c r="H147" s="208">
        <v>3.377</v>
      </c>
      <c r="I147" s="209"/>
      <c r="J147" s="205"/>
      <c r="K147" s="205"/>
      <c r="L147" s="210"/>
      <c r="M147" s="211"/>
      <c r="N147" s="212"/>
      <c r="O147" s="212"/>
      <c r="P147" s="212"/>
      <c r="Q147" s="212"/>
      <c r="R147" s="212"/>
      <c r="S147" s="212"/>
      <c r="T147" s="213"/>
      <c r="AT147" s="214" t="s">
        <v>165</v>
      </c>
      <c r="AU147" s="214" t="s">
        <v>83</v>
      </c>
      <c r="AV147" s="14" t="s">
        <v>161</v>
      </c>
      <c r="AW147" s="14" t="s">
        <v>34</v>
      </c>
      <c r="AX147" s="14" t="s">
        <v>81</v>
      </c>
      <c r="AY147" s="214" t="s">
        <v>153</v>
      </c>
    </row>
    <row r="148" spans="1:65" s="2" customFormat="1" ht="44.25" customHeight="1">
      <c r="A148" s="35"/>
      <c r="B148" s="36"/>
      <c r="C148" s="174" t="s">
        <v>8</v>
      </c>
      <c r="D148" s="174" t="s">
        <v>156</v>
      </c>
      <c r="E148" s="175" t="s">
        <v>229</v>
      </c>
      <c r="F148" s="176" t="s">
        <v>230</v>
      </c>
      <c r="G148" s="177" t="s">
        <v>159</v>
      </c>
      <c r="H148" s="178">
        <v>9.232</v>
      </c>
      <c r="I148" s="179"/>
      <c r="J148" s="180">
        <f>ROUND(I148*H148,2)</f>
        <v>0</v>
      </c>
      <c r="K148" s="176" t="s">
        <v>160</v>
      </c>
      <c r="L148" s="40"/>
      <c r="M148" s="181" t="s">
        <v>19</v>
      </c>
      <c r="N148" s="182" t="s">
        <v>44</v>
      </c>
      <c r="O148" s="65"/>
      <c r="P148" s="183">
        <f>O148*H148</f>
        <v>0</v>
      </c>
      <c r="Q148" s="183">
        <v>0</v>
      </c>
      <c r="R148" s="183">
        <f>Q148*H148</f>
        <v>0</v>
      </c>
      <c r="S148" s="183">
        <v>0.046</v>
      </c>
      <c r="T148" s="184">
        <f>S148*H148</f>
        <v>0.42467199999999994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85" t="s">
        <v>161</v>
      </c>
      <c r="AT148" s="185" t="s">
        <v>156</v>
      </c>
      <c r="AU148" s="185" t="s">
        <v>83</v>
      </c>
      <c r="AY148" s="18" t="s">
        <v>153</v>
      </c>
      <c r="BE148" s="186">
        <f>IF(N148="základní",J148,0)</f>
        <v>0</v>
      </c>
      <c r="BF148" s="186">
        <f>IF(N148="snížená",J148,0)</f>
        <v>0</v>
      </c>
      <c r="BG148" s="186">
        <f>IF(N148="zákl. přenesená",J148,0)</f>
        <v>0</v>
      </c>
      <c r="BH148" s="186">
        <f>IF(N148="sníž. přenesená",J148,0)</f>
        <v>0</v>
      </c>
      <c r="BI148" s="186">
        <f>IF(N148="nulová",J148,0)</f>
        <v>0</v>
      </c>
      <c r="BJ148" s="18" t="s">
        <v>81</v>
      </c>
      <c r="BK148" s="186">
        <f>ROUND(I148*H148,2)</f>
        <v>0</v>
      </c>
      <c r="BL148" s="18" t="s">
        <v>161</v>
      </c>
      <c r="BM148" s="185" t="s">
        <v>831</v>
      </c>
    </row>
    <row r="149" spans="1:47" s="2" customFormat="1" ht="11.25">
      <c r="A149" s="35"/>
      <c r="B149" s="36"/>
      <c r="C149" s="37"/>
      <c r="D149" s="187" t="s">
        <v>163</v>
      </c>
      <c r="E149" s="37"/>
      <c r="F149" s="188" t="s">
        <v>232</v>
      </c>
      <c r="G149" s="37"/>
      <c r="H149" s="37"/>
      <c r="I149" s="189"/>
      <c r="J149" s="37"/>
      <c r="K149" s="37"/>
      <c r="L149" s="40"/>
      <c r="M149" s="190"/>
      <c r="N149" s="191"/>
      <c r="O149" s="65"/>
      <c r="P149" s="65"/>
      <c r="Q149" s="65"/>
      <c r="R149" s="65"/>
      <c r="S149" s="65"/>
      <c r="T149" s="66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8" t="s">
        <v>163</v>
      </c>
      <c r="AU149" s="18" t="s">
        <v>83</v>
      </c>
    </row>
    <row r="150" spans="2:51" s="13" customFormat="1" ht="11.25">
      <c r="B150" s="192"/>
      <c r="C150" s="193"/>
      <c r="D150" s="194" t="s">
        <v>165</v>
      </c>
      <c r="E150" s="195" t="s">
        <v>19</v>
      </c>
      <c r="F150" s="196" t="s">
        <v>815</v>
      </c>
      <c r="G150" s="193"/>
      <c r="H150" s="197">
        <v>3.091</v>
      </c>
      <c r="I150" s="198"/>
      <c r="J150" s="193"/>
      <c r="K150" s="193"/>
      <c r="L150" s="199"/>
      <c r="M150" s="200"/>
      <c r="N150" s="201"/>
      <c r="O150" s="201"/>
      <c r="P150" s="201"/>
      <c r="Q150" s="201"/>
      <c r="R150" s="201"/>
      <c r="S150" s="201"/>
      <c r="T150" s="202"/>
      <c r="AT150" s="203" t="s">
        <v>165</v>
      </c>
      <c r="AU150" s="203" t="s">
        <v>83</v>
      </c>
      <c r="AV150" s="13" t="s">
        <v>83</v>
      </c>
      <c r="AW150" s="13" t="s">
        <v>34</v>
      </c>
      <c r="AX150" s="13" t="s">
        <v>73</v>
      </c>
      <c r="AY150" s="203" t="s">
        <v>153</v>
      </c>
    </row>
    <row r="151" spans="2:51" s="13" customFormat="1" ht="11.25">
      <c r="B151" s="192"/>
      <c r="C151" s="193"/>
      <c r="D151" s="194" t="s">
        <v>165</v>
      </c>
      <c r="E151" s="195" t="s">
        <v>19</v>
      </c>
      <c r="F151" s="196" t="s">
        <v>816</v>
      </c>
      <c r="G151" s="193"/>
      <c r="H151" s="197">
        <v>2.506</v>
      </c>
      <c r="I151" s="198"/>
      <c r="J151" s="193"/>
      <c r="K151" s="193"/>
      <c r="L151" s="199"/>
      <c r="M151" s="200"/>
      <c r="N151" s="201"/>
      <c r="O151" s="201"/>
      <c r="P151" s="201"/>
      <c r="Q151" s="201"/>
      <c r="R151" s="201"/>
      <c r="S151" s="201"/>
      <c r="T151" s="202"/>
      <c r="AT151" s="203" t="s">
        <v>165</v>
      </c>
      <c r="AU151" s="203" t="s">
        <v>83</v>
      </c>
      <c r="AV151" s="13" t="s">
        <v>83</v>
      </c>
      <c r="AW151" s="13" t="s">
        <v>34</v>
      </c>
      <c r="AX151" s="13" t="s">
        <v>73</v>
      </c>
      <c r="AY151" s="203" t="s">
        <v>153</v>
      </c>
    </row>
    <row r="152" spans="2:51" s="13" customFormat="1" ht="11.25">
      <c r="B152" s="192"/>
      <c r="C152" s="193"/>
      <c r="D152" s="194" t="s">
        <v>165</v>
      </c>
      <c r="E152" s="195" t="s">
        <v>19</v>
      </c>
      <c r="F152" s="196" t="s">
        <v>817</v>
      </c>
      <c r="G152" s="193"/>
      <c r="H152" s="197">
        <v>3.635</v>
      </c>
      <c r="I152" s="198"/>
      <c r="J152" s="193"/>
      <c r="K152" s="193"/>
      <c r="L152" s="199"/>
      <c r="M152" s="200"/>
      <c r="N152" s="201"/>
      <c r="O152" s="201"/>
      <c r="P152" s="201"/>
      <c r="Q152" s="201"/>
      <c r="R152" s="201"/>
      <c r="S152" s="201"/>
      <c r="T152" s="202"/>
      <c r="AT152" s="203" t="s">
        <v>165</v>
      </c>
      <c r="AU152" s="203" t="s">
        <v>83</v>
      </c>
      <c r="AV152" s="13" t="s">
        <v>83</v>
      </c>
      <c r="AW152" s="13" t="s">
        <v>34</v>
      </c>
      <c r="AX152" s="13" t="s">
        <v>73</v>
      </c>
      <c r="AY152" s="203" t="s">
        <v>153</v>
      </c>
    </row>
    <row r="153" spans="2:51" s="14" customFormat="1" ht="11.25">
      <c r="B153" s="204"/>
      <c r="C153" s="205"/>
      <c r="D153" s="194" t="s">
        <v>165</v>
      </c>
      <c r="E153" s="206" t="s">
        <v>19</v>
      </c>
      <c r="F153" s="207" t="s">
        <v>184</v>
      </c>
      <c r="G153" s="205"/>
      <c r="H153" s="208">
        <v>9.232</v>
      </c>
      <c r="I153" s="209"/>
      <c r="J153" s="205"/>
      <c r="K153" s="205"/>
      <c r="L153" s="210"/>
      <c r="M153" s="211"/>
      <c r="N153" s="212"/>
      <c r="O153" s="212"/>
      <c r="P153" s="212"/>
      <c r="Q153" s="212"/>
      <c r="R153" s="212"/>
      <c r="S153" s="212"/>
      <c r="T153" s="213"/>
      <c r="AT153" s="214" t="s">
        <v>165</v>
      </c>
      <c r="AU153" s="214" t="s">
        <v>83</v>
      </c>
      <c r="AV153" s="14" t="s">
        <v>161</v>
      </c>
      <c r="AW153" s="14" t="s">
        <v>34</v>
      </c>
      <c r="AX153" s="14" t="s">
        <v>81</v>
      </c>
      <c r="AY153" s="214" t="s">
        <v>153</v>
      </c>
    </row>
    <row r="154" spans="1:65" s="2" customFormat="1" ht="24.2" customHeight="1">
      <c r="A154" s="35"/>
      <c r="B154" s="36"/>
      <c r="C154" s="174" t="s">
        <v>233</v>
      </c>
      <c r="D154" s="174" t="s">
        <v>156</v>
      </c>
      <c r="E154" s="175" t="s">
        <v>234</v>
      </c>
      <c r="F154" s="176" t="s">
        <v>235</v>
      </c>
      <c r="G154" s="177" t="s">
        <v>159</v>
      </c>
      <c r="H154" s="178">
        <v>0.27</v>
      </c>
      <c r="I154" s="179"/>
      <c r="J154" s="180">
        <f>ROUND(I154*H154,2)</f>
        <v>0</v>
      </c>
      <c r="K154" s="176" t="s">
        <v>160</v>
      </c>
      <c r="L154" s="40"/>
      <c r="M154" s="181" t="s">
        <v>19</v>
      </c>
      <c r="N154" s="182" t="s">
        <v>44</v>
      </c>
      <c r="O154" s="65"/>
      <c r="P154" s="183">
        <f>O154*H154</f>
        <v>0</v>
      </c>
      <c r="Q154" s="183">
        <v>0</v>
      </c>
      <c r="R154" s="183">
        <f>Q154*H154</f>
        <v>0</v>
      </c>
      <c r="S154" s="183">
        <v>0.261</v>
      </c>
      <c r="T154" s="184">
        <f>S154*H154</f>
        <v>0.07047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85" t="s">
        <v>161</v>
      </c>
      <c r="AT154" s="185" t="s">
        <v>156</v>
      </c>
      <c r="AU154" s="185" t="s">
        <v>83</v>
      </c>
      <c r="AY154" s="18" t="s">
        <v>153</v>
      </c>
      <c r="BE154" s="186">
        <f>IF(N154="základní",J154,0)</f>
        <v>0</v>
      </c>
      <c r="BF154" s="186">
        <f>IF(N154="snížená",J154,0)</f>
        <v>0</v>
      </c>
      <c r="BG154" s="186">
        <f>IF(N154="zákl. přenesená",J154,0)</f>
        <v>0</v>
      </c>
      <c r="BH154" s="186">
        <f>IF(N154="sníž. přenesená",J154,0)</f>
        <v>0</v>
      </c>
      <c r="BI154" s="186">
        <f>IF(N154="nulová",J154,0)</f>
        <v>0</v>
      </c>
      <c r="BJ154" s="18" t="s">
        <v>81</v>
      </c>
      <c r="BK154" s="186">
        <f>ROUND(I154*H154,2)</f>
        <v>0</v>
      </c>
      <c r="BL154" s="18" t="s">
        <v>161</v>
      </c>
      <c r="BM154" s="185" t="s">
        <v>832</v>
      </c>
    </row>
    <row r="155" spans="1:47" s="2" customFormat="1" ht="11.25">
      <c r="A155" s="35"/>
      <c r="B155" s="36"/>
      <c r="C155" s="37"/>
      <c r="D155" s="187" t="s">
        <v>163</v>
      </c>
      <c r="E155" s="37"/>
      <c r="F155" s="188" t="s">
        <v>237</v>
      </c>
      <c r="G155" s="37"/>
      <c r="H155" s="37"/>
      <c r="I155" s="189"/>
      <c r="J155" s="37"/>
      <c r="K155" s="37"/>
      <c r="L155" s="40"/>
      <c r="M155" s="190"/>
      <c r="N155" s="191"/>
      <c r="O155" s="65"/>
      <c r="P155" s="65"/>
      <c r="Q155" s="65"/>
      <c r="R155" s="65"/>
      <c r="S155" s="65"/>
      <c r="T155" s="66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8" t="s">
        <v>163</v>
      </c>
      <c r="AU155" s="18" t="s">
        <v>83</v>
      </c>
    </row>
    <row r="156" spans="2:51" s="13" customFormat="1" ht="11.25">
      <c r="B156" s="192"/>
      <c r="C156" s="193"/>
      <c r="D156" s="194" t="s">
        <v>165</v>
      </c>
      <c r="E156" s="195" t="s">
        <v>19</v>
      </c>
      <c r="F156" s="196" t="s">
        <v>833</v>
      </c>
      <c r="G156" s="193"/>
      <c r="H156" s="197">
        <v>0.27</v>
      </c>
      <c r="I156" s="198"/>
      <c r="J156" s="193"/>
      <c r="K156" s="193"/>
      <c r="L156" s="199"/>
      <c r="M156" s="200"/>
      <c r="N156" s="201"/>
      <c r="O156" s="201"/>
      <c r="P156" s="201"/>
      <c r="Q156" s="201"/>
      <c r="R156" s="201"/>
      <c r="S156" s="201"/>
      <c r="T156" s="202"/>
      <c r="AT156" s="203" t="s">
        <v>165</v>
      </c>
      <c r="AU156" s="203" t="s">
        <v>83</v>
      </c>
      <c r="AV156" s="13" t="s">
        <v>83</v>
      </c>
      <c r="AW156" s="13" t="s">
        <v>34</v>
      </c>
      <c r="AX156" s="13" t="s">
        <v>81</v>
      </c>
      <c r="AY156" s="203" t="s">
        <v>153</v>
      </c>
    </row>
    <row r="157" spans="1:65" s="2" customFormat="1" ht="37.9" customHeight="1">
      <c r="A157" s="35"/>
      <c r="B157" s="36"/>
      <c r="C157" s="174" t="s">
        <v>239</v>
      </c>
      <c r="D157" s="174" t="s">
        <v>156</v>
      </c>
      <c r="E157" s="175" t="s">
        <v>240</v>
      </c>
      <c r="F157" s="176" t="s">
        <v>241</v>
      </c>
      <c r="G157" s="177" t="s">
        <v>242</v>
      </c>
      <c r="H157" s="178">
        <v>1</v>
      </c>
      <c r="I157" s="179"/>
      <c r="J157" s="180">
        <f>ROUND(I157*H157,2)</f>
        <v>0</v>
      </c>
      <c r="K157" s="176" t="s">
        <v>206</v>
      </c>
      <c r="L157" s="40"/>
      <c r="M157" s="181" t="s">
        <v>19</v>
      </c>
      <c r="N157" s="182" t="s">
        <v>44</v>
      </c>
      <c r="O157" s="65"/>
      <c r="P157" s="183">
        <f>O157*H157</f>
        <v>0</v>
      </c>
      <c r="Q157" s="183">
        <v>1E-05</v>
      </c>
      <c r="R157" s="183">
        <f>Q157*H157</f>
        <v>1E-05</v>
      </c>
      <c r="S157" s="183">
        <v>0</v>
      </c>
      <c r="T157" s="184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85" t="s">
        <v>161</v>
      </c>
      <c r="AT157" s="185" t="s">
        <v>156</v>
      </c>
      <c r="AU157" s="185" t="s">
        <v>83</v>
      </c>
      <c r="AY157" s="18" t="s">
        <v>153</v>
      </c>
      <c r="BE157" s="186">
        <f>IF(N157="základní",J157,0)</f>
        <v>0</v>
      </c>
      <c r="BF157" s="186">
        <f>IF(N157="snížená",J157,0)</f>
        <v>0</v>
      </c>
      <c r="BG157" s="186">
        <f>IF(N157="zákl. přenesená",J157,0)</f>
        <v>0</v>
      </c>
      <c r="BH157" s="186">
        <f>IF(N157="sníž. přenesená",J157,0)</f>
        <v>0</v>
      </c>
      <c r="BI157" s="186">
        <f>IF(N157="nulová",J157,0)</f>
        <v>0</v>
      </c>
      <c r="BJ157" s="18" t="s">
        <v>81</v>
      </c>
      <c r="BK157" s="186">
        <f>ROUND(I157*H157,2)</f>
        <v>0</v>
      </c>
      <c r="BL157" s="18" t="s">
        <v>161</v>
      </c>
      <c r="BM157" s="185" t="s">
        <v>834</v>
      </c>
    </row>
    <row r="158" spans="2:63" s="12" customFormat="1" ht="22.9" customHeight="1">
      <c r="B158" s="158"/>
      <c r="C158" s="159"/>
      <c r="D158" s="160" t="s">
        <v>72</v>
      </c>
      <c r="E158" s="172" t="s">
        <v>244</v>
      </c>
      <c r="F158" s="172" t="s">
        <v>245</v>
      </c>
      <c r="G158" s="159"/>
      <c r="H158" s="159"/>
      <c r="I158" s="162"/>
      <c r="J158" s="173">
        <f>BK158</f>
        <v>0</v>
      </c>
      <c r="K158" s="159"/>
      <c r="L158" s="164"/>
      <c r="M158" s="165"/>
      <c r="N158" s="166"/>
      <c r="O158" s="166"/>
      <c r="P158" s="167">
        <f>SUM(P159:P170)</f>
        <v>0</v>
      </c>
      <c r="Q158" s="166"/>
      <c r="R158" s="167">
        <f>SUM(R159:R170)</f>
        <v>0</v>
      </c>
      <c r="S158" s="166"/>
      <c r="T158" s="168">
        <f>SUM(T159:T170)</f>
        <v>0</v>
      </c>
      <c r="AR158" s="169" t="s">
        <v>81</v>
      </c>
      <c r="AT158" s="170" t="s">
        <v>72</v>
      </c>
      <c r="AU158" s="170" t="s">
        <v>81</v>
      </c>
      <c r="AY158" s="169" t="s">
        <v>153</v>
      </c>
      <c r="BK158" s="171">
        <f>SUM(BK159:BK170)</f>
        <v>0</v>
      </c>
    </row>
    <row r="159" spans="1:65" s="2" customFormat="1" ht="37.9" customHeight="1">
      <c r="A159" s="35"/>
      <c r="B159" s="36"/>
      <c r="C159" s="174" t="s">
        <v>246</v>
      </c>
      <c r="D159" s="174" t="s">
        <v>156</v>
      </c>
      <c r="E159" s="175" t="s">
        <v>791</v>
      </c>
      <c r="F159" s="176" t="s">
        <v>792</v>
      </c>
      <c r="G159" s="177" t="s">
        <v>249</v>
      </c>
      <c r="H159" s="178">
        <v>2.41</v>
      </c>
      <c r="I159" s="179"/>
      <c r="J159" s="180">
        <f>ROUND(I159*H159,2)</f>
        <v>0</v>
      </c>
      <c r="K159" s="176" t="s">
        <v>160</v>
      </c>
      <c r="L159" s="40"/>
      <c r="M159" s="181" t="s">
        <v>19</v>
      </c>
      <c r="N159" s="182" t="s">
        <v>44</v>
      </c>
      <c r="O159" s="65"/>
      <c r="P159" s="183">
        <f>O159*H159</f>
        <v>0</v>
      </c>
      <c r="Q159" s="183">
        <v>0</v>
      </c>
      <c r="R159" s="183">
        <f>Q159*H159</f>
        <v>0</v>
      </c>
      <c r="S159" s="183">
        <v>0</v>
      </c>
      <c r="T159" s="184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85" t="s">
        <v>161</v>
      </c>
      <c r="AT159" s="185" t="s">
        <v>156</v>
      </c>
      <c r="AU159" s="185" t="s">
        <v>83</v>
      </c>
      <c r="AY159" s="18" t="s">
        <v>153</v>
      </c>
      <c r="BE159" s="186">
        <f>IF(N159="základní",J159,0)</f>
        <v>0</v>
      </c>
      <c r="BF159" s="186">
        <f>IF(N159="snížená",J159,0)</f>
        <v>0</v>
      </c>
      <c r="BG159" s="186">
        <f>IF(N159="zákl. přenesená",J159,0)</f>
        <v>0</v>
      </c>
      <c r="BH159" s="186">
        <f>IF(N159="sníž. přenesená",J159,0)</f>
        <v>0</v>
      </c>
      <c r="BI159" s="186">
        <f>IF(N159="nulová",J159,0)</f>
        <v>0</v>
      </c>
      <c r="BJ159" s="18" t="s">
        <v>81</v>
      </c>
      <c r="BK159" s="186">
        <f>ROUND(I159*H159,2)</f>
        <v>0</v>
      </c>
      <c r="BL159" s="18" t="s">
        <v>161</v>
      </c>
      <c r="BM159" s="185" t="s">
        <v>835</v>
      </c>
    </row>
    <row r="160" spans="1:47" s="2" customFormat="1" ht="11.25">
      <c r="A160" s="35"/>
      <c r="B160" s="36"/>
      <c r="C160" s="37"/>
      <c r="D160" s="187" t="s">
        <v>163</v>
      </c>
      <c r="E160" s="37"/>
      <c r="F160" s="188" t="s">
        <v>794</v>
      </c>
      <c r="G160" s="37"/>
      <c r="H160" s="37"/>
      <c r="I160" s="189"/>
      <c r="J160" s="37"/>
      <c r="K160" s="37"/>
      <c r="L160" s="40"/>
      <c r="M160" s="190"/>
      <c r="N160" s="191"/>
      <c r="O160" s="65"/>
      <c r="P160" s="65"/>
      <c r="Q160" s="65"/>
      <c r="R160" s="65"/>
      <c r="S160" s="65"/>
      <c r="T160" s="66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8" t="s">
        <v>163</v>
      </c>
      <c r="AU160" s="18" t="s">
        <v>83</v>
      </c>
    </row>
    <row r="161" spans="1:65" s="2" customFormat="1" ht="33" customHeight="1">
      <c r="A161" s="35"/>
      <c r="B161" s="36"/>
      <c r="C161" s="174" t="s">
        <v>212</v>
      </c>
      <c r="D161" s="174" t="s">
        <v>156</v>
      </c>
      <c r="E161" s="175" t="s">
        <v>252</v>
      </c>
      <c r="F161" s="176" t="s">
        <v>253</v>
      </c>
      <c r="G161" s="177" t="s">
        <v>249</v>
      </c>
      <c r="H161" s="178">
        <v>2.41</v>
      </c>
      <c r="I161" s="179"/>
      <c r="J161" s="180">
        <f>ROUND(I161*H161,2)</f>
        <v>0</v>
      </c>
      <c r="K161" s="176" t="s">
        <v>160</v>
      </c>
      <c r="L161" s="40"/>
      <c r="M161" s="181" t="s">
        <v>19</v>
      </c>
      <c r="N161" s="182" t="s">
        <v>44</v>
      </c>
      <c r="O161" s="65"/>
      <c r="P161" s="183">
        <f>O161*H161</f>
        <v>0</v>
      </c>
      <c r="Q161" s="183">
        <v>0</v>
      </c>
      <c r="R161" s="183">
        <f>Q161*H161</f>
        <v>0</v>
      </c>
      <c r="S161" s="183">
        <v>0</v>
      </c>
      <c r="T161" s="184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85" t="s">
        <v>161</v>
      </c>
      <c r="AT161" s="185" t="s">
        <v>156</v>
      </c>
      <c r="AU161" s="185" t="s">
        <v>83</v>
      </c>
      <c r="AY161" s="18" t="s">
        <v>153</v>
      </c>
      <c r="BE161" s="186">
        <f>IF(N161="základní",J161,0)</f>
        <v>0</v>
      </c>
      <c r="BF161" s="186">
        <f>IF(N161="snížená",J161,0)</f>
        <v>0</v>
      </c>
      <c r="BG161" s="186">
        <f>IF(N161="zákl. přenesená",J161,0)</f>
        <v>0</v>
      </c>
      <c r="BH161" s="186">
        <f>IF(N161="sníž. přenesená",J161,0)</f>
        <v>0</v>
      </c>
      <c r="BI161" s="186">
        <f>IF(N161="nulová",J161,0)</f>
        <v>0</v>
      </c>
      <c r="BJ161" s="18" t="s">
        <v>81</v>
      </c>
      <c r="BK161" s="186">
        <f>ROUND(I161*H161,2)</f>
        <v>0</v>
      </c>
      <c r="BL161" s="18" t="s">
        <v>161</v>
      </c>
      <c r="BM161" s="185" t="s">
        <v>836</v>
      </c>
    </row>
    <row r="162" spans="1:47" s="2" customFormat="1" ht="11.25">
      <c r="A162" s="35"/>
      <c r="B162" s="36"/>
      <c r="C162" s="37"/>
      <c r="D162" s="187" t="s">
        <v>163</v>
      </c>
      <c r="E162" s="37"/>
      <c r="F162" s="188" t="s">
        <v>255</v>
      </c>
      <c r="G162" s="37"/>
      <c r="H162" s="37"/>
      <c r="I162" s="189"/>
      <c r="J162" s="37"/>
      <c r="K162" s="37"/>
      <c r="L162" s="40"/>
      <c r="M162" s="190"/>
      <c r="N162" s="191"/>
      <c r="O162" s="65"/>
      <c r="P162" s="65"/>
      <c r="Q162" s="65"/>
      <c r="R162" s="65"/>
      <c r="S162" s="65"/>
      <c r="T162" s="66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8" t="s">
        <v>163</v>
      </c>
      <c r="AU162" s="18" t="s">
        <v>83</v>
      </c>
    </row>
    <row r="163" spans="1:65" s="2" customFormat="1" ht="44.25" customHeight="1">
      <c r="A163" s="35"/>
      <c r="B163" s="36"/>
      <c r="C163" s="174" t="s">
        <v>256</v>
      </c>
      <c r="D163" s="174" t="s">
        <v>156</v>
      </c>
      <c r="E163" s="175" t="s">
        <v>257</v>
      </c>
      <c r="F163" s="176" t="s">
        <v>258</v>
      </c>
      <c r="G163" s="177" t="s">
        <v>249</v>
      </c>
      <c r="H163" s="178">
        <v>45.79</v>
      </c>
      <c r="I163" s="179"/>
      <c r="J163" s="180">
        <f>ROUND(I163*H163,2)</f>
        <v>0</v>
      </c>
      <c r="K163" s="176" t="s">
        <v>160</v>
      </c>
      <c r="L163" s="40"/>
      <c r="M163" s="181" t="s">
        <v>19</v>
      </c>
      <c r="N163" s="182" t="s">
        <v>44</v>
      </c>
      <c r="O163" s="65"/>
      <c r="P163" s="183">
        <f>O163*H163</f>
        <v>0</v>
      </c>
      <c r="Q163" s="183">
        <v>0</v>
      </c>
      <c r="R163" s="183">
        <f>Q163*H163</f>
        <v>0</v>
      </c>
      <c r="S163" s="183">
        <v>0</v>
      </c>
      <c r="T163" s="184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85" t="s">
        <v>161</v>
      </c>
      <c r="AT163" s="185" t="s">
        <v>156</v>
      </c>
      <c r="AU163" s="185" t="s">
        <v>83</v>
      </c>
      <c r="AY163" s="18" t="s">
        <v>153</v>
      </c>
      <c r="BE163" s="186">
        <f>IF(N163="základní",J163,0)</f>
        <v>0</v>
      </c>
      <c r="BF163" s="186">
        <f>IF(N163="snížená",J163,0)</f>
        <v>0</v>
      </c>
      <c r="BG163" s="186">
        <f>IF(N163="zákl. přenesená",J163,0)</f>
        <v>0</v>
      </c>
      <c r="BH163" s="186">
        <f>IF(N163="sníž. přenesená",J163,0)</f>
        <v>0</v>
      </c>
      <c r="BI163" s="186">
        <f>IF(N163="nulová",J163,0)</f>
        <v>0</v>
      </c>
      <c r="BJ163" s="18" t="s">
        <v>81</v>
      </c>
      <c r="BK163" s="186">
        <f>ROUND(I163*H163,2)</f>
        <v>0</v>
      </c>
      <c r="BL163" s="18" t="s">
        <v>161</v>
      </c>
      <c r="BM163" s="185" t="s">
        <v>837</v>
      </c>
    </row>
    <row r="164" spans="1:47" s="2" customFormat="1" ht="11.25">
      <c r="A164" s="35"/>
      <c r="B164" s="36"/>
      <c r="C164" s="37"/>
      <c r="D164" s="187" t="s">
        <v>163</v>
      </c>
      <c r="E164" s="37"/>
      <c r="F164" s="188" t="s">
        <v>260</v>
      </c>
      <c r="G164" s="37"/>
      <c r="H164" s="37"/>
      <c r="I164" s="189"/>
      <c r="J164" s="37"/>
      <c r="K164" s="37"/>
      <c r="L164" s="40"/>
      <c r="M164" s="190"/>
      <c r="N164" s="191"/>
      <c r="O164" s="65"/>
      <c r="P164" s="65"/>
      <c r="Q164" s="65"/>
      <c r="R164" s="65"/>
      <c r="S164" s="65"/>
      <c r="T164" s="66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8" t="s">
        <v>163</v>
      </c>
      <c r="AU164" s="18" t="s">
        <v>83</v>
      </c>
    </row>
    <row r="165" spans="2:51" s="13" customFormat="1" ht="11.25">
      <c r="B165" s="192"/>
      <c r="C165" s="193"/>
      <c r="D165" s="194" t="s">
        <v>165</v>
      </c>
      <c r="E165" s="195" t="s">
        <v>19</v>
      </c>
      <c r="F165" s="196" t="s">
        <v>838</v>
      </c>
      <c r="G165" s="193"/>
      <c r="H165" s="197">
        <v>45.79</v>
      </c>
      <c r="I165" s="198"/>
      <c r="J165" s="193"/>
      <c r="K165" s="193"/>
      <c r="L165" s="199"/>
      <c r="M165" s="200"/>
      <c r="N165" s="201"/>
      <c r="O165" s="201"/>
      <c r="P165" s="201"/>
      <c r="Q165" s="201"/>
      <c r="R165" s="201"/>
      <c r="S165" s="201"/>
      <c r="T165" s="202"/>
      <c r="AT165" s="203" t="s">
        <v>165</v>
      </c>
      <c r="AU165" s="203" t="s">
        <v>83</v>
      </c>
      <c r="AV165" s="13" t="s">
        <v>83</v>
      </c>
      <c r="AW165" s="13" t="s">
        <v>34</v>
      </c>
      <c r="AX165" s="13" t="s">
        <v>81</v>
      </c>
      <c r="AY165" s="203" t="s">
        <v>153</v>
      </c>
    </row>
    <row r="166" spans="1:65" s="2" customFormat="1" ht="44.25" customHeight="1">
      <c r="A166" s="35"/>
      <c r="B166" s="36"/>
      <c r="C166" s="174" t="s">
        <v>262</v>
      </c>
      <c r="D166" s="174" t="s">
        <v>156</v>
      </c>
      <c r="E166" s="175" t="s">
        <v>263</v>
      </c>
      <c r="F166" s="176" t="s">
        <v>264</v>
      </c>
      <c r="G166" s="177" t="s">
        <v>249</v>
      </c>
      <c r="H166" s="178">
        <v>1.436</v>
      </c>
      <c r="I166" s="179"/>
      <c r="J166" s="180">
        <f>ROUND(I166*H166,2)</f>
        <v>0</v>
      </c>
      <c r="K166" s="176" t="s">
        <v>160</v>
      </c>
      <c r="L166" s="40"/>
      <c r="M166" s="181" t="s">
        <v>19</v>
      </c>
      <c r="N166" s="182" t="s">
        <v>44</v>
      </c>
      <c r="O166" s="65"/>
      <c r="P166" s="183">
        <f>O166*H166</f>
        <v>0</v>
      </c>
      <c r="Q166" s="183">
        <v>0</v>
      </c>
      <c r="R166" s="183">
        <f>Q166*H166</f>
        <v>0</v>
      </c>
      <c r="S166" s="183">
        <v>0</v>
      </c>
      <c r="T166" s="184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85" t="s">
        <v>161</v>
      </c>
      <c r="AT166" s="185" t="s">
        <v>156</v>
      </c>
      <c r="AU166" s="185" t="s">
        <v>83</v>
      </c>
      <c r="AY166" s="18" t="s">
        <v>153</v>
      </c>
      <c r="BE166" s="186">
        <f>IF(N166="základní",J166,0)</f>
        <v>0</v>
      </c>
      <c r="BF166" s="186">
        <f>IF(N166="snížená",J166,0)</f>
        <v>0</v>
      </c>
      <c r="BG166" s="186">
        <f>IF(N166="zákl. přenesená",J166,0)</f>
        <v>0</v>
      </c>
      <c r="BH166" s="186">
        <f>IF(N166="sníž. přenesená",J166,0)</f>
        <v>0</v>
      </c>
      <c r="BI166" s="186">
        <f>IF(N166="nulová",J166,0)</f>
        <v>0</v>
      </c>
      <c r="BJ166" s="18" t="s">
        <v>81</v>
      </c>
      <c r="BK166" s="186">
        <f>ROUND(I166*H166,2)</f>
        <v>0</v>
      </c>
      <c r="BL166" s="18" t="s">
        <v>161</v>
      </c>
      <c r="BM166" s="185" t="s">
        <v>839</v>
      </c>
    </row>
    <row r="167" spans="1:47" s="2" customFormat="1" ht="11.25">
      <c r="A167" s="35"/>
      <c r="B167" s="36"/>
      <c r="C167" s="37"/>
      <c r="D167" s="187" t="s">
        <v>163</v>
      </c>
      <c r="E167" s="37"/>
      <c r="F167" s="188" t="s">
        <v>266</v>
      </c>
      <c r="G167" s="37"/>
      <c r="H167" s="37"/>
      <c r="I167" s="189"/>
      <c r="J167" s="37"/>
      <c r="K167" s="37"/>
      <c r="L167" s="40"/>
      <c r="M167" s="190"/>
      <c r="N167" s="191"/>
      <c r="O167" s="65"/>
      <c r="P167" s="65"/>
      <c r="Q167" s="65"/>
      <c r="R167" s="65"/>
      <c r="S167" s="65"/>
      <c r="T167" s="66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8" t="s">
        <v>163</v>
      </c>
      <c r="AU167" s="18" t="s">
        <v>83</v>
      </c>
    </row>
    <row r="168" spans="2:51" s="13" customFormat="1" ht="11.25">
      <c r="B168" s="192"/>
      <c r="C168" s="193"/>
      <c r="D168" s="194" t="s">
        <v>165</v>
      </c>
      <c r="E168" s="195" t="s">
        <v>19</v>
      </c>
      <c r="F168" s="196" t="s">
        <v>840</v>
      </c>
      <c r="G168" s="193"/>
      <c r="H168" s="197">
        <v>1.436</v>
      </c>
      <c r="I168" s="198"/>
      <c r="J168" s="193"/>
      <c r="K168" s="193"/>
      <c r="L168" s="199"/>
      <c r="M168" s="200"/>
      <c r="N168" s="201"/>
      <c r="O168" s="201"/>
      <c r="P168" s="201"/>
      <c r="Q168" s="201"/>
      <c r="R168" s="201"/>
      <c r="S168" s="201"/>
      <c r="T168" s="202"/>
      <c r="AT168" s="203" t="s">
        <v>165</v>
      </c>
      <c r="AU168" s="203" t="s">
        <v>83</v>
      </c>
      <c r="AV168" s="13" t="s">
        <v>83</v>
      </c>
      <c r="AW168" s="13" t="s">
        <v>34</v>
      </c>
      <c r="AX168" s="13" t="s">
        <v>81</v>
      </c>
      <c r="AY168" s="203" t="s">
        <v>153</v>
      </c>
    </row>
    <row r="169" spans="1:65" s="2" customFormat="1" ht="44.25" customHeight="1">
      <c r="A169" s="35"/>
      <c r="B169" s="36"/>
      <c r="C169" s="174" t="s">
        <v>268</v>
      </c>
      <c r="D169" s="174" t="s">
        <v>156</v>
      </c>
      <c r="E169" s="175" t="s">
        <v>269</v>
      </c>
      <c r="F169" s="176" t="s">
        <v>270</v>
      </c>
      <c r="G169" s="177" t="s">
        <v>249</v>
      </c>
      <c r="H169" s="178">
        <v>0.974</v>
      </c>
      <c r="I169" s="179"/>
      <c r="J169" s="180">
        <f>ROUND(I169*H169,2)</f>
        <v>0</v>
      </c>
      <c r="K169" s="176" t="s">
        <v>160</v>
      </c>
      <c r="L169" s="40"/>
      <c r="M169" s="181" t="s">
        <v>19</v>
      </c>
      <c r="N169" s="182" t="s">
        <v>44</v>
      </c>
      <c r="O169" s="65"/>
      <c r="P169" s="183">
        <f>O169*H169</f>
        <v>0</v>
      </c>
      <c r="Q169" s="183">
        <v>0</v>
      </c>
      <c r="R169" s="183">
        <f>Q169*H169</f>
        <v>0</v>
      </c>
      <c r="S169" s="183">
        <v>0</v>
      </c>
      <c r="T169" s="184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85" t="s">
        <v>161</v>
      </c>
      <c r="AT169" s="185" t="s">
        <v>156</v>
      </c>
      <c r="AU169" s="185" t="s">
        <v>83</v>
      </c>
      <c r="AY169" s="18" t="s">
        <v>153</v>
      </c>
      <c r="BE169" s="186">
        <f>IF(N169="základní",J169,0)</f>
        <v>0</v>
      </c>
      <c r="BF169" s="186">
        <f>IF(N169="snížená",J169,0)</f>
        <v>0</v>
      </c>
      <c r="BG169" s="186">
        <f>IF(N169="zákl. přenesená",J169,0)</f>
        <v>0</v>
      </c>
      <c r="BH169" s="186">
        <f>IF(N169="sníž. přenesená",J169,0)</f>
        <v>0</v>
      </c>
      <c r="BI169" s="186">
        <f>IF(N169="nulová",J169,0)</f>
        <v>0</v>
      </c>
      <c r="BJ169" s="18" t="s">
        <v>81</v>
      </c>
      <c r="BK169" s="186">
        <f>ROUND(I169*H169,2)</f>
        <v>0</v>
      </c>
      <c r="BL169" s="18" t="s">
        <v>161</v>
      </c>
      <c r="BM169" s="185" t="s">
        <v>841</v>
      </c>
    </row>
    <row r="170" spans="1:47" s="2" customFormat="1" ht="11.25">
      <c r="A170" s="35"/>
      <c r="B170" s="36"/>
      <c r="C170" s="37"/>
      <c r="D170" s="187" t="s">
        <v>163</v>
      </c>
      <c r="E170" s="37"/>
      <c r="F170" s="188" t="s">
        <v>272</v>
      </c>
      <c r="G170" s="37"/>
      <c r="H170" s="37"/>
      <c r="I170" s="189"/>
      <c r="J170" s="37"/>
      <c r="K170" s="37"/>
      <c r="L170" s="40"/>
      <c r="M170" s="190"/>
      <c r="N170" s="191"/>
      <c r="O170" s="65"/>
      <c r="P170" s="65"/>
      <c r="Q170" s="65"/>
      <c r="R170" s="65"/>
      <c r="S170" s="65"/>
      <c r="T170" s="66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8" t="s">
        <v>163</v>
      </c>
      <c r="AU170" s="18" t="s">
        <v>83</v>
      </c>
    </row>
    <row r="171" spans="2:63" s="12" customFormat="1" ht="25.9" customHeight="1">
      <c r="B171" s="158"/>
      <c r="C171" s="159"/>
      <c r="D171" s="160" t="s">
        <v>72</v>
      </c>
      <c r="E171" s="161" t="s">
        <v>273</v>
      </c>
      <c r="F171" s="161" t="s">
        <v>274</v>
      </c>
      <c r="G171" s="159"/>
      <c r="H171" s="159"/>
      <c r="I171" s="162"/>
      <c r="J171" s="163">
        <f>BK171</f>
        <v>0</v>
      </c>
      <c r="K171" s="159"/>
      <c r="L171" s="164"/>
      <c r="M171" s="165"/>
      <c r="N171" s="166"/>
      <c r="O171" s="166"/>
      <c r="P171" s="167">
        <f>P172+P195+P205+P219+P254+P284+P294+P300+P318+P326+P340+P347+P368+P378</f>
        <v>0</v>
      </c>
      <c r="Q171" s="166"/>
      <c r="R171" s="167">
        <f>R172+R195+R205+R219+R254+R284+R294+R300+R318+R326+R340+R347+R368+R378</f>
        <v>1.0240755186</v>
      </c>
      <c r="S171" s="166"/>
      <c r="T171" s="168">
        <f>T172+T195+T205+T219+T254+T284+T294+T300+T318+T326+T340+T347+T368+T378</f>
        <v>0.142578</v>
      </c>
      <c r="AR171" s="169" t="s">
        <v>83</v>
      </c>
      <c r="AT171" s="170" t="s">
        <v>72</v>
      </c>
      <c r="AU171" s="170" t="s">
        <v>73</v>
      </c>
      <c r="AY171" s="169" t="s">
        <v>153</v>
      </c>
      <c r="BK171" s="171">
        <f>BK172+BK195+BK205+BK219+BK254+BK284+BK294+BK300+BK318+BK326+BK340+BK347+BK368+BK378</f>
        <v>0</v>
      </c>
    </row>
    <row r="172" spans="2:63" s="12" customFormat="1" ht="22.9" customHeight="1">
      <c r="B172" s="158"/>
      <c r="C172" s="159"/>
      <c r="D172" s="160" t="s">
        <v>72</v>
      </c>
      <c r="E172" s="172" t="s">
        <v>275</v>
      </c>
      <c r="F172" s="172" t="s">
        <v>276</v>
      </c>
      <c r="G172" s="159"/>
      <c r="H172" s="159"/>
      <c r="I172" s="162"/>
      <c r="J172" s="173">
        <f>BK172</f>
        <v>0</v>
      </c>
      <c r="K172" s="159"/>
      <c r="L172" s="164"/>
      <c r="M172" s="165"/>
      <c r="N172" s="166"/>
      <c r="O172" s="166"/>
      <c r="P172" s="167">
        <f>SUM(P173:P194)</f>
        <v>0</v>
      </c>
      <c r="Q172" s="166"/>
      <c r="R172" s="167">
        <f>SUM(R173:R194)</f>
        <v>0.006656</v>
      </c>
      <c r="S172" s="166"/>
      <c r="T172" s="168">
        <f>SUM(T173:T194)</f>
        <v>0.013508</v>
      </c>
      <c r="AR172" s="169" t="s">
        <v>83</v>
      </c>
      <c r="AT172" s="170" t="s">
        <v>72</v>
      </c>
      <c r="AU172" s="170" t="s">
        <v>81</v>
      </c>
      <c r="AY172" s="169" t="s">
        <v>153</v>
      </c>
      <c r="BK172" s="171">
        <f>SUM(BK173:BK194)</f>
        <v>0</v>
      </c>
    </row>
    <row r="173" spans="1:65" s="2" customFormat="1" ht="24.2" customHeight="1">
      <c r="A173" s="35"/>
      <c r="B173" s="36"/>
      <c r="C173" s="174" t="s">
        <v>277</v>
      </c>
      <c r="D173" s="174" t="s">
        <v>156</v>
      </c>
      <c r="E173" s="175" t="s">
        <v>278</v>
      </c>
      <c r="F173" s="176" t="s">
        <v>279</v>
      </c>
      <c r="G173" s="177" t="s">
        <v>159</v>
      </c>
      <c r="H173" s="178">
        <v>3.377</v>
      </c>
      <c r="I173" s="179"/>
      <c r="J173" s="180">
        <f>ROUND(I173*H173,2)</f>
        <v>0</v>
      </c>
      <c r="K173" s="176" t="s">
        <v>160</v>
      </c>
      <c r="L173" s="40"/>
      <c r="M173" s="181" t="s">
        <v>19</v>
      </c>
      <c r="N173" s="182" t="s">
        <v>44</v>
      </c>
      <c r="O173" s="65"/>
      <c r="P173" s="183">
        <f>O173*H173</f>
        <v>0</v>
      </c>
      <c r="Q173" s="183">
        <v>0</v>
      </c>
      <c r="R173" s="183">
        <f>Q173*H173</f>
        <v>0</v>
      </c>
      <c r="S173" s="183">
        <v>0.004</v>
      </c>
      <c r="T173" s="184">
        <f>S173*H173</f>
        <v>0.013508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85" t="s">
        <v>212</v>
      </c>
      <c r="AT173" s="185" t="s">
        <v>156</v>
      </c>
      <c r="AU173" s="185" t="s">
        <v>83</v>
      </c>
      <c r="AY173" s="18" t="s">
        <v>153</v>
      </c>
      <c r="BE173" s="186">
        <f>IF(N173="základní",J173,0)</f>
        <v>0</v>
      </c>
      <c r="BF173" s="186">
        <f>IF(N173="snížená",J173,0)</f>
        <v>0</v>
      </c>
      <c r="BG173" s="186">
        <f>IF(N173="zákl. přenesená",J173,0)</f>
        <v>0</v>
      </c>
      <c r="BH173" s="186">
        <f>IF(N173="sníž. přenesená",J173,0)</f>
        <v>0</v>
      </c>
      <c r="BI173" s="186">
        <f>IF(N173="nulová",J173,0)</f>
        <v>0</v>
      </c>
      <c r="BJ173" s="18" t="s">
        <v>81</v>
      </c>
      <c r="BK173" s="186">
        <f>ROUND(I173*H173,2)</f>
        <v>0</v>
      </c>
      <c r="BL173" s="18" t="s">
        <v>212</v>
      </c>
      <c r="BM173" s="185" t="s">
        <v>842</v>
      </c>
    </row>
    <row r="174" spans="1:47" s="2" customFormat="1" ht="11.25">
      <c r="A174" s="35"/>
      <c r="B174" s="36"/>
      <c r="C174" s="37"/>
      <c r="D174" s="187" t="s">
        <v>163</v>
      </c>
      <c r="E174" s="37"/>
      <c r="F174" s="188" t="s">
        <v>281</v>
      </c>
      <c r="G174" s="37"/>
      <c r="H174" s="37"/>
      <c r="I174" s="189"/>
      <c r="J174" s="37"/>
      <c r="K174" s="37"/>
      <c r="L174" s="40"/>
      <c r="M174" s="190"/>
      <c r="N174" s="191"/>
      <c r="O174" s="65"/>
      <c r="P174" s="65"/>
      <c r="Q174" s="65"/>
      <c r="R174" s="65"/>
      <c r="S174" s="65"/>
      <c r="T174" s="66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8" t="s">
        <v>163</v>
      </c>
      <c r="AU174" s="18" t="s">
        <v>83</v>
      </c>
    </row>
    <row r="175" spans="2:51" s="13" customFormat="1" ht="11.25">
      <c r="B175" s="192"/>
      <c r="C175" s="193"/>
      <c r="D175" s="194" t="s">
        <v>165</v>
      </c>
      <c r="E175" s="195" t="s">
        <v>19</v>
      </c>
      <c r="F175" s="196" t="s">
        <v>810</v>
      </c>
      <c r="G175" s="193"/>
      <c r="H175" s="197">
        <v>1.164</v>
      </c>
      <c r="I175" s="198"/>
      <c r="J175" s="193"/>
      <c r="K175" s="193"/>
      <c r="L175" s="199"/>
      <c r="M175" s="200"/>
      <c r="N175" s="201"/>
      <c r="O175" s="201"/>
      <c r="P175" s="201"/>
      <c r="Q175" s="201"/>
      <c r="R175" s="201"/>
      <c r="S175" s="201"/>
      <c r="T175" s="202"/>
      <c r="AT175" s="203" t="s">
        <v>165</v>
      </c>
      <c r="AU175" s="203" t="s">
        <v>83</v>
      </c>
      <c r="AV175" s="13" t="s">
        <v>83</v>
      </c>
      <c r="AW175" s="13" t="s">
        <v>34</v>
      </c>
      <c r="AX175" s="13" t="s">
        <v>73</v>
      </c>
      <c r="AY175" s="203" t="s">
        <v>153</v>
      </c>
    </row>
    <row r="176" spans="2:51" s="13" customFormat="1" ht="11.25">
      <c r="B176" s="192"/>
      <c r="C176" s="193"/>
      <c r="D176" s="194" t="s">
        <v>165</v>
      </c>
      <c r="E176" s="195" t="s">
        <v>19</v>
      </c>
      <c r="F176" s="196" t="s">
        <v>811</v>
      </c>
      <c r="G176" s="193"/>
      <c r="H176" s="197">
        <v>1.278</v>
      </c>
      <c r="I176" s="198"/>
      <c r="J176" s="193"/>
      <c r="K176" s="193"/>
      <c r="L176" s="199"/>
      <c r="M176" s="200"/>
      <c r="N176" s="201"/>
      <c r="O176" s="201"/>
      <c r="P176" s="201"/>
      <c r="Q176" s="201"/>
      <c r="R176" s="201"/>
      <c r="S176" s="201"/>
      <c r="T176" s="202"/>
      <c r="AT176" s="203" t="s">
        <v>165</v>
      </c>
      <c r="AU176" s="203" t="s">
        <v>83</v>
      </c>
      <c r="AV176" s="13" t="s">
        <v>83</v>
      </c>
      <c r="AW176" s="13" t="s">
        <v>34</v>
      </c>
      <c r="AX176" s="13" t="s">
        <v>73</v>
      </c>
      <c r="AY176" s="203" t="s">
        <v>153</v>
      </c>
    </row>
    <row r="177" spans="2:51" s="13" customFormat="1" ht="11.25">
      <c r="B177" s="192"/>
      <c r="C177" s="193"/>
      <c r="D177" s="194" t="s">
        <v>165</v>
      </c>
      <c r="E177" s="195" t="s">
        <v>19</v>
      </c>
      <c r="F177" s="196" t="s">
        <v>812</v>
      </c>
      <c r="G177" s="193"/>
      <c r="H177" s="197">
        <v>0.935</v>
      </c>
      <c r="I177" s="198"/>
      <c r="J177" s="193"/>
      <c r="K177" s="193"/>
      <c r="L177" s="199"/>
      <c r="M177" s="200"/>
      <c r="N177" s="201"/>
      <c r="O177" s="201"/>
      <c r="P177" s="201"/>
      <c r="Q177" s="201"/>
      <c r="R177" s="201"/>
      <c r="S177" s="201"/>
      <c r="T177" s="202"/>
      <c r="AT177" s="203" t="s">
        <v>165</v>
      </c>
      <c r="AU177" s="203" t="s">
        <v>83</v>
      </c>
      <c r="AV177" s="13" t="s">
        <v>83</v>
      </c>
      <c r="AW177" s="13" t="s">
        <v>34</v>
      </c>
      <c r="AX177" s="13" t="s">
        <v>73</v>
      </c>
      <c r="AY177" s="203" t="s">
        <v>153</v>
      </c>
    </row>
    <row r="178" spans="2:51" s="14" customFormat="1" ht="11.25">
      <c r="B178" s="204"/>
      <c r="C178" s="205"/>
      <c r="D178" s="194" t="s">
        <v>165</v>
      </c>
      <c r="E178" s="206" t="s">
        <v>19</v>
      </c>
      <c r="F178" s="207" t="s">
        <v>184</v>
      </c>
      <c r="G178" s="205"/>
      <c r="H178" s="208">
        <v>3.377</v>
      </c>
      <c r="I178" s="209"/>
      <c r="J178" s="205"/>
      <c r="K178" s="205"/>
      <c r="L178" s="210"/>
      <c r="M178" s="211"/>
      <c r="N178" s="212"/>
      <c r="O178" s="212"/>
      <c r="P178" s="212"/>
      <c r="Q178" s="212"/>
      <c r="R178" s="212"/>
      <c r="S178" s="212"/>
      <c r="T178" s="213"/>
      <c r="AT178" s="214" t="s">
        <v>165</v>
      </c>
      <c r="AU178" s="214" t="s">
        <v>83</v>
      </c>
      <c r="AV178" s="14" t="s">
        <v>161</v>
      </c>
      <c r="AW178" s="14" t="s">
        <v>34</v>
      </c>
      <c r="AX178" s="14" t="s">
        <v>81</v>
      </c>
      <c r="AY178" s="214" t="s">
        <v>153</v>
      </c>
    </row>
    <row r="179" spans="1:65" s="2" customFormat="1" ht="33" customHeight="1">
      <c r="A179" s="35"/>
      <c r="B179" s="36"/>
      <c r="C179" s="174" t="s">
        <v>7</v>
      </c>
      <c r="D179" s="174" t="s">
        <v>156</v>
      </c>
      <c r="E179" s="175" t="s">
        <v>285</v>
      </c>
      <c r="F179" s="176" t="s">
        <v>286</v>
      </c>
      <c r="G179" s="177" t="s">
        <v>159</v>
      </c>
      <c r="H179" s="178">
        <v>3.377</v>
      </c>
      <c r="I179" s="179"/>
      <c r="J179" s="180">
        <f>ROUND(I179*H179,2)</f>
        <v>0</v>
      </c>
      <c r="K179" s="176" t="s">
        <v>160</v>
      </c>
      <c r="L179" s="40"/>
      <c r="M179" s="181" t="s">
        <v>19</v>
      </c>
      <c r="N179" s="182" t="s">
        <v>44</v>
      </c>
      <c r="O179" s="65"/>
      <c r="P179" s="183">
        <f>O179*H179</f>
        <v>0</v>
      </c>
      <c r="Q179" s="183">
        <v>0</v>
      </c>
      <c r="R179" s="183">
        <f>Q179*H179</f>
        <v>0</v>
      </c>
      <c r="S179" s="183">
        <v>0</v>
      </c>
      <c r="T179" s="184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85" t="s">
        <v>212</v>
      </c>
      <c r="AT179" s="185" t="s">
        <v>156</v>
      </c>
      <c r="AU179" s="185" t="s">
        <v>83</v>
      </c>
      <c r="AY179" s="18" t="s">
        <v>153</v>
      </c>
      <c r="BE179" s="186">
        <f>IF(N179="základní",J179,0)</f>
        <v>0</v>
      </c>
      <c r="BF179" s="186">
        <f>IF(N179="snížená",J179,0)</f>
        <v>0</v>
      </c>
      <c r="BG179" s="186">
        <f>IF(N179="zákl. přenesená",J179,0)</f>
        <v>0</v>
      </c>
      <c r="BH179" s="186">
        <f>IF(N179="sníž. přenesená",J179,0)</f>
        <v>0</v>
      </c>
      <c r="BI179" s="186">
        <f>IF(N179="nulová",J179,0)</f>
        <v>0</v>
      </c>
      <c r="BJ179" s="18" t="s">
        <v>81</v>
      </c>
      <c r="BK179" s="186">
        <f>ROUND(I179*H179,2)</f>
        <v>0</v>
      </c>
      <c r="BL179" s="18" t="s">
        <v>212</v>
      </c>
      <c r="BM179" s="185" t="s">
        <v>843</v>
      </c>
    </row>
    <row r="180" spans="1:47" s="2" customFormat="1" ht="11.25">
      <c r="A180" s="35"/>
      <c r="B180" s="36"/>
      <c r="C180" s="37"/>
      <c r="D180" s="187" t="s">
        <v>163</v>
      </c>
      <c r="E180" s="37"/>
      <c r="F180" s="188" t="s">
        <v>288</v>
      </c>
      <c r="G180" s="37"/>
      <c r="H180" s="37"/>
      <c r="I180" s="189"/>
      <c r="J180" s="37"/>
      <c r="K180" s="37"/>
      <c r="L180" s="40"/>
      <c r="M180" s="190"/>
      <c r="N180" s="191"/>
      <c r="O180" s="65"/>
      <c r="P180" s="65"/>
      <c r="Q180" s="65"/>
      <c r="R180" s="65"/>
      <c r="S180" s="65"/>
      <c r="T180" s="66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8" t="s">
        <v>163</v>
      </c>
      <c r="AU180" s="18" t="s">
        <v>83</v>
      </c>
    </row>
    <row r="181" spans="2:51" s="13" customFormat="1" ht="11.25">
      <c r="B181" s="192"/>
      <c r="C181" s="193"/>
      <c r="D181" s="194" t="s">
        <v>165</v>
      </c>
      <c r="E181" s="195" t="s">
        <v>19</v>
      </c>
      <c r="F181" s="196" t="s">
        <v>810</v>
      </c>
      <c r="G181" s="193"/>
      <c r="H181" s="197">
        <v>1.164</v>
      </c>
      <c r="I181" s="198"/>
      <c r="J181" s="193"/>
      <c r="K181" s="193"/>
      <c r="L181" s="199"/>
      <c r="M181" s="200"/>
      <c r="N181" s="201"/>
      <c r="O181" s="201"/>
      <c r="P181" s="201"/>
      <c r="Q181" s="201"/>
      <c r="R181" s="201"/>
      <c r="S181" s="201"/>
      <c r="T181" s="202"/>
      <c r="AT181" s="203" t="s">
        <v>165</v>
      </c>
      <c r="AU181" s="203" t="s">
        <v>83</v>
      </c>
      <c r="AV181" s="13" t="s">
        <v>83</v>
      </c>
      <c r="AW181" s="13" t="s">
        <v>34</v>
      </c>
      <c r="AX181" s="13" t="s">
        <v>73</v>
      </c>
      <c r="AY181" s="203" t="s">
        <v>153</v>
      </c>
    </row>
    <row r="182" spans="2:51" s="13" customFormat="1" ht="11.25">
      <c r="B182" s="192"/>
      <c r="C182" s="193"/>
      <c r="D182" s="194" t="s">
        <v>165</v>
      </c>
      <c r="E182" s="195" t="s">
        <v>19</v>
      </c>
      <c r="F182" s="196" t="s">
        <v>811</v>
      </c>
      <c r="G182" s="193"/>
      <c r="H182" s="197">
        <v>1.278</v>
      </c>
      <c r="I182" s="198"/>
      <c r="J182" s="193"/>
      <c r="K182" s="193"/>
      <c r="L182" s="199"/>
      <c r="M182" s="200"/>
      <c r="N182" s="201"/>
      <c r="O182" s="201"/>
      <c r="P182" s="201"/>
      <c r="Q182" s="201"/>
      <c r="R182" s="201"/>
      <c r="S182" s="201"/>
      <c r="T182" s="202"/>
      <c r="AT182" s="203" t="s">
        <v>165</v>
      </c>
      <c r="AU182" s="203" t="s">
        <v>83</v>
      </c>
      <c r="AV182" s="13" t="s">
        <v>83</v>
      </c>
      <c r="AW182" s="13" t="s">
        <v>34</v>
      </c>
      <c r="AX182" s="13" t="s">
        <v>73</v>
      </c>
      <c r="AY182" s="203" t="s">
        <v>153</v>
      </c>
    </row>
    <row r="183" spans="2:51" s="13" customFormat="1" ht="11.25">
      <c r="B183" s="192"/>
      <c r="C183" s="193"/>
      <c r="D183" s="194" t="s">
        <v>165</v>
      </c>
      <c r="E183" s="195" t="s">
        <v>19</v>
      </c>
      <c r="F183" s="196" t="s">
        <v>812</v>
      </c>
      <c r="G183" s="193"/>
      <c r="H183" s="197">
        <v>0.935</v>
      </c>
      <c r="I183" s="198"/>
      <c r="J183" s="193"/>
      <c r="K183" s="193"/>
      <c r="L183" s="199"/>
      <c r="M183" s="200"/>
      <c r="N183" s="201"/>
      <c r="O183" s="201"/>
      <c r="P183" s="201"/>
      <c r="Q183" s="201"/>
      <c r="R183" s="201"/>
      <c r="S183" s="201"/>
      <c r="T183" s="202"/>
      <c r="AT183" s="203" t="s">
        <v>165</v>
      </c>
      <c r="AU183" s="203" t="s">
        <v>83</v>
      </c>
      <c r="AV183" s="13" t="s">
        <v>83</v>
      </c>
      <c r="AW183" s="13" t="s">
        <v>34</v>
      </c>
      <c r="AX183" s="13" t="s">
        <v>73</v>
      </c>
      <c r="AY183" s="203" t="s">
        <v>153</v>
      </c>
    </row>
    <row r="184" spans="2:51" s="14" customFormat="1" ht="11.25">
      <c r="B184" s="204"/>
      <c r="C184" s="205"/>
      <c r="D184" s="194" t="s">
        <v>165</v>
      </c>
      <c r="E184" s="206" t="s">
        <v>19</v>
      </c>
      <c r="F184" s="207" t="s">
        <v>184</v>
      </c>
      <c r="G184" s="205"/>
      <c r="H184" s="208">
        <v>3.3770000000000002</v>
      </c>
      <c r="I184" s="209"/>
      <c r="J184" s="205"/>
      <c r="K184" s="205"/>
      <c r="L184" s="210"/>
      <c r="M184" s="211"/>
      <c r="N184" s="212"/>
      <c r="O184" s="212"/>
      <c r="P184" s="212"/>
      <c r="Q184" s="212"/>
      <c r="R184" s="212"/>
      <c r="S184" s="212"/>
      <c r="T184" s="213"/>
      <c r="AT184" s="214" t="s">
        <v>165</v>
      </c>
      <c r="AU184" s="214" t="s">
        <v>83</v>
      </c>
      <c r="AV184" s="14" t="s">
        <v>161</v>
      </c>
      <c r="AW184" s="14" t="s">
        <v>34</v>
      </c>
      <c r="AX184" s="14" t="s">
        <v>81</v>
      </c>
      <c r="AY184" s="214" t="s">
        <v>153</v>
      </c>
    </row>
    <row r="185" spans="1:65" s="2" customFormat="1" ht="33" customHeight="1">
      <c r="A185" s="35"/>
      <c r="B185" s="36"/>
      <c r="C185" s="174" t="s">
        <v>289</v>
      </c>
      <c r="D185" s="174" t="s">
        <v>156</v>
      </c>
      <c r="E185" s="175" t="s">
        <v>290</v>
      </c>
      <c r="F185" s="176" t="s">
        <v>291</v>
      </c>
      <c r="G185" s="177" t="s">
        <v>159</v>
      </c>
      <c r="H185" s="178">
        <v>7.716</v>
      </c>
      <c r="I185" s="179"/>
      <c r="J185" s="180">
        <f>ROUND(I185*H185,2)</f>
        <v>0</v>
      </c>
      <c r="K185" s="176" t="s">
        <v>160</v>
      </c>
      <c r="L185" s="40"/>
      <c r="M185" s="181" t="s">
        <v>19</v>
      </c>
      <c r="N185" s="182" t="s">
        <v>44</v>
      </c>
      <c r="O185" s="65"/>
      <c r="P185" s="183">
        <f>O185*H185</f>
        <v>0</v>
      </c>
      <c r="Q185" s="183">
        <v>0</v>
      </c>
      <c r="R185" s="183">
        <f>Q185*H185</f>
        <v>0</v>
      </c>
      <c r="S185" s="183">
        <v>0</v>
      </c>
      <c r="T185" s="184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85" t="s">
        <v>212</v>
      </c>
      <c r="AT185" s="185" t="s">
        <v>156</v>
      </c>
      <c r="AU185" s="185" t="s">
        <v>83</v>
      </c>
      <c r="AY185" s="18" t="s">
        <v>153</v>
      </c>
      <c r="BE185" s="186">
        <f>IF(N185="základní",J185,0)</f>
        <v>0</v>
      </c>
      <c r="BF185" s="186">
        <f>IF(N185="snížená",J185,0)</f>
        <v>0</v>
      </c>
      <c r="BG185" s="186">
        <f>IF(N185="zákl. přenesená",J185,0)</f>
        <v>0</v>
      </c>
      <c r="BH185" s="186">
        <f>IF(N185="sníž. přenesená",J185,0)</f>
        <v>0</v>
      </c>
      <c r="BI185" s="186">
        <f>IF(N185="nulová",J185,0)</f>
        <v>0</v>
      </c>
      <c r="BJ185" s="18" t="s">
        <v>81</v>
      </c>
      <c r="BK185" s="186">
        <f>ROUND(I185*H185,2)</f>
        <v>0</v>
      </c>
      <c r="BL185" s="18" t="s">
        <v>212</v>
      </c>
      <c r="BM185" s="185" t="s">
        <v>844</v>
      </c>
    </row>
    <row r="186" spans="1:47" s="2" customFormat="1" ht="11.25">
      <c r="A186" s="35"/>
      <c r="B186" s="36"/>
      <c r="C186" s="37"/>
      <c r="D186" s="187" t="s">
        <v>163</v>
      </c>
      <c r="E186" s="37"/>
      <c r="F186" s="188" t="s">
        <v>293</v>
      </c>
      <c r="G186" s="37"/>
      <c r="H186" s="37"/>
      <c r="I186" s="189"/>
      <c r="J186" s="37"/>
      <c r="K186" s="37"/>
      <c r="L186" s="40"/>
      <c r="M186" s="190"/>
      <c r="N186" s="191"/>
      <c r="O186" s="65"/>
      <c r="P186" s="65"/>
      <c r="Q186" s="65"/>
      <c r="R186" s="65"/>
      <c r="S186" s="65"/>
      <c r="T186" s="66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T186" s="18" t="s">
        <v>163</v>
      </c>
      <c r="AU186" s="18" t="s">
        <v>83</v>
      </c>
    </row>
    <row r="187" spans="2:51" s="13" customFormat="1" ht="11.25">
      <c r="B187" s="192"/>
      <c r="C187" s="193"/>
      <c r="D187" s="194" t="s">
        <v>165</v>
      </c>
      <c r="E187" s="195" t="s">
        <v>19</v>
      </c>
      <c r="F187" s="196" t="s">
        <v>845</v>
      </c>
      <c r="G187" s="193"/>
      <c r="H187" s="197">
        <v>0.918</v>
      </c>
      <c r="I187" s="198"/>
      <c r="J187" s="193"/>
      <c r="K187" s="193"/>
      <c r="L187" s="199"/>
      <c r="M187" s="200"/>
      <c r="N187" s="201"/>
      <c r="O187" s="201"/>
      <c r="P187" s="201"/>
      <c r="Q187" s="201"/>
      <c r="R187" s="201"/>
      <c r="S187" s="201"/>
      <c r="T187" s="202"/>
      <c r="AT187" s="203" t="s">
        <v>165</v>
      </c>
      <c r="AU187" s="203" t="s">
        <v>83</v>
      </c>
      <c r="AV187" s="13" t="s">
        <v>83</v>
      </c>
      <c r="AW187" s="13" t="s">
        <v>34</v>
      </c>
      <c r="AX187" s="13" t="s">
        <v>73</v>
      </c>
      <c r="AY187" s="203" t="s">
        <v>153</v>
      </c>
    </row>
    <row r="188" spans="2:51" s="13" customFormat="1" ht="11.25">
      <c r="B188" s="192"/>
      <c r="C188" s="193"/>
      <c r="D188" s="194" t="s">
        <v>165</v>
      </c>
      <c r="E188" s="195" t="s">
        <v>19</v>
      </c>
      <c r="F188" s="196" t="s">
        <v>846</v>
      </c>
      <c r="G188" s="193"/>
      <c r="H188" s="197">
        <v>5.802</v>
      </c>
      <c r="I188" s="198"/>
      <c r="J188" s="193"/>
      <c r="K188" s="193"/>
      <c r="L188" s="199"/>
      <c r="M188" s="200"/>
      <c r="N188" s="201"/>
      <c r="O188" s="201"/>
      <c r="P188" s="201"/>
      <c r="Q188" s="201"/>
      <c r="R188" s="201"/>
      <c r="S188" s="201"/>
      <c r="T188" s="202"/>
      <c r="AT188" s="203" t="s">
        <v>165</v>
      </c>
      <c r="AU188" s="203" t="s">
        <v>83</v>
      </c>
      <c r="AV188" s="13" t="s">
        <v>83</v>
      </c>
      <c r="AW188" s="13" t="s">
        <v>34</v>
      </c>
      <c r="AX188" s="13" t="s">
        <v>73</v>
      </c>
      <c r="AY188" s="203" t="s">
        <v>153</v>
      </c>
    </row>
    <row r="189" spans="2:51" s="13" customFormat="1" ht="11.25">
      <c r="B189" s="192"/>
      <c r="C189" s="193"/>
      <c r="D189" s="194" t="s">
        <v>165</v>
      </c>
      <c r="E189" s="195" t="s">
        <v>19</v>
      </c>
      <c r="F189" s="196" t="s">
        <v>847</v>
      </c>
      <c r="G189" s="193"/>
      <c r="H189" s="197">
        <v>0.996</v>
      </c>
      <c r="I189" s="198"/>
      <c r="J189" s="193"/>
      <c r="K189" s="193"/>
      <c r="L189" s="199"/>
      <c r="M189" s="200"/>
      <c r="N189" s="201"/>
      <c r="O189" s="201"/>
      <c r="P189" s="201"/>
      <c r="Q189" s="201"/>
      <c r="R189" s="201"/>
      <c r="S189" s="201"/>
      <c r="T189" s="202"/>
      <c r="AT189" s="203" t="s">
        <v>165</v>
      </c>
      <c r="AU189" s="203" t="s">
        <v>83</v>
      </c>
      <c r="AV189" s="13" t="s">
        <v>83</v>
      </c>
      <c r="AW189" s="13" t="s">
        <v>34</v>
      </c>
      <c r="AX189" s="13" t="s">
        <v>73</v>
      </c>
      <c r="AY189" s="203" t="s">
        <v>153</v>
      </c>
    </row>
    <row r="190" spans="2:51" s="14" customFormat="1" ht="11.25">
      <c r="B190" s="204"/>
      <c r="C190" s="205"/>
      <c r="D190" s="194" t="s">
        <v>165</v>
      </c>
      <c r="E190" s="206" t="s">
        <v>19</v>
      </c>
      <c r="F190" s="207" t="s">
        <v>184</v>
      </c>
      <c r="G190" s="205"/>
      <c r="H190" s="208">
        <v>7.715999999999999</v>
      </c>
      <c r="I190" s="209"/>
      <c r="J190" s="205"/>
      <c r="K190" s="205"/>
      <c r="L190" s="210"/>
      <c r="M190" s="211"/>
      <c r="N190" s="212"/>
      <c r="O190" s="212"/>
      <c r="P190" s="212"/>
      <c r="Q190" s="212"/>
      <c r="R190" s="212"/>
      <c r="S190" s="212"/>
      <c r="T190" s="213"/>
      <c r="AT190" s="214" t="s">
        <v>165</v>
      </c>
      <c r="AU190" s="214" t="s">
        <v>83</v>
      </c>
      <c r="AV190" s="14" t="s">
        <v>161</v>
      </c>
      <c r="AW190" s="14" t="s">
        <v>34</v>
      </c>
      <c r="AX190" s="14" t="s">
        <v>81</v>
      </c>
      <c r="AY190" s="214" t="s">
        <v>153</v>
      </c>
    </row>
    <row r="191" spans="1:65" s="2" customFormat="1" ht="24.2" customHeight="1">
      <c r="A191" s="35"/>
      <c r="B191" s="36"/>
      <c r="C191" s="215" t="s">
        <v>297</v>
      </c>
      <c r="D191" s="215" t="s">
        <v>298</v>
      </c>
      <c r="E191" s="216" t="s">
        <v>299</v>
      </c>
      <c r="F191" s="217" t="s">
        <v>300</v>
      </c>
      <c r="G191" s="218" t="s">
        <v>301</v>
      </c>
      <c r="H191" s="219">
        <v>6.656</v>
      </c>
      <c r="I191" s="220"/>
      <c r="J191" s="221">
        <f>ROUND(I191*H191,2)</f>
        <v>0</v>
      </c>
      <c r="K191" s="217" t="s">
        <v>160</v>
      </c>
      <c r="L191" s="222"/>
      <c r="M191" s="223" t="s">
        <v>19</v>
      </c>
      <c r="N191" s="224" t="s">
        <v>44</v>
      </c>
      <c r="O191" s="65"/>
      <c r="P191" s="183">
        <f>O191*H191</f>
        <v>0</v>
      </c>
      <c r="Q191" s="183">
        <v>0.001</v>
      </c>
      <c r="R191" s="183">
        <f>Q191*H191</f>
        <v>0.006656</v>
      </c>
      <c r="S191" s="183">
        <v>0</v>
      </c>
      <c r="T191" s="184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85" t="s">
        <v>302</v>
      </c>
      <c r="AT191" s="185" t="s">
        <v>298</v>
      </c>
      <c r="AU191" s="185" t="s">
        <v>83</v>
      </c>
      <c r="AY191" s="18" t="s">
        <v>153</v>
      </c>
      <c r="BE191" s="186">
        <f>IF(N191="základní",J191,0)</f>
        <v>0</v>
      </c>
      <c r="BF191" s="186">
        <f>IF(N191="snížená",J191,0)</f>
        <v>0</v>
      </c>
      <c r="BG191" s="186">
        <f>IF(N191="zákl. přenesená",J191,0)</f>
        <v>0</v>
      </c>
      <c r="BH191" s="186">
        <f>IF(N191="sníž. přenesená",J191,0)</f>
        <v>0</v>
      </c>
      <c r="BI191" s="186">
        <f>IF(N191="nulová",J191,0)</f>
        <v>0</v>
      </c>
      <c r="BJ191" s="18" t="s">
        <v>81</v>
      </c>
      <c r="BK191" s="186">
        <f>ROUND(I191*H191,2)</f>
        <v>0</v>
      </c>
      <c r="BL191" s="18" t="s">
        <v>212</v>
      </c>
      <c r="BM191" s="185" t="s">
        <v>848</v>
      </c>
    </row>
    <row r="192" spans="2:51" s="13" customFormat="1" ht="11.25">
      <c r="B192" s="192"/>
      <c r="C192" s="193"/>
      <c r="D192" s="194" t="s">
        <v>165</v>
      </c>
      <c r="E192" s="195" t="s">
        <v>19</v>
      </c>
      <c r="F192" s="196" t="s">
        <v>849</v>
      </c>
      <c r="G192" s="193"/>
      <c r="H192" s="197">
        <v>6.656</v>
      </c>
      <c r="I192" s="198"/>
      <c r="J192" s="193"/>
      <c r="K192" s="193"/>
      <c r="L192" s="199"/>
      <c r="M192" s="200"/>
      <c r="N192" s="201"/>
      <c r="O192" s="201"/>
      <c r="P192" s="201"/>
      <c r="Q192" s="201"/>
      <c r="R192" s="201"/>
      <c r="S192" s="201"/>
      <c r="T192" s="202"/>
      <c r="AT192" s="203" t="s">
        <v>165</v>
      </c>
      <c r="AU192" s="203" t="s">
        <v>83</v>
      </c>
      <c r="AV192" s="13" t="s">
        <v>83</v>
      </c>
      <c r="AW192" s="13" t="s">
        <v>34</v>
      </c>
      <c r="AX192" s="13" t="s">
        <v>81</v>
      </c>
      <c r="AY192" s="203" t="s">
        <v>153</v>
      </c>
    </row>
    <row r="193" spans="1:65" s="2" customFormat="1" ht="49.15" customHeight="1">
      <c r="A193" s="35"/>
      <c r="B193" s="36"/>
      <c r="C193" s="174" t="s">
        <v>305</v>
      </c>
      <c r="D193" s="174" t="s">
        <v>156</v>
      </c>
      <c r="E193" s="175" t="s">
        <v>746</v>
      </c>
      <c r="F193" s="176" t="s">
        <v>747</v>
      </c>
      <c r="G193" s="177" t="s">
        <v>249</v>
      </c>
      <c r="H193" s="178">
        <v>0.007</v>
      </c>
      <c r="I193" s="179"/>
      <c r="J193" s="180">
        <f>ROUND(I193*H193,2)</f>
        <v>0</v>
      </c>
      <c r="K193" s="176" t="s">
        <v>160</v>
      </c>
      <c r="L193" s="40"/>
      <c r="M193" s="181" t="s">
        <v>19</v>
      </c>
      <c r="N193" s="182" t="s">
        <v>44</v>
      </c>
      <c r="O193" s="65"/>
      <c r="P193" s="183">
        <f>O193*H193</f>
        <v>0</v>
      </c>
      <c r="Q193" s="183">
        <v>0</v>
      </c>
      <c r="R193" s="183">
        <f>Q193*H193</f>
        <v>0</v>
      </c>
      <c r="S193" s="183">
        <v>0</v>
      </c>
      <c r="T193" s="184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85" t="s">
        <v>212</v>
      </c>
      <c r="AT193" s="185" t="s">
        <v>156</v>
      </c>
      <c r="AU193" s="185" t="s">
        <v>83</v>
      </c>
      <c r="AY193" s="18" t="s">
        <v>153</v>
      </c>
      <c r="BE193" s="186">
        <f>IF(N193="základní",J193,0)</f>
        <v>0</v>
      </c>
      <c r="BF193" s="186">
        <f>IF(N193="snížená",J193,0)</f>
        <v>0</v>
      </c>
      <c r="BG193" s="186">
        <f>IF(N193="zákl. přenesená",J193,0)</f>
        <v>0</v>
      </c>
      <c r="BH193" s="186">
        <f>IF(N193="sníž. přenesená",J193,0)</f>
        <v>0</v>
      </c>
      <c r="BI193" s="186">
        <f>IF(N193="nulová",J193,0)</f>
        <v>0</v>
      </c>
      <c r="BJ193" s="18" t="s">
        <v>81</v>
      </c>
      <c r="BK193" s="186">
        <f>ROUND(I193*H193,2)</f>
        <v>0</v>
      </c>
      <c r="BL193" s="18" t="s">
        <v>212</v>
      </c>
      <c r="BM193" s="185" t="s">
        <v>850</v>
      </c>
    </row>
    <row r="194" spans="1:47" s="2" customFormat="1" ht="11.25">
      <c r="A194" s="35"/>
      <c r="B194" s="36"/>
      <c r="C194" s="37"/>
      <c r="D194" s="187" t="s">
        <v>163</v>
      </c>
      <c r="E194" s="37"/>
      <c r="F194" s="188" t="s">
        <v>749</v>
      </c>
      <c r="G194" s="37"/>
      <c r="H194" s="37"/>
      <c r="I194" s="189"/>
      <c r="J194" s="37"/>
      <c r="K194" s="37"/>
      <c r="L194" s="40"/>
      <c r="M194" s="190"/>
      <c r="N194" s="191"/>
      <c r="O194" s="65"/>
      <c r="P194" s="65"/>
      <c r="Q194" s="65"/>
      <c r="R194" s="65"/>
      <c r="S194" s="65"/>
      <c r="T194" s="66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18" t="s">
        <v>163</v>
      </c>
      <c r="AU194" s="18" t="s">
        <v>83</v>
      </c>
    </row>
    <row r="195" spans="2:63" s="12" customFormat="1" ht="22.9" customHeight="1">
      <c r="B195" s="158"/>
      <c r="C195" s="159"/>
      <c r="D195" s="160" t="s">
        <v>72</v>
      </c>
      <c r="E195" s="172" t="s">
        <v>310</v>
      </c>
      <c r="F195" s="172" t="s">
        <v>311</v>
      </c>
      <c r="G195" s="159"/>
      <c r="H195" s="159"/>
      <c r="I195" s="162"/>
      <c r="J195" s="173">
        <f>BK195</f>
        <v>0</v>
      </c>
      <c r="K195" s="159"/>
      <c r="L195" s="164"/>
      <c r="M195" s="165"/>
      <c r="N195" s="166"/>
      <c r="O195" s="166"/>
      <c r="P195" s="167">
        <f>SUM(P196:P204)</f>
        <v>0</v>
      </c>
      <c r="Q195" s="166"/>
      <c r="R195" s="167">
        <f>SUM(R196:R204)</f>
        <v>0.009040000000000001</v>
      </c>
      <c r="S195" s="166"/>
      <c r="T195" s="168">
        <f>SUM(T196:T204)</f>
        <v>0</v>
      </c>
      <c r="AR195" s="169" t="s">
        <v>83</v>
      </c>
      <c r="AT195" s="170" t="s">
        <v>72</v>
      </c>
      <c r="AU195" s="170" t="s">
        <v>81</v>
      </c>
      <c r="AY195" s="169" t="s">
        <v>153</v>
      </c>
      <c r="BK195" s="171">
        <f>SUM(BK196:BK204)</f>
        <v>0</v>
      </c>
    </row>
    <row r="196" spans="1:65" s="2" customFormat="1" ht="21.75" customHeight="1">
      <c r="A196" s="35"/>
      <c r="B196" s="36"/>
      <c r="C196" s="174" t="s">
        <v>312</v>
      </c>
      <c r="D196" s="174" t="s">
        <v>156</v>
      </c>
      <c r="E196" s="175" t="s">
        <v>313</v>
      </c>
      <c r="F196" s="176" t="s">
        <v>314</v>
      </c>
      <c r="G196" s="177" t="s">
        <v>205</v>
      </c>
      <c r="H196" s="178">
        <v>2</v>
      </c>
      <c r="I196" s="179"/>
      <c r="J196" s="180">
        <f>ROUND(I196*H196,2)</f>
        <v>0</v>
      </c>
      <c r="K196" s="176" t="s">
        <v>160</v>
      </c>
      <c r="L196" s="40"/>
      <c r="M196" s="181" t="s">
        <v>19</v>
      </c>
      <c r="N196" s="182" t="s">
        <v>44</v>
      </c>
      <c r="O196" s="65"/>
      <c r="P196" s="183">
        <f>O196*H196</f>
        <v>0</v>
      </c>
      <c r="Q196" s="183">
        <v>0.00071</v>
      </c>
      <c r="R196" s="183">
        <f>Q196*H196</f>
        <v>0.00142</v>
      </c>
      <c r="S196" s="183">
        <v>0</v>
      </c>
      <c r="T196" s="184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85" t="s">
        <v>212</v>
      </c>
      <c r="AT196" s="185" t="s">
        <v>156</v>
      </c>
      <c r="AU196" s="185" t="s">
        <v>83</v>
      </c>
      <c r="AY196" s="18" t="s">
        <v>153</v>
      </c>
      <c r="BE196" s="186">
        <f>IF(N196="základní",J196,0)</f>
        <v>0</v>
      </c>
      <c r="BF196" s="186">
        <f>IF(N196="snížená",J196,0)</f>
        <v>0</v>
      </c>
      <c r="BG196" s="186">
        <f>IF(N196="zákl. přenesená",J196,0)</f>
        <v>0</v>
      </c>
      <c r="BH196" s="186">
        <f>IF(N196="sníž. přenesená",J196,0)</f>
        <v>0</v>
      </c>
      <c r="BI196" s="186">
        <f>IF(N196="nulová",J196,0)</f>
        <v>0</v>
      </c>
      <c r="BJ196" s="18" t="s">
        <v>81</v>
      </c>
      <c r="BK196" s="186">
        <f>ROUND(I196*H196,2)</f>
        <v>0</v>
      </c>
      <c r="BL196" s="18" t="s">
        <v>212</v>
      </c>
      <c r="BM196" s="185" t="s">
        <v>851</v>
      </c>
    </row>
    <row r="197" spans="1:47" s="2" customFormat="1" ht="11.25">
      <c r="A197" s="35"/>
      <c r="B197" s="36"/>
      <c r="C197" s="37"/>
      <c r="D197" s="187" t="s">
        <v>163</v>
      </c>
      <c r="E197" s="37"/>
      <c r="F197" s="188" t="s">
        <v>316</v>
      </c>
      <c r="G197" s="37"/>
      <c r="H197" s="37"/>
      <c r="I197" s="189"/>
      <c r="J197" s="37"/>
      <c r="K197" s="37"/>
      <c r="L197" s="40"/>
      <c r="M197" s="190"/>
      <c r="N197" s="191"/>
      <c r="O197" s="65"/>
      <c r="P197" s="65"/>
      <c r="Q197" s="65"/>
      <c r="R197" s="65"/>
      <c r="S197" s="65"/>
      <c r="T197" s="66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T197" s="18" t="s">
        <v>163</v>
      </c>
      <c r="AU197" s="18" t="s">
        <v>83</v>
      </c>
    </row>
    <row r="198" spans="1:65" s="2" customFormat="1" ht="24.2" customHeight="1">
      <c r="A198" s="35"/>
      <c r="B198" s="36"/>
      <c r="C198" s="174" t="s">
        <v>317</v>
      </c>
      <c r="D198" s="174" t="s">
        <v>156</v>
      </c>
      <c r="E198" s="175" t="s">
        <v>318</v>
      </c>
      <c r="F198" s="176" t="s">
        <v>319</v>
      </c>
      <c r="G198" s="177" t="s">
        <v>205</v>
      </c>
      <c r="H198" s="178">
        <v>3</v>
      </c>
      <c r="I198" s="179"/>
      <c r="J198" s="180">
        <f>ROUND(I198*H198,2)</f>
        <v>0</v>
      </c>
      <c r="K198" s="176" t="s">
        <v>160</v>
      </c>
      <c r="L198" s="40"/>
      <c r="M198" s="181" t="s">
        <v>19</v>
      </c>
      <c r="N198" s="182" t="s">
        <v>44</v>
      </c>
      <c r="O198" s="65"/>
      <c r="P198" s="183">
        <f>O198*H198</f>
        <v>0</v>
      </c>
      <c r="Q198" s="183">
        <v>0.00206</v>
      </c>
      <c r="R198" s="183">
        <f>Q198*H198</f>
        <v>0.006180000000000001</v>
      </c>
      <c r="S198" s="183">
        <v>0</v>
      </c>
      <c r="T198" s="184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85" t="s">
        <v>212</v>
      </c>
      <c r="AT198" s="185" t="s">
        <v>156</v>
      </c>
      <c r="AU198" s="185" t="s">
        <v>83</v>
      </c>
      <c r="AY198" s="18" t="s">
        <v>153</v>
      </c>
      <c r="BE198" s="186">
        <f>IF(N198="základní",J198,0)</f>
        <v>0</v>
      </c>
      <c r="BF198" s="186">
        <f>IF(N198="snížená",J198,0)</f>
        <v>0</v>
      </c>
      <c r="BG198" s="186">
        <f>IF(N198="zákl. přenesená",J198,0)</f>
        <v>0</v>
      </c>
      <c r="BH198" s="186">
        <f>IF(N198="sníž. přenesená",J198,0)</f>
        <v>0</v>
      </c>
      <c r="BI198" s="186">
        <f>IF(N198="nulová",J198,0)</f>
        <v>0</v>
      </c>
      <c r="BJ198" s="18" t="s">
        <v>81</v>
      </c>
      <c r="BK198" s="186">
        <f>ROUND(I198*H198,2)</f>
        <v>0</v>
      </c>
      <c r="BL198" s="18" t="s">
        <v>212</v>
      </c>
      <c r="BM198" s="185" t="s">
        <v>852</v>
      </c>
    </row>
    <row r="199" spans="1:47" s="2" customFormat="1" ht="11.25">
      <c r="A199" s="35"/>
      <c r="B199" s="36"/>
      <c r="C199" s="37"/>
      <c r="D199" s="187" t="s">
        <v>163</v>
      </c>
      <c r="E199" s="37"/>
      <c r="F199" s="188" t="s">
        <v>321</v>
      </c>
      <c r="G199" s="37"/>
      <c r="H199" s="37"/>
      <c r="I199" s="189"/>
      <c r="J199" s="37"/>
      <c r="K199" s="37"/>
      <c r="L199" s="40"/>
      <c r="M199" s="190"/>
      <c r="N199" s="191"/>
      <c r="O199" s="65"/>
      <c r="P199" s="65"/>
      <c r="Q199" s="65"/>
      <c r="R199" s="65"/>
      <c r="S199" s="65"/>
      <c r="T199" s="66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8" t="s">
        <v>163</v>
      </c>
      <c r="AU199" s="18" t="s">
        <v>83</v>
      </c>
    </row>
    <row r="200" spans="1:65" s="2" customFormat="1" ht="21.75" customHeight="1">
      <c r="A200" s="35"/>
      <c r="B200" s="36"/>
      <c r="C200" s="174" t="s">
        <v>322</v>
      </c>
      <c r="D200" s="174" t="s">
        <v>156</v>
      </c>
      <c r="E200" s="175" t="s">
        <v>323</v>
      </c>
      <c r="F200" s="176" t="s">
        <v>324</v>
      </c>
      <c r="G200" s="177" t="s">
        <v>205</v>
      </c>
      <c r="H200" s="178">
        <v>3</v>
      </c>
      <c r="I200" s="179"/>
      <c r="J200" s="180">
        <f>ROUND(I200*H200,2)</f>
        <v>0</v>
      </c>
      <c r="K200" s="176" t="s">
        <v>160</v>
      </c>
      <c r="L200" s="40"/>
      <c r="M200" s="181" t="s">
        <v>19</v>
      </c>
      <c r="N200" s="182" t="s">
        <v>44</v>
      </c>
      <c r="O200" s="65"/>
      <c r="P200" s="183">
        <f>O200*H200</f>
        <v>0</v>
      </c>
      <c r="Q200" s="183">
        <v>0.00048</v>
      </c>
      <c r="R200" s="183">
        <f>Q200*H200</f>
        <v>0.00144</v>
      </c>
      <c r="S200" s="183">
        <v>0</v>
      </c>
      <c r="T200" s="184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85" t="s">
        <v>212</v>
      </c>
      <c r="AT200" s="185" t="s">
        <v>156</v>
      </c>
      <c r="AU200" s="185" t="s">
        <v>83</v>
      </c>
      <c r="AY200" s="18" t="s">
        <v>153</v>
      </c>
      <c r="BE200" s="186">
        <f>IF(N200="základní",J200,0)</f>
        <v>0</v>
      </c>
      <c r="BF200" s="186">
        <f>IF(N200="snížená",J200,0)</f>
        <v>0</v>
      </c>
      <c r="BG200" s="186">
        <f>IF(N200="zákl. přenesená",J200,0)</f>
        <v>0</v>
      </c>
      <c r="BH200" s="186">
        <f>IF(N200="sníž. přenesená",J200,0)</f>
        <v>0</v>
      </c>
      <c r="BI200" s="186">
        <f>IF(N200="nulová",J200,0)</f>
        <v>0</v>
      </c>
      <c r="BJ200" s="18" t="s">
        <v>81</v>
      </c>
      <c r="BK200" s="186">
        <f>ROUND(I200*H200,2)</f>
        <v>0</v>
      </c>
      <c r="BL200" s="18" t="s">
        <v>212</v>
      </c>
      <c r="BM200" s="185" t="s">
        <v>853</v>
      </c>
    </row>
    <row r="201" spans="1:47" s="2" customFormat="1" ht="11.25">
      <c r="A201" s="35"/>
      <c r="B201" s="36"/>
      <c r="C201" s="37"/>
      <c r="D201" s="187" t="s">
        <v>163</v>
      </c>
      <c r="E201" s="37"/>
      <c r="F201" s="188" t="s">
        <v>326</v>
      </c>
      <c r="G201" s="37"/>
      <c r="H201" s="37"/>
      <c r="I201" s="189"/>
      <c r="J201" s="37"/>
      <c r="K201" s="37"/>
      <c r="L201" s="40"/>
      <c r="M201" s="190"/>
      <c r="N201" s="191"/>
      <c r="O201" s="65"/>
      <c r="P201" s="65"/>
      <c r="Q201" s="65"/>
      <c r="R201" s="65"/>
      <c r="S201" s="65"/>
      <c r="T201" s="66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T201" s="18" t="s">
        <v>163</v>
      </c>
      <c r="AU201" s="18" t="s">
        <v>83</v>
      </c>
    </row>
    <row r="202" spans="1:65" s="2" customFormat="1" ht="24.2" customHeight="1">
      <c r="A202" s="35"/>
      <c r="B202" s="36"/>
      <c r="C202" s="174" t="s">
        <v>327</v>
      </c>
      <c r="D202" s="174" t="s">
        <v>156</v>
      </c>
      <c r="E202" s="175" t="s">
        <v>328</v>
      </c>
      <c r="F202" s="176" t="s">
        <v>329</v>
      </c>
      <c r="G202" s="177" t="s">
        <v>242</v>
      </c>
      <c r="H202" s="178">
        <v>2</v>
      </c>
      <c r="I202" s="179"/>
      <c r="J202" s="180">
        <f>ROUND(I202*H202,2)</f>
        <v>0</v>
      </c>
      <c r="K202" s="176" t="s">
        <v>206</v>
      </c>
      <c r="L202" s="40"/>
      <c r="M202" s="181" t="s">
        <v>19</v>
      </c>
      <c r="N202" s="182" t="s">
        <v>44</v>
      </c>
      <c r="O202" s="65"/>
      <c r="P202" s="183">
        <f>O202*H202</f>
        <v>0</v>
      </c>
      <c r="Q202" s="183">
        <v>0</v>
      </c>
      <c r="R202" s="183">
        <f>Q202*H202</f>
        <v>0</v>
      </c>
      <c r="S202" s="183">
        <v>0</v>
      </c>
      <c r="T202" s="184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85" t="s">
        <v>212</v>
      </c>
      <c r="AT202" s="185" t="s">
        <v>156</v>
      </c>
      <c r="AU202" s="185" t="s">
        <v>83</v>
      </c>
      <c r="AY202" s="18" t="s">
        <v>153</v>
      </c>
      <c r="BE202" s="186">
        <f>IF(N202="základní",J202,0)</f>
        <v>0</v>
      </c>
      <c r="BF202" s="186">
        <f>IF(N202="snížená",J202,0)</f>
        <v>0</v>
      </c>
      <c r="BG202" s="186">
        <f>IF(N202="zákl. přenesená",J202,0)</f>
        <v>0</v>
      </c>
      <c r="BH202" s="186">
        <f>IF(N202="sníž. přenesená",J202,0)</f>
        <v>0</v>
      </c>
      <c r="BI202" s="186">
        <f>IF(N202="nulová",J202,0)</f>
        <v>0</v>
      </c>
      <c r="BJ202" s="18" t="s">
        <v>81</v>
      </c>
      <c r="BK202" s="186">
        <f>ROUND(I202*H202,2)</f>
        <v>0</v>
      </c>
      <c r="BL202" s="18" t="s">
        <v>212</v>
      </c>
      <c r="BM202" s="185" t="s">
        <v>854</v>
      </c>
    </row>
    <row r="203" spans="1:65" s="2" customFormat="1" ht="49.15" customHeight="1">
      <c r="A203" s="35"/>
      <c r="B203" s="36"/>
      <c r="C203" s="174" t="s">
        <v>332</v>
      </c>
      <c r="D203" s="174" t="s">
        <v>156</v>
      </c>
      <c r="E203" s="175" t="s">
        <v>750</v>
      </c>
      <c r="F203" s="176" t="s">
        <v>751</v>
      </c>
      <c r="G203" s="177" t="s">
        <v>249</v>
      </c>
      <c r="H203" s="178">
        <v>0.009</v>
      </c>
      <c r="I203" s="179"/>
      <c r="J203" s="180">
        <f>ROUND(I203*H203,2)</f>
        <v>0</v>
      </c>
      <c r="K203" s="176" t="s">
        <v>160</v>
      </c>
      <c r="L203" s="40"/>
      <c r="M203" s="181" t="s">
        <v>19</v>
      </c>
      <c r="N203" s="182" t="s">
        <v>44</v>
      </c>
      <c r="O203" s="65"/>
      <c r="P203" s="183">
        <f>O203*H203</f>
        <v>0</v>
      </c>
      <c r="Q203" s="183">
        <v>0</v>
      </c>
      <c r="R203" s="183">
        <f>Q203*H203</f>
        <v>0</v>
      </c>
      <c r="S203" s="183">
        <v>0</v>
      </c>
      <c r="T203" s="184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85" t="s">
        <v>212</v>
      </c>
      <c r="AT203" s="185" t="s">
        <v>156</v>
      </c>
      <c r="AU203" s="185" t="s">
        <v>83</v>
      </c>
      <c r="AY203" s="18" t="s">
        <v>153</v>
      </c>
      <c r="BE203" s="186">
        <f>IF(N203="základní",J203,0)</f>
        <v>0</v>
      </c>
      <c r="BF203" s="186">
        <f>IF(N203="snížená",J203,0)</f>
        <v>0</v>
      </c>
      <c r="BG203" s="186">
        <f>IF(N203="zákl. přenesená",J203,0)</f>
        <v>0</v>
      </c>
      <c r="BH203" s="186">
        <f>IF(N203="sníž. přenesená",J203,0)</f>
        <v>0</v>
      </c>
      <c r="BI203" s="186">
        <f>IF(N203="nulová",J203,0)</f>
        <v>0</v>
      </c>
      <c r="BJ203" s="18" t="s">
        <v>81</v>
      </c>
      <c r="BK203" s="186">
        <f>ROUND(I203*H203,2)</f>
        <v>0</v>
      </c>
      <c r="BL203" s="18" t="s">
        <v>212</v>
      </c>
      <c r="BM203" s="185" t="s">
        <v>855</v>
      </c>
    </row>
    <row r="204" spans="1:47" s="2" customFormat="1" ht="11.25">
      <c r="A204" s="35"/>
      <c r="B204" s="36"/>
      <c r="C204" s="37"/>
      <c r="D204" s="187" t="s">
        <v>163</v>
      </c>
      <c r="E204" s="37"/>
      <c r="F204" s="188" t="s">
        <v>753</v>
      </c>
      <c r="G204" s="37"/>
      <c r="H204" s="37"/>
      <c r="I204" s="189"/>
      <c r="J204" s="37"/>
      <c r="K204" s="37"/>
      <c r="L204" s="40"/>
      <c r="M204" s="190"/>
      <c r="N204" s="191"/>
      <c r="O204" s="65"/>
      <c r="P204" s="65"/>
      <c r="Q204" s="65"/>
      <c r="R204" s="65"/>
      <c r="S204" s="65"/>
      <c r="T204" s="66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8" t="s">
        <v>163</v>
      </c>
      <c r="AU204" s="18" t="s">
        <v>83</v>
      </c>
    </row>
    <row r="205" spans="2:63" s="12" customFormat="1" ht="22.9" customHeight="1">
      <c r="B205" s="158"/>
      <c r="C205" s="159"/>
      <c r="D205" s="160" t="s">
        <v>72</v>
      </c>
      <c r="E205" s="172" t="s">
        <v>337</v>
      </c>
      <c r="F205" s="172" t="s">
        <v>338</v>
      </c>
      <c r="G205" s="159"/>
      <c r="H205" s="159"/>
      <c r="I205" s="162"/>
      <c r="J205" s="173">
        <f>BK205</f>
        <v>0</v>
      </c>
      <c r="K205" s="159"/>
      <c r="L205" s="164"/>
      <c r="M205" s="165"/>
      <c r="N205" s="166"/>
      <c r="O205" s="166"/>
      <c r="P205" s="167">
        <f>SUM(P206:P218)</f>
        <v>0</v>
      </c>
      <c r="Q205" s="166"/>
      <c r="R205" s="167">
        <f>SUM(R206:R218)</f>
        <v>0.013799999999999998</v>
      </c>
      <c r="S205" s="166"/>
      <c r="T205" s="168">
        <f>SUM(T206:T218)</f>
        <v>0</v>
      </c>
      <c r="AR205" s="169" t="s">
        <v>83</v>
      </c>
      <c r="AT205" s="170" t="s">
        <v>72</v>
      </c>
      <c r="AU205" s="170" t="s">
        <v>81</v>
      </c>
      <c r="AY205" s="169" t="s">
        <v>153</v>
      </c>
      <c r="BK205" s="171">
        <f>SUM(BK206:BK218)</f>
        <v>0</v>
      </c>
    </row>
    <row r="206" spans="1:65" s="2" customFormat="1" ht="33" customHeight="1">
      <c r="A206" s="35"/>
      <c r="B206" s="36"/>
      <c r="C206" s="174" t="s">
        <v>339</v>
      </c>
      <c r="D206" s="174" t="s">
        <v>156</v>
      </c>
      <c r="E206" s="175" t="s">
        <v>340</v>
      </c>
      <c r="F206" s="176" t="s">
        <v>341</v>
      </c>
      <c r="G206" s="177" t="s">
        <v>205</v>
      </c>
      <c r="H206" s="178">
        <v>5</v>
      </c>
      <c r="I206" s="179"/>
      <c r="J206" s="180">
        <f>ROUND(I206*H206,2)</f>
        <v>0</v>
      </c>
      <c r="K206" s="176" t="s">
        <v>160</v>
      </c>
      <c r="L206" s="40"/>
      <c r="M206" s="181" t="s">
        <v>19</v>
      </c>
      <c r="N206" s="182" t="s">
        <v>44</v>
      </c>
      <c r="O206" s="65"/>
      <c r="P206" s="183">
        <f>O206*H206</f>
        <v>0</v>
      </c>
      <c r="Q206" s="183">
        <v>0.00116</v>
      </c>
      <c r="R206" s="183">
        <f>Q206*H206</f>
        <v>0.0058</v>
      </c>
      <c r="S206" s="183">
        <v>0</v>
      </c>
      <c r="T206" s="184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85" t="s">
        <v>212</v>
      </c>
      <c r="AT206" s="185" t="s">
        <v>156</v>
      </c>
      <c r="AU206" s="185" t="s">
        <v>83</v>
      </c>
      <c r="AY206" s="18" t="s">
        <v>153</v>
      </c>
      <c r="BE206" s="186">
        <f>IF(N206="základní",J206,0)</f>
        <v>0</v>
      </c>
      <c r="BF206" s="186">
        <f>IF(N206="snížená",J206,0)</f>
        <v>0</v>
      </c>
      <c r="BG206" s="186">
        <f>IF(N206="zákl. přenesená",J206,0)</f>
        <v>0</v>
      </c>
      <c r="BH206" s="186">
        <f>IF(N206="sníž. přenesená",J206,0)</f>
        <v>0</v>
      </c>
      <c r="BI206" s="186">
        <f>IF(N206="nulová",J206,0)</f>
        <v>0</v>
      </c>
      <c r="BJ206" s="18" t="s">
        <v>81</v>
      </c>
      <c r="BK206" s="186">
        <f>ROUND(I206*H206,2)</f>
        <v>0</v>
      </c>
      <c r="BL206" s="18" t="s">
        <v>212</v>
      </c>
      <c r="BM206" s="185" t="s">
        <v>856</v>
      </c>
    </row>
    <row r="207" spans="1:47" s="2" customFormat="1" ht="11.25">
      <c r="A207" s="35"/>
      <c r="B207" s="36"/>
      <c r="C207" s="37"/>
      <c r="D207" s="187" t="s">
        <v>163</v>
      </c>
      <c r="E207" s="37"/>
      <c r="F207" s="188" t="s">
        <v>343</v>
      </c>
      <c r="G207" s="37"/>
      <c r="H207" s="37"/>
      <c r="I207" s="189"/>
      <c r="J207" s="37"/>
      <c r="K207" s="37"/>
      <c r="L207" s="40"/>
      <c r="M207" s="190"/>
      <c r="N207" s="191"/>
      <c r="O207" s="65"/>
      <c r="P207" s="65"/>
      <c r="Q207" s="65"/>
      <c r="R207" s="65"/>
      <c r="S207" s="65"/>
      <c r="T207" s="66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T207" s="18" t="s">
        <v>163</v>
      </c>
      <c r="AU207" s="18" t="s">
        <v>83</v>
      </c>
    </row>
    <row r="208" spans="1:65" s="2" customFormat="1" ht="33" customHeight="1">
      <c r="A208" s="35"/>
      <c r="B208" s="36"/>
      <c r="C208" s="174" t="s">
        <v>344</v>
      </c>
      <c r="D208" s="174" t="s">
        <v>156</v>
      </c>
      <c r="E208" s="175" t="s">
        <v>345</v>
      </c>
      <c r="F208" s="176" t="s">
        <v>346</v>
      </c>
      <c r="G208" s="177" t="s">
        <v>205</v>
      </c>
      <c r="H208" s="178">
        <v>5</v>
      </c>
      <c r="I208" s="179"/>
      <c r="J208" s="180">
        <f>ROUND(I208*H208,2)</f>
        <v>0</v>
      </c>
      <c r="K208" s="176" t="s">
        <v>160</v>
      </c>
      <c r="L208" s="40"/>
      <c r="M208" s="181" t="s">
        <v>19</v>
      </c>
      <c r="N208" s="182" t="s">
        <v>44</v>
      </c>
      <c r="O208" s="65"/>
      <c r="P208" s="183">
        <f>O208*H208</f>
        <v>0</v>
      </c>
      <c r="Q208" s="183">
        <v>0.00126</v>
      </c>
      <c r="R208" s="183">
        <f>Q208*H208</f>
        <v>0.0063</v>
      </c>
      <c r="S208" s="183">
        <v>0</v>
      </c>
      <c r="T208" s="184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85" t="s">
        <v>212</v>
      </c>
      <c r="AT208" s="185" t="s">
        <v>156</v>
      </c>
      <c r="AU208" s="185" t="s">
        <v>83</v>
      </c>
      <c r="AY208" s="18" t="s">
        <v>153</v>
      </c>
      <c r="BE208" s="186">
        <f>IF(N208="základní",J208,0)</f>
        <v>0</v>
      </c>
      <c r="BF208" s="186">
        <f>IF(N208="snížená",J208,0)</f>
        <v>0</v>
      </c>
      <c r="BG208" s="186">
        <f>IF(N208="zákl. přenesená",J208,0)</f>
        <v>0</v>
      </c>
      <c r="BH208" s="186">
        <f>IF(N208="sníž. přenesená",J208,0)</f>
        <v>0</v>
      </c>
      <c r="BI208" s="186">
        <f>IF(N208="nulová",J208,0)</f>
        <v>0</v>
      </c>
      <c r="BJ208" s="18" t="s">
        <v>81</v>
      </c>
      <c r="BK208" s="186">
        <f>ROUND(I208*H208,2)</f>
        <v>0</v>
      </c>
      <c r="BL208" s="18" t="s">
        <v>212</v>
      </c>
      <c r="BM208" s="185" t="s">
        <v>857</v>
      </c>
    </row>
    <row r="209" spans="1:47" s="2" customFormat="1" ht="11.25">
      <c r="A209" s="35"/>
      <c r="B209" s="36"/>
      <c r="C209" s="37"/>
      <c r="D209" s="187" t="s">
        <v>163</v>
      </c>
      <c r="E209" s="37"/>
      <c r="F209" s="188" t="s">
        <v>348</v>
      </c>
      <c r="G209" s="37"/>
      <c r="H209" s="37"/>
      <c r="I209" s="189"/>
      <c r="J209" s="37"/>
      <c r="K209" s="37"/>
      <c r="L209" s="40"/>
      <c r="M209" s="190"/>
      <c r="N209" s="191"/>
      <c r="O209" s="65"/>
      <c r="P209" s="65"/>
      <c r="Q209" s="65"/>
      <c r="R209" s="65"/>
      <c r="S209" s="65"/>
      <c r="T209" s="66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T209" s="18" t="s">
        <v>163</v>
      </c>
      <c r="AU209" s="18" t="s">
        <v>83</v>
      </c>
    </row>
    <row r="210" spans="1:65" s="2" customFormat="1" ht="55.5" customHeight="1">
      <c r="A210" s="35"/>
      <c r="B210" s="36"/>
      <c r="C210" s="174" t="s">
        <v>302</v>
      </c>
      <c r="D210" s="174" t="s">
        <v>156</v>
      </c>
      <c r="E210" s="175" t="s">
        <v>349</v>
      </c>
      <c r="F210" s="176" t="s">
        <v>350</v>
      </c>
      <c r="G210" s="177" t="s">
        <v>205</v>
      </c>
      <c r="H210" s="178">
        <v>10</v>
      </c>
      <c r="I210" s="179"/>
      <c r="J210" s="180">
        <f>ROUND(I210*H210,2)</f>
        <v>0</v>
      </c>
      <c r="K210" s="176" t="s">
        <v>160</v>
      </c>
      <c r="L210" s="40"/>
      <c r="M210" s="181" t="s">
        <v>19</v>
      </c>
      <c r="N210" s="182" t="s">
        <v>44</v>
      </c>
      <c r="O210" s="65"/>
      <c r="P210" s="183">
        <f>O210*H210</f>
        <v>0</v>
      </c>
      <c r="Q210" s="183">
        <v>4E-05</v>
      </c>
      <c r="R210" s="183">
        <f>Q210*H210</f>
        <v>0.0004</v>
      </c>
      <c r="S210" s="183">
        <v>0</v>
      </c>
      <c r="T210" s="184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85" t="s">
        <v>212</v>
      </c>
      <c r="AT210" s="185" t="s">
        <v>156</v>
      </c>
      <c r="AU210" s="185" t="s">
        <v>83</v>
      </c>
      <c r="AY210" s="18" t="s">
        <v>153</v>
      </c>
      <c r="BE210" s="186">
        <f>IF(N210="základní",J210,0)</f>
        <v>0</v>
      </c>
      <c r="BF210" s="186">
        <f>IF(N210="snížená",J210,0)</f>
        <v>0</v>
      </c>
      <c r="BG210" s="186">
        <f>IF(N210="zákl. přenesená",J210,0)</f>
        <v>0</v>
      </c>
      <c r="BH210" s="186">
        <f>IF(N210="sníž. přenesená",J210,0)</f>
        <v>0</v>
      </c>
      <c r="BI210" s="186">
        <f>IF(N210="nulová",J210,0)</f>
        <v>0</v>
      </c>
      <c r="BJ210" s="18" t="s">
        <v>81</v>
      </c>
      <c r="BK210" s="186">
        <f>ROUND(I210*H210,2)</f>
        <v>0</v>
      </c>
      <c r="BL210" s="18" t="s">
        <v>212</v>
      </c>
      <c r="BM210" s="185" t="s">
        <v>858</v>
      </c>
    </row>
    <row r="211" spans="1:47" s="2" customFormat="1" ht="11.25">
      <c r="A211" s="35"/>
      <c r="B211" s="36"/>
      <c r="C211" s="37"/>
      <c r="D211" s="187" t="s">
        <v>163</v>
      </c>
      <c r="E211" s="37"/>
      <c r="F211" s="188" t="s">
        <v>352</v>
      </c>
      <c r="G211" s="37"/>
      <c r="H211" s="37"/>
      <c r="I211" s="189"/>
      <c r="J211" s="37"/>
      <c r="K211" s="37"/>
      <c r="L211" s="40"/>
      <c r="M211" s="190"/>
      <c r="N211" s="191"/>
      <c r="O211" s="65"/>
      <c r="P211" s="65"/>
      <c r="Q211" s="65"/>
      <c r="R211" s="65"/>
      <c r="S211" s="65"/>
      <c r="T211" s="66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T211" s="18" t="s">
        <v>163</v>
      </c>
      <c r="AU211" s="18" t="s">
        <v>83</v>
      </c>
    </row>
    <row r="212" spans="1:65" s="2" customFormat="1" ht="24.2" customHeight="1">
      <c r="A212" s="35"/>
      <c r="B212" s="36"/>
      <c r="C212" s="174" t="s">
        <v>353</v>
      </c>
      <c r="D212" s="174" t="s">
        <v>156</v>
      </c>
      <c r="E212" s="175" t="s">
        <v>354</v>
      </c>
      <c r="F212" s="176" t="s">
        <v>355</v>
      </c>
      <c r="G212" s="177" t="s">
        <v>242</v>
      </c>
      <c r="H212" s="178">
        <v>2</v>
      </c>
      <c r="I212" s="179"/>
      <c r="J212" s="180">
        <f>ROUND(I212*H212,2)</f>
        <v>0</v>
      </c>
      <c r="K212" s="176" t="s">
        <v>206</v>
      </c>
      <c r="L212" s="40"/>
      <c r="M212" s="181" t="s">
        <v>19</v>
      </c>
      <c r="N212" s="182" t="s">
        <v>44</v>
      </c>
      <c r="O212" s="65"/>
      <c r="P212" s="183">
        <f>O212*H212</f>
        <v>0</v>
      </c>
      <c r="Q212" s="183">
        <v>0</v>
      </c>
      <c r="R212" s="183">
        <f>Q212*H212</f>
        <v>0</v>
      </c>
      <c r="S212" s="183">
        <v>0</v>
      </c>
      <c r="T212" s="184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85" t="s">
        <v>212</v>
      </c>
      <c r="AT212" s="185" t="s">
        <v>156</v>
      </c>
      <c r="AU212" s="185" t="s">
        <v>83</v>
      </c>
      <c r="AY212" s="18" t="s">
        <v>153</v>
      </c>
      <c r="BE212" s="186">
        <f>IF(N212="základní",J212,0)</f>
        <v>0</v>
      </c>
      <c r="BF212" s="186">
        <f>IF(N212="snížená",J212,0)</f>
        <v>0</v>
      </c>
      <c r="BG212" s="186">
        <f>IF(N212="zákl. přenesená",J212,0)</f>
        <v>0</v>
      </c>
      <c r="BH212" s="186">
        <f>IF(N212="sníž. přenesená",J212,0)</f>
        <v>0</v>
      </c>
      <c r="BI212" s="186">
        <f>IF(N212="nulová",J212,0)</f>
        <v>0</v>
      </c>
      <c r="BJ212" s="18" t="s">
        <v>81</v>
      </c>
      <c r="BK212" s="186">
        <f>ROUND(I212*H212,2)</f>
        <v>0</v>
      </c>
      <c r="BL212" s="18" t="s">
        <v>212</v>
      </c>
      <c r="BM212" s="185" t="s">
        <v>859</v>
      </c>
    </row>
    <row r="213" spans="1:65" s="2" customFormat="1" ht="24.2" customHeight="1">
      <c r="A213" s="35"/>
      <c r="B213" s="36"/>
      <c r="C213" s="174" t="s">
        <v>358</v>
      </c>
      <c r="D213" s="174" t="s">
        <v>156</v>
      </c>
      <c r="E213" s="175" t="s">
        <v>359</v>
      </c>
      <c r="F213" s="176" t="s">
        <v>360</v>
      </c>
      <c r="G213" s="177" t="s">
        <v>211</v>
      </c>
      <c r="H213" s="178">
        <v>6</v>
      </c>
      <c r="I213" s="179"/>
      <c r="J213" s="180">
        <f>ROUND(I213*H213,2)</f>
        <v>0</v>
      </c>
      <c r="K213" s="176" t="s">
        <v>160</v>
      </c>
      <c r="L213" s="40"/>
      <c r="M213" s="181" t="s">
        <v>19</v>
      </c>
      <c r="N213" s="182" t="s">
        <v>44</v>
      </c>
      <c r="O213" s="65"/>
      <c r="P213" s="183">
        <f>O213*H213</f>
        <v>0</v>
      </c>
      <c r="Q213" s="183">
        <v>0.0002</v>
      </c>
      <c r="R213" s="183">
        <f>Q213*H213</f>
        <v>0.0012000000000000001</v>
      </c>
      <c r="S213" s="183">
        <v>0</v>
      </c>
      <c r="T213" s="184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85" t="s">
        <v>212</v>
      </c>
      <c r="AT213" s="185" t="s">
        <v>156</v>
      </c>
      <c r="AU213" s="185" t="s">
        <v>83</v>
      </c>
      <c r="AY213" s="18" t="s">
        <v>153</v>
      </c>
      <c r="BE213" s="186">
        <f>IF(N213="základní",J213,0)</f>
        <v>0</v>
      </c>
      <c r="BF213" s="186">
        <f>IF(N213="snížená",J213,0)</f>
        <v>0</v>
      </c>
      <c r="BG213" s="186">
        <f>IF(N213="zákl. přenesená",J213,0)</f>
        <v>0</v>
      </c>
      <c r="BH213" s="186">
        <f>IF(N213="sníž. přenesená",J213,0)</f>
        <v>0</v>
      </c>
      <c r="BI213" s="186">
        <f>IF(N213="nulová",J213,0)</f>
        <v>0</v>
      </c>
      <c r="BJ213" s="18" t="s">
        <v>81</v>
      </c>
      <c r="BK213" s="186">
        <f>ROUND(I213*H213,2)</f>
        <v>0</v>
      </c>
      <c r="BL213" s="18" t="s">
        <v>212</v>
      </c>
      <c r="BM213" s="185" t="s">
        <v>860</v>
      </c>
    </row>
    <row r="214" spans="1:47" s="2" customFormat="1" ht="11.25">
      <c r="A214" s="35"/>
      <c r="B214" s="36"/>
      <c r="C214" s="37"/>
      <c r="D214" s="187" t="s">
        <v>163</v>
      </c>
      <c r="E214" s="37"/>
      <c r="F214" s="188" t="s">
        <v>362</v>
      </c>
      <c r="G214" s="37"/>
      <c r="H214" s="37"/>
      <c r="I214" s="189"/>
      <c r="J214" s="37"/>
      <c r="K214" s="37"/>
      <c r="L214" s="40"/>
      <c r="M214" s="190"/>
      <c r="N214" s="191"/>
      <c r="O214" s="65"/>
      <c r="P214" s="65"/>
      <c r="Q214" s="65"/>
      <c r="R214" s="65"/>
      <c r="S214" s="65"/>
      <c r="T214" s="66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T214" s="18" t="s">
        <v>163</v>
      </c>
      <c r="AU214" s="18" t="s">
        <v>83</v>
      </c>
    </row>
    <row r="215" spans="1:65" s="2" customFormat="1" ht="33" customHeight="1">
      <c r="A215" s="35"/>
      <c r="B215" s="36"/>
      <c r="C215" s="174" t="s">
        <v>363</v>
      </c>
      <c r="D215" s="174" t="s">
        <v>156</v>
      </c>
      <c r="E215" s="175" t="s">
        <v>364</v>
      </c>
      <c r="F215" s="176" t="s">
        <v>365</v>
      </c>
      <c r="G215" s="177" t="s">
        <v>205</v>
      </c>
      <c r="H215" s="178">
        <v>10</v>
      </c>
      <c r="I215" s="179"/>
      <c r="J215" s="180">
        <f>ROUND(I215*H215,2)</f>
        <v>0</v>
      </c>
      <c r="K215" s="176" t="s">
        <v>160</v>
      </c>
      <c r="L215" s="40"/>
      <c r="M215" s="181" t="s">
        <v>19</v>
      </c>
      <c r="N215" s="182" t="s">
        <v>44</v>
      </c>
      <c r="O215" s="65"/>
      <c r="P215" s="183">
        <f>O215*H215</f>
        <v>0</v>
      </c>
      <c r="Q215" s="183">
        <v>1E-05</v>
      </c>
      <c r="R215" s="183">
        <f>Q215*H215</f>
        <v>0.0001</v>
      </c>
      <c r="S215" s="183">
        <v>0</v>
      </c>
      <c r="T215" s="184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85" t="s">
        <v>212</v>
      </c>
      <c r="AT215" s="185" t="s">
        <v>156</v>
      </c>
      <c r="AU215" s="185" t="s">
        <v>83</v>
      </c>
      <c r="AY215" s="18" t="s">
        <v>153</v>
      </c>
      <c r="BE215" s="186">
        <f>IF(N215="základní",J215,0)</f>
        <v>0</v>
      </c>
      <c r="BF215" s="186">
        <f>IF(N215="snížená",J215,0)</f>
        <v>0</v>
      </c>
      <c r="BG215" s="186">
        <f>IF(N215="zákl. přenesená",J215,0)</f>
        <v>0</v>
      </c>
      <c r="BH215" s="186">
        <f>IF(N215="sníž. přenesená",J215,0)</f>
        <v>0</v>
      </c>
      <c r="BI215" s="186">
        <f>IF(N215="nulová",J215,0)</f>
        <v>0</v>
      </c>
      <c r="BJ215" s="18" t="s">
        <v>81</v>
      </c>
      <c r="BK215" s="186">
        <f>ROUND(I215*H215,2)</f>
        <v>0</v>
      </c>
      <c r="BL215" s="18" t="s">
        <v>212</v>
      </c>
      <c r="BM215" s="185" t="s">
        <v>861</v>
      </c>
    </row>
    <row r="216" spans="1:47" s="2" customFormat="1" ht="11.25">
      <c r="A216" s="35"/>
      <c r="B216" s="36"/>
      <c r="C216" s="37"/>
      <c r="D216" s="187" t="s">
        <v>163</v>
      </c>
      <c r="E216" s="37"/>
      <c r="F216" s="188" t="s">
        <v>367</v>
      </c>
      <c r="G216" s="37"/>
      <c r="H216" s="37"/>
      <c r="I216" s="189"/>
      <c r="J216" s="37"/>
      <c r="K216" s="37"/>
      <c r="L216" s="40"/>
      <c r="M216" s="190"/>
      <c r="N216" s="191"/>
      <c r="O216" s="65"/>
      <c r="P216" s="65"/>
      <c r="Q216" s="65"/>
      <c r="R216" s="65"/>
      <c r="S216" s="65"/>
      <c r="T216" s="66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T216" s="18" t="s">
        <v>163</v>
      </c>
      <c r="AU216" s="18" t="s">
        <v>83</v>
      </c>
    </row>
    <row r="217" spans="1:65" s="2" customFormat="1" ht="49.15" customHeight="1">
      <c r="A217" s="35"/>
      <c r="B217" s="36"/>
      <c r="C217" s="174" t="s">
        <v>368</v>
      </c>
      <c r="D217" s="174" t="s">
        <v>156</v>
      </c>
      <c r="E217" s="175" t="s">
        <v>754</v>
      </c>
      <c r="F217" s="176" t="s">
        <v>755</v>
      </c>
      <c r="G217" s="177" t="s">
        <v>249</v>
      </c>
      <c r="H217" s="178">
        <v>0.014</v>
      </c>
      <c r="I217" s="179"/>
      <c r="J217" s="180">
        <f>ROUND(I217*H217,2)</f>
        <v>0</v>
      </c>
      <c r="K217" s="176" t="s">
        <v>160</v>
      </c>
      <c r="L217" s="40"/>
      <c r="M217" s="181" t="s">
        <v>19</v>
      </c>
      <c r="N217" s="182" t="s">
        <v>44</v>
      </c>
      <c r="O217" s="65"/>
      <c r="P217" s="183">
        <f>O217*H217</f>
        <v>0</v>
      </c>
      <c r="Q217" s="183">
        <v>0</v>
      </c>
      <c r="R217" s="183">
        <f>Q217*H217</f>
        <v>0</v>
      </c>
      <c r="S217" s="183">
        <v>0</v>
      </c>
      <c r="T217" s="184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185" t="s">
        <v>212</v>
      </c>
      <c r="AT217" s="185" t="s">
        <v>156</v>
      </c>
      <c r="AU217" s="185" t="s">
        <v>83</v>
      </c>
      <c r="AY217" s="18" t="s">
        <v>153</v>
      </c>
      <c r="BE217" s="186">
        <f>IF(N217="základní",J217,0)</f>
        <v>0</v>
      </c>
      <c r="BF217" s="186">
        <f>IF(N217="snížená",J217,0)</f>
        <v>0</v>
      </c>
      <c r="BG217" s="186">
        <f>IF(N217="zákl. přenesená",J217,0)</f>
        <v>0</v>
      </c>
      <c r="BH217" s="186">
        <f>IF(N217="sníž. přenesená",J217,0)</f>
        <v>0</v>
      </c>
      <c r="BI217" s="186">
        <f>IF(N217="nulová",J217,0)</f>
        <v>0</v>
      </c>
      <c r="BJ217" s="18" t="s">
        <v>81</v>
      </c>
      <c r="BK217" s="186">
        <f>ROUND(I217*H217,2)</f>
        <v>0</v>
      </c>
      <c r="BL217" s="18" t="s">
        <v>212</v>
      </c>
      <c r="BM217" s="185" t="s">
        <v>862</v>
      </c>
    </row>
    <row r="218" spans="1:47" s="2" customFormat="1" ht="11.25">
      <c r="A218" s="35"/>
      <c r="B218" s="36"/>
      <c r="C218" s="37"/>
      <c r="D218" s="187" t="s">
        <v>163</v>
      </c>
      <c r="E218" s="37"/>
      <c r="F218" s="188" t="s">
        <v>757</v>
      </c>
      <c r="G218" s="37"/>
      <c r="H218" s="37"/>
      <c r="I218" s="189"/>
      <c r="J218" s="37"/>
      <c r="K218" s="37"/>
      <c r="L218" s="40"/>
      <c r="M218" s="190"/>
      <c r="N218" s="191"/>
      <c r="O218" s="65"/>
      <c r="P218" s="65"/>
      <c r="Q218" s="65"/>
      <c r="R218" s="65"/>
      <c r="S218" s="65"/>
      <c r="T218" s="66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T218" s="18" t="s">
        <v>163</v>
      </c>
      <c r="AU218" s="18" t="s">
        <v>83</v>
      </c>
    </row>
    <row r="219" spans="2:63" s="12" customFormat="1" ht="22.9" customHeight="1">
      <c r="B219" s="158"/>
      <c r="C219" s="159"/>
      <c r="D219" s="160" t="s">
        <v>72</v>
      </c>
      <c r="E219" s="172" t="s">
        <v>373</v>
      </c>
      <c r="F219" s="172" t="s">
        <v>374</v>
      </c>
      <c r="G219" s="159"/>
      <c r="H219" s="159"/>
      <c r="I219" s="162"/>
      <c r="J219" s="173">
        <f>BK219</f>
        <v>0</v>
      </c>
      <c r="K219" s="159"/>
      <c r="L219" s="164"/>
      <c r="M219" s="165"/>
      <c r="N219" s="166"/>
      <c r="O219" s="166"/>
      <c r="P219" s="167">
        <f>SUM(P220:P253)</f>
        <v>0</v>
      </c>
      <c r="Q219" s="166"/>
      <c r="R219" s="167">
        <f>SUM(R220:R253)</f>
        <v>0.08618000000000002</v>
      </c>
      <c r="S219" s="166"/>
      <c r="T219" s="168">
        <f>SUM(T220:T253)</f>
        <v>0.06997</v>
      </c>
      <c r="AR219" s="169" t="s">
        <v>83</v>
      </c>
      <c r="AT219" s="170" t="s">
        <v>72</v>
      </c>
      <c r="AU219" s="170" t="s">
        <v>81</v>
      </c>
      <c r="AY219" s="169" t="s">
        <v>153</v>
      </c>
      <c r="BK219" s="171">
        <f>SUM(BK220:BK253)</f>
        <v>0</v>
      </c>
    </row>
    <row r="220" spans="1:65" s="2" customFormat="1" ht="16.5" customHeight="1">
      <c r="A220" s="35"/>
      <c r="B220" s="36"/>
      <c r="C220" s="174" t="s">
        <v>375</v>
      </c>
      <c r="D220" s="174" t="s">
        <v>156</v>
      </c>
      <c r="E220" s="175" t="s">
        <v>376</v>
      </c>
      <c r="F220" s="176" t="s">
        <v>377</v>
      </c>
      <c r="G220" s="177" t="s">
        <v>211</v>
      </c>
      <c r="H220" s="178">
        <v>2</v>
      </c>
      <c r="I220" s="179"/>
      <c r="J220" s="180">
        <f>ROUND(I220*H220,2)</f>
        <v>0</v>
      </c>
      <c r="K220" s="176" t="s">
        <v>160</v>
      </c>
      <c r="L220" s="40"/>
      <c r="M220" s="181" t="s">
        <v>19</v>
      </c>
      <c r="N220" s="182" t="s">
        <v>44</v>
      </c>
      <c r="O220" s="65"/>
      <c r="P220" s="183">
        <f>O220*H220</f>
        <v>0</v>
      </c>
      <c r="Q220" s="183">
        <v>0</v>
      </c>
      <c r="R220" s="183">
        <f>Q220*H220</f>
        <v>0</v>
      </c>
      <c r="S220" s="183">
        <v>0.00049</v>
      </c>
      <c r="T220" s="184">
        <f>S220*H220</f>
        <v>0.00098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85" t="s">
        <v>212</v>
      </c>
      <c r="AT220" s="185" t="s">
        <v>156</v>
      </c>
      <c r="AU220" s="185" t="s">
        <v>83</v>
      </c>
      <c r="AY220" s="18" t="s">
        <v>153</v>
      </c>
      <c r="BE220" s="186">
        <f>IF(N220="základní",J220,0)</f>
        <v>0</v>
      </c>
      <c r="BF220" s="186">
        <f>IF(N220="snížená",J220,0)</f>
        <v>0</v>
      </c>
      <c r="BG220" s="186">
        <f>IF(N220="zákl. přenesená",J220,0)</f>
        <v>0</v>
      </c>
      <c r="BH220" s="186">
        <f>IF(N220="sníž. přenesená",J220,0)</f>
        <v>0</v>
      </c>
      <c r="BI220" s="186">
        <f>IF(N220="nulová",J220,0)</f>
        <v>0</v>
      </c>
      <c r="BJ220" s="18" t="s">
        <v>81</v>
      </c>
      <c r="BK220" s="186">
        <f>ROUND(I220*H220,2)</f>
        <v>0</v>
      </c>
      <c r="BL220" s="18" t="s">
        <v>212</v>
      </c>
      <c r="BM220" s="185" t="s">
        <v>863</v>
      </c>
    </row>
    <row r="221" spans="1:47" s="2" customFormat="1" ht="11.25">
      <c r="A221" s="35"/>
      <c r="B221" s="36"/>
      <c r="C221" s="37"/>
      <c r="D221" s="187" t="s">
        <v>163</v>
      </c>
      <c r="E221" s="37"/>
      <c r="F221" s="188" t="s">
        <v>379</v>
      </c>
      <c r="G221" s="37"/>
      <c r="H221" s="37"/>
      <c r="I221" s="189"/>
      <c r="J221" s="37"/>
      <c r="K221" s="37"/>
      <c r="L221" s="40"/>
      <c r="M221" s="190"/>
      <c r="N221" s="191"/>
      <c r="O221" s="65"/>
      <c r="P221" s="65"/>
      <c r="Q221" s="65"/>
      <c r="R221" s="65"/>
      <c r="S221" s="65"/>
      <c r="T221" s="66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T221" s="18" t="s">
        <v>163</v>
      </c>
      <c r="AU221" s="18" t="s">
        <v>83</v>
      </c>
    </row>
    <row r="222" spans="1:65" s="2" customFormat="1" ht="16.5" customHeight="1">
      <c r="A222" s="35"/>
      <c r="B222" s="36"/>
      <c r="C222" s="174" t="s">
        <v>381</v>
      </c>
      <c r="D222" s="174" t="s">
        <v>156</v>
      </c>
      <c r="E222" s="175" t="s">
        <v>382</v>
      </c>
      <c r="F222" s="176" t="s">
        <v>383</v>
      </c>
      <c r="G222" s="177" t="s">
        <v>384</v>
      </c>
      <c r="H222" s="178">
        <v>2</v>
      </c>
      <c r="I222" s="179"/>
      <c r="J222" s="180">
        <f>ROUND(I222*H222,2)</f>
        <v>0</v>
      </c>
      <c r="K222" s="176" t="s">
        <v>160</v>
      </c>
      <c r="L222" s="40"/>
      <c r="M222" s="181" t="s">
        <v>19</v>
      </c>
      <c r="N222" s="182" t="s">
        <v>44</v>
      </c>
      <c r="O222" s="65"/>
      <c r="P222" s="183">
        <f>O222*H222</f>
        <v>0</v>
      </c>
      <c r="Q222" s="183">
        <v>0</v>
      </c>
      <c r="R222" s="183">
        <f>Q222*H222</f>
        <v>0</v>
      </c>
      <c r="S222" s="183">
        <v>0.00156</v>
      </c>
      <c r="T222" s="184">
        <f>S222*H222</f>
        <v>0.00312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85" t="s">
        <v>212</v>
      </c>
      <c r="AT222" s="185" t="s">
        <v>156</v>
      </c>
      <c r="AU222" s="185" t="s">
        <v>83</v>
      </c>
      <c r="AY222" s="18" t="s">
        <v>153</v>
      </c>
      <c r="BE222" s="186">
        <f>IF(N222="základní",J222,0)</f>
        <v>0</v>
      </c>
      <c r="BF222" s="186">
        <f>IF(N222="snížená",J222,0)</f>
        <v>0</v>
      </c>
      <c r="BG222" s="186">
        <f>IF(N222="zákl. přenesená",J222,0)</f>
        <v>0</v>
      </c>
      <c r="BH222" s="186">
        <f>IF(N222="sníž. přenesená",J222,0)</f>
        <v>0</v>
      </c>
      <c r="BI222" s="186">
        <f>IF(N222="nulová",J222,0)</f>
        <v>0</v>
      </c>
      <c r="BJ222" s="18" t="s">
        <v>81</v>
      </c>
      <c r="BK222" s="186">
        <f>ROUND(I222*H222,2)</f>
        <v>0</v>
      </c>
      <c r="BL222" s="18" t="s">
        <v>212</v>
      </c>
      <c r="BM222" s="185" t="s">
        <v>864</v>
      </c>
    </row>
    <row r="223" spans="1:47" s="2" customFormat="1" ht="11.25">
      <c r="A223" s="35"/>
      <c r="B223" s="36"/>
      <c r="C223" s="37"/>
      <c r="D223" s="187" t="s">
        <v>163</v>
      </c>
      <c r="E223" s="37"/>
      <c r="F223" s="188" t="s">
        <v>386</v>
      </c>
      <c r="G223" s="37"/>
      <c r="H223" s="37"/>
      <c r="I223" s="189"/>
      <c r="J223" s="37"/>
      <c r="K223" s="37"/>
      <c r="L223" s="40"/>
      <c r="M223" s="190"/>
      <c r="N223" s="191"/>
      <c r="O223" s="65"/>
      <c r="P223" s="65"/>
      <c r="Q223" s="65"/>
      <c r="R223" s="65"/>
      <c r="S223" s="65"/>
      <c r="T223" s="66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T223" s="18" t="s">
        <v>163</v>
      </c>
      <c r="AU223" s="18" t="s">
        <v>83</v>
      </c>
    </row>
    <row r="224" spans="1:65" s="2" customFormat="1" ht="16.5" customHeight="1">
      <c r="A224" s="35"/>
      <c r="B224" s="36"/>
      <c r="C224" s="174" t="s">
        <v>387</v>
      </c>
      <c r="D224" s="174" t="s">
        <v>156</v>
      </c>
      <c r="E224" s="175" t="s">
        <v>388</v>
      </c>
      <c r="F224" s="176" t="s">
        <v>389</v>
      </c>
      <c r="G224" s="177" t="s">
        <v>211</v>
      </c>
      <c r="H224" s="178">
        <v>1</v>
      </c>
      <c r="I224" s="179"/>
      <c r="J224" s="180">
        <f>ROUND(I224*H224,2)</f>
        <v>0</v>
      </c>
      <c r="K224" s="176" t="s">
        <v>160</v>
      </c>
      <c r="L224" s="40"/>
      <c r="M224" s="181" t="s">
        <v>19</v>
      </c>
      <c r="N224" s="182" t="s">
        <v>44</v>
      </c>
      <c r="O224" s="65"/>
      <c r="P224" s="183">
        <f>O224*H224</f>
        <v>0</v>
      </c>
      <c r="Q224" s="183">
        <v>0</v>
      </c>
      <c r="R224" s="183">
        <f>Q224*H224</f>
        <v>0</v>
      </c>
      <c r="S224" s="183">
        <v>0.00762</v>
      </c>
      <c r="T224" s="184">
        <f>S224*H224</f>
        <v>0.00762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85" t="s">
        <v>212</v>
      </c>
      <c r="AT224" s="185" t="s">
        <v>156</v>
      </c>
      <c r="AU224" s="185" t="s">
        <v>83</v>
      </c>
      <c r="AY224" s="18" t="s">
        <v>153</v>
      </c>
      <c r="BE224" s="186">
        <f>IF(N224="základní",J224,0)</f>
        <v>0</v>
      </c>
      <c r="BF224" s="186">
        <f>IF(N224="snížená",J224,0)</f>
        <v>0</v>
      </c>
      <c r="BG224" s="186">
        <f>IF(N224="zákl. přenesená",J224,0)</f>
        <v>0</v>
      </c>
      <c r="BH224" s="186">
        <f>IF(N224="sníž. přenesená",J224,0)</f>
        <v>0</v>
      </c>
      <c r="BI224" s="186">
        <f>IF(N224="nulová",J224,0)</f>
        <v>0</v>
      </c>
      <c r="BJ224" s="18" t="s">
        <v>81</v>
      </c>
      <c r="BK224" s="186">
        <f>ROUND(I224*H224,2)</f>
        <v>0</v>
      </c>
      <c r="BL224" s="18" t="s">
        <v>212</v>
      </c>
      <c r="BM224" s="185" t="s">
        <v>865</v>
      </c>
    </row>
    <row r="225" spans="1:47" s="2" customFormat="1" ht="11.25">
      <c r="A225" s="35"/>
      <c r="B225" s="36"/>
      <c r="C225" s="37"/>
      <c r="D225" s="187" t="s">
        <v>163</v>
      </c>
      <c r="E225" s="37"/>
      <c r="F225" s="188" t="s">
        <v>391</v>
      </c>
      <c r="G225" s="37"/>
      <c r="H225" s="37"/>
      <c r="I225" s="189"/>
      <c r="J225" s="37"/>
      <c r="K225" s="37"/>
      <c r="L225" s="40"/>
      <c r="M225" s="190"/>
      <c r="N225" s="191"/>
      <c r="O225" s="65"/>
      <c r="P225" s="65"/>
      <c r="Q225" s="65"/>
      <c r="R225" s="65"/>
      <c r="S225" s="65"/>
      <c r="T225" s="66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T225" s="18" t="s">
        <v>163</v>
      </c>
      <c r="AU225" s="18" t="s">
        <v>83</v>
      </c>
    </row>
    <row r="226" spans="1:65" s="2" customFormat="1" ht="24.2" customHeight="1">
      <c r="A226" s="35"/>
      <c r="B226" s="36"/>
      <c r="C226" s="174" t="s">
        <v>392</v>
      </c>
      <c r="D226" s="174" t="s">
        <v>156</v>
      </c>
      <c r="E226" s="175" t="s">
        <v>393</v>
      </c>
      <c r="F226" s="176" t="s">
        <v>394</v>
      </c>
      <c r="G226" s="177" t="s">
        <v>384</v>
      </c>
      <c r="H226" s="178">
        <v>1</v>
      </c>
      <c r="I226" s="179"/>
      <c r="J226" s="180">
        <f>ROUND(I226*H226,2)</f>
        <v>0</v>
      </c>
      <c r="K226" s="176" t="s">
        <v>160</v>
      </c>
      <c r="L226" s="40"/>
      <c r="M226" s="181" t="s">
        <v>19</v>
      </c>
      <c r="N226" s="182" t="s">
        <v>44</v>
      </c>
      <c r="O226" s="65"/>
      <c r="P226" s="183">
        <f>O226*H226</f>
        <v>0</v>
      </c>
      <c r="Q226" s="183">
        <v>0</v>
      </c>
      <c r="R226" s="183">
        <f>Q226*H226</f>
        <v>0</v>
      </c>
      <c r="S226" s="183">
        <v>0.01933</v>
      </c>
      <c r="T226" s="184">
        <f>S226*H226</f>
        <v>0.01933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85" t="s">
        <v>212</v>
      </c>
      <c r="AT226" s="185" t="s">
        <v>156</v>
      </c>
      <c r="AU226" s="185" t="s">
        <v>83</v>
      </c>
      <c r="AY226" s="18" t="s">
        <v>153</v>
      </c>
      <c r="BE226" s="186">
        <f>IF(N226="základní",J226,0)</f>
        <v>0</v>
      </c>
      <c r="BF226" s="186">
        <f>IF(N226="snížená",J226,0)</f>
        <v>0</v>
      </c>
      <c r="BG226" s="186">
        <f>IF(N226="zákl. přenesená",J226,0)</f>
        <v>0</v>
      </c>
      <c r="BH226" s="186">
        <f>IF(N226="sníž. přenesená",J226,0)</f>
        <v>0</v>
      </c>
      <c r="BI226" s="186">
        <f>IF(N226="nulová",J226,0)</f>
        <v>0</v>
      </c>
      <c r="BJ226" s="18" t="s">
        <v>81</v>
      </c>
      <c r="BK226" s="186">
        <f>ROUND(I226*H226,2)</f>
        <v>0</v>
      </c>
      <c r="BL226" s="18" t="s">
        <v>212</v>
      </c>
      <c r="BM226" s="185" t="s">
        <v>866</v>
      </c>
    </row>
    <row r="227" spans="1:47" s="2" customFormat="1" ht="11.25">
      <c r="A227" s="35"/>
      <c r="B227" s="36"/>
      <c r="C227" s="37"/>
      <c r="D227" s="187" t="s">
        <v>163</v>
      </c>
      <c r="E227" s="37"/>
      <c r="F227" s="188" t="s">
        <v>396</v>
      </c>
      <c r="G227" s="37"/>
      <c r="H227" s="37"/>
      <c r="I227" s="189"/>
      <c r="J227" s="37"/>
      <c r="K227" s="37"/>
      <c r="L227" s="40"/>
      <c r="M227" s="190"/>
      <c r="N227" s="191"/>
      <c r="O227" s="65"/>
      <c r="P227" s="65"/>
      <c r="Q227" s="65"/>
      <c r="R227" s="65"/>
      <c r="S227" s="65"/>
      <c r="T227" s="66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T227" s="18" t="s">
        <v>163</v>
      </c>
      <c r="AU227" s="18" t="s">
        <v>83</v>
      </c>
    </row>
    <row r="228" spans="1:65" s="2" customFormat="1" ht="21.75" customHeight="1">
      <c r="A228" s="35"/>
      <c r="B228" s="36"/>
      <c r="C228" s="174" t="s">
        <v>397</v>
      </c>
      <c r="D228" s="174" t="s">
        <v>156</v>
      </c>
      <c r="E228" s="175" t="s">
        <v>398</v>
      </c>
      <c r="F228" s="176" t="s">
        <v>399</v>
      </c>
      <c r="G228" s="177" t="s">
        <v>384</v>
      </c>
      <c r="H228" s="178">
        <v>2</v>
      </c>
      <c r="I228" s="179"/>
      <c r="J228" s="180">
        <f>ROUND(I228*H228,2)</f>
        <v>0</v>
      </c>
      <c r="K228" s="176" t="s">
        <v>160</v>
      </c>
      <c r="L228" s="40"/>
      <c r="M228" s="181" t="s">
        <v>19</v>
      </c>
      <c r="N228" s="182" t="s">
        <v>44</v>
      </c>
      <c r="O228" s="65"/>
      <c r="P228" s="183">
        <f>O228*H228</f>
        <v>0</v>
      </c>
      <c r="Q228" s="183">
        <v>0</v>
      </c>
      <c r="R228" s="183">
        <f>Q228*H228</f>
        <v>0</v>
      </c>
      <c r="S228" s="183">
        <v>0.01946</v>
      </c>
      <c r="T228" s="184">
        <f>S228*H228</f>
        <v>0.03892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85" t="s">
        <v>212</v>
      </c>
      <c r="AT228" s="185" t="s">
        <v>156</v>
      </c>
      <c r="AU228" s="185" t="s">
        <v>83</v>
      </c>
      <c r="AY228" s="18" t="s">
        <v>153</v>
      </c>
      <c r="BE228" s="186">
        <f>IF(N228="základní",J228,0)</f>
        <v>0</v>
      </c>
      <c r="BF228" s="186">
        <f>IF(N228="snížená",J228,0)</f>
        <v>0</v>
      </c>
      <c r="BG228" s="186">
        <f>IF(N228="zákl. přenesená",J228,0)</f>
        <v>0</v>
      </c>
      <c r="BH228" s="186">
        <f>IF(N228="sníž. přenesená",J228,0)</f>
        <v>0</v>
      </c>
      <c r="BI228" s="186">
        <f>IF(N228="nulová",J228,0)</f>
        <v>0</v>
      </c>
      <c r="BJ228" s="18" t="s">
        <v>81</v>
      </c>
      <c r="BK228" s="186">
        <f>ROUND(I228*H228,2)</f>
        <v>0</v>
      </c>
      <c r="BL228" s="18" t="s">
        <v>212</v>
      </c>
      <c r="BM228" s="185" t="s">
        <v>867</v>
      </c>
    </row>
    <row r="229" spans="1:47" s="2" customFormat="1" ht="11.25">
      <c r="A229" s="35"/>
      <c r="B229" s="36"/>
      <c r="C229" s="37"/>
      <c r="D229" s="187" t="s">
        <v>163</v>
      </c>
      <c r="E229" s="37"/>
      <c r="F229" s="188" t="s">
        <v>401</v>
      </c>
      <c r="G229" s="37"/>
      <c r="H229" s="37"/>
      <c r="I229" s="189"/>
      <c r="J229" s="37"/>
      <c r="K229" s="37"/>
      <c r="L229" s="40"/>
      <c r="M229" s="190"/>
      <c r="N229" s="191"/>
      <c r="O229" s="65"/>
      <c r="P229" s="65"/>
      <c r="Q229" s="65"/>
      <c r="R229" s="65"/>
      <c r="S229" s="65"/>
      <c r="T229" s="66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T229" s="18" t="s">
        <v>163</v>
      </c>
      <c r="AU229" s="18" t="s">
        <v>83</v>
      </c>
    </row>
    <row r="230" spans="1:65" s="2" customFormat="1" ht="24.2" customHeight="1">
      <c r="A230" s="35"/>
      <c r="B230" s="36"/>
      <c r="C230" s="174" t="s">
        <v>402</v>
      </c>
      <c r="D230" s="174" t="s">
        <v>156</v>
      </c>
      <c r="E230" s="175" t="s">
        <v>403</v>
      </c>
      <c r="F230" s="176" t="s">
        <v>404</v>
      </c>
      <c r="G230" s="177" t="s">
        <v>384</v>
      </c>
      <c r="H230" s="178">
        <v>5</v>
      </c>
      <c r="I230" s="179"/>
      <c r="J230" s="180">
        <f>ROUND(I230*H230,2)</f>
        <v>0</v>
      </c>
      <c r="K230" s="176" t="s">
        <v>160</v>
      </c>
      <c r="L230" s="40"/>
      <c r="M230" s="181" t="s">
        <v>19</v>
      </c>
      <c r="N230" s="182" t="s">
        <v>44</v>
      </c>
      <c r="O230" s="65"/>
      <c r="P230" s="183">
        <f>O230*H230</f>
        <v>0</v>
      </c>
      <c r="Q230" s="183">
        <v>0.00024</v>
      </c>
      <c r="R230" s="183">
        <f>Q230*H230</f>
        <v>0.0012000000000000001</v>
      </c>
      <c r="S230" s="183">
        <v>0</v>
      </c>
      <c r="T230" s="184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185" t="s">
        <v>212</v>
      </c>
      <c r="AT230" s="185" t="s">
        <v>156</v>
      </c>
      <c r="AU230" s="185" t="s">
        <v>83</v>
      </c>
      <c r="AY230" s="18" t="s">
        <v>153</v>
      </c>
      <c r="BE230" s="186">
        <f>IF(N230="základní",J230,0)</f>
        <v>0</v>
      </c>
      <c r="BF230" s="186">
        <f>IF(N230="snížená",J230,0)</f>
        <v>0</v>
      </c>
      <c r="BG230" s="186">
        <f>IF(N230="zákl. přenesená",J230,0)</f>
        <v>0</v>
      </c>
      <c r="BH230" s="186">
        <f>IF(N230="sníž. přenesená",J230,0)</f>
        <v>0</v>
      </c>
      <c r="BI230" s="186">
        <f>IF(N230="nulová",J230,0)</f>
        <v>0</v>
      </c>
      <c r="BJ230" s="18" t="s">
        <v>81</v>
      </c>
      <c r="BK230" s="186">
        <f>ROUND(I230*H230,2)</f>
        <v>0</v>
      </c>
      <c r="BL230" s="18" t="s">
        <v>212</v>
      </c>
      <c r="BM230" s="185" t="s">
        <v>868</v>
      </c>
    </row>
    <row r="231" spans="1:47" s="2" customFormat="1" ht="11.25">
      <c r="A231" s="35"/>
      <c r="B231" s="36"/>
      <c r="C231" s="37"/>
      <c r="D231" s="187" t="s">
        <v>163</v>
      </c>
      <c r="E231" s="37"/>
      <c r="F231" s="188" t="s">
        <v>406</v>
      </c>
      <c r="G231" s="37"/>
      <c r="H231" s="37"/>
      <c r="I231" s="189"/>
      <c r="J231" s="37"/>
      <c r="K231" s="37"/>
      <c r="L231" s="40"/>
      <c r="M231" s="190"/>
      <c r="N231" s="191"/>
      <c r="O231" s="65"/>
      <c r="P231" s="65"/>
      <c r="Q231" s="65"/>
      <c r="R231" s="65"/>
      <c r="S231" s="65"/>
      <c r="T231" s="66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T231" s="18" t="s">
        <v>163</v>
      </c>
      <c r="AU231" s="18" t="s">
        <v>83</v>
      </c>
    </row>
    <row r="232" spans="1:65" s="2" customFormat="1" ht="24.2" customHeight="1">
      <c r="A232" s="35"/>
      <c r="B232" s="36"/>
      <c r="C232" s="215" t="s">
        <v>408</v>
      </c>
      <c r="D232" s="215" t="s">
        <v>298</v>
      </c>
      <c r="E232" s="216" t="s">
        <v>409</v>
      </c>
      <c r="F232" s="217" t="s">
        <v>410</v>
      </c>
      <c r="G232" s="218" t="s">
        <v>205</v>
      </c>
      <c r="H232" s="219">
        <v>2.5</v>
      </c>
      <c r="I232" s="220"/>
      <c r="J232" s="221">
        <f>ROUND(I232*H232,2)</f>
        <v>0</v>
      </c>
      <c r="K232" s="217" t="s">
        <v>160</v>
      </c>
      <c r="L232" s="222"/>
      <c r="M232" s="223" t="s">
        <v>19</v>
      </c>
      <c r="N232" s="224" t="s">
        <v>44</v>
      </c>
      <c r="O232" s="65"/>
      <c r="P232" s="183">
        <f>O232*H232</f>
        <v>0</v>
      </c>
      <c r="Q232" s="183">
        <v>0.00018</v>
      </c>
      <c r="R232" s="183">
        <f>Q232*H232</f>
        <v>0.00045000000000000004</v>
      </c>
      <c r="S232" s="183">
        <v>0</v>
      </c>
      <c r="T232" s="184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185" t="s">
        <v>302</v>
      </c>
      <c r="AT232" s="185" t="s">
        <v>298</v>
      </c>
      <c r="AU232" s="185" t="s">
        <v>83</v>
      </c>
      <c r="AY232" s="18" t="s">
        <v>153</v>
      </c>
      <c r="BE232" s="186">
        <f>IF(N232="základní",J232,0)</f>
        <v>0</v>
      </c>
      <c r="BF232" s="186">
        <f>IF(N232="snížená",J232,0)</f>
        <v>0</v>
      </c>
      <c r="BG232" s="186">
        <f>IF(N232="zákl. přenesená",J232,0)</f>
        <v>0</v>
      </c>
      <c r="BH232" s="186">
        <f>IF(N232="sníž. přenesená",J232,0)</f>
        <v>0</v>
      </c>
      <c r="BI232" s="186">
        <f>IF(N232="nulová",J232,0)</f>
        <v>0</v>
      </c>
      <c r="BJ232" s="18" t="s">
        <v>81</v>
      </c>
      <c r="BK232" s="186">
        <f>ROUND(I232*H232,2)</f>
        <v>0</v>
      </c>
      <c r="BL232" s="18" t="s">
        <v>212</v>
      </c>
      <c r="BM232" s="185" t="s">
        <v>869</v>
      </c>
    </row>
    <row r="233" spans="1:65" s="2" customFormat="1" ht="37.9" customHeight="1">
      <c r="A233" s="35"/>
      <c r="B233" s="36"/>
      <c r="C233" s="174" t="s">
        <v>412</v>
      </c>
      <c r="D233" s="174" t="s">
        <v>156</v>
      </c>
      <c r="E233" s="175" t="s">
        <v>413</v>
      </c>
      <c r="F233" s="176" t="s">
        <v>414</v>
      </c>
      <c r="G233" s="177" t="s">
        <v>384</v>
      </c>
      <c r="H233" s="178">
        <v>1</v>
      </c>
      <c r="I233" s="179"/>
      <c r="J233" s="180">
        <f>ROUND(I233*H233,2)</f>
        <v>0</v>
      </c>
      <c r="K233" s="176" t="s">
        <v>160</v>
      </c>
      <c r="L233" s="40"/>
      <c r="M233" s="181" t="s">
        <v>19</v>
      </c>
      <c r="N233" s="182" t="s">
        <v>44</v>
      </c>
      <c r="O233" s="65"/>
      <c r="P233" s="183">
        <f>O233*H233</f>
        <v>0</v>
      </c>
      <c r="Q233" s="183">
        <v>0.01387</v>
      </c>
      <c r="R233" s="183">
        <f>Q233*H233</f>
        <v>0.01387</v>
      </c>
      <c r="S233" s="183">
        <v>0</v>
      </c>
      <c r="T233" s="184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185" t="s">
        <v>212</v>
      </c>
      <c r="AT233" s="185" t="s">
        <v>156</v>
      </c>
      <c r="AU233" s="185" t="s">
        <v>83</v>
      </c>
      <c r="AY233" s="18" t="s">
        <v>153</v>
      </c>
      <c r="BE233" s="186">
        <f>IF(N233="základní",J233,0)</f>
        <v>0</v>
      </c>
      <c r="BF233" s="186">
        <f>IF(N233="snížená",J233,0)</f>
        <v>0</v>
      </c>
      <c r="BG233" s="186">
        <f>IF(N233="zákl. přenesená",J233,0)</f>
        <v>0</v>
      </c>
      <c r="BH233" s="186">
        <f>IF(N233="sníž. přenesená",J233,0)</f>
        <v>0</v>
      </c>
      <c r="BI233" s="186">
        <f>IF(N233="nulová",J233,0)</f>
        <v>0</v>
      </c>
      <c r="BJ233" s="18" t="s">
        <v>81</v>
      </c>
      <c r="BK233" s="186">
        <f>ROUND(I233*H233,2)</f>
        <v>0</v>
      </c>
      <c r="BL233" s="18" t="s">
        <v>212</v>
      </c>
      <c r="BM233" s="185" t="s">
        <v>870</v>
      </c>
    </row>
    <row r="234" spans="1:47" s="2" customFormat="1" ht="11.25">
      <c r="A234" s="35"/>
      <c r="B234" s="36"/>
      <c r="C234" s="37"/>
      <c r="D234" s="187" t="s">
        <v>163</v>
      </c>
      <c r="E234" s="37"/>
      <c r="F234" s="188" t="s">
        <v>416</v>
      </c>
      <c r="G234" s="37"/>
      <c r="H234" s="37"/>
      <c r="I234" s="189"/>
      <c r="J234" s="37"/>
      <c r="K234" s="37"/>
      <c r="L234" s="40"/>
      <c r="M234" s="190"/>
      <c r="N234" s="191"/>
      <c r="O234" s="65"/>
      <c r="P234" s="65"/>
      <c r="Q234" s="65"/>
      <c r="R234" s="65"/>
      <c r="S234" s="65"/>
      <c r="T234" s="66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T234" s="18" t="s">
        <v>163</v>
      </c>
      <c r="AU234" s="18" t="s">
        <v>83</v>
      </c>
    </row>
    <row r="235" spans="1:65" s="2" customFormat="1" ht="24.2" customHeight="1">
      <c r="A235" s="35"/>
      <c r="B235" s="36"/>
      <c r="C235" s="174" t="s">
        <v>417</v>
      </c>
      <c r="D235" s="174" t="s">
        <v>156</v>
      </c>
      <c r="E235" s="175" t="s">
        <v>418</v>
      </c>
      <c r="F235" s="176" t="s">
        <v>419</v>
      </c>
      <c r="G235" s="177" t="s">
        <v>211</v>
      </c>
      <c r="H235" s="178">
        <v>1</v>
      </c>
      <c r="I235" s="179"/>
      <c r="J235" s="180">
        <f>ROUND(I235*H235,2)</f>
        <v>0</v>
      </c>
      <c r="K235" s="176" t="s">
        <v>160</v>
      </c>
      <c r="L235" s="40"/>
      <c r="M235" s="181" t="s">
        <v>19</v>
      </c>
      <c r="N235" s="182" t="s">
        <v>44</v>
      </c>
      <c r="O235" s="65"/>
      <c r="P235" s="183">
        <f>O235*H235</f>
        <v>0</v>
      </c>
      <c r="Q235" s="183">
        <v>0</v>
      </c>
      <c r="R235" s="183">
        <f>Q235*H235</f>
        <v>0</v>
      </c>
      <c r="S235" s="183">
        <v>0</v>
      </c>
      <c r="T235" s="184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185" t="s">
        <v>212</v>
      </c>
      <c r="AT235" s="185" t="s">
        <v>156</v>
      </c>
      <c r="AU235" s="185" t="s">
        <v>83</v>
      </c>
      <c r="AY235" s="18" t="s">
        <v>153</v>
      </c>
      <c r="BE235" s="186">
        <f>IF(N235="základní",J235,0)</f>
        <v>0</v>
      </c>
      <c r="BF235" s="186">
        <f>IF(N235="snížená",J235,0)</f>
        <v>0</v>
      </c>
      <c r="BG235" s="186">
        <f>IF(N235="zákl. přenesená",J235,0)</f>
        <v>0</v>
      </c>
      <c r="BH235" s="186">
        <f>IF(N235="sníž. přenesená",J235,0)</f>
        <v>0</v>
      </c>
      <c r="BI235" s="186">
        <f>IF(N235="nulová",J235,0)</f>
        <v>0</v>
      </c>
      <c r="BJ235" s="18" t="s">
        <v>81</v>
      </c>
      <c r="BK235" s="186">
        <f>ROUND(I235*H235,2)</f>
        <v>0</v>
      </c>
      <c r="BL235" s="18" t="s">
        <v>212</v>
      </c>
      <c r="BM235" s="185" t="s">
        <v>871</v>
      </c>
    </row>
    <row r="236" spans="1:47" s="2" customFormat="1" ht="11.25">
      <c r="A236" s="35"/>
      <c r="B236" s="36"/>
      <c r="C236" s="37"/>
      <c r="D236" s="187" t="s">
        <v>163</v>
      </c>
      <c r="E236" s="37"/>
      <c r="F236" s="188" t="s">
        <v>421</v>
      </c>
      <c r="G236" s="37"/>
      <c r="H236" s="37"/>
      <c r="I236" s="189"/>
      <c r="J236" s="37"/>
      <c r="K236" s="37"/>
      <c r="L236" s="40"/>
      <c r="M236" s="190"/>
      <c r="N236" s="191"/>
      <c r="O236" s="65"/>
      <c r="P236" s="65"/>
      <c r="Q236" s="65"/>
      <c r="R236" s="65"/>
      <c r="S236" s="65"/>
      <c r="T236" s="66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T236" s="18" t="s">
        <v>163</v>
      </c>
      <c r="AU236" s="18" t="s">
        <v>83</v>
      </c>
    </row>
    <row r="237" spans="1:65" s="2" customFormat="1" ht="16.5" customHeight="1">
      <c r="A237" s="35"/>
      <c r="B237" s="36"/>
      <c r="C237" s="215" t="s">
        <v>422</v>
      </c>
      <c r="D237" s="215" t="s">
        <v>298</v>
      </c>
      <c r="E237" s="216" t="s">
        <v>423</v>
      </c>
      <c r="F237" s="217" t="s">
        <v>424</v>
      </c>
      <c r="G237" s="218" t="s">
        <v>211</v>
      </c>
      <c r="H237" s="219">
        <v>1</v>
      </c>
      <c r="I237" s="220"/>
      <c r="J237" s="221">
        <f>ROUND(I237*H237,2)</f>
        <v>0</v>
      </c>
      <c r="K237" s="217" t="s">
        <v>160</v>
      </c>
      <c r="L237" s="222"/>
      <c r="M237" s="223" t="s">
        <v>19</v>
      </c>
      <c r="N237" s="224" t="s">
        <v>44</v>
      </c>
      <c r="O237" s="65"/>
      <c r="P237" s="183">
        <f>O237*H237</f>
        <v>0</v>
      </c>
      <c r="Q237" s="183">
        <v>0.0024</v>
      </c>
      <c r="R237" s="183">
        <f>Q237*H237</f>
        <v>0.0024</v>
      </c>
      <c r="S237" s="183">
        <v>0</v>
      </c>
      <c r="T237" s="184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185" t="s">
        <v>302</v>
      </c>
      <c r="AT237" s="185" t="s">
        <v>298</v>
      </c>
      <c r="AU237" s="185" t="s">
        <v>83</v>
      </c>
      <c r="AY237" s="18" t="s">
        <v>153</v>
      </c>
      <c r="BE237" s="186">
        <f>IF(N237="základní",J237,0)</f>
        <v>0</v>
      </c>
      <c r="BF237" s="186">
        <f>IF(N237="snížená",J237,0)</f>
        <v>0</v>
      </c>
      <c r="BG237" s="186">
        <f>IF(N237="zákl. přenesená",J237,0)</f>
        <v>0</v>
      </c>
      <c r="BH237" s="186">
        <f>IF(N237="sníž. přenesená",J237,0)</f>
        <v>0</v>
      </c>
      <c r="BI237" s="186">
        <f>IF(N237="nulová",J237,0)</f>
        <v>0</v>
      </c>
      <c r="BJ237" s="18" t="s">
        <v>81</v>
      </c>
      <c r="BK237" s="186">
        <f>ROUND(I237*H237,2)</f>
        <v>0</v>
      </c>
      <c r="BL237" s="18" t="s">
        <v>212</v>
      </c>
      <c r="BM237" s="185" t="s">
        <v>872</v>
      </c>
    </row>
    <row r="238" spans="1:65" s="2" customFormat="1" ht="16.5" customHeight="1">
      <c r="A238" s="35"/>
      <c r="B238" s="36"/>
      <c r="C238" s="174" t="s">
        <v>426</v>
      </c>
      <c r="D238" s="174" t="s">
        <v>156</v>
      </c>
      <c r="E238" s="175" t="s">
        <v>427</v>
      </c>
      <c r="F238" s="176" t="s">
        <v>428</v>
      </c>
      <c r="G238" s="177" t="s">
        <v>384</v>
      </c>
      <c r="H238" s="178">
        <v>1</v>
      </c>
      <c r="I238" s="179"/>
      <c r="J238" s="180">
        <f>ROUND(I238*H238,2)</f>
        <v>0</v>
      </c>
      <c r="K238" s="176" t="s">
        <v>160</v>
      </c>
      <c r="L238" s="40"/>
      <c r="M238" s="181" t="s">
        <v>19</v>
      </c>
      <c r="N238" s="182" t="s">
        <v>44</v>
      </c>
      <c r="O238" s="65"/>
      <c r="P238" s="183">
        <f>O238*H238</f>
        <v>0</v>
      </c>
      <c r="Q238" s="183">
        <v>0.00583</v>
      </c>
      <c r="R238" s="183">
        <f>Q238*H238</f>
        <v>0.00583</v>
      </c>
      <c r="S238" s="183">
        <v>0</v>
      </c>
      <c r="T238" s="184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185" t="s">
        <v>212</v>
      </c>
      <c r="AT238" s="185" t="s">
        <v>156</v>
      </c>
      <c r="AU238" s="185" t="s">
        <v>83</v>
      </c>
      <c r="AY238" s="18" t="s">
        <v>153</v>
      </c>
      <c r="BE238" s="186">
        <f>IF(N238="základní",J238,0)</f>
        <v>0</v>
      </c>
      <c r="BF238" s="186">
        <f>IF(N238="snížená",J238,0)</f>
        <v>0</v>
      </c>
      <c r="BG238" s="186">
        <f>IF(N238="zákl. přenesená",J238,0)</f>
        <v>0</v>
      </c>
      <c r="BH238" s="186">
        <f>IF(N238="sníž. přenesená",J238,0)</f>
        <v>0</v>
      </c>
      <c r="BI238" s="186">
        <f>IF(N238="nulová",J238,0)</f>
        <v>0</v>
      </c>
      <c r="BJ238" s="18" t="s">
        <v>81</v>
      </c>
      <c r="BK238" s="186">
        <f>ROUND(I238*H238,2)</f>
        <v>0</v>
      </c>
      <c r="BL238" s="18" t="s">
        <v>212</v>
      </c>
      <c r="BM238" s="185" t="s">
        <v>873</v>
      </c>
    </row>
    <row r="239" spans="1:47" s="2" customFormat="1" ht="11.25">
      <c r="A239" s="35"/>
      <c r="B239" s="36"/>
      <c r="C239" s="37"/>
      <c r="D239" s="187" t="s">
        <v>163</v>
      </c>
      <c r="E239" s="37"/>
      <c r="F239" s="188" t="s">
        <v>430</v>
      </c>
      <c r="G239" s="37"/>
      <c r="H239" s="37"/>
      <c r="I239" s="189"/>
      <c r="J239" s="37"/>
      <c r="K239" s="37"/>
      <c r="L239" s="40"/>
      <c r="M239" s="190"/>
      <c r="N239" s="191"/>
      <c r="O239" s="65"/>
      <c r="P239" s="65"/>
      <c r="Q239" s="65"/>
      <c r="R239" s="65"/>
      <c r="S239" s="65"/>
      <c r="T239" s="66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T239" s="18" t="s">
        <v>163</v>
      </c>
      <c r="AU239" s="18" t="s">
        <v>83</v>
      </c>
    </row>
    <row r="240" spans="1:65" s="2" customFormat="1" ht="24.2" customHeight="1">
      <c r="A240" s="35"/>
      <c r="B240" s="36"/>
      <c r="C240" s="215" t="s">
        <v>431</v>
      </c>
      <c r="D240" s="215" t="s">
        <v>298</v>
      </c>
      <c r="E240" s="216" t="s">
        <v>432</v>
      </c>
      <c r="F240" s="217" t="s">
        <v>874</v>
      </c>
      <c r="G240" s="218" t="s">
        <v>211</v>
      </c>
      <c r="H240" s="219">
        <v>1</v>
      </c>
      <c r="I240" s="220"/>
      <c r="J240" s="221">
        <f>ROUND(I240*H240,2)</f>
        <v>0</v>
      </c>
      <c r="K240" s="217" t="s">
        <v>206</v>
      </c>
      <c r="L240" s="222"/>
      <c r="M240" s="223" t="s">
        <v>19</v>
      </c>
      <c r="N240" s="224" t="s">
        <v>44</v>
      </c>
      <c r="O240" s="65"/>
      <c r="P240" s="183">
        <f>O240*H240</f>
        <v>0</v>
      </c>
      <c r="Q240" s="183">
        <v>0.013</v>
      </c>
      <c r="R240" s="183">
        <f>Q240*H240</f>
        <v>0.013</v>
      </c>
      <c r="S240" s="183">
        <v>0</v>
      </c>
      <c r="T240" s="184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185" t="s">
        <v>302</v>
      </c>
      <c r="AT240" s="185" t="s">
        <v>298</v>
      </c>
      <c r="AU240" s="185" t="s">
        <v>83</v>
      </c>
      <c r="AY240" s="18" t="s">
        <v>153</v>
      </c>
      <c r="BE240" s="186">
        <f>IF(N240="základní",J240,0)</f>
        <v>0</v>
      </c>
      <c r="BF240" s="186">
        <f>IF(N240="snížená",J240,0)</f>
        <v>0</v>
      </c>
      <c r="BG240" s="186">
        <f>IF(N240="zákl. přenesená",J240,0)</f>
        <v>0</v>
      </c>
      <c r="BH240" s="186">
        <f>IF(N240="sníž. přenesená",J240,0)</f>
        <v>0</v>
      </c>
      <c r="BI240" s="186">
        <f>IF(N240="nulová",J240,0)</f>
        <v>0</v>
      </c>
      <c r="BJ240" s="18" t="s">
        <v>81</v>
      </c>
      <c r="BK240" s="186">
        <f>ROUND(I240*H240,2)</f>
        <v>0</v>
      </c>
      <c r="BL240" s="18" t="s">
        <v>212</v>
      </c>
      <c r="BM240" s="185" t="s">
        <v>875</v>
      </c>
    </row>
    <row r="241" spans="2:51" s="13" customFormat="1" ht="33.75">
      <c r="B241" s="192"/>
      <c r="C241" s="193"/>
      <c r="D241" s="194" t="s">
        <v>165</v>
      </c>
      <c r="E241" s="195" t="s">
        <v>19</v>
      </c>
      <c r="F241" s="196" t="s">
        <v>876</v>
      </c>
      <c r="G241" s="193"/>
      <c r="H241" s="197">
        <v>1</v>
      </c>
      <c r="I241" s="198"/>
      <c r="J241" s="193"/>
      <c r="K241" s="193"/>
      <c r="L241" s="199"/>
      <c r="M241" s="200"/>
      <c r="N241" s="201"/>
      <c r="O241" s="201"/>
      <c r="P241" s="201"/>
      <c r="Q241" s="201"/>
      <c r="R241" s="201"/>
      <c r="S241" s="201"/>
      <c r="T241" s="202"/>
      <c r="AT241" s="203" t="s">
        <v>165</v>
      </c>
      <c r="AU241" s="203" t="s">
        <v>83</v>
      </c>
      <c r="AV241" s="13" t="s">
        <v>83</v>
      </c>
      <c r="AW241" s="13" t="s">
        <v>34</v>
      </c>
      <c r="AX241" s="13" t="s">
        <v>81</v>
      </c>
      <c r="AY241" s="203" t="s">
        <v>153</v>
      </c>
    </row>
    <row r="242" spans="1:65" s="2" customFormat="1" ht="33" customHeight="1">
      <c r="A242" s="35"/>
      <c r="B242" s="36"/>
      <c r="C242" s="174" t="s">
        <v>436</v>
      </c>
      <c r="D242" s="174" t="s">
        <v>156</v>
      </c>
      <c r="E242" s="175" t="s">
        <v>437</v>
      </c>
      <c r="F242" s="176" t="s">
        <v>438</v>
      </c>
      <c r="G242" s="177" t="s">
        <v>211</v>
      </c>
      <c r="H242" s="178">
        <v>1</v>
      </c>
      <c r="I242" s="179"/>
      <c r="J242" s="180">
        <f>ROUND(I242*H242,2)</f>
        <v>0</v>
      </c>
      <c r="K242" s="176" t="s">
        <v>206</v>
      </c>
      <c r="L242" s="40"/>
      <c r="M242" s="181" t="s">
        <v>19</v>
      </c>
      <c r="N242" s="182" t="s">
        <v>44</v>
      </c>
      <c r="O242" s="65"/>
      <c r="P242" s="183">
        <f>O242*H242</f>
        <v>0</v>
      </c>
      <c r="Q242" s="183">
        <v>0.00285</v>
      </c>
      <c r="R242" s="183">
        <f>Q242*H242</f>
        <v>0.00285</v>
      </c>
      <c r="S242" s="183">
        <v>0</v>
      </c>
      <c r="T242" s="184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185" t="s">
        <v>212</v>
      </c>
      <c r="AT242" s="185" t="s">
        <v>156</v>
      </c>
      <c r="AU242" s="185" t="s">
        <v>83</v>
      </c>
      <c r="AY242" s="18" t="s">
        <v>153</v>
      </c>
      <c r="BE242" s="186">
        <f>IF(N242="základní",J242,0)</f>
        <v>0</v>
      </c>
      <c r="BF242" s="186">
        <f>IF(N242="snížená",J242,0)</f>
        <v>0</v>
      </c>
      <c r="BG242" s="186">
        <f>IF(N242="zákl. přenesená",J242,0)</f>
        <v>0</v>
      </c>
      <c r="BH242" s="186">
        <f>IF(N242="sníž. přenesená",J242,0)</f>
        <v>0</v>
      </c>
      <c r="BI242" s="186">
        <f>IF(N242="nulová",J242,0)</f>
        <v>0</v>
      </c>
      <c r="BJ242" s="18" t="s">
        <v>81</v>
      </c>
      <c r="BK242" s="186">
        <f>ROUND(I242*H242,2)</f>
        <v>0</v>
      </c>
      <c r="BL242" s="18" t="s">
        <v>212</v>
      </c>
      <c r="BM242" s="185" t="s">
        <v>877</v>
      </c>
    </row>
    <row r="243" spans="1:65" s="2" customFormat="1" ht="24.2" customHeight="1">
      <c r="A243" s="35"/>
      <c r="B243" s="36"/>
      <c r="C243" s="174" t="s">
        <v>440</v>
      </c>
      <c r="D243" s="174" t="s">
        <v>156</v>
      </c>
      <c r="E243" s="175" t="s">
        <v>441</v>
      </c>
      <c r="F243" s="176" t="s">
        <v>442</v>
      </c>
      <c r="G243" s="177" t="s">
        <v>384</v>
      </c>
      <c r="H243" s="178">
        <v>1</v>
      </c>
      <c r="I243" s="179"/>
      <c r="J243" s="180">
        <f>ROUND(I243*H243,2)</f>
        <v>0</v>
      </c>
      <c r="K243" s="176" t="s">
        <v>206</v>
      </c>
      <c r="L243" s="40"/>
      <c r="M243" s="181" t="s">
        <v>19</v>
      </c>
      <c r="N243" s="182" t="s">
        <v>44</v>
      </c>
      <c r="O243" s="65"/>
      <c r="P243" s="183">
        <f>O243*H243</f>
        <v>0</v>
      </c>
      <c r="Q243" s="183">
        <v>0.01736</v>
      </c>
      <c r="R243" s="183">
        <f>Q243*H243</f>
        <v>0.01736</v>
      </c>
      <c r="S243" s="183">
        <v>0</v>
      </c>
      <c r="T243" s="184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185" t="s">
        <v>212</v>
      </c>
      <c r="AT243" s="185" t="s">
        <v>156</v>
      </c>
      <c r="AU243" s="185" t="s">
        <v>83</v>
      </c>
      <c r="AY243" s="18" t="s">
        <v>153</v>
      </c>
      <c r="BE243" s="186">
        <f>IF(N243="základní",J243,0)</f>
        <v>0</v>
      </c>
      <c r="BF243" s="186">
        <f>IF(N243="snížená",J243,0)</f>
        <v>0</v>
      </c>
      <c r="BG243" s="186">
        <f>IF(N243="zákl. přenesená",J243,0)</f>
        <v>0</v>
      </c>
      <c r="BH243" s="186">
        <f>IF(N243="sníž. přenesená",J243,0)</f>
        <v>0</v>
      </c>
      <c r="BI243" s="186">
        <f>IF(N243="nulová",J243,0)</f>
        <v>0</v>
      </c>
      <c r="BJ243" s="18" t="s">
        <v>81</v>
      </c>
      <c r="BK243" s="186">
        <f>ROUND(I243*H243,2)</f>
        <v>0</v>
      </c>
      <c r="BL243" s="18" t="s">
        <v>212</v>
      </c>
      <c r="BM243" s="185" t="s">
        <v>878</v>
      </c>
    </row>
    <row r="244" spans="1:65" s="2" customFormat="1" ht="24.2" customHeight="1">
      <c r="A244" s="35"/>
      <c r="B244" s="36"/>
      <c r="C244" s="174" t="s">
        <v>444</v>
      </c>
      <c r="D244" s="174" t="s">
        <v>156</v>
      </c>
      <c r="E244" s="175" t="s">
        <v>445</v>
      </c>
      <c r="F244" s="176" t="s">
        <v>446</v>
      </c>
      <c r="G244" s="177" t="s">
        <v>384</v>
      </c>
      <c r="H244" s="178">
        <v>1</v>
      </c>
      <c r="I244" s="179"/>
      <c r="J244" s="180">
        <f>ROUND(I244*H244,2)</f>
        <v>0</v>
      </c>
      <c r="K244" s="176" t="s">
        <v>206</v>
      </c>
      <c r="L244" s="40"/>
      <c r="M244" s="181" t="s">
        <v>19</v>
      </c>
      <c r="N244" s="182" t="s">
        <v>44</v>
      </c>
      <c r="O244" s="65"/>
      <c r="P244" s="183">
        <f>O244*H244</f>
        <v>0</v>
      </c>
      <c r="Q244" s="183">
        <v>0.00214</v>
      </c>
      <c r="R244" s="183">
        <f>Q244*H244</f>
        <v>0.00214</v>
      </c>
      <c r="S244" s="183">
        <v>0</v>
      </c>
      <c r="T244" s="184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185" t="s">
        <v>212</v>
      </c>
      <c r="AT244" s="185" t="s">
        <v>156</v>
      </c>
      <c r="AU244" s="185" t="s">
        <v>83</v>
      </c>
      <c r="AY244" s="18" t="s">
        <v>153</v>
      </c>
      <c r="BE244" s="186">
        <f>IF(N244="základní",J244,0)</f>
        <v>0</v>
      </c>
      <c r="BF244" s="186">
        <f>IF(N244="snížená",J244,0)</f>
        <v>0</v>
      </c>
      <c r="BG244" s="186">
        <f>IF(N244="zákl. přenesená",J244,0)</f>
        <v>0</v>
      </c>
      <c r="BH244" s="186">
        <f>IF(N244="sníž. přenesená",J244,0)</f>
        <v>0</v>
      </c>
      <c r="BI244" s="186">
        <f>IF(N244="nulová",J244,0)</f>
        <v>0</v>
      </c>
      <c r="BJ244" s="18" t="s">
        <v>81</v>
      </c>
      <c r="BK244" s="186">
        <f>ROUND(I244*H244,2)</f>
        <v>0</v>
      </c>
      <c r="BL244" s="18" t="s">
        <v>212</v>
      </c>
      <c r="BM244" s="185" t="s">
        <v>879</v>
      </c>
    </row>
    <row r="245" spans="2:51" s="13" customFormat="1" ht="22.5">
      <c r="B245" s="192"/>
      <c r="C245" s="193"/>
      <c r="D245" s="194" t="s">
        <v>165</v>
      </c>
      <c r="E245" s="195" t="s">
        <v>19</v>
      </c>
      <c r="F245" s="196" t="s">
        <v>448</v>
      </c>
      <c r="G245" s="193"/>
      <c r="H245" s="197">
        <v>1</v>
      </c>
      <c r="I245" s="198"/>
      <c r="J245" s="193"/>
      <c r="K245" s="193"/>
      <c r="L245" s="199"/>
      <c r="M245" s="200"/>
      <c r="N245" s="201"/>
      <c r="O245" s="201"/>
      <c r="P245" s="201"/>
      <c r="Q245" s="201"/>
      <c r="R245" s="201"/>
      <c r="S245" s="201"/>
      <c r="T245" s="202"/>
      <c r="AT245" s="203" t="s">
        <v>165</v>
      </c>
      <c r="AU245" s="203" t="s">
        <v>83</v>
      </c>
      <c r="AV245" s="13" t="s">
        <v>83</v>
      </c>
      <c r="AW245" s="13" t="s">
        <v>34</v>
      </c>
      <c r="AX245" s="13" t="s">
        <v>81</v>
      </c>
      <c r="AY245" s="203" t="s">
        <v>153</v>
      </c>
    </row>
    <row r="246" spans="1:65" s="2" customFormat="1" ht="33" customHeight="1">
      <c r="A246" s="35"/>
      <c r="B246" s="36"/>
      <c r="C246" s="174" t="s">
        <v>449</v>
      </c>
      <c r="D246" s="174" t="s">
        <v>156</v>
      </c>
      <c r="E246" s="175" t="s">
        <v>450</v>
      </c>
      <c r="F246" s="176" t="s">
        <v>451</v>
      </c>
      <c r="G246" s="177" t="s">
        <v>384</v>
      </c>
      <c r="H246" s="178">
        <v>2</v>
      </c>
      <c r="I246" s="179"/>
      <c r="J246" s="180">
        <f>ROUND(I246*H246,2)</f>
        <v>0</v>
      </c>
      <c r="K246" s="176" t="s">
        <v>206</v>
      </c>
      <c r="L246" s="40"/>
      <c r="M246" s="181" t="s">
        <v>19</v>
      </c>
      <c r="N246" s="182" t="s">
        <v>44</v>
      </c>
      <c r="O246" s="65"/>
      <c r="P246" s="183">
        <f>O246*H246</f>
        <v>0</v>
      </c>
      <c r="Q246" s="183">
        <v>0.01046</v>
      </c>
      <c r="R246" s="183">
        <f>Q246*H246</f>
        <v>0.02092</v>
      </c>
      <c r="S246" s="183">
        <v>0</v>
      </c>
      <c r="T246" s="184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185" t="s">
        <v>212</v>
      </c>
      <c r="AT246" s="185" t="s">
        <v>156</v>
      </c>
      <c r="AU246" s="185" t="s">
        <v>83</v>
      </c>
      <c r="AY246" s="18" t="s">
        <v>153</v>
      </c>
      <c r="BE246" s="186">
        <f>IF(N246="základní",J246,0)</f>
        <v>0</v>
      </c>
      <c r="BF246" s="186">
        <f>IF(N246="snížená",J246,0)</f>
        <v>0</v>
      </c>
      <c r="BG246" s="186">
        <f>IF(N246="zákl. přenesená",J246,0)</f>
        <v>0</v>
      </c>
      <c r="BH246" s="186">
        <f>IF(N246="sníž. přenesená",J246,0)</f>
        <v>0</v>
      </c>
      <c r="BI246" s="186">
        <f>IF(N246="nulová",J246,0)</f>
        <v>0</v>
      </c>
      <c r="BJ246" s="18" t="s">
        <v>81</v>
      </c>
      <c r="BK246" s="186">
        <f>ROUND(I246*H246,2)</f>
        <v>0</v>
      </c>
      <c r="BL246" s="18" t="s">
        <v>212</v>
      </c>
      <c r="BM246" s="185" t="s">
        <v>880</v>
      </c>
    </row>
    <row r="247" spans="1:65" s="2" customFormat="1" ht="33" customHeight="1">
      <c r="A247" s="35"/>
      <c r="B247" s="36"/>
      <c r="C247" s="174" t="s">
        <v>454</v>
      </c>
      <c r="D247" s="174" t="s">
        <v>156</v>
      </c>
      <c r="E247" s="175" t="s">
        <v>455</v>
      </c>
      <c r="F247" s="176" t="s">
        <v>456</v>
      </c>
      <c r="G247" s="177" t="s">
        <v>211</v>
      </c>
      <c r="H247" s="178">
        <v>2</v>
      </c>
      <c r="I247" s="179"/>
      <c r="J247" s="180">
        <f>ROUND(I247*H247,2)</f>
        <v>0</v>
      </c>
      <c r="K247" s="176" t="s">
        <v>160</v>
      </c>
      <c r="L247" s="40"/>
      <c r="M247" s="181" t="s">
        <v>19</v>
      </c>
      <c r="N247" s="182" t="s">
        <v>44</v>
      </c>
      <c r="O247" s="65"/>
      <c r="P247" s="183">
        <f>O247*H247</f>
        <v>0</v>
      </c>
      <c r="Q247" s="183">
        <v>0.00128</v>
      </c>
      <c r="R247" s="183">
        <f>Q247*H247</f>
        <v>0.00256</v>
      </c>
      <c r="S247" s="183">
        <v>0</v>
      </c>
      <c r="T247" s="184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185" t="s">
        <v>212</v>
      </c>
      <c r="AT247" s="185" t="s">
        <v>156</v>
      </c>
      <c r="AU247" s="185" t="s">
        <v>83</v>
      </c>
      <c r="AY247" s="18" t="s">
        <v>153</v>
      </c>
      <c r="BE247" s="186">
        <f>IF(N247="základní",J247,0)</f>
        <v>0</v>
      </c>
      <c r="BF247" s="186">
        <f>IF(N247="snížená",J247,0)</f>
        <v>0</v>
      </c>
      <c r="BG247" s="186">
        <f>IF(N247="zákl. přenesená",J247,0)</f>
        <v>0</v>
      </c>
      <c r="BH247" s="186">
        <f>IF(N247="sníž. přenesená",J247,0)</f>
        <v>0</v>
      </c>
      <c r="BI247" s="186">
        <f>IF(N247="nulová",J247,0)</f>
        <v>0</v>
      </c>
      <c r="BJ247" s="18" t="s">
        <v>81</v>
      </c>
      <c r="BK247" s="186">
        <f>ROUND(I247*H247,2)</f>
        <v>0</v>
      </c>
      <c r="BL247" s="18" t="s">
        <v>212</v>
      </c>
      <c r="BM247" s="185" t="s">
        <v>881</v>
      </c>
    </row>
    <row r="248" spans="1:47" s="2" customFormat="1" ht="11.25">
      <c r="A248" s="35"/>
      <c r="B248" s="36"/>
      <c r="C248" s="37"/>
      <c r="D248" s="187" t="s">
        <v>163</v>
      </c>
      <c r="E248" s="37"/>
      <c r="F248" s="188" t="s">
        <v>458</v>
      </c>
      <c r="G248" s="37"/>
      <c r="H248" s="37"/>
      <c r="I248" s="189"/>
      <c r="J248" s="37"/>
      <c r="K248" s="37"/>
      <c r="L248" s="40"/>
      <c r="M248" s="190"/>
      <c r="N248" s="191"/>
      <c r="O248" s="65"/>
      <c r="P248" s="65"/>
      <c r="Q248" s="65"/>
      <c r="R248" s="65"/>
      <c r="S248" s="65"/>
      <c r="T248" s="66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T248" s="18" t="s">
        <v>163</v>
      </c>
      <c r="AU248" s="18" t="s">
        <v>83</v>
      </c>
    </row>
    <row r="249" spans="2:51" s="13" customFormat="1" ht="11.25">
      <c r="B249" s="192"/>
      <c r="C249" s="193"/>
      <c r="D249" s="194" t="s">
        <v>165</v>
      </c>
      <c r="E249" s="195" t="s">
        <v>19</v>
      </c>
      <c r="F249" s="196" t="s">
        <v>882</v>
      </c>
      <c r="G249" s="193"/>
      <c r="H249" s="197">
        <v>2</v>
      </c>
      <c r="I249" s="198"/>
      <c r="J249" s="193"/>
      <c r="K249" s="193"/>
      <c r="L249" s="199"/>
      <c r="M249" s="200"/>
      <c r="N249" s="201"/>
      <c r="O249" s="201"/>
      <c r="P249" s="201"/>
      <c r="Q249" s="201"/>
      <c r="R249" s="201"/>
      <c r="S249" s="201"/>
      <c r="T249" s="202"/>
      <c r="AT249" s="203" t="s">
        <v>165</v>
      </c>
      <c r="AU249" s="203" t="s">
        <v>83</v>
      </c>
      <c r="AV249" s="13" t="s">
        <v>83</v>
      </c>
      <c r="AW249" s="13" t="s">
        <v>34</v>
      </c>
      <c r="AX249" s="13" t="s">
        <v>81</v>
      </c>
      <c r="AY249" s="203" t="s">
        <v>153</v>
      </c>
    </row>
    <row r="250" spans="1:65" s="2" customFormat="1" ht="24.2" customHeight="1">
      <c r="A250" s="35"/>
      <c r="B250" s="36"/>
      <c r="C250" s="174" t="s">
        <v>460</v>
      </c>
      <c r="D250" s="174" t="s">
        <v>156</v>
      </c>
      <c r="E250" s="175" t="s">
        <v>461</v>
      </c>
      <c r="F250" s="176" t="s">
        <v>462</v>
      </c>
      <c r="G250" s="177" t="s">
        <v>384</v>
      </c>
      <c r="H250" s="178">
        <v>2</v>
      </c>
      <c r="I250" s="179"/>
      <c r="J250" s="180">
        <f>ROUND(I250*H250,2)</f>
        <v>0</v>
      </c>
      <c r="K250" s="176" t="s">
        <v>160</v>
      </c>
      <c r="L250" s="40"/>
      <c r="M250" s="181" t="s">
        <v>19</v>
      </c>
      <c r="N250" s="182" t="s">
        <v>44</v>
      </c>
      <c r="O250" s="65"/>
      <c r="P250" s="183">
        <f>O250*H250</f>
        <v>0</v>
      </c>
      <c r="Q250" s="183">
        <v>0.0018</v>
      </c>
      <c r="R250" s="183">
        <f>Q250*H250</f>
        <v>0.0036</v>
      </c>
      <c r="S250" s="183">
        <v>0</v>
      </c>
      <c r="T250" s="184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185" t="s">
        <v>212</v>
      </c>
      <c r="AT250" s="185" t="s">
        <v>156</v>
      </c>
      <c r="AU250" s="185" t="s">
        <v>83</v>
      </c>
      <c r="AY250" s="18" t="s">
        <v>153</v>
      </c>
      <c r="BE250" s="186">
        <f>IF(N250="základní",J250,0)</f>
        <v>0</v>
      </c>
      <c r="BF250" s="186">
        <f>IF(N250="snížená",J250,0)</f>
        <v>0</v>
      </c>
      <c r="BG250" s="186">
        <f>IF(N250="zákl. přenesená",J250,0)</f>
        <v>0</v>
      </c>
      <c r="BH250" s="186">
        <f>IF(N250="sníž. přenesená",J250,0)</f>
        <v>0</v>
      </c>
      <c r="BI250" s="186">
        <f>IF(N250="nulová",J250,0)</f>
        <v>0</v>
      </c>
      <c r="BJ250" s="18" t="s">
        <v>81</v>
      </c>
      <c r="BK250" s="186">
        <f>ROUND(I250*H250,2)</f>
        <v>0</v>
      </c>
      <c r="BL250" s="18" t="s">
        <v>212</v>
      </c>
      <c r="BM250" s="185" t="s">
        <v>883</v>
      </c>
    </row>
    <row r="251" spans="1:47" s="2" customFormat="1" ht="11.25">
      <c r="A251" s="35"/>
      <c r="B251" s="36"/>
      <c r="C251" s="37"/>
      <c r="D251" s="187" t="s">
        <v>163</v>
      </c>
      <c r="E251" s="37"/>
      <c r="F251" s="188" t="s">
        <v>464</v>
      </c>
      <c r="G251" s="37"/>
      <c r="H251" s="37"/>
      <c r="I251" s="189"/>
      <c r="J251" s="37"/>
      <c r="K251" s="37"/>
      <c r="L251" s="40"/>
      <c r="M251" s="190"/>
      <c r="N251" s="191"/>
      <c r="O251" s="65"/>
      <c r="P251" s="65"/>
      <c r="Q251" s="65"/>
      <c r="R251" s="65"/>
      <c r="S251" s="65"/>
      <c r="T251" s="66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T251" s="18" t="s">
        <v>163</v>
      </c>
      <c r="AU251" s="18" t="s">
        <v>83</v>
      </c>
    </row>
    <row r="252" spans="1:65" s="2" customFormat="1" ht="49.15" customHeight="1">
      <c r="A252" s="35"/>
      <c r="B252" s="36"/>
      <c r="C252" s="174" t="s">
        <v>465</v>
      </c>
      <c r="D252" s="174" t="s">
        <v>156</v>
      </c>
      <c r="E252" s="175" t="s">
        <v>758</v>
      </c>
      <c r="F252" s="176" t="s">
        <v>759</v>
      </c>
      <c r="G252" s="177" t="s">
        <v>249</v>
      </c>
      <c r="H252" s="178">
        <v>0.086</v>
      </c>
      <c r="I252" s="179"/>
      <c r="J252" s="180">
        <f>ROUND(I252*H252,2)</f>
        <v>0</v>
      </c>
      <c r="K252" s="176" t="s">
        <v>160</v>
      </c>
      <c r="L252" s="40"/>
      <c r="M252" s="181" t="s">
        <v>19</v>
      </c>
      <c r="N252" s="182" t="s">
        <v>44</v>
      </c>
      <c r="O252" s="65"/>
      <c r="P252" s="183">
        <f>O252*H252</f>
        <v>0</v>
      </c>
      <c r="Q252" s="183">
        <v>0</v>
      </c>
      <c r="R252" s="183">
        <f>Q252*H252</f>
        <v>0</v>
      </c>
      <c r="S252" s="183">
        <v>0</v>
      </c>
      <c r="T252" s="184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185" t="s">
        <v>212</v>
      </c>
      <c r="AT252" s="185" t="s">
        <v>156</v>
      </c>
      <c r="AU252" s="185" t="s">
        <v>83</v>
      </c>
      <c r="AY252" s="18" t="s">
        <v>153</v>
      </c>
      <c r="BE252" s="186">
        <f>IF(N252="základní",J252,0)</f>
        <v>0</v>
      </c>
      <c r="BF252" s="186">
        <f>IF(N252="snížená",J252,0)</f>
        <v>0</v>
      </c>
      <c r="BG252" s="186">
        <f>IF(N252="zákl. přenesená",J252,0)</f>
        <v>0</v>
      </c>
      <c r="BH252" s="186">
        <f>IF(N252="sníž. přenesená",J252,0)</f>
        <v>0</v>
      </c>
      <c r="BI252" s="186">
        <f>IF(N252="nulová",J252,0)</f>
        <v>0</v>
      </c>
      <c r="BJ252" s="18" t="s">
        <v>81</v>
      </c>
      <c r="BK252" s="186">
        <f>ROUND(I252*H252,2)</f>
        <v>0</v>
      </c>
      <c r="BL252" s="18" t="s">
        <v>212</v>
      </c>
      <c r="BM252" s="185" t="s">
        <v>884</v>
      </c>
    </row>
    <row r="253" spans="1:47" s="2" customFormat="1" ht="11.25">
      <c r="A253" s="35"/>
      <c r="B253" s="36"/>
      <c r="C253" s="37"/>
      <c r="D253" s="187" t="s">
        <v>163</v>
      </c>
      <c r="E253" s="37"/>
      <c r="F253" s="188" t="s">
        <v>761</v>
      </c>
      <c r="G253" s="37"/>
      <c r="H253" s="37"/>
      <c r="I253" s="189"/>
      <c r="J253" s="37"/>
      <c r="K253" s="37"/>
      <c r="L253" s="40"/>
      <c r="M253" s="190"/>
      <c r="N253" s="191"/>
      <c r="O253" s="65"/>
      <c r="P253" s="65"/>
      <c r="Q253" s="65"/>
      <c r="R253" s="65"/>
      <c r="S253" s="65"/>
      <c r="T253" s="66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T253" s="18" t="s">
        <v>163</v>
      </c>
      <c r="AU253" s="18" t="s">
        <v>83</v>
      </c>
    </row>
    <row r="254" spans="2:63" s="12" customFormat="1" ht="22.9" customHeight="1">
      <c r="B254" s="158"/>
      <c r="C254" s="159"/>
      <c r="D254" s="160" t="s">
        <v>72</v>
      </c>
      <c r="E254" s="172" t="s">
        <v>470</v>
      </c>
      <c r="F254" s="172" t="s">
        <v>471</v>
      </c>
      <c r="G254" s="159"/>
      <c r="H254" s="159"/>
      <c r="I254" s="162"/>
      <c r="J254" s="173">
        <f>BK254</f>
        <v>0</v>
      </c>
      <c r="K254" s="159"/>
      <c r="L254" s="164"/>
      <c r="M254" s="165"/>
      <c r="N254" s="166"/>
      <c r="O254" s="166"/>
      <c r="P254" s="167">
        <f>SUM(P255:P283)</f>
        <v>0</v>
      </c>
      <c r="Q254" s="166"/>
      <c r="R254" s="167">
        <f>SUM(R255:R283)</f>
        <v>0.0018000000000000002</v>
      </c>
      <c r="S254" s="166"/>
      <c r="T254" s="168">
        <f>SUM(T255:T283)</f>
        <v>0.0083</v>
      </c>
      <c r="AR254" s="169" t="s">
        <v>83</v>
      </c>
      <c r="AT254" s="170" t="s">
        <v>72</v>
      </c>
      <c r="AU254" s="170" t="s">
        <v>81</v>
      </c>
      <c r="AY254" s="169" t="s">
        <v>153</v>
      </c>
      <c r="BK254" s="171">
        <f>SUM(BK255:BK283)</f>
        <v>0</v>
      </c>
    </row>
    <row r="255" spans="1:65" s="2" customFormat="1" ht="21.75" customHeight="1">
      <c r="A255" s="35"/>
      <c r="B255" s="36"/>
      <c r="C255" s="174" t="s">
        <v>472</v>
      </c>
      <c r="D255" s="174" t="s">
        <v>156</v>
      </c>
      <c r="E255" s="175" t="s">
        <v>473</v>
      </c>
      <c r="F255" s="176" t="s">
        <v>474</v>
      </c>
      <c r="G255" s="177" t="s">
        <v>211</v>
      </c>
      <c r="H255" s="178">
        <v>5</v>
      </c>
      <c r="I255" s="179"/>
      <c r="J255" s="180">
        <f>ROUND(I255*H255,2)</f>
        <v>0</v>
      </c>
      <c r="K255" s="176" t="s">
        <v>206</v>
      </c>
      <c r="L255" s="40"/>
      <c r="M255" s="181" t="s">
        <v>19</v>
      </c>
      <c r="N255" s="182" t="s">
        <v>44</v>
      </c>
      <c r="O255" s="65"/>
      <c r="P255" s="183">
        <f>O255*H255</f>
        <v>0</v>
      </c>
      <c r="Q255" s="183">
        <v>0</v>
      </c>
      <c r="R255" s="183">
        <f>Q255*H255</f>
        <v>0</v>
      </c>
      <c r="S255" s="183">
        <v>5E-05</v>
      </c>
      <c r="T255" s="184">
        <f>S255*H255</f>
        <v>0.00025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185" t="s">
        <v>212</v>
      </c>
      <c r="AT255" s="185" t="s">
        <v>156</v>
      </c>
      <c r="AU255" s="185" t="s">
        <v>83</v>
      </c>
      <c r="AY255" s="18" t="s">
        <v>153</v>
      </c>
      <c r="BE255" s="186">
        <f>IF(N255="základní",J255,0)</f>
        <v>0</v>
      </c>
      <c r="BF255" s="186">
        <f>IF(N255="snížená",J255,0)</f>
        <v>0</v>
      </c>
      <c r="BG255" s="186">
        <f>IF(N255="zákl. přenesená",J255,0)</f>
        <v>0</v>
      </c>
      <c r="BH255" s="186">
        <f>IF(N255="sníž. přenesená",J255,0)</f>
        <v>0</v>
      </c>
      <c r="BI255" s="186">
        <f>IF(N255="nulová",J255,0)</f>
        <v>0</v>
      </c>
      <c r="BJ255" s="18" t="s">
        <v>81</v>
      </c>
      <c r="BK255" s="186">
        <f>ROUND(I255*H255,2)</f>
        <v>0</v>
      </c>
      <c r="BL255" s="18" t="s">
        <v>212</v>
      </c>
      <c r="BM255" s="185" t="s">
        <v>885</v>
      </c>
    </row>
    <row r="256" spans="2:51" s="13" customFormat="1" ht="11.25">
      <c r="B256" s="192"/>
      <c r="C256" s="193"/>
      <c r="D256" s="194" t="s">
        <v>165</v>
      </c>
      <c r="E256" s="195" t="s">
        <v>19</v>
      </c>
      <c r="F256" s="196" t="s">
        <v>886</v>
      </c>
      <c r="G256" s="193"/>
      <c r="H256" s="197">
        <v>2</v>
      </c>
      <c r="I256" s="198"/>
      <c r="J256" s="193"/>
      <c r="K256" s="193"/>
      <c r="L256" s="199"/>
      <c r="M256" s="200"/>
      <c r="N256" s="201"/>
      <c r="O256" s="201"/>
      <c r="P256" s="201"/>
      <c r="Q256" s="201"/>
      <c r="R256" s="201"/>
      <c r="S256" s="201"/>
      <c r="T256" s="202"/>
      <c r="AT256" s="203" t="s">
        <v>165</v>
      </c>
      <c r="AU256" s="203" t="s">
        <v>83</v>
      </c>
      <c r="AV256" s="13" t="s">
        <v>83</v>
      </c>
      <c r="AW256" s="13" t="s">
        <v>34</v>
      </c>
      <c r="AX256" s="13" t="s">
        <v>73</v>
      </c>
      <c r="AY256" s="203" t="s">
        <v>153</v>
      </c>
    </row>
    <row r="257" spans="2:51" s="13" customFormat="1" ht="11.25">
      <c r="B257" s="192"/>
      <c r="C257" s="193"/>
      <c r="D257" s="194" t="s">
        <v>165</v>
      </c>
      <c r="E257" s="195" t="s">
        <v>19</v>
      </c>
      <c r="F257" s="196" t="s">
        <v>887</v>
      </c>
      <c r="G257" s="193"/>
      <c r="H257" s="197">
        <v>3</v>
      </c>
      <c r="I257" s="198"/>
      <c r="J257" s="193"/>
      <c r="K257" s="193"/>
      <c r="L257" s="199"/>
      <c r="M257" s="200"/>
      <c r="N257" s="201"/>
      <c r="O257" s="201"/>
      <c r="P257" s="201"/>
      <c r="Q257" s="201"/>
      <c r="R257" s="201"/>
      <c r="S257" s="201"/>
      <c r="T257" s="202"/>
      <c r="AT257" s="203" t="s">
        <v>165</v>
      </c>
      <c r="AU257" s="203" t="s">
        <v>83</v>
      </c>
      <c r="AV257" s="13" t="s">
        <v>83</v>
      </c>
      <c r="AW257" s="13" t="s">
        <v>34</v>
      </c>
      <c r="AX257" s="13" t="s">
        <v>73</v>
      </c>
      <c r="AY257" s="203" t="s">
        <v>153</v>
      </c>
    </row>
    <row r="258" spans="2:51" s="14" customFormat="1" ht="11.25">
      <c r="B258" s="204"/>
      <c r="C258" s="205"/>
      <c r="D258" s="194" t="s">
        <v>165</v>
      </c>
      <c r="E258" s="206" t="s">
        <v>19</v>
      </c>
      <c r="F258" s="207" t="s">
        <v>184</v>
      </c>
      <c r="G258" s="205"/>
      <c r="H258" s="208">
        <v>5</v>
      </c>
      <c r="I258" s="209"/>
      <c r="J258" s="205"/>
      <c r="K258" s="205"/>
      <c r="L258" s="210"/>
      <c r="M258" s="211"/>
      <c r="N258" s="212"/>
      <c r="O258" s="212"/>
      <c r="P258" s="212"/>
      <c r="Q258" s="212"/>
      <c r="R258" s="212"/>
      <c r="S258" s="212"/>
      <c r="T258" s="213"/>
      <c r="AT258" s="214" t="s">
        <v>165</v>
      </c>
      <c r="AU258" s="214" t="s">
        <v>83</v>
      </c>
      <c r="AV258" s="14" t="s">
        <v>161</v>
      </c>
      <c r="AW258" s="14" t="s">
        <v>34</v>
      </c>
      <c r="AX258" s="14" t="s">
        <v>81</v>
      </c>
      <c r="AY258" s="214" t="s">
        <v>153</v>
      </c>
    </row>
    <row r="259" spans="1:65" s="2" customFormat="1" ht="24.2" customHeight="1">
      <c r="A259" s="35"/>
      <c r="B259" s="36"/>
      <c r="C259" s="174" t="s">
        <v>477</v>
      </c>
      <c r="D259" s="174" t="s">
        <v>156</v>
      </c>
      <c r="E259" s="175" t="s">
        <v>478</v>
      </c>
      <c r="F259" s="176" t="s">
        <v>479</v>
      </c>
      <c r="G259" s="177" t="s">
        <v>211</v>
      </c>
      <c r="H259" s="178">
        <v>1</v>
      </c>
      <c r="I259" s="179"/>
      <c r="J259" s="180">
        <f>ROUND(I259*H259,2)</f>
        <v>0</v>
      </c>
      <c r="K259" s="176" t="s">
        <v>206</v>
      </c>
      <c r="L259" s="40"/>
      <c r="M259" s="181" t="s">
        <v>19</v>
      </c>
      <c r="N259" s="182" t="s">
        <v>44</v>
      </c>
      <c r="O259" s="65"/>
      <c r="P259" s="183">
        <f>O259*H259</f>
        <v>0</v>
      </c>
      <c r="Q259" s="183">
        <v>0</v>
      </c>
      <c r="R259" s="183">
        <f>Q259*H259</f>
        <v>0</v>
      </c>
      <c r="S259" s="183">
        <v>5E-05</v>
      </c>
      <c r="T259" s="184">
        <f>S259*H259</f>
        <v>5E-05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185" t="s">
        <v>212</v>
      </c>
      <c r="AT259" s="185" t="s">
        <v>156</v>
      </c>
      <c r="AU259" s="185" t="s">
        <v>83</v>
      </c>
      <c r="AY259" s="18" t="s">
        <v>153</v>
      </c>
      <c r="BE259" s="186">
        <f>IF(N259="základní",J259,0)</f>
        <v>0</v>
      </c>
      <c r="BF259" s="186">
        <f>IF(N259="snížená",J259,0)</f>
        <v>0</v>
      </c>
      <c r="BG259" s="186">
        <f>IF(N259="zákl. přenesená",J259,0)</f>
        <v>0</v>
      </c>
      <c r="BH259" s="186">
        <f>IF(N259="sníž. přenesená",J259,0)</f>
        <v>0</v>
      </c>
      <c r="BI259" s="186">
        <f>IF(N259="nulová",J259,0)</f>
        <v>0</v>
      </c>
      <c r="BJ259" s="18" t="s">
        <v>81</v>
      </c>
      <c r="BK259" s="186">
        <f>ROUND(I259*H259,2)</f>
        <v>0</v>
      </c>
      <c r="BL259" s="18" t="s">
        <v>212</v>
      </c>
      <c r="BM259" s="185" t="s">
        <v>888</v>
      </c>
    </row>
    <row r="260" spans="2:51" s="13" customFormat="1" ht="11.25">
      <c r="B260" s="192"/>
      <c r="C260" s="193"/>
      <c r="D260" s="194" t="s">
        <v>165</v>
      </c>
      <c r="E260" s="195" t="s">
        <v>19</v>
      </c>
      <c r="F260" s="196" t="s">
        <v>889</v>
      </c>
      <c r="G260" s="193"/>
      <c r="H260" s="197">
        <v>1</v>
      </c>
      <c r="I260" s="198"/>
      <c r="J260" s="193"/>
      <c r="K260" s="193"/>
      <c r="L260" s="199"/>
      <c r="M260" s="200"/>
      <c r="N260" s="201"/>
      <c r="O260" s="201"/>
      <c r="P260" s="201"/>
      <c r="Q260" s="201"/>
      <c r="R260" s="201"/>
      <c r="S260" s="201"/>
      <c r="T260" s="202"/>
      <c r="AT260" s="203" t="s">
        <v>165</v>
      </c>
      <c r="AU260" s="203" t="s">
        <v>83</v>
      </c>
      <c r="AV260" s="13" t="s">
        <v>83</v>
      </c>
      <c r="AW260" s="13" t="s">
        <v>34</v>
      </c>
      <c r="AX260" s="13" t="s">
        <v>81</v>
      </c>
      <c r="AY260" s="203" t="s">
        <v>153</v>
      </c>
    </row>
    <row r="261" spans="1:65" s="2" customFormat="1" ht="37.9" customHeight="1">
      <c r="A261" s="35"/>
      <c r="B261" s="36"/>
      <c r="C261" s="174" t="s">
        <v>481</v>
      </c>
      <c r="D261" s="174" t="s">
        <v>156</v>
      </c>
      <c r="E261" s="175" t="s">
        <v>482</v>
      </c>
      <c r="F261" s="176" t="s">
        <v>483</v>
      </c>
      <c r="G261" s="177" t="s">
        <v>211</v>
      </c>
      <c r="H261" s="178">
        <v>4</v>
      </c>
      <c r="I261" s="179"/>
      <c r="J261" s="180">
        <f>ROUND(I261*H261,2)</f>
        <v>0</v>
      </c>
      <c r="K261" s="176" t="s">
        <v>160</v>
      </c>
      <c r="L261" s="40"/>
      <c r="M261" s="181" t="s">
        <v>19</v>
      </c>
      <c r="N261" s="182" t="s">
        <v>44</v>
      </c>
      <c r="O261" s="65"/>
      <c r="P261" s="183">
        <f>O261*H261</f>
        <v>0</v>
      </c>
      <c r="Q261" s="183">
        <v>0</v>
      </c>
      <c r="R261" s="183">
        <f>Q261*H261</f>
        <v>0</v>
      </c>
      <c r="S261" s="183">
        <v>0.002</v>
      </c>
      <c r="T261" s="184">
        <f>S261*H261</f>
        <v>0.008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185" t="s">
        <v>212</v>
      </c>
      <c r="AT261" s="185" t="s">
        <v>156</v>
      </c>
      <c r="AU261" s="185" t="s">
        <v>83</v>
      </c>
      <c r="AY261" s="18" t="s">
        <v>153</v>
      </c>
      <c r="BE261" s="186">
        <f>IF(N261="základní",J261,0)</f>
        <v>0</v>
      </c>
      <c r="BF261" s="186">
        <f>IF(N261="snížená",J261,0)</f>
        <v>0</v>
      </c>
      <c r="BG261" s="186">
        <f>IF(N261="zákl. přenesená",J261,0)</f>
        <v>0</v>
      </c>
      <c r="BH261" s="186">
        <f>IF(N261="sníž. přenesená",J261,0)</f>
        <v>0</v>
      </c>
      <c r="BI261" s="186">
        <f>IF(N261="nulová",J261,0)</f>
        <v>0</v>
      </c>
      <c r="BJ261" s="18" t="s">
        <v>81</v>
      </c>
      <c r="BK261" s="186">
        <f>ROUND(I261*H261,2)</f>
        <v>0</v>
      </c>
      <c r="BL261" s="18" t="s">
        <v>212</v>
      </c>
      <c r="BM261" s="185" t="s">
        <v>890</v>
      </c>
    </row>
    <row r="262" spans="1:47" s="2" customFormat="1" ht="11.25">
      <c r="A262" s="35"/>
      <c r="B262" s="36"/>
      <c r="C262" s="37"/>
      <c r="D262" s="187" t="s">
        <v>163</v>
      </c>
      <c r="E262" s="37"/>
      <c r="F262" s="188" t="s">
        <v>485</v>
      </c>
      <c r="G262" s="37"/>
      <c r="H262" s="37"/>
      <c r="I262" s="189"/>
      <c r="J262" s="37"/>
      <c r="K262" s="37"/>
      <c r="L262" s="40"/>
      <c r="M262" s="190"/>
      <c r="N262" s="191"/>
      <c r="O262" s="65"/>
      <c r="P262" s="65"/>
      <c r="Q262" s="65"/>
      <c r="R262" s="65"/>
      <c r="S262" s="65"/>
      <c r="T262" s="66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T262" s="18" t="s">
        <v>163</v>
      </c>
      <c r="AU262" s="18" t="s">
        <v>83</v>
      </c>
    </row>
    <row r="263" spans="2:51" s="13" customFormat="1" ht="11.25">
      <c r="B263" s="192"/>
      <c r="C263" s="193"/>
      <c r="D263" s="194" t="s">
        <v>165</v>
      </c>
      <c r="E263" s="195" t="s">
        <v>19</v>
      </c>
      <c r="F263" s="196" t="s">
        <v>891</v>
      </c>
      <c r="G263" s="193"/>
      <c r="H263" s="197">
        <v>4</v>
      </c>
      <c r="I263" s="198"/>
      <c r="J263" s="193"/>
      <c r="K263" s="193"/>
      <c r="L263" s="199"/>
      <c r="M263" s="200"/>
      <c r="N263" s="201"/>
      <c r="O263" s="201"/>
      <c r="P263" s="201"/>
      <c r="Q263" s="201"/>
      <c r="R263" s="201"/>
      <c r="S263" s="201"/>
      <c r="T263" s="202"/>
      <c r="AT263" s="203" t="s">
        <v>165</v>
      </c>
      <c r="AU263" s="203" t="s">
        <v>83</v>
      </c>
      <c r="AV263" s="13" t="s">
        <v>83</v>
      </c>
      <c r="AW263" s="13" t="s">
        <v>34</v>
      </c>
      <c r="AX263" s="13" t="s">
        <v>81</v>
      </c>
      <c r="AY263" s="203" t="s">
        <v>153</v>
      </c>
    </row>
    <row r="264" spans="1:65" s="2" customFormat="1" ht="37.9" customHeight="1">
      <c r="A264" s="35"/>
      <c r="B264" s="36"/>
      <c r="C264" s="174" t="s">
        <v>486</v>
      </c>
      <c r="D264" s="174" t="s">
        <v>156</v>
      </c>
      <c r="E264" s="175" t="s">
        <v>487</v>
      </c>
      <c r="F264" s="176" t="s">
        <v>488</v>
      </c>
      <c r="G264" s="177" t="s">
        <v>211</v>
      </c>
      <c r="H264" s="178">
        <v>4</v>
      </c>
      <c r="I264" s="179"/>
      <c r="J264" s="180">
        <f>ROUND(I264*H264,2)</f>
        <v>0</v>
      </c>
      <c r="K264" s="176" t="s">
        <v>160</v>
      </c>
      <c r="L264" s="40"/>
      <c r="M264" s="181" t="s">
        <v>19</v>
      </c>
      <c r="N264" s="182" t="s">
        <v>44</v>
      </c>
      <c r="O264" s="65"/>
      <c r="P264" s="183">
        <f>O264*H264</f>
        <v>0</v>
      </c>
      <c r="Q264" s="183">
        <v>0</v>
      </c>
      <c r="R264" s="183">
        <f>Q264*H264</f>
        <v>0</v>
      </c>
      <c r="S264" s="183">
        <v>0</v>
      </c>
      <c r="T264" s="184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185" t="s">
        <v>212</v>
      </c>
      <c r="AT264" s="185" t="s">
        <v>156</v>
      </c>
      <c r="AU264" s="185" t="s">
        <v>83</v>
      </c>
      <c r="AY264" s="18" t="s">
        <v>153</v>
      </c>
      <c r="BE264" s="186">
        <f>IF(N264="základní",J264,0)</f>
        <v>0</v>
      </c>
      <c r="BF264" s="186">
        <f>IF(N264="snížená",J264,0)</f>
        <v>0</v>
      </c>
      <c r="BG264" s="186">
        <f>IF(N264="zákl. přenesená",J264,0)</f>
        <v>0</v>
      </c>
      <c r="BH264" s="186">
        <f>IF(N264="sníž. přenesená",J264,0)</f>
        <v>0</v>
      </c>
      <c r="BI264" s="186">
        <f>IF(N264="nulová",J264,0)</f>
        <v>0</v>
      </c>
      <c r="BJ264" s="18" t="s">
        <v>81</v>
      </c>
      <c r="BK264" s="186">
        <f>ROUND(I264*H264,2)</f>
        <v>0</v>
      </c>
      <c r="BL264" s="18" t="s">
        <v>212</v>
      </c>
      <c r="BM264" s="185" t="s">
        <v>892</v>
      </c>
    </row>
    <row r="265" spans="1:47" s="2" customFormat="1" ht="11.25">
      <c r="A265" s="35"/>
      <c r="B265" s="36"/>
      <c r="C265" s="37"/>
      <c r="D265" s="187" t="s">
        <v>163</v>
      </c>
      <c r="E265" s="37"/>
      <c r="F265" s="188" t="s">
        <v>490</v>
      </c>
      <c r="G265" s="37"/>
      <c r="H265" s="37"/>
      <c r="I265" s="189"/>
      <c r="J265" s="37"/>
      <c r="K265" s="37"/>
      <c r="L265" s="40"/>
      <c r="M265" s="190"/>
      <c r="N265" s="191"/>
      <c r="O265" s="65"/>
      <c r="P265" s="65"/>
      <c r="Q265" s="65"/>
      <c r="R265" s="65"/>
      <c r="S265" s="65"/>
      <c r="T265" s="66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T265" s="18" t="s">
        <v>163</v>
      </c>
      <c r="AU265" s="18" t="s">
        <v>83</v>
      </c>
    </row>
    <row r="266" spans="2:51" s="13" customFormat="1" ht="11.25">
      <c r="B266" s="192"/>
      <c r="C266" s="193"/>
      <c r="D266" s="194" t="s">
        <v>165</v>
      </c>
      <c r="E266" s="195" t="s">
        <v>19</v>
      </c>
      <c r="F266" s="196" t="s">
        <v>891</v>
      </c>
      <c r="G266" s="193"/>
      <c r="H266" s="197">
        <v>4</v>
      </c>
      <c r="I266" s="198"/>
      <c r="J266" s="193"/>
      <c r="K266" s="193"/>
      <c r="L266" s="199"/>
      <c r="M266" s="200"/>
      <c r="N266" s="201"/>
      <c r="O266" s="201"/>
      <c r="P266" s="201"/>
      <c r="Q266" s="201"/>
      <c r="R266" s="201"/>
      <c r="S266" s="201"/>
      <c r="T266" s="202"/>
      <c r="AT266" s="203" t="s">
        <v>165</v>
      </c>
      <c r="AU266" s="203" t="s">
        <v>83</v>
      </c>
      <c r="AV266" s="13" t="s">
        <v>83</v>
      </c>
      <c r="AW266" s="13" t="s">
        <v>34</v>
      </c>
      <c r="AX266" s="13" t="s">
        <v>81</v>
      </c>
      <c r="AY266" s="203" t="s">
        <v>153</v>
      </c>
    </row>
    <row r="267" spans="1:65" s="2" customFormat="1" ht="24.2" customHeight="1">
      <c r="A267" s="35"/>
      <c r="B267" s="36"/>
      <c r="C267" s="215" t="s">
        <v>491</v>
      </c>
      <c r="D267" s="215" t="s">
        <v>298</v>
      </c>
      <c r="E267" s="216" t="s">
        <v>492</v>
      </c>
      <c r="F267" s="217" t="s">
        <v>493</v>
      </c>
      <c r="G267" s="218" t="s">
        <v>211</v>
      </c>
      <c r="H267" s="219">
        <v>4</v>
      </c>
      <c r="I267" s="220"/>
      <c r="J267" s="221">
        <f>ROUND(I267*H267,2)</f>
        <v>0</v>
      </c>
      <c r="K267" s="217" t="s">
        <v>206</v>
      </c>
      <c r="L267" s="222"/>
      <c r="M267" s="223" t="s">
        <v>19</v>
      </c>
      <c r="N267" s="224" t="s">
        <v>44</v>
      </c>
      <c r="O267" s="65"/>
      <c r="P267" s="183">
        <f>O267*H267</f>
        <v>0</v>
      </c>
      <c r="Q267" s="183">
        <v>0.00034</v>
      </c>
      <c r="R267" s="183">
        <f>Q267*H267</f>
        <v>0.00136</v>
      </c>
      <c r="S267" s="183">
        <v>0</v>
      </c>
      <c r="T267" s="184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185" t="s">
        <v>302</v>
      </c>
      <c r="AT267" s="185" t="s">
        <v>298</v>
      </c>
      <c r="AU267" s="185" t="s">
        <v>83</v>
      </c>
      <c r="AY267" s="18" t="s">
        <v>153</v>
      </c>
      <c r="BE267" s="186">
        <f>IF(N267="základní",J267,0)</f>
        <v>0</v>
      </c>
      <c r="BF267" s="186">
        <f>IF(N267="snížená",J267,0)</f>
        <v>0</v>
      </c>
      <c r="BG267" s="186">
        <f>IF(N267="zákl. přenesená",J267,0)</f>
        <v>0</v>
      </c>
      <c r="BH267" s="186">
        <f>IF(N267="sníž. přenesená",J267,0)</f>
        <v>0</v>
      </c>
      <c r="BI267" s="186">
        <f>IF(N267="nulová",J267,0)</f>
        <v>0</v>
      </c>
      <c r="BJ267" s="18" t="s">
        <v>81</v>
      </c>
      <c r="BK267" s="186">
        <f>ROUND(I267*H267,2)</f>
        <v>0</v>
      </c>
      <c r="BL267" s="18" t="s">
        <v>212</v>
      </c>
      <c r="BM267" s="185" t="s">
        <v>893</v>
      </c>
    </row>
    <row r="268" spans="1:65" s="2" customFormat="1" ht="44.25" customHeight="1">
      <c r="A268" s="35"/>
      <c r="B268" s="36"/>
      <c r="C268" s="174" t="s">
        <v>495</v>
      </c>
      <c r="D268" s="174" t="s">
        <v>156</v>
      </c>
      <c r="E268" s="175" t="s">
        <v>496</v>
      </c>
      <c r="F268" s="176" t="s">
        <v>497</v>
      </c>
      <c r="G268" s="177" t="s">
        <v>211</v>
      </c>
      <c r="H268" s="178">
        <v>1</v>
      </c>
      <c r="I268" s="179"/>
      <c r="J268" s="180">
        <f>ROUND(I268*H268,2)</f>
        <v>0</v>
      </c>
      <c r="K268" s="176" t="s">
        <v>160</v>
      </c>
      <c r="L268" s="40"/>
      <c r="M268" s="181" t="s">
        <v>19</v>
      </c>
      <c r="N268" s="182" t="s">
        <v>44</v>
      </c>
      <c r="O268" s="65"/>
      <c r="P268" s="183">
        <f>O268*H268</f>
        <v>0</v>
      </c>
      <c r="Q268" s="183">
        <v>0</v>
      </c>
      <c r="R268" s="183">
        <f>Q268*H268</f>
        <v>0</v>
      </c>
      <c r="S268" s="183">
        <v>0</v>
      </c>
      <c r="T268" s="184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185" t="s">
        <v>212</v>
      </c>
      <c r="AT268" s="185" t="s">
        <v>156</v>
      </c>
      <c r="AU268" s="185" t="s">
        <v>83</v>
      </c>
      <c r="AY268" s="18" t="s">
        <v>153</v>
      </c>
      <c r="BE268" s="186">
        <f>IF(N268="základní",J268,0)</f>
        <v>0</v>
      </c>
      <c r="BF268" s="186">
        <f>IF(N268="snížená",J268,0)</f>
        <v>0</v>
      </c>
      <c r="BG268" s="186">
        <f>IF(N268="zákl. přenesená",J268,0)</f>
        <v>0</v>
      </c>
      <c r="BH268" s="186">
        <f>IF(N268="sníž. přenesená",J268,0)</f>
        <v>0</v>
      </c>
      <c r="BI268" s="186">
        <f>IF(N268="nulová",J268,0)</f>
        <v>0</v>
      </c>
      <c r="BJ268" s="18" t="s">
        <v>81</v>
      </c>
      <c r="BK268" s="186">
        <f>ROUND(I268*H268,2)</f>
        <v>0</v>
      </c>
      <c r="BL268" s="18" t="s">
        <v>212</v>
      </c>
      <c r="BM268" s="185" t="s">
        <v>894</v>
      </c>
    </row>
    <row r="269" spans="1:47" s="2" customFormat="1" ht="11.25">
      <c r="A269" s="35"/>
      <c r="B269" s="36"/>
      <c r="C269" s="37"/>
      <c r="D269" s="187" t="s">
        <v>163</v>
      </c>
      <c r="E269" s="37"/>
      <c r="F269" s="188" t="s">
        <v>499</v>
      </c>
      <c r="G269" s="37"/>
      <c r="H269" s="37"/>
      <c r="I269" s="189"/>
      <c r="J269" s="37"/>
      <c r="K269" s="37"/>
      <c r="L269" s="40"/>
      <c r="M269" s="190"/>
      <c r="N269" s="191"/>
      <c r="O269" s="65"/>
      <c r="P269" s="65"/>
      <c r="Q269" s="65"/>
      <c r="R269" s="65"/>
      <c r="S269" s="65"/>
      <c r="T269" s="66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T269" s="18" t="s">
        <v>163</v>
      </c>
      <c r="AU269" s="18" t="s">
        <v>83</v>
      </c>
    </row>
    <row r="270" spans="2:51" s="13" customFormat="1" ht="11.25">
      <c r="B270" s="192"/>
      <c r="C270" s="193"/>
      <c r="D270" s="194" t="s">
        <v>165</v>
      </c>
      <c r="E270" s="195" t="s">
        <v>19</v>
      </c>
      <c r="F270" s="196" t="s">
        <v>895</v>
      </c>
      <c r="G270" s="193"/>
      <c r="H270" s="197">
        <v>1</v>
      </c>
      <c r="I270" s="198"/>
      <c r="J270" s="193"/>
      <c r="K270" s="193"/>
      <c r="L270" s="199"/>
      <c r="M270" s="200"/>
      <c r="N270" s="201"/>
      <c r="O270" s="201"/>
      <c r="P270" s="201"/>
      <c r="Q270" s="201"/>
      <c r="R270" s="201"/>
      <c r="S270" s="201"/>
      <c r="T270" s="202"/>
      <c r="AT270" s="203" t="s">
        <v>165</v>
      </c>
      <c r="AU270" s="203" t="s">
        <v>83</v>
      </c>
      <c r="AV270" s="13" t="s">
        <v>83</v>
      </c>
      <c r="AW270" s="13" t="s">
        <v>34</v>
      </c>
      <c r="AX270" s="13" t="s">
        <v>81</v>
      </c>
      <c r="AY270" s="203" t="s">
        <v>153</v>
      </c>
    </row>
    <row r="271" spans="1:65" s="2" customFormat="1" ht="24.2" customHeight="1">
      <c r="A271" s="35"/>
      <c r="B271" s="36"/>
      <c r="C271" s="215" t="s">
        <v>501</v>
      </c>
      <c r="D271" s="215" t="s">
        <v>298</v>
      </c>
      <c r="E271" s="216" t="s">
        <v>502</v>
      </c>
      <c r="F271" s="217" t="s">
        <v>503</v>
      </c>
      <c r="G271" s="218" t="s">
        <v>211</v>
      </c>
      <c r="H271" s="219">
        <v>1</v>
      </c>
      <c r="I271" s="220"/>
      <c r="J271" s="221">
        <f>ROUND(I271*H271,2)</f>
        <v>0</v>
      </c>
      <c r="K271" s="217" t="s">
        <v>160</v>
      </c>
      <c r="L271" s="222"/>
      <c r="M271" s="223" t="s">
        <v>19</v>
      </c>
      <c r="N271" s="224" t="s">
        <v>44</v>
      </c>
      <c r="O271" s="65"/>
      <c r="P271" s="183">
        <f>O271*H271</f>
        <v>0</v>
      </c>
      <c r="Q271" s="183">
        <v>9E-05</v>
      </c>
      <c r="R271" s="183">
        <f>Q271*H271</f>
        <v>9E-05</v>
      </c>
      <c r="S271" s="183">
        <v>0</v>
      </c>
      <c r="T271" s="184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185" t="s">
        <v>302</v>
      </c>
      <c r="AT271" s="185" t="s">
        <v>298</v>
      </c>
      <c r="AU271" s="185" t="s">
        <v>83</v>
      </c>
      <c r="AY271" s="18" t="s">
        <v>153</v>
      </c>
      <c r="BE271" s="186">
        <f>IF(N271="základní",J271,0)</f>
        <v>0</v>
      </c>
      <c r="BF271" s="186">
        <f>IF(N271="snížená",J271,0)</f>
        <v>0</v>
      </c>
      <c r="BG271" s="186">
        <f>IF(N271="zákl. přenesená",J271,0)</f>
        <v>0</v>
      </c>
      <c r="BH271" s="186">
        <f>IF(N271="sníž. přenesená",J271,0)</f>
        <v>0</v>
      </c>
      <c r="BI271" s="186">
        <f>IF(N271="nulová",J271,0)</f>
        <v>0</v>
      </c>
      <c r="BJ271" s="18" t="s">
        <v>81</v>
      </c>
      <c r="BK271" s="186">
        <f>ROUND(I271*H271,2)</f>
        <v>0</v>
      </c>
      <c r="BL271" s="18" t="s">
        <v>212</v>
      </c>
      <c r="BM271" s="185" t="s">
        <v>896</v>
      </c>
    </row>
    <row r="272" spans="1:65" s="2" customFormat="1" ht="49.15" customHeight="1">
      <c r="A272" s="35"/>
      <c r="B272" s="36"/>
      <c r="C272" s="174" t="s">
        <v>505</v>
      </c>
      <c r="D272" s="174" t="s">
        <v>156</v>
      </c>
      <c r="E272" s="175" t="s">
        <v>506</v>
      </c>
      <c r="F272" s="176" t="s">
        <v>507</v>
      </c>
      <c r="G272" s="177" t="s">
        <v>211</v>
      </c>
      <c r="H272" s="178">
        <v>3</v>
      </c>
      <c r="I272" s="179"/>
      <c r="J272" s="180">
        <f>ROUND(I272*H272,2)</f>
        <v>0</v>
      </c>
      <c r="K272" s="176" t="s">
        <v>160</v>
      </c>
      <c r="L272" s="40"/>
      <c r="M272" s="181" t="s">
        <v>19</v>
      </c>
      <c r="N272" s="182" t="s">
        <v>44</v>
      </c>
      <c r="O272" s="65"/>
      <c r="P272" s="183">
        <f>O272*H272</f>
        <v>0</v>
      </c>
      <c r="Q272" s="183">
        <v>0</v>
      </c>
      <c r="R272" s="183">
        <f>Q272*H272</f>
        <v>0</v>
      </c>
      <c r="S272" s="183">
        <v>0</v>
      </c>
      <c r="T272" s="184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185" t="s">
        <v>212</v>
      </c>
      <c r="AT272" s="185" t="s">
        <v>156</v>
      </c>
      <c r="AU272" s="185" t="s">
        <v>83</v>
      </c>
      <c r="AY272" s="18" t="s">
        <v>153</v>
      </c>
      <c r="BE272" s="186">
        <f>IF(N272="základní",J272,0)</f>
        <v>0</v>
      </c>
      <c r="BF272" s="186">
        <f>IF(N272="snížená",J272,0)</f>
        <v>0</v>
      </c>
      <c r="BG272" s="186">
        <f>IF(N272="zákl. přenesená",J272,0)</f>
        <v>0</v>
      </c>
      <c r="BH272" s="186">
        <f>IF(N272="sníž. přenesená",J272,0)</f>
        <v>0</v>
      </c>
      <c r="BI272" s="186">
        <f>IF(N272="nulová",J272,0)</f>
        <v>0</v>
      </c>
      <c r="BJ272" s="18" t="s">
        <v>81</v>
      </c>
      <c r="BK272" s="186">
        <f>ROUND(I272*H272,2)</f>
        <v>0</v>
      </c>
      <c r="BL272" s="18" t="s">
        <v>212</v>
      </c>
      <c r="BM272" s="185" t="s">
        <v>897</v>
      </c>
    </row>
    <row r="273" spans="1:47" s="2" customFormat="1" ht="11.25">
      <c r="A273" s="35"/>
      <c r="B273" s="36"/>
      <c r="C273" s="37"/>
      <c r="D273" s="187" t="s">
        <v>163</v>
      </c>
      <c r="E273" s="37"/>
      <c r="F273" s="188" t="s">
        <v>509</v>
      </c>
      <c r="G273" s="37"/>
      <c r="H273" s="37"/>
      <c r="I273" s="189"/>
      <c r="J273" s="37"/>
      <c r="K273" s="37"/>
      <c r="L273" s="40"/>
      <c r="M273" s="190"/>
      <c r="N273" s="191"/>
      <c r="O273" s="65"/>
      <c r="P273" s="65"/>
      <c r="Q273" s="65"/>
      <c r="R273" s="65"/>
      <c r="S273" s="65"/>
      <c r="T273" s="66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T273" s="18" t="s">
        <v>163</v>
      </c>
      <c r="AU273" s="18" t="s">
        <v>83</v>
      </c>
    </row>
    <row r="274" spans="2:51" s="13" customFormat="1" ht="22.5">
      <c r="B274" s="192"/>
      <c r="C274" s="193"/>
      <c r="D274" s="194" t="s">
        <v>165</v>
      </c>
      <c r="E274" s="195" t="s">
        <v>19</v>
      </c>
      <c r="F274" s="196" t="s">
        <v>898</v>
      </c>
      <c r="G274" s="193"/>
      <c r="H274" s="197">
        <v>3</v>
      </c>
      <c r="I274" s="198"/>
      <c r="J274" s="193"/>
      <c r="K274" s="193"/>
      <c r="L274" s="199"/>
      <c r="M274" s="200"/>
      <c r="N274" s="201"/>
      <c r="O274" s="201"/>
      <c r="P274" s="201"/>
      <c r="Q274" s="201"/>
      <c r="R274" s="201"/>
      <c r="S274" s="201"/>
      <c r="T274" s="202"/>
      <c r="AT274" s="203" t="s">
        <v>165</v>
      </c>
      <c r="AU274" s="203" t="s">
        <v>83</v>
      </c>
      <c r="AV274" s="13" t="s">
        <v>83</v>
      </c>
      <c r="AW274" s="13" t="s">
        <v>34</v>
      </c>
      <c r="AX274" s="13" t="s">
        <v>81</v>
      </c>
      <c r="AY274" s="203" t="s">
        <v>153</v>
      </c>
    </row>
    <row r="275" spans="1:65" s="2" customFormat="1" ht="24.2" customHeight="1">
      <c r="A275" s="35"/>
      <c r="B275" s="36"/>
      <c r="C275" s="215" t="s">
        <v>511</v>
      </c>
      <c r="D275" s="215" t="s">
        <v>298</v>
      </c>
      <c r="E275" s="216" t="s">
        <v>512</v>
      </c>
      <c r="F275" s="217" t="s">
        <v>513</v>
      </c>
      <c r="G275" s="218" t="s">
        <v>211</v>
      </c>
      <c r="H275" s="219">
        <v>2</v>
      </c>
      <c r="I275" s="220"/>
      <c r="J275" s="221">
        <f>ROUND(I275*H275,2)</f>
        <v>0</v>
      </c>
      <c r="K275" s="217" t="s">
        <v>160</v>
      </c>
      <c r="L275" s="222"/>
      <c r="M275" s="223" t="s">
        <v>19</v>
      </c>
      <c r="N275" s="224" t="s">
        <v>44</v>
      </c>
      <c r="O275" s="65"/>
      <c r="P275" s="183">
        <f>O275*H275</f>
        <v>0</v>
      </c>
      <c r="Q275" s="183">
        <v>8E-05</v>
      </c>
      <c r="R275" s="183">
        <f>Q275*H275</f>
        <v>0.00016</v>
      </c>
      <c r="S275" s="183">
        <v>0</v>
      </c>
      <c r="T275" s="184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185" t="s">
        <v>302</v>
      </c>
      <c r="AT275" s="185" t="s">
        <v>298</v>
      </c>
      <c r="AU275" s="185" t="s">
        <v>83</v>
      </c>
      <c r="AY275" s="18" t="s">
        <v>153</v>
      </c>
      <c r="BE275" s="186">
        <f>IF(N275="základní",J275,0)</f>
        <v>0</v>
      </c>
      <c r="BF275" s="186">
        <f>IF(N275="snížená",J275,0)</f>
        <v>0</v>
      </c>
      <c r="BG275" s="186">
        <f>IF(N275="zákl. přenesená",J275,0)</f>
        <v>0</v>
      </c>
      <c r="BH275" s="186">
        <f>IF(N275="sníž. přenesená",J275,0)</f>
        <v>0</v>
      </c>
      <c r="BI275" s="186">
        <f>IF(N275="nulová",J275,0)</f>
        <v>0</v>
      </c>
      <c r="BJ275" s="18" t="s">
        <v>81</v>
      </c>
      <c r="BK275" s="186">
        <f>ROUND(I275*H275,2)</f>
        <v>0</v>
      </c>
      <c r="BL275" s="18" t="s">
        <v>212</v>
      </c>
      <c r="BM275" s="185" t="s">
        <v>899</v>
      </c>
    </row>
    <row r="276" spans="1:65" s="2" customFormat="1" ht="24.2" customHeight="1">
      <c r="A276" s="35"/>
      <c r="B276" s="36"/>
      <c r="C276" s="215" t="s">
        <v>515</v>
      </c>
      <c r="D276" s="215" t="s">
        <v>298</v>
      </c>
      <c r="E276" s="216" t="s">
        <v>900</v>
      </c>
      <c r="F276" s="217" t="s">
        <v>901</v>
      </c>
      <c r="G276" s="218" t="s">
        <v>211</v>
      </c>
      <c r="H276" s="219">
        <v>1</v>
      </c>
      <c r="I276" s="220"/>
      <c r="J276" s="221">
        <f>ROUND(I276*H276,2)</f>
        <v>0</v>
      </c>
      <c r="K276" s="217" t="s">
        <v>160</v>
      </c>
      <c r="L276" s="222"/>
      <c r="M276" s="223" t="s">
        <v>19</v>
      </c>
      <c r="N276" s="224" t="s">
        <v>44</v>
      </c>
      <c r="O276" s="65"/>
      <c r="P276" s="183">
        <f>O276*H276</f>
        <v>0</v>
      </c>
      <c r="Q276" s="183">
        <v>8E-05</v>
      </c>
      <c r="R276" s="183">
        <f>Q276*H276</f>
        <v>8E-05</v>
      </c>
      <c r="S276" s="183">
        <v>0</v>
      </c>
      <c r="T276" s="184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185" t="s">
        <v>302</v>
      </c>
      <c r="AT276" s="185" t="s">
        <v>298</v>
      </c>
      <c r="AU276" s="185" t="s">
        <v>83</v>
      </c>
      <c r="AY276" s="18" t="s">
        <v>153</v>
      </c>
      <c r="BE276" s="186">
        <f>IF(N276="základní",J276,0)</f>
        <v>0</v>
      </c>
      <c r="BF276" s="186">
        <f>IF(N276="snížená",J276,0)</f>
        <v>0</v>
      </c>
      <c r="BG276" s="186">
        <f>IF(N276="zákl. přenesená",J276,0)</f>
        <v>0</v>
      </c>
      <c r="BH276" s="186">
        <f>IF(N276="sníž. přenesená",J276,0)</f>
        <v>0</v>
      </c>
      <c r="BI276" s="186">
        <f>IF(N276="nulová",J276,0)</f>
        <v>0</v>
      </c>
      <c r="BJ276" s="18" t="s">
        <v>81</v>
      </c>
      <c r="BK276" s="186">
        <f>ROUND(I276*H276,2)</f>
        <v>0</v>
      </c>
      <c r="BL276" s="18" t="s">
        <v>212</v>
      </c>
      <c r="BM276" s="185" t="s">
        <v>902</v>
      </c>
    </row>
    <row r="277" spans="1:65" s="2" customFormat="1" ht="16.5" customHeight="1">
      <c r="A277" s="35"/>
      <c r="B277" s="36"/>
      <c r="C277" s="215" t="s">
        <v>519</v>
      </c>
      <c r="D277" s="215" t="s">
        <v>298</v>
      </c>
      <c r="E277" s="216" t="s">
        <v>516</v>
      </c>
      <c r="F277" s="217" t="s">
        <v>517</v>
      </c>
      <c r="G277" s="218" t="s">
        <v>211</v>
      </c>
      <c r="H277" s="219">
        <v>3</v>
      </c>
      <c r="I277" s="220"/>
      <c r="J277" s="221">
        <f>ROUND(I277*H277,2)</f>
        <v>0</v>
      </c>
      <c r="K277" s="217" t="s">
        <v>160</v>
      </c>
      <c r="L277" s="222"/>
      <c r="M277" s="223" t="s">
        <v>19</v>
      </c>
      <c r="N277" s="224" t="s">
        <v>44</v>
      </c>
      <c r="O277" s="65"/>
      <c r="P277" s="183">
        <f>O277*H277</f>
        <v>0</v>
      </c>
      <c r="Q277" s="183">
        <v>1E-05</v>
      </c>
      <c r="R277" s="183">
        <f>Q277*H277</f>
        <v>3.0000000000000004E-05</v>
      </c>
      <c r="S277" s="183">
        <v>0</v>
      </c>
      <c r="T277" s="184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185" t="s">
        <v>302</v>
      </c>
      <c r="AT277" s="185" t="s">
        <v>298</v>
      </c>
      <c r="AU277" s="185" t="s">
        <v>83</v>
      </c>
      <c r="AY277" s="18" t="s">
        <v>153</v>
      </c>
      <c r="BE277" s="186">
        <f>IF(N277="základní",J277,0)</f>
        <v>0</v>
      </c>
      <c r="BF277" s="186">
        <f>IF(N277="snížená",J277,0)</f>
        <v>0</v>
      </c>
      <c r="BG277" s="186">
        <f>IF(N277="zákl. přenesená",J277,0)</f>
        <v>0</v>
      </c>
      <c r="BH277" s="186">
        <f>IF(N277="sníž. přenesená",J277,0)</f>
        <v>0</v>
      </c>
      <c r="BI277" s="186">
        <f>IF(N277="nulová",J277,0)</f>
        <v>0</v>
      </c>
      <c r="BJ277" s="18" t="s">
        <v>81</v>
      </c>
      <c r="BK277" s="186">
        <f>ROUND(I277*H277,2)</f>
        <v>0</v>
      </c>
      <c r="BL277" s="18" t="s">
        <v>212</v>
      </c>
      <c r="BM277" s="185" t="s">
        <v>903</v>
      </c>
    </row>
    <row r="278" spans="1:65" s="2" customFormat="1" ht="49.15" customHeight="1">
      <c r="A278" s="35"/>
      <c r="B278" s="36"/>
      <c r="C278" s="174" t="s">
        <v>525</v>
      </c>
      <c r="D278" s="174" t="s">
        <v>156</v>
      </c>
      <c r="E278" s="175" t="s">
        <v>520</v>
      </c>
      <c r="F278" s="176" t="s">
        <v>521</v>
      </c>
      <c r="G278" s="177" t="s">
        <v>211</v>
      </c>
      <c r="H278" s="178">
        <v>2</v>
      </c>
      <c r="I278" s="179"/>
      <c r="J278" s="180">
        <f>ROUND(I278*H278,2)</f>
        <v>0</v>
      </c>
      <c r="K278" s="176" t="s">
        <v>160</v>
      </c>
      <c r="L278" s="40"/>
      <c r="M278" s="181" t="s">
        <v>19</v>
      </c>
      <c r="N278" s="182" t="s">
        <v>44</v>
      </c>
      <c r="O278" s="65"/>
      <c r="P278" s="183">
        <f>O278*H278</f>
        <v>0</v>
      </c>
      <c r="Q278" s="183">
        <v>0</v>
      </c>
      <c r="R278" s="183">
        <f>Q278*H278</f>
        <v>0</v>
      </c>
      <c r="S278" s="183">
        <v>0</v>
      </c>
      <c r="T278" s="184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185" t="s">
        <v>212</v>
      </c>
      <c r="AT278" s="185" t="s">
        <v>156</v>
      </c>
      <c r="AU278" s="185" t="s">
        <v>83</v>
      </c>
      <c r="AY278" s="18" t="s">
        <v>153</v>
      </c>
      <c r="BE278" s="186">
        <f>IF(N278="základní",J278,0)</f>
        <v>0</v>
      </c>
      <c r="BF278" s="186">
        <f>IF(N278="snížená",J278,0)</f>
        <v>0</v>
      </c>
      <c r="BG278" s="186">
        <f>IF(N278="zákl. přenesená",J278,0)</f>
        <v>0</v>
      </c>
      <c r="BH278" s="186">
        <f>IF(N278="sníž. přenesená",J278,0)</f>
        <v>0</v>
      </c>
      <c r="BI278" s="186">
        <f>IF(N278="nulová",J278,0)</f>
        <v>0</v>
      </c>
      <c r="BJ278" s="18" t="s">
        <v>81</v>
      </c>
      <c r="BK278" s="186">
        <f>ROUND(I278*H278,2)</f>
        <v>0</v>
      </c>
      <c r="BL278" s="18" t="s">
        <v>212</v>
      </c>
      <c r="BM278" s="185" t="s">
        <v>904</v>
      </c>
    </row>
    <row r="279" spans="1:47" s="2" customFormat="1" ht="11.25">
      <c r="A279" s="35"/>
      <c r="B279" s="36"/>
      <c r="C279" s="37"/>
      <c r="D279" s="187" t="s">
        <v>163</v>
      </c>
      <c r="E279" s="37"/>
      <c r="F279" s="188" t="s">
        <v>523</v>
      </c>
      <c r="G279" s="37"/>
      <c r="H279" s="37"/>
      <c r="I279" s="189"/>
      <c r="J279" s="37"/>
      <c r="K279" s="37"/>
      <c r="L279" s="40"/>
      <c r="M279" s="190"/>
      <c r="N279" s="191"/>
      <c r="O279" s="65"/>
      <c r="P279" s="65"/>
      <c r="Q279" s="65"/>
      <c r="R279" s="65"/>
      <c r="S279" s="65"/>
      <c r="T279" s="66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T279" s="18" t="s">
        <v>163</v>
      </c>
      <c r="AU279" s="18" t="s">
        <v>83</v>
      </c>
    </row>
    <row r="280" spans="2:51" s="13" customFormat="1" ht="11.25">
      <c r="B280" s="192"/>
      <c r="C280" s="193"/>
      <c r="D280" s="194" t="s">
        <v>165</v>
      </c>
      <c r="E280" s="195" t="s">
        <v>19</v>
      </c>
      <c r="F280" s="196" t="s">
        <v>524</v>
      </c>
      <c r="G280" s="193"/>
      <c r="H280" s="197">
        <v>2</v>
      </c>
      <c r="I280" s="198"/>
      <c r="J280" s="193"/>
      <c r="K280" s="193"/>
      <c r="L280" s="199"/>
      <c r="M280" s="200"/>
      <c r="N280" s="201"/>
      <c r="O280" s="201"/>
      <c r="P280" s="201"/>
      <c r="Q280" s="201"/>
      <c r="R280" s="201"/>
      <c r="S280" s="201"/>
      <c r="T280" s="202"/>
      <c r="AT280" s="203" t="s">
        <v>165</v>
      </c>
      <c r="AU280" s="203" t="s">
        <v>83</v>
      </c>
      <c r="AV280" s="13" t="s">
        <v>83</v>
      </c>
      <c r="AW280" s="13" t="s">
        <v>34</v>
      </c>
      <c r="AX280" s="13" t="s">
        <v>81</v>
      </c>
      <c r="AY280" s="203" t="s">
        <v>153</v>
      </c>
    </row>
    <row r="281" spans="1:65" s="2" customFormat="1" ht="24.2" customHeight="1">
      <c r="A281" s="35"/>
      <c r="B281" s="36"/>
      <c r="C281" s="215" t="s">
        <v>529</v>
      </c>
      <c r="D281" s="215" t="s">
        <v>298</v>
      </c>
      <c r="E281" s="216" t="s">
        <v>526</v>
      </c>
      <c r="F281" s="217" t="s">
        <v>527</v>
      </c>
      <c r="G281" s="218" t="s">
        <v>211</v>
      </c>
      <c r="H281" s="219">
        <v>2</v>
      </c>
      <c r="I281" s="220"/>
      <c r="J281" s="221">
        <f>ROUND(I281*H281,2)</f>
        <v>0</v>
      </c>
      <c r="K281" s="217" t="s">
        <v>160</v>
      </c>
      <c r="L281" s="222"/>
      <c r="M281" s="223" t="s">
        <v>19</v>
      </c>
      <c r="N281" s="224" t="s">
        <v>44</v>
      </c>
      <c r="O281" s="65"/>
      <c r="P281" s="183">
        <f>O281*H281</f>
        <v>0</v>
      </c>
      <c r="Q281" s="183">
        <v>4E-05</v>
      </c>
      <c r="R281" s="183">
        <f>Q281*H281</f>
        <v>8E-05</v>
      </c>
      <c r="S281" s="183">
        <v>0</v>
      </c>
      <c r="T281" s="184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185" t="s">
        <v>302</v>
      </c>
      <c r="AT281" s="185" t="s">
        <v>298</v>
      </c>
      <c r="AU281" s="185" t="s">
        <v>83</v>
      </c>
      <c r="AY281" s="18" t="s">
        <v>153</v>
      </c>
      <c r="BE281" s="186">
        <f>IF(N281="základní",J281,0)</f>
        <v>0</v>
      </c>
      <c r="BF281" s="186">
        <f>IF(N281="snížená",J281,0)</f>
        <v>0</v>
      </c>
      <c r="BG281" s="186">
        <f>IF(N281="zákl. přenesená",J281,0)</f>
        <v>0</v>
      </c>
      <c r="BH281" s="186">
        <f>IF(N281="sníž. přenesená",J281,0)</f>
        <v>0</v>
      </c>
      <c r="BI281" s="186">
        <f>IF(N281="nulová",J281,0)</f>
        <v>0</v>
      </c>
      <c r="BJ281" s="18" t="s">
        <v>81</v>
      </c>
      <c r="BK281" s="186">
        <f>ROUND(I281*H281,2)</f>
        <v>0</v>
      </c>
      <c r="BL281" s="18" t="s">
        <v>212</v>
      </c>
      <c r="BM281" s="185" t="s">
        <v>905</v>
      </c>
    </row>
    <row r="282" spans="1:65" s="2" customFormat="1" ht="49.15" customHeight="1">
      <c r="A282" s="35"/>
      <c r="B282" s="36"/>
      <c r="C282" s="174" t="s">
        <v>536</v>
      </c>
      <c r="D282" s="174" t="s">
        <v>156</v>
      </c>
      <c r="E282" s="175" t="s">
        <v>762</v>
      </c>
      <c r="F282" s="176" t="s">
        <v>763</v>
      </c>
      <c r="G282" s="177" t="s">
        <v>249</v>
      </c>
      <c r="H282" s="178">
        <v>0.002</v>
      </c>
      <c r="I282" s="179"/>
      <c r="J282" s="180">
        <f>ROUND(I282*H282,2)</f>
        <v>0</v>
      </c>
      <c r="K282" s="176" t="s">
        <v>160</v>
      </c>
      <c r="L282" s="40"/>
      <c r="M282" s="181" t="s">
        <v>19</v>
      </c>
      <c r="N282" s="182" t="s">
        <v>44</v>
      </c>
      <c r="O282" s="65"/>
      <c r="P282" s="183">
        <f>O282*H282</f>
        <v>0</v>
      </c>
      <c r="Q282" s="183">
        <v>0</v>
      </c>
      <c r="R282" s="183">
        <f>Q282*H282</f>
        <v>0</v>
      </c>
      <c r="S282" s="183">
        <v>0</v>
      </c>
      <c r="T282" s="184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185" t="s">
        <v>212</v>
      </c>
      <c r="AT282" s="185" t="s">
        <v>156</v>
      </c>
      <c r="AU282" s="185" t="s">
        <v>83</v>
      </c>
      <c r="AY282" s="18" t="s">
        <v>153</v>
      </c>
      <c r="BE282" s="186">
        <f>IF(N282="základní",J282,0)</f>
        <v>0</v>
      </c>
      <c r="BF282" s="186">
        <f>IF(N282="snížená",J282,0)</f>
        <v>0</v>
      </c>
      <c r="BG282" s="186">
        <f>IF(N282="zákl. přenesená",J282,0)</f>
        <v>0</v>
      </c>
      <c r="BH282" s="186">
        <f>IF(N282="sníž. přenesená",J282,0)</f>
        <v>0</v>
      </c>
      <c r="BI282" s="186">
        <f>IF(N282="nulová",J282,0)</f>
        <v>0</v>
      </c>
      <c r="BJ282" s="18" t="s">
        <v>81</v>
      </c>
      <c r="BK282" s="186">
        <f>ROUND(I282*H282,2)</f>
        <v>0</v>
      </c>
      <c r="BL282" s="18" t="s">
        <v>212</v>
      </c>
      <c r="BM282" s="185" t="s">
        <v>906</v>
      </c>
    </row>
    <row r="283" spans="1:47" s="2" customFormat="1" ht="11.25">
      <c r="A283" s="35"/>
      <c r="B283" s="36"/>
      <c r="C283" s="37"/>
      <c r="D283" s="187" t="s">
        <v>163</v>
      </c>
      <c r="E283" s="37"/>
      <c r="F283" s="188" t="s">
        <v>765</v>
      </c>
      <c r="G283" s="37"/>
      <c r="H283" s="37"/>
      <c r="I283" s="189"/>
      <c r="J283" s="37"/>
      <c r="K283" s="37"/>
      <c r="L283" s="40"/>
      <c r="M283" s="190"/>
      <c r="N283" s="191"/>
      <c r="O283" s="65"/>
      <c r="P283" s="65"/>
      <c r="Q283" s="65"/>
      <c r="R283" s="65"/>
      <c r="S283" s="65"/>
      <c r="T283" s="66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T283" s="18" t="s">
        <v>163</v>
      </c>
      <c r="AU283" s="18" t="s">
        <v>83</v>
      </c>
    </row>
    <row r="284" spans="2:63" s="12" customFormat="1" ht="22.9" customHeight="1">
      <c r="B284" s="158"/>
      <c r="C284" s="159"/>
      <c r="D284" s="160" t="s">
        <v>72</v>
      </c>
      <c r="E284" s="172" t="s">
        <v>534</v>
      </c>
      <c r="F284" s="172" t="s">
        <v>535</v>
      </c>
      <c r="G284" s="159"/>
      <c r="H284" s="159"/>
      <c r="I284" s="162"/>
      <c r="J284" s="173">
        <f>BK284</f>
        <v>0</v>
      </c>
      <c r="K284" s="159"/>
      <c r="L284" s="164"/>
      <c r="M284" s="165"/>
      <c r="N284" s="166"/>
      <c r="O284" s="166"/>
      <c r="P284" s="167">
        <f>SUM(P285:P293)</f>
        <v>0</v>
      </c>
      <c r="Q284" s="166"/>
      <c r="R284" s="167">
        <f>SUM(R285:R293)</f>
        <v>0.0006</v>
      </c>
      <c r="S284" s="166"/>
      <c r="T284" s="168">
        <f>SUM(T285:T293)</f>
        <v>0.0004</v>
      </c>
      <c r="AR284" s="169" t="s">
        <v>83</v>
      </c>
      <c r="AT284" s="170" t="s">
        <v>72</v>
      </c>
      <c r="AU284" s="170" t="s">
        <v>81</v>
      </c>
      <c r="AY284" s="169" t="s">
        <v>153</v>
      </c>
      <c r="BK284" s="171">
        <f>SUM(BK285:BK293)</f>
        <v>0</v>
      </c>
    </row>
    <row r="285" spans="1:65" s="2" customFormat="1" ht="24.2" customHeight="1">
      <c r="A285" s="35"/>
      <c r="B285" s="36"/>
      <c r="C285" s="174" t="s">
        <v>542</v>
      </c>
      <c r="D285" s="174" t="s">
        <v>156</v>
      </c>
      <c r="E285" s="175" t="s">
        <v>537</v>
      </c>
      <c r="F285" s="176" t="s">
        <v>538</v>
      </c>
      <c r="G285" s="177" t="s">
        <v>211</v>
      </c>
      <c r="H285" s="178">
        <v>2</v>
      </c>
      <c r="I285" s="179"/>
      <c r="J285" s="180">
        <f>ROUND(I285*H285,2)</f>
        <v>0</v>
      </c>
      <c r="K285" s="176" t="s">
        <v>160</v>
      </c>
      <c r="L285" s="40"/>
      <c r="M285" s="181" t="s">
        <v>19</v>
      </c>
      <c r="N285" s="182" t="s">
        <v>44</v>
      </c>
      <c r="O285" s="65"/>
      <c r="P285" s="183">
        <f>O285*H285</f>
        <v>0</v>
      </c>
      <c r="Q285" s="183">
        <v>0</v>
      </c>
      <c r="R285" s="183">
        <f>Q285*H285</f>
        <v>0</v>
      </c>
      <c r="S285" s="183">
        <v>0.0002</v>
      </c>
      <c r="T285" s="184">
        <f>S285*H285</f>
        <v>0.0004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185" t="s">
        <v>212</v>
      </c>
      <c r="AT285" s="185" t="s">
        <v>156</v>
      </c>
      <c r="AU285" s="185" t="s">
        <v>83</v>
      </c>
      <c r="AY285" s="18" t="s">
        <v>153</v>
      </c>
      <c r="BE285" s="186">
        <f>IF(N285="základní",J285,0)</f>
        <v>0</v>
      </c>
      <c r="BF285" s="186">
        <f>IF(N285="snížená",J285,0)</f>
        <v>0</v>
      </c>
      <c r="BG285" s="186">
        <f>IF(N285="zákl. přenesená",J285,0)</f>
        <v>0</v>
      </c>
      <c r="BH285" s="186">
        <f>IF(N285="sníž. přenesená",J285,0)</f>
        <v>0</v>
      </c>
      <c r="BI285" s="186">
        <f>IF(N285="nulová",J285,0)</f>
        <v>0</v>
      </c>
      <c r="BJ285" s="18" t="s">
        <v>81</v>
      </c>
      <c r="BK285" s="186">
        <f>ROUND(I285*H285,2)</f>
        <v>0</v>
      </c>
      <c r="BL285" s="18" t="s">
        <v>212</v>
      </c>
      <c r="BM285" s="185" t="s">
        <v>907</v>
      </c>
    </row>
    <row r="286" spans="1:47" s="2" customFormat="1" ht="11.25">
      <c r="A286" s="35"/>
      <c r="B286" s="36"/>
      <c r="C286" s="37"/>
      <c r="D286" s="187" t="s">
        <v>163</v>
      </c>
      <c r="E286" s="37"/>
      <c r="F286" s="188" t="s">
        <v>540</v>
      </c>
      <c r="G286" s="37"/>
      <c r="H286" s="37"/>
      <c r="I286" s="189"/>
      <c r="J286" s="37"/>
      <c r="K286" s="37"/>
      <c r="L286" s="40"/>
      <c r="M286" s="190"/>
      <c r="N286" s="191"/>
      <c r="O286" s="65"/>
      <c r="P286" s="65"/>
      <c r="Q286" s="65"/>
      <c r="R286" s="65"/>
      <c r="S286" s="65"/>
      <c r="T286" s="66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T286" s="18" t="s">
        <v>163</v>
      </c>
      <c r="AU286" s="18" t="s">
        <v>83</v>
      </c>
    </row>
    <row r="287" spans="2:51" s="13" customFormat="1" ht="11.25">
      <c r="B287" s="192"/>
      <c r="C287" s="193"/>
      <c r="D287" s="194" t="s">
        <v>165</v>
      </c>
      <c r="E287" s="195" t="s">
        <v>19</v>
      </c>
      <c r="F287" s="196" t="s">
        <v>563</v>
      </c>
      <c r="G287" s="193"/>
      <c r="H287" s="197">
        <v>2</v>
      </c>
      <c r="I287" s="198"/>
      <c r="J287" s="193"/>
      <c r="K287" s="193"/>
      <c r="L287" s="199"/>
      <c r="M287" s="200"/>
      <c r="N287" s="201"/>
      <c r="O287" s="201"/>
      <c r="P287" s="201"/>
      <c r="Q287" s="201"/>
      <c r="R287" s="201"/>
      <c r="S287" s="201"/>
      <c r="T287" s="202"/>
      <c r="AT287" s="203" t="s">
        <v>165</v>
      </c>
      <c r="AU287" s="203" t="s">
        <v>83</v>
      </c>
      <c r="AV287" s="13" t="s">
        <v>83</v>
      </c>
      <c r="AW287" s="13" t="s">
        <v>34</v>
      </c>
      <c r="AX287" s="13" t="s">
        <v>81</v>
      </c>
      <c r="AY287" s="203" t="s">
        <v>153</v>
      </c>
    </row>
    <row r="288" spans="1:65" s="2" customFormat="1" ht="24.2" customHeight="1">
      <c r="A288" s="35"/>
      <c r="B288" s="36"/>
      <c r="C288" s="174" t="s">
        <v>547</v>
      </c>
      <c r="D288" s="174" t="s">
        <v>156</v>
      </c>
      <c r="E288" s="175" t="s">
        <v>543</v>
      </c>
      <c r="F288" s="176" t="s">
        <v>544</v>
      </c>
      <c r="G288" s="177" t="s">
        <v>211</v>
      </c>
      <c r="H288" s="178">
        <v>2</v>
      </c>
      <c r="I288" s="179"/>
      <c r="J288" s="180">
        <f>ROUND(I288*H288,2)</f>
        <v>0</v>
      </c>
      <c r="K288" s="176" t="s">
        <v>160</v>
      </c>
      <c r="L288" s="40"/>
      <c r="M288" s="181" t="s">
        <v>19</v>
      </c>
      <c r="N288" s="182" t="s">
        <v>44</v>
      </c>
      <c r="O288" s="65"/>
      <c r="P288" s="183">
        <f>O288*H288</f>
        <v>0</v>
      </c>
      <c r="Q288" s="183">
        <v>0</v>
      </c>
      <c r="R288" s="183">
        <f>Q288*H288</f>
        <v>0</v>
      </c>
      <c r="S288" s="183">
        <v>0</v>
      </c>
      <c r="T288" s="184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185" t="s">
        <v>212</v>
      </c>
      <c r="AT288" s="185" t="s">
        <v>156</v>
      </c>
      <c r="AU288" s="185" t="s">
        <v>83</v>
      </c>
      <c r="AY288" s="18" t="s">
        <v>153</v>
      </c>
      <c r="BE288" s="186">
        <f>IF(N288="základní",J288,0)</f>
        <v>0</v>
      </c>
      <c r="BF288" s="186">
        <f>IF(N288="snížená",J288,0)</f>
        <v>0</v>
      </c>
      <c r="BG288" s="186">
        <f>IF(N288="zákl. přenesená",J288,0)</f>
        <v>0</v>
      </c>
      <c r="BH288" s="186">
        <f>IF(N288="sníž. přenesená",J288,0)</f>
        <v>0</v>
      </c>
      <c r="BI288" s="186">
        <f>IF(N288="nulová",J288,0)</f>
        <v>0</v>
      </c>
      <c r="BJ288" s="18" t="s">
        <v>81</v>
      </c>
      <c r="BK288" s="186">
        <f>ROUND(I288*H288,2)</f>
        <v>0</v>
      </c>
      <c r="BL288" s="18" t="s">
        <v>212</v>
      </c>
      <c r="BM288" s="185" t="s">
        <v>908</v>
      </c>
    </row>
    <row r="289" spans="1:47" s="2" customFormat="1" ht="11.25">
      <c r="A289" s="35"/>
      <c r="B289" s="36"/>
      <c r="C289" s="37"/>
      <c r="D289" s="187" t="s">
        <v>163</v>
      </c>
      <c r="E289" s="37"/>
      <c r="F289" s="188" t="s">
        <v>546</v>
      </c>
      <c r="G289" s="37"/>
      <c r="H289" s="37"/>
      <c r="I289" s="189"/>
      <c r="J289" s="37"/>
      <c r="K289" s="37"/>
      <c r="L289" s="40"/>
      <c r="M289" s="190"/>
      <c r="N289" s="191"/>
      <c r="O289" s="65"/>
      <c r="P289" s="65"/>
      <c r="Q289" s="65"/>
      <c r="R289" s="65"/>
      <c r="S289" s="65"/>
      <c r="T289" s="66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T289" s="18" t="s">
        <v>163</v>
      </c>
      <c r="AU289" s="18" t="s">
        <v>83</v>
      </c>
    </row>
    <row r="290" spans="2:51" s="13" customFormat="1" ht="11.25">
      <c r="B290" s="192"/>
      <c r="C290" s="193"/>
      <c r="D290" s="194" t="s">
        <v>165</v>
      </c>
      <c r="E290" s="195" t="s">
        <v>19</v>
      </c>
      <c r="F290" s="196" t="s">
        <v>563</v>
      </c>
      <c r="G290" s="193"/>
      <c r="H290" s="197">
        <v>2</v>
      </c>
      <c r="I290" s="198"/>
      <c r="J290" s="193"/>
      <c r="K290" s="193"/>
      <c r="L290" s="199"/>
      <c r="M290" s="200"/>
      <c r="N290" s="201"/>
      <c r="O290" s="201"/>
      <c r="P290" s="201"/>
      <c r="Q290" s="201"/>
      <c r="R290" s="201"/>
      <c r="S290" s="201"/>
      <c r="T290" s="202"/>
      <c r="AT290" s="203" t="s">
        <v>165</v>
      </c>
      <c r="AU290" s="203" t="s">
        <v>83</v>
      </c>
      <c r="AV290" s="13" t="s">
        <v>83</v>
      </c>
      <c r="AW290" s="13" t="s">
        <v>34</v>
      </c>
      <c r="AX290" s="13" t="s">
        <v>81</v>
      </c>
      <c r="AY290" s="203" t="s">
        <v>153</v>
      </c>
    </row>
    <row r="291" spans="1:65" s="2" customFormat="1" ht="24.2" customHeight="1">
      <c r="A291" s="35"/>
      <c r="B291" s="36"/>
      <c r="C291" s="215" t="s">
        <v>551</v>
      </c>
      <c r="D291" s="215" t="s">
        <v>298</v>
      </c>
      <c r="E291" s="216" t="s">
        <v>548</v>
      </c>
      <c r="F291" s="217" t="s">
        <v>549</v>
      </c>
      <c r="G291" s="218" t="s">
        <v>211</v>
      </c>
      <c r="H291" s="219">
        <v>2</v>
      </c>
      <c r="I291" s="220"/>
      <c r="J291" s="221">
        <f>ROUND(I291*H291,2)</f>
        <v>0</v>
      </c>
      <c r="K291" s="217" t="s">
        <v>160</v>
      </c>
      <c r="L291" s="222"/>
      <c r="M291" s="223" t="s">
        <v>19</v>
      </c>
      <c r="N291" s="224" t="s">
        <v>44</v>
      </c>
      <c r="O291" s="65"/>
      <c r="P291" s="183">
        <f>O291*H291</f>
        <v>0</v>
      </c>
      <c r="Q291" s="183">
        <v>0.0003</v>
      </c>
      <c r="R291" s="183">
        <f>Q291*H291</f>
        <v>0.0006</v>
      </c>
      <c r="S291" s="183">
        <v>0</v>
      </c>
      <c r="T291" s="184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185" t="s">
        <v>302</v>
      </c>
      <c r="AT291" s="185" t="s">
        <v>298</v>
      </c>
      <c r="AU291" s="185" t="s">
        <v>83</v>
      </c>
      <c r="AY291" s="18" t="s">
        <v>153</v>
      </c>
      <c r="BE291" s="186">
        <f>IF(N291="základní",J291,0)</f>
        <v>0</v>
      </c>
      <c r="BF291" s="186">
        <f>IF(N291="snížená",J291,0)</f>
        <v>0</v>
      </c>
      <c r="BG291" s="186">
        <f>IF(N291="zákl. přenesená",J291,0)</f>
        <v>0</v>
      </c>
      <c r="BH291" s="186">
        <f>IF(N291="sníž. přenesená",J291,0)</f>
        <v>0</v>
      </c>
      <c r="BI291" s="186">
        <f>IF(N291="nulová",J291,0)</f>
        <v>0</v>
      </c>
      <c r="BJ291" s="18" t="s">
        <v>81</v>
      </c>
      <c r="BK291" s="186">
        <f>ROUND(I291*H291,2)</f>
        <v>0</v>
      </c>
      <c r="BL291" s="18" t="s">
        <v>212</v>
      </c>
      <c r="BM291" s="185" t="s">
        <v>909</v>
      </c>
    </row>
    <row r="292" spans="1:65" s="2" customFormat="1" ht="49.15" customHeight="1">
      <c r="A292" s="35"/>
      <c r="B292" s="36"/>
      <c r="C292" s="174" t="s">
        <v>558</v>
      </c>
      <c r="D292" s="174" t="s">
        <v>156</v>
      </c>
      <c r="E292" s="175" t="s">
        <v>766</v>
      </c>
      <c r="F292" s="176" t="s">
        <v>767</v>
      </c>
      <c r="G292" s="177" t="s">
        <v>249</v>
      </c>
      <c r="H292" s="178">
        <v>0.001</v>
      </c>
      <c r="I292" s="179"/>
      <c r="J292" s="180">
        <f>ROUND(I292*H292,2)</f>
        <v>0</v>
      </c>
      <c r="K292" s="176" t="s">
        <v>160</v>
      </c>
      <c r="L292" s="40"/>
      <c r="M292" s="181" t="s">
        <v>19</v>
      </c>
      <c r="N292" s="182" t="s">
        <v>44</v>
      </c>
      <c r="O292" s="65"/>
      <c r="P292" s="183">
        <f>O292*H292</f>
        <v>0</v>
      </c>
      <c r="Q292" s="183">
        <v>0</v>
      </c>
      <c r="R292" s="183">
        <f>Q292*H292</f>
        <v>0</v>
      </c>
      <c r="S292" s="183">
        <v>0</v>
      </c>
      <c r="T292" s="184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185" t="s">
        <v>212</v>
      </c>
      <c r="AT292" s="185" t="s">
        <v>156</v>
      </c>
      <c r="AU292" s="185" t="s">
        <v>83</v>
      </c>
      <c r="AY292" s="18" t="s">
        <v>153</v>
      </c>
      <c r="BE292" s="186">
        <f>IF(N292="základní",J292,0)</f>
        <v>0</v>
      </c>
      <c r="BF292" s="186">
        <f>IF(N292="snížená",J292,0)</f>
        <v>0</v>
      </c>
      <c r="BG292" s="186">
        <f>IF(N292="zákl. přenesená",J292,0)</f>
        <v>0</v>
      </c>
      <c r="BH292" s="186">
        <f>IF(N292="sníž. přenesená",J292,0)</f>
        <v>0</v>
      </c>
      <c r="BI292" s="186">
        <f>IF(N292="nulová",J292,0)</f>
        <v>0</v>
      </c>
      <c r="BJ292" s="18" t="s">
        <v>81</v>
      </c>
      <c r="BK292" s="186">
        <f>ROUND(I292*H292,2)</f>
        <v>0</v>
      </c>
      <c r="BL292" s="18" t="s">
        <v>212</v>
      </c>
      <c r="BM292" s="185" t="s">
        <v>910</v>
      </c>
    </row>
    <row r="293" spans="1:47" s="2" customFormat="1" ht="11.25">
      <c r="A293" s="35"/>
      <c r="B293" s="36"/>
      <c r="C293" s="37"/>
      <c r="D293" s="187" t="s">
        <v>163</v>
      </c>
      <c r="E293" s="37"/>
      <c r="F293" s="188" t="s">
        <v>769</v>
      </c>
      <c r="G293" s="37"/>
      <c r="H293" s="37"/>
      <c r="I293" s="189"/>
      <c r="J293" s="37"/>
      <c r="K293" s="37"/>
      <c r="L293" s="40"/>
      <c r="M293" s="190"/>
      <c r="N293" s="191"/>
      <c r="O293" s="65"/>
      <c r="P293" s="65"/>
      <c r="Q293" s="65"/>
      <c r="R293" s="65"/>
      <c r="S293" s="65"/>
      <c r="T293" s="66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T293" s="18" t="s">
        <v>163</v>
      </c>
      <c r="AU293" s="18" t="s">
        <v>83</v>
      </c>
    </row>
    <row r="294" spans="2:63" s="12" customFormat="1" ht="22.9" customHeight="1">
      <c r="B294" s="158"/>
      <c r="C294" s="159"/>
      <c r="D294" s="160" t="s">
        <v>72</v>
      </c>
      <c r="E294" s="172" t="s">
        <v>911</v>
      </c>
      <c r="F294" s="172" t="s">
        <v>912</v>
      </c>
      <c r="G294" s="159"/>
      <c r="H294" s="159"/>
      <c r="I294" s="162"/>
      <c r="J294" s="173">
        <f>BK294</f>
        <v>0</v>
      </c>
      <c r="K294" s="159"/>
      <c r="L294" s="164"/>
      <c r="M294" s="165"/>
      <c r="N294" s="166"/>
      <c r="O294" s="166"/>
      <c r="P294" s="167">
        <f>SUM(P295:P299)</f>
        <v>0</v>
      </c>
      <c r="Q294" s="166"/>
      <c r="R294" s="167">
        <f>SUM(R295:R299)</f>
        <v>0.014858399999999999</v>
      </c>
      <c r="S294" s="166"/>
      <c r="T294" s="168">
        <f>SUM(T295:T299)</f>
        <v>0</v>
      </c>
      <c r="AR294" s="169" t="s">
        <v>83</v>
      </c>
      <c r="AT294" s="170" t="s">
        <v>72</v>
      </c>
      <c r="AU294" s="170" t="s">
        <v>81</v>
      </c>
      <c r="AY294" s="169" t="s">
        <v>153</v>
      </c>
      <c r="BK294" s="171">
        <f>SUM(BK295:BK299)</f>
        <v>0</v>
      </c>
    </row>
    <row r="295" spans="1:65" s="2" customFormat="1" ht="49.15" customHeight="1">
      <c r="A295" s="35"/>
      <c r="B295" s="36"/>
      <c r="C295" s="174" t="s">
        <v>564</v>
      </c>
      <c r="D295" s="174" t="s">
        <v>156</v>
      </c>
      <c r="E295" s="175" t="s">
        <v>913</v>
      </c>
      <c r="F295" s="176" t="s">
        <v>914</v>
      </c>
      <c r="G295" s="177" t="s">
        <v>205</v>
      </c>
      <c r="H295" s="178">
        <v>1.64</v>
      </c>
      <c r="I295" s="179"/>
      <c r="J295" s="180">
        <f>ROUND(I295*H295,2)</f>
        <v>0</v>
      </c>
      <c r="K295" s="176" t="s">
        <v>160</v>
      </c>
      <c r="L295" s="40"/>
      <c r="M295" s="181" t="s">
        <v>19</v>
      </c>
      <c r="N295" s="182" t="s">
        <v>44</v>
      </c>
      <c r="O295" s="65"/>
      <c r="P295" s="183">
        <f>O295*H295</f>
        <v>0</v>
      </c>
      <c r="Q295" s="183">
        <v>0.00906</v>
      </c>
      <c r="R295" s="183">
        <f>Q295*H295</f>
        <v>0.014858399999999999</v>
      </c>
      <c r="S295" s="183">
        <v>0</v>
      </c>
      <c r="T295" s="184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185" t="s">
        <v>212</v>
      </c>
      <c r="AT295" s="185" t="s">
        <v>156</v>
      </c>
      <c r="AU295" s="185" t="s">
        <v>83</v>
      </c>
      <c r="AY295" s="18" t="s">
        <v>153</v>
      </c>
      <c r="BE295" s="186">
        <f>IF(N295="základní",J295,0)</f>
        <v>0</v>
      </c>
      <c r="BF295" s="186">
        <f>IF(N295="snížená",J295,0)</f>
        <v>0</v>
      </c>
      <c r="BG295" s="186">
        <f>IF(N295="zákl. přenesená",J295,0)</f>
        <v>0</v>
      </c>
      <c r="BH295" s="186">
        <f>IF(N295="sníž. přenesená",J295,0)</f>
        <v>0</v>
      </c>
      <c r="BI295" s="186">
        <f>IF(N295="nulová",J295,0)</f>
        <v>0</v>
      </c>
      <c r="BJ295" s="18" t="s">
        <v>81</v>
      </c>
      <c r="BK295" s="186">
        <f>ROUND(I295*H295,2)</f>
        <v>0</v>
      </c>
      <c r="BL295" s="18" t="s">
        <v>212</v>
      </c>
      <c r="BM295" s="185" t="s">
        <v>915</v>
      </c>
    </row>
    <row r="296" spans="1:47" s="2" customFormat="1" ht="11.25">
      <c r="A296" s="35"/>
      <c r="B296" s="36"/>
      <c r="C296" s="37"/>
      <c r="D296" s="187" t="s">
        <v>163</v>
      </c>
      <c r="E296" s="37"/>
      <c r="F296" s="188" t="s">
        <v>916</v>
      </c>
      <c r="G296" s="37"/>
      <c r="H296" s="37"/>
      <c r="I296" s="189"/>
      <c r="J296" s="37"/>
      <c r="K296" s="37"/>
      <c r="L296" s="40"/>
      <c r="M296" s="190"/>
      <c r="N296" s="191"/>
      <c r="O296" s="65"/>
      <c r="P296" s="65"/>
      <c r="Q296" s="65"/>
      <c r="R296" s="65"/>
      <c r="S296" s="65"/>
      <c r="T296" s="66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T296" s="18" t="s">
        <v>163</v>
      </c>
      <c r="AU296" s="18" t="s">
        <v>83</v>
      </c>
    </row>
    <row r="297" spans="2:51" s="13" customFormat="1" ht="11.25">
      <c r="B297" s="192"/>
      <c r="C297" s="193"/>
      <c r="D297" s="194" t="s">
        <v>165</v>
      </c>
      <c r="E297" s="195" t="s">
        <v>19</v>
      </c>
      <c r="F297" s="196" t="s">
        <v>917</v>
      </c>
      <c r="G297" s="193"/>
      <c r="H297" s="197">
        <v>1.64</v>
      </c>
      <c r="I297" s="198"/>
      <c r="J297" s="193"/>
      <c r="K297" s="193"/>
      <c r="L297" s="199"/>
      <c r="M297" s="200"/>
      <c r="N297" s="201"/>
      <c r="O297" s="201"/>
      <c r="P297" s="201"/>
      <c r="Q297" s="201"/>
      <c r="R297" s="201"/>
      <c r="S297" s="201"/>
      <c r="T297" s="202"/>
      <c r="AT297" s="203" t="s">
        <v>165</v>
      </c>
      <c r="AU297" s="203" t="s">
        <v>83</v>
      </c>
      <c r="AV297" s="13" t="s">
        <v>83</v>
      </c>
      <c r="AW297" s="13" t="s">
        <v>34</v>
      </c>
      <c r="AX297" s="13" t="s">
        <v>81</v>
      </c>
      <c r="AY297" s="203" t="s">
        <v>153</v>
      </c>
    </row>
    <row r="298" spans="1:65" s="2" customFormat="1" ht="76.35" customHeight="1">
      <c r="A298" s="35"/>
      <c r="B298" s="36"/>
      <c r="C298" s="174" t="s">
        <v>570</v>
      </c>
      <c r="D298" s="174" t="s">
        <v>156</v>
      </c>
      <c r="E298" s="175" t="s">
        <v>918</v>
      </c>
      <c r="F298" s="176" t="s">
        <v>919</v>
      </c>
      <c r="G298" s="177" t="s">
        <v>249</v>
      </c>
      <c r="H298" s="178">
        <v>0.015</v>
      </c>
      <c r="I298" s="179"/>
      <c r="J298" s="180">
        <f>ROUND(I298*H298,2)</f>
        <v>0</v>
      </c>
      <c r="K298" s="176" t="s">
        <v>160</v>
      </c>
      <c r="L298" s="40"/>
      <c r="M298" s="181" t="s">
        <v>19</v>
      </c>
      <c r="N298" s="182" t="s">
        <v>44</v>
      </c>
      <c r="O298" s="65"/>
      <c r="P298" s="183">
        <f>O298*H298</f>
        <v>0</v>
      </c>
      <c r="Q298" s="183">
        <v>0</v>
      </c>
      <c r="R298" s="183">
        <f>Q298*H298</f>
        <v>0</v>
      </c>
      <c r="S298" s="183">
        <v>0</v>
      </c>
      <c r="T298" s="184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185" t="s">
        <v>212</v>
      </c>
      <c r="AT298" s="185" t="s">
        <v>156</v>
      </c>
      <c r="AU298" s="185" t="s">
        <v>83</v>
      </c>
      <c r="AY298" s="18" t="s">
        <v>153</v>
      </c>
      <c r="BE298" s="186">
        <f>IF(N298="základní",J298,0)</f>
        <v>0</v>
      </c>
      <c r="BF298" s="186">
        <f>IF(N298="snížená",J298,0)</f>
        <v>0</v>
      </c>
      <c r="BG298" s="186">
        <f>IF(N298="zákl. přenesená",J298,0)</f>
        <v>0</v>
      </c>
      <c r="BH298" s="186">
        <f>IF(N298="sníž. přenesená",J298,0)</f>
        <v>0</v>
      </c>
      <c r="BI298" s="186">
        <f>IF(N298="nulová",J298,0)</f>
        <v>0</v>
      </c>
      <c r="BJ298" s="18" t="s">
        <v>81</v>
      </c>
      <c r="BK298" s="186">
        <f>ROUND(I298*H298,2)</f>
        <v>0</v>
      </c>
      <c r="BL298" s="18" t="s">
        <v>212</v>
      </c>
      <c r="BM298" s="185" t="s">
        <v>920</v>
      </c>
    </row>
    <row r="299" spans="1:47" s="2" customFormat="1" ht="11.25">
      <c r="A299" s="35"/>
      <c r="B299" s="36"/>
      <c r="C299" s="37"/>
      <c r="D299" s="187" t="s">
        <v>163</v>
      </c>
      <c r="E299" s="37"/>
      <c r="F299" s="188" t="s">
        <v>921</v>
      </c>
      <c r="G299" s="37"/>
      <c r="H299" s="37"/>
      <c r="I299" s="189"/>
      <c r="J299" s="37"/>
      <c r="K299" s="37"/>
      <c r="L299" s="40"/>
      <c r="M299" s="190"/>
      <c r="N299" s="191"/>
      <c r="O299" s="65"/>
      <c r="P299" s="65"/>
      <c r="Q299" s="65"/>
      <c r="R299" s="65"/>
      <c r="S299" s="65"/>
      <c r="T299" s="66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T299" s="18" t="s">
        <v>163</v>
      </c>
      <c r="AU299" s="18" t="s">
        <v>83</v>
      </c>
    </row>
    <row r="300" spans="2:63" s="12" customFormat="1" ht="22.9" customHeight="1">
      <c r="B300" s="158"/>
      <c r="C300" s="159"/>
      <c r="D300" s="160" t="s">
        <v>72</v>
      </c>
      <c r="E300" s="172" t="s">
        <v>556</v>
      </c>
      <c r="F300" s="172" t="s">
        <v>557</v>
      </c>
      <c r="G300" s="159"/>
      <c r="H300" s="159"/>
      <c r="I300" s="162"/>
      <c r="J300" s="173">
        <f>BK300</f>
        <v>0</v>
      </c>
      <c r="K300" s="159"/>
      <c r="L300" s="164"/>
      <c r="M300" s="165"/>
      <c r="N300" s="166"/>
      <c r="O300" s="166"/>
      <c r="P300" s="167">
        <f>SUM(P301:P317)</f>
        <v>0</v>
      </c>
      <c r="Q300" s="166"/>
      <c r="R300" s="167">
        <f>SUM(R301:R317)</f>
        <v>0.047530039999999996</v>
      </c>
      <c r="S300" s="166"/>
      <c r="T300" s="168">
        <f>SUM(T301:T317)</f>
        <v>0.05</v>
      </c>
      <c r="AR300" s="169" t="s">
        <v>83</v>
      </c>
      <c r="AT300" s="170" t="s">
        <v>72</v>
      </c>
      <c r="AU300" s="170" t="s">
        <v>81</v>
      </c>
      <c r="AY300" s="169" t="s">
        <v>153</v>
      </c>
      <c r="BK300" s="171">
        <f>SUM(BK301:BK317)</f>
        <v>0</v>
      </c>
    </row>
    <row r="301" spans="1:65" s="2" customFormat="1" ht="24.2" customHeight="1">
      <c r="A301" s="35"/>
      <c r="B301" s="36"/>
      <c r="C301" s="174" t="s">
        <v>576</v>
      </c>
      <c r="D301" s="174" t="s">
        <v>156</v>
      </c>
      <c r="E301" s="175" t="s">
        <v>559</v>
      </c>
      <c r="F301" s="176" t="s">
        <v>560</v>
      </c>
      <c r="G301" s="177" t="s">
        <v>211</v>
      </c>
      <c r="H301" s="178">
        <v>2</v>
      </c>
      <c r="I301" s="179"/>
      <c r="J301" s="180">
        <f>ROUND(I301*H301,2)</f>
        <v>0</v>
      </c>
      <c r="K301" s="176" t="s">
        <v>160</v>
      </c>
      <c r="L301" s="40"/>
      <c r="M301" s="181" t="s">
        <v>19</v>
      </c>
      <c r="N301" s="182" t="s">
        <v>44</v>
      </c>
      <c r="O301" s="65"/>
      <c r="P301" s="183">
        <f>O301*H301</f>
        <v>0</v>
      </c>
      <c r="Q301" s="183">
        <v>0</v>
      </c>
      <c r="R301" s="183">
        <f>Q301*H301</f>
        <v>0</v>
      </c>
      <c r="S301" s="183">
        <v>0.001</v>
      </c>
      <c r="T301" s="184">
        <f>S301*H301</f>
        <v>0.002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185" t="s">
        <v>212</v>
      </c>
      <c r="AT301" s="185" t="s">
        <v>156</v>
      </c>
      <c r="AU301" s="185" t="s">
        <v>83</v>
      </c>
      <c r="AY301" s="18" t="s">
        <v>153</v>
      </c>
      <c r="BE301" s="186">
        <f>IF(N301="základní",J301,0)</f>
        <v>0</v>
      </c>
      <c r="BF301" s="186">
        <f>IF(N301="snížená",J301,0)</f>
        <v>0</v>
      </c>
      <c r="BG301" s="186">
        <f>IF(N301="zákl. přenesená",J301,0)</f>
        <v>0</v>
      </c>
      <c r="BH301" s="186">
        <f>IF(N301="sníž. přenesená",J301,0)</f>
        <v>0</v>
      </c>
      <c r="BI301" s="186">
        <f>IF(N301="nulová",J301,0)</f>
        <v>0</v>
      </c>
      <c r="BJ301" s="18" t="s">
        <v>81</v>
      </c>
      <c r="BK301" s="186">
        <f>ROUND(I301*H301,2)</f>
        <v>0</v>
      </c>
      <c r="BL301" s="18" t="s">
        <v>212</v>
      </c>
      <c r="BM301" s="185" t="s">
        <v>922</v>
      </c>
    </row>
    <row r="302" spans="1:47" s="2" customFormat="1" ht="11.25">
      <c r="A302" s="35"/>
      <c r="B302" s="36"/>
      <c r="C302" s="37"/>
      <c r="D302" s="187" t="s">
        <v>163</v>
      </c>
      <c r="E302" s="37"/>
      <c r="F302" s="188" t="s">
        <v>562</v>
      </c>
      <c r="G302" s="37"/>
      <c r="H302" s="37"/>
      <c r="I302" s="189"/>
      <c r="J302" s="37"/>
      <c r="K302" s="37"/>
      <c r="L302" s="40"/>
      <c r="M302" s="190"/>
      <c r="N302" s="191"/>
      <c r="O302" s="65"/>
      <c r="P302" s="65"/>
      <c r="Q302" s="65"/>
      <c r="R302" s="65"/>
      <c r="S302" s="65"/>
      <c r="T302" s="66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T302" s="18" t="s">
        <v>163</v>
      </c>
      <c r="AU302" s="18" t="s">
        <v>83</v>
      </c>
    </row>
    <row r="303" spans="2:51" s="13" customFormat="1" ht="11.25">
      <c r="B303" s="192"/>
      <c r="C303" s="193"/>
      <c r="D303" s="194" t="s">
        <v>165</v>
      </c>
      <c r="E303" s="195" t="s">
        <v>19</v>
      </c>
      <c r="F303" s="196" t="s">
        <v>563</v>
      </c>
      <c r="G303" s="193"/>
      <c r="H303" s="197">
        <v>2</v>
      </c>
      <c r="I303" s="198"/>
      <c r="J303" s="193"/>
      <c r="K303" s="193"/>
      <c r="L303" s="199"/>
      <c r="M303" s="200"/>
      <c r="N303" s="201"/>
      <c r="O303" s="201"/>
      <c r="P303" s="201"/>
      <c r="Q303" s="201"/>
      <c r="R303" s="201"/>
      <c r="S303" s="201"/>
      <c r="T303" s="202"/>
      <c r="AT303" s="203" t="s">
        <v>165</v>
      </c>
      <c r="AU303" s="203" t="s">
        <v>83</v>
      </c>
      <c r="AV303" s="13" t="s">
        <v>83</v>
      </c>
      <c r="AW303" s="13" t="s">
        <v>34</v>
      </c>
      <c r="AX303" s="13" t="s">
        <v>81</v>
      </c>
      <c r="AY303" s="203" t="s">
        <v>153</v>
      </c>
    </row>
    <row r="304" spans="1:65" s="2" customFormat="1" ht="24.2" customHeight="1">
      <c r="A304" s="35"/>
      <c r="B304" s="36"/>
      <c r="C304" s="174" t="s">
        <v>581</v>
      </c>
      <c r="D304" s="174" t="s">
        <v>156</v>
      </c>
      <c r="E304" s="175" t="s">
        <v>565</v>
      </c>
      <c r="F304" s="176" t="s">
        <v>566</v>
      </c>
      <c r="G304" s="177" t="s">
        <v>211</v>
      </c>
      <c r="H304" s="178">
        <v>2</v>
      </c>
      <c r="I304" s="179"/>
      <c r="J304" s="180">
        <f>ROUND(I304*H304,2)</f>
        <v>0</v>
      </c>
      <c r="K304" s="176" t="s">
        <v>160</v>
      </c>
      <c r="L304" s="40"/>
      <c r="M304" s="181" t="s">
        <v>19</v>
      </c>
      <c r="N304" s="182" t="s">
        <v>44</v>
      </c>
      <c r="O304" s="65"/>
      <c r="P304" s="183">
        <f>O304*H304</f>
        <v>0</v>
      </c>
      <c r="Q304" s="183">
        <v>0</v>
      </c>
      <c r="R304" s="183">
        <f>Q304*H304</f>
        <v>0</v>
      </c>
      <c r="S304" s="183">
        <v>0.024</v>
      </c>
      <c r="T304" s="184">
        <f>S304*H304</f>
        <v>0.048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185" t="s">
        <v>212</v>
      </c>
      <c r="AT304" s="185" t="s">
        <v>156</v>
      </c>
      <c r="AU304" s="185" t="s">
        <v>83</v>
      </c>
      <c r="AY304" s="18" t="s">
        <v>153</v>
      </c>
      <c r="BE304" s="186">
        <f>IF(N304="základní",J304,0)</f>
        <v>0</v>
      </c>
      <c r="BF304" s="186">
        <f>IF(N304="snížená",J304,0)</f>
        <v>0</v>
      </c>
      <c r="BG304" s="186">
        <f>IF(N304="zákl. přenesená",J304,0)</f>
        <v>0</v>
      </c>
      <c r="BH304" s="186">
        <f>IF(N304="sníž. přenesená",J304,0)</f>
        <v>0</v>
      </c>
      <c r="BI304" s="186">
        <f>IF(N304="nulová",J304,0)</f>
        <v>0</v>
      </c>
      <c r="BJ304" s="18" t="s">
        <v>81</v>
      </c>
      <c r="BK304" s="186">
        <f>ROUND(I304*H304,2)</f>
        <v>0</v>
      </c>
      <c r="BL304" s="18" t="s">
        <v>212</v>
      </c>
      <c r="BM304" s="185" t="s">
        <v>923</v>
      </c>
    </row>
    <row r="305" spans="1:47" s="2" customFormat="1" ht="11.25">
      <c r="A305" s="35"/>
      <c r="B305" s="36"/>
      <c r="C305" s="37"/>
      <c r="D305" s="187" t="s">
        <v>163</v>
      </c>
      <c r="E305" s="37"/>
      <c r="F305" s="188" t="s">
        <v>568</v>
      </c>
      <c r="G305" s="37"/>
      <c r="H305" s="37"/>
      <c r="I305" s="189"/>
      <c r="J305" s="37"/>
      <c r="K305" s="37"/>
      <c r="L305" s="40"/>
      <c r="M305" s="190"/>
      <c r="N305" s="191"/>
      <c r="O305" s="65"/>
      <c r="P305" s="65"/>
      <c r="Q305" s="65"/>
      <c r="R305" s="65"/>
      <c r="S305" s="65"/>
      <c r="T305" s="66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T305" s="18" t="s">
        <v>163</v>
      </c>
      <c r="AU305" s="18" t="s">
        <v>83</v>
      </c>
    </row>
    <row r="306" spans="2:51" s="13" customFormat="1" ht="11.25">
      <c r="B306" s="192"/>
      <c r="C306" s="193"/>
      <c r="D306" s="194" t="s">
        <v>165</v>
      </c>
      <c r="E306" s="195" t="s">
        <v>19</v>
      </c>
      <c r="F306" s="196" t="s">
        <v>569</v>
      </c>
      <c r="G306" s="193"/>
      <c r="H306" s="197">
        <v>2</v>
      </c>
      <c r="I306" s="198"/>
      <c r="J306" s="193"/>
      <c r="K306" s="193"/>
      <c r="L306" s="199"/>
      <c r="M306" s="200"/>
      <c r="N306" s="201"/>
      <c r="O306" s="201"/>
      <c r="P306" s="201"/>
      <c r="Q306" s="201"/>
      <c r="R306" s="201"/>
      <c r="S306" s="201"/>
      <c r="T306" s="202"/>
      <c r="AT306" s="203" t="s">
        <v>165</v>
      </c>
      <c r="AU306" s="203" t="s">
        <v>83</v>
      </c>
      <c r="AV306" s="13" t="s">
        <v>83</v>
      </c>
      <c r="AW306" s="13" t="s">
        <v>34</v>
      </c>
      <c r="AX306" s="13" t="s">
        <v>81</v>
      </c>
      <c r="AY306" s="203" t="s">
        <v>153</v>
      </c>
    </row>
    <row r="307" spans="1:65" s="2" customFormat="1" ht="37.9" customHeight="1">
      <c r="A307" s="35"/>
      <c r="B307" s="36"/>
      <c r="C307" s="174" t="s">
        <v>586</v>
      </c>
      <c r="D307" s="174" t="s">
        <v>156</v>
      </c>
      <c r="E307" s="175" t="s">
        <v>571</v>
      </c>
      <c r="F307" s="176" t="s">
        <v>572</v>
      </c>
      <c r="G307" s="177" t="s">
        <v>211</v>
      </c>
      <c r="H307" s="178">
        <v>2</v>
      </c>
      <c r="I307" s="179"/>
      <c r="J307" s="180">
        <f>ROUND(I307*H307,2)</f>
        <v>0</v>
      </c>
      <c r="K307" s="176" t="s">
        <v>160</v>
      </c>
      <c r="L307" s="40"/>
      <c r="M307" s="181" t="s">
        <v>19</v>
      </c>
      <c r="N307" s="182" t="s">
        <v>44</v>
      </c>
      <c r="O307" s="65"/>
      <c r="P307" s="183">
        <f>O307*H307</f>
        <v>0</v>
      </c>
      <c r="Q307" s="183">
        <v>0</v>
      </c>
      <c r="R307" s="183">
        <f>Q307*H307</f>
        <v>0</v>
      </c>
      <c r="S307" s="183">
        <v>0</v>
      </c>
      <c r="T307" s="184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185" t="s">
        <v>212</v>
      </c>
      <c r="AT307" s="185" t="s">
        <v>156</v>
      </c>
      <c r="AU307" s="185" t="s">
        <v>83</v>
      </c>
      <c r="AY307" s="18" t="s">
        <v>153</v>
      </c>
      <c r="BE307" s="186">
        <f>IF(N307="základní",J307,0)</f>
        <v>0</v>
      </c>
      <c r="BF307" s="186">
        <f>IF(N307="snížená",J307,0)</f>
        <v>0</v>
      </c>
      <c r="BG307" s="186">
        <f>IF(N307="zákl. přenesená",J307,0)</f>
        <v>0</v>
      </c>
      <c r="BH307" s="186">
        <f>IF(N307="sníž. přenesená",J307,0)</f>
        <v>0</v>
      </c>
      <c r="BI307" s="186">
        <f>IF(N307="nulová",J307,0)</f>
        <v>0</v>
      </c>
      <c r="BJ307" s="18" t="s">
        <v>81</v>
      </c>
      <c r="BK307" s="186">
        <f>ROUND(I307*H307,2)</f>
        <v>0</v>
      </c>
      <c r="BL307" s="18" t="s">
        <v>212</v>
      </c>
      <c r="BM307" s="185" t="s">
        <v>924</v>
      </c>
    </row>
    <row r="308" spans="1:47" s="2" customFormat="1" ht="11.25">
      <c r="A308" s="35"/>
      <c r="B308" s="36"/>
      <c r="C308" s="37"/>
      <c r="D308" s="187" t="s">
        <v>163</v>
      </c>
      <c r="E308" s="37"/>
      <c r="F308" s="188" t="s">
        <v>574</v>
      </c>
      <c r="G308" s="37"/>
      <c r="H308" s="37"/>
      <c r="I308" s="189"/>
      <c r="J308" s="37"/>
      <c r="K308" s="37"/>
      <c r="L308" s="40"/>
      <c r="M308" s="190"/>
      <c r="N308" s="191"/>
      <c r="O308" s="65"/>
      <c r="P308" s="65"/>
      <c r="Q308" s="65"/>
      <c r="R308" s="65"/>
      <c r="S308" s="65"/>
      <c r="T308" s="66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T308" s="18" t="s">
        <v>163</v>
      </c>
      <c r="AU308" s="18" t="s">
        <v>83</v>
      </c>
    </row>
    <row r="309" spans="2:51" s="13" customFormat="1" ht="11.25">
      <c r="B309" s="192"/>
      <c r="C309" s="193"/>
      <c r="D309" s="194" t="s">
        <v>165</v>
      </c>
      <c r="E309" s="195" t="s">
        <v>19</v>
      </c>
      <c r="F309" s="196" t="s">
        <v>563</v>
      </c>
      <c r="G309" s="193"/>
      <c r="H309" s="197">
        <v>2</v>
      </c>
      <c r="I309" s="198"/>
      <c r="J309" s="193"/>
      <c r="K309" s="193"/>
      <c r="L309" s="199"/>
      <c r="M309" s="200"/>
      <c r="N309" s="201"/>
      <c r="O309" s="201"/>
      <c r="P309" s="201"/>
      <c r="Q309" s="201"/>
      <c r="R309" s="201"/>
      <c r="S309" s="201"/>
      <c r="T309" s="202"/>
      <c r="AT309" s="203" t="s">
        <v>165</v>
      </c>
      <c r="AU309" s="203" t="s">
        <v>83</v>
      </c>
      <c r="AV309" s="13" t="s">
        <v>83</v>
      </c>
      <c r="AW309" s="13" t="s">
        <v>34</v>
      </c>
      <c r="AX309" s="13" t="s">
        <v>81</v>
      </c>
      <c r="AY309" s="203" t="s">
        <v>153</v>
      </c>
    </row>
    <row r="310" spans="1:65" s="2" customFormat="1" ht="24.2" customHeight="1">
      <c r="A310" s="35"/>
      <c r="B310" s="36"/>
      <c r="C310" s="215" t="s">
        <v>591</v>
      </c>
      <c r="D310" s="215" t="s">
        <v>298</v>
      </c>
      <c r="E310" s="216" t="s">
        <v>577</v>
      </c>
      <c r="F310" s="217" t="s">
        <v>578</v>
      </c>
      <c r="G310" s="218" t="s">
        <v>211</v>
      </c>
      <c r="H310" s="219">
        <v>2</v>
      </c>
      <c r="I310" s="220"/>
      <c r="J310" s="221">
        <f>ROUND(I310*H310,2)</f>
        <v>0</v>
      </c>
      <c r="K310" s="217" t="s">
        <v>579</v>
      </c>
      <c r="L310" s="222"/>
      <c r="M310" s="223" t="s">
        <v>19</v>
      </c>
      <c r="N310" s="224" t="s">
        <v>44</v>
      </c>
      <c r="O310" s="65"/>
      <c r="P310" s="183">
        <f>O310*H310</f>
        <v>0</v>
      </c>
      <c r="Q310" s="183">
        <v>0.013</v>
      </c>
      <c r="R310" s="183">
        <f>Q310*H310</f>
        <v>0.026</v>
      </c>
      <c r="S310" s="183">
        <v>0</v>
      </c>
      <c r="T310" s="184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185" t="s">
        <v>302</v>
      </c>
      <c r="AT310" s="185" t="s">
        <v>298</v>
      </c>
      <c r="AU310" s="185" t="s">
        <v>83</v>
      </c>
      <c r="AY310" s="18" t="s">
        <v>153</v>
      </c>
      <c r="BE310" s="186">
        <f>IF(N310="základní",J310,0)</f>
        <v>0</v>
      </c>
      <c r="BF310" s="186">
        <f>IF(N310="snížená",J310,0)</f>
        <v>0</v>
      </c>
      <c r="BG310" s="186">
        <f>IF(N310="zákl. přenesená",J310,0)</f>
        <v>0</v>
      </c>
      <c r="BH310" s="186">
        <f>IF(N310="sníž. přenesená",J310,0)</f>
        <v>0</v>
      </c>
      <c r="BI310" s="186">
        <f>IF(N310="nulová",J310,0)</f>
        <v>0</v>
      </c>
      <c r="BJ310" s="18" t="s">
        <v>81</v>
      </c>
      <c r="BK310" s="186">
        <f>ROUND(I310*H310,2)</f>
        <v>0</v>
      </c>
      <c r="BL310" s="18" t="s">
        <v>212</v>
      </c>
      <c r="BM310" s="185" t="s">
        <v>925</v>
      </c>
    </row>
    <row r="311" spans="1:65" s="2" customFormat="1" ht="33" customHeight="1">
      <c r="A311" s="35"/>
      <c r="B311" s="36"/>
      <c r="C311" s="174" t="s">
        <v>598</v>
      </c>
      <c r="D311" s="174" t="s">
        <v>156</v>
      </c>
      <c r="E311" s="175" t="s">
        <v>582</v>
      </c>
      <c r="F311" s="176" t="s">
        <v>583</v>
      </c>
      <c r="G311" s="177" t="s">
        <v>211</v>
      </c>
      <c r="H311" s="178">
        <v>2</v>
      </c>
      <c r="I311" s="179"/>
      <c r="J311" s="180">
        <f>ROUND(I311*H311,2)</f>
        <v>0</v>
      </c>
      <c r="K311" s="176" t="s">
        <v>160</v>
      </c>
      <c r="L311" s="40"/>
      <c r="M311" s="181" t="s">
        <v>19</v>
      </c>
      <c r="N311" s="182" t="s">
        <v>44</v>
      </c>
      <c r="O311" s="65"/>
      <c r="P311" s="183">
        <f>O311*H311</f>
        <v>0</v>
      </c>
      <c r="Q311" s="183">
        <v>0</v>
      </c>
      <c r="R311" s="183">
        <f>Q311*H311</f>
        <v>0</v>
      </c>
      <c r="S311" s="183">
        <v>0</v>
      </c>
      <c r="T311" s="184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185" t="s">
        <v>212</v>
      </c>
      <c r="AT311" s="185" t="s">
        <v>156</v>
      </c>
      <c r="AU311" s="185" t="s">
        <v>83</v>
      </c>
      <c r="AY311" s="18" t="s">
        <v>153</v>
      </c>
      <c r="BE311" s="186">
        <f>IF(N311="základní",J311,0)</f>
        <v>0</v>
      </c>
      <c r="BF311" s="186">
        <f>IF(N311="snížená",J311,0)</f>
        <v>0</v>
      </c>
      <c r="BG311" s="186">
        <f>IF(N311="zákl. přenesená",J311,0)</f>
        <v>0</v>
      </c>
      <c r="BH311" s="186">
        <f>IF(N311="sníž. přenesená",J311,0)</f>
        <v>0</v>
      </c>
      <c r="BI311" s="186">
        <f>IF(N311="nulová",J311,0)</f>
        <v>0</v>
      </c>
      <c r="BJ311" s="18" t="s">
        <v>81</v>
      </c>
      <c r="BK311" s="186">
        <f>ROUND(I311*H311,2)</f>
        <v>0</v>
      </c>
      <c r="BL311" s="18" t="s">
        <v>212</v>
      </c>
      <c r="BM311" s="185" t="s">
        <v>926</v>
      </c>
    </row>
    <row r="312" spans="1:47" s="2" customFormat="1" ht="11.25">
      <c r="A312" s="35"/>
      <c r="B312" s="36"/>
      <c r="C312" s="37"/>
      <c r="D312" s="187" t="s">
        <v>163</v>
      </c>
      <c r="E312" s="37"/>
      <c r="F312" s="188" t="s">
        <v>585</v>
      </c>
      <c r="G312" s="37"/>
      <c r="H312" s="37"/>
      <c r="I312" s="189"/>
      <c r="J312" s="37"/>
      <c r="K312" s="37"/>
      <c r="L312" s="40"/>
      <c r="M312" s="190"/>
      <c r="N312" s="191"/>
      <c r="O312" s="65"/>
      <c r="P312" s="65"/>
      <c r="Q312" s="65"/>
      <c r="R312" s="65"/>
      <c r="S312" s="65"/>
      <c r="T312" s="66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T312" s="18" t="s">
        <v>163</v>
      </c>
      <c r="AU312" s="18" t="s">
        <v>83</v>
      </c>
    </row>
    <row r="313" spans="2:51" s="13" customFormat="1" ht="11.25">
      <c r="B313" s="192"/>
      <c r="C313" s="193"/>
      <c r="D313" s="194" t="s">
        <v>165</v>
      </c>
      <c r="E313" s="195" t="s">
        <v>19</v>
      </c>
      <c r="F313" s="196" t="s">
        <v>927</v>
      </c>
      <c r="G313" s="193"/>
      <c r="H313" s="197">
        <v>2</v>
      </c>
      <c r="I313" s="198"/>
      <c r="J313" s="193"/>
      <c r="K313" s="193"/>
      <c r="L313" s="199"/>
      <c r="M313" s="200"/>
      <c r="N313" s="201"/>
      <c r="O313" s="201"/>
      <c r="P313" s="201"/>
      <c r="Q313" s="201"/>
      <c r="R313" s="201"/>
      <c r="S313" s="201"/>
      <c r="T313" s="202"/>
      <c r="AT313" s="203" t="s">
        <v>165</v>
      </c>
      <c r="AU313" s="203" t="s">
        <v>83</v>
      </c>
      <c r="AV313" s="13" t="s">
        <v>83</v>
      </c>
      <c r="AW313" s="13" t="s">
        <v>34</v>
      </c>
      <c r="AX313" s="13" t="s">
        <v>81</v>
      </c>
      <c r="AY313" s="203" t="s">
        <v>153</v>
      </c>
    </row>
    <row r="314" spans="1:65" s="2" customFormat="1" ht="24.2" customHeight="1">
      <c r="A314" s="35"/>
      <c r="B314" s="36"/>
      <c r="C314" s="215" t="s">
        <v>603</v>
      </c>
      <c r="D314" s="215" t="s">
        <v>298</v>
      </c>
      <c r="E314" s="216" t="s">
        <v>587</v>
      </c>
      <c r="F314" s="217" t="s">
        <v>588</v>
      </c>
      <c r="G314" s="218" t="s">
        <v>159</v>
      </c>
      <c r="H314" s="219">
        <v>0.852</v>
      </c>
      <c r="I314" s="220"/>
      <c r="J314" s="221">
        <f>ROUND(I314*H314,2)</f>
        <v>0</v>
      </c>
      <c r="K314" s="217" t="s">
        <v>206</v>
      </c>
      <c r="L314" s="222"/>
      <c r="M314" s="223" t="s">
        <v>19</v>
      </c>
      <c r="N314" s="224" t="s">
        <v>44</v>
      </c>
      <c r="O314" s="65"/>
      <c r="P314" s="183">
        <f>O314*H314</f>
        <v>0</v>
      </c>
      <c r="Q314" s="183">
        <v>0.02527</v>
      </c>
      <c r="R314" s="183">
        <f>Q314*H314</f>
        <v>0.02153004</v>
      </c>
      <c r="S314" s="183">
        <v>0</v>
      </c>
      <c r="T314" s="184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185" t="s">
        <v>302</v>
      </c>
      <c r="AT314" s="185" t="s">
        <v>298</v>
      </c>
      <c r="AU314" s="185" t="s">
        <v>83</v>
      </c>
      <c r="AY314" s="18" t="s">
        <v>153</v>
      </c>
      <c r="BE314" s="186">
        <f>IF(N314="základní",J314,0)</f>
        <v>0</v>
      </c>
      <c r="BF314" s="186">
        <f>IF(N314="snížená",J314,0)</f>
        <v>0</v>
      </c>
      <c r="BG314" s="186">
        <f>IF(N314="zákl. přenesená",J314,0)</f>
        <v>0</v>
      </c>
      <c r="BH314" s="186">
        <f>IF(N314="sníž. přenesená",J314,0)</f>
        <v>0</v>
      </c>
      <c r="BI314" s="186">
        <f>IF(N314="nulová",J314,0)</f>
        <v>0</v>
      </c>
      <c r="BJ314" s="18" t="s">
        <v>81</v>
      </c>
      <c r="BK314" s="186">
        <f>ROUND(I314*H314,2)</f>
        <v>0</v>
      </c>
      <c r="BL314" s="18" t="s">
        <v>212</v>
      </c>
      <c r="BM314" s="185" t="s">
        <v>928</v>
      </c>
    </row>
    <row r="315" spans="2:51" s="13" customFormat="1" ht="11.25">
      <c r="B315" s="192"/>
      <c r="C315" s="193"/>
      <c r="D315" s="194" t="s">
        <v>165</v>
      </c>
      <c r="E315" s="195" t="s">
        <v>19</v>
      </c>
      <c r="F315" s="196" t="s">
        <v>929</v>
      </c>
      <c r="G315" s="193"/>
      <c r="H315" s="197">
        <v>0.852</v>
      </c>
      <c r="I315" s="198"/>
      <c r="J315" s="193"/>
      <c r="K315" s="193"/>
      <c r="L315" s="199"/>
      <c r="M315" s="200"/>
      <c r="N315" s="201"/>
      <c r="O315" s="201"/>
      <c r="P315" s="201"/>
      <c r="Q315" s="201"/>
      <c r="R315" s="201"/>
      <c r="S315" s="201"/>
      <c r="T315" s="202"/>
      <c r="AT315" s="203" t="s">
        <v>165</v>
      </c>
      <c r="AU315" s="203" t="s">
        <v>83</v>
      </c>
      <c r="AV315" s="13" t="s">
        <v>83</v>
      </c>
      <c r="AW315" s="13" t="s">
        <v>34</v>
      </c>
      <c r="AX315" s="13" t="s">
        <v>81</v>
      </c>
      <c r="AY315" s="203" t="s">
        <v>153</v>
      </c>
    </row>
    <row r="316" spans="1:65" s="2" customFormat="1" ht="49.15" customHeight="1">
      <c r="A316" s="35"/>
      <c r="B316" s="36"/>
      <c r="C316" s="174" t="s">
        <v>609</v>
      </c>
      <c r="D316" s="174" t="s">
        <v>156</v>
      </c>
      <c r="E316" s="175" t="s">
        <v>770</v>
      </c>
      <c r="F316" s="176" t="s">
        <v>771</v>
      </c>
      <c r="G316" s="177" t="s">
        <v>249</v>
      </c>
      <c r="H316" s="178">
        <v>0.048</v>
      </c>
      <c r="I316" s="179"/>
      <c r="J316" s="180">
        <f>ROUND(I316*H316,2)</f>
        <v>0</v>
      </c>
      <c r="K316" s="176" t="s">
        <v>160</v>
      </c>
      <c r="L316" s="40"/>
      <c r="M316" s="181" t="s">
        <v>19</v>
      </c>
      <c r="N316" s="182" t="s">
        <v>44</v>
      </c>
      <c r="O316" s="65"/>
      <c r="P316" s="183">
        <f>O316*H316</f>
        <v>0</v>
      </c>
      <c r="Q316" s="183">
        <v>0</v>
      </c>
      <c r="R316" s="183">
        <f>Q316*H316</f>
        <v>0</v>
      </c>
      <c r="S316" s="183">
        <v>0</v>
      </c>
      <c r="T316" s="184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185" t="s">
        <v>212</v>
      </c>
      <c r="AT316" s="185" t="s">
        <v>156</v>
      </c>
      <c r="AU316" s="185" t="s">
        <v>83</v>
      </c>
      <c r="AY316" s="18" t="s">
        <v>153</v>
      </c>
      <c r="BE316" s="186">
        <f>IF(N316="základní",J316,0)</f>
        <v>0</v>
      </c>
      <c r="BF316" s="186">
        <f>IF(N316="snížená",J316,0)</f>
        <v>0</v>
      </c>
      <c r="BG316" s="186">
        <f>IF(N316="zákl. přenesená",J316,0)</f>
        <v>0</v>
      </c>
      <c r="BH316" s="186">
        <f>IF(N316="sníž. přenesená",J316,0)</f>
        <v>0</v>
      </c>
      <c r="BI316" s="186">
        <f>IF(N316="nulová",J316,0)</f>
        <v>0</v>
      </c>
      <c r="BJ316" s="18" t="s">
        <v>81</v>
      </c>
      <c r="BK316" s="186">
        <f>ROUND(I316*H316,2)</f>
        <v>0</v>
      </c>
      <c r="BL316" s="18" t="s">
        <v>212</v>
      </c>
      <c r="BM316" s="185" t="s">
        <v>930</v>
      </c>
    </row>
    <row r="317" spans="1:47" s="2" customFormat="1" ht="11.25">
      <c r="A317" s="35"/>
      <c r="B317" s="36"/>
      <c r="C317" s="37"/>
      <c r="D317" s="187" t="s">
        <v>163</v>
      </c>
      <c r="E317" s="37"/>
      <c r="F317" s="188" t="s">
        <v>773</v>
      </c>
      <c r="G317" s="37"/>
      <c r="H317" s="37"/>
      <c r="I317" s="189"/>
      <c r="J317" s="37"/>
      <c r="K317" s="37"/>
      <c r="L317" s="40"/>
      <c r="M317" s="190"/>
      <c r="N317" s="191"/>
      <c r="O317" s="65"/>
      <c r="P317" s="65"/>
      <c r="Q317" s="65"/>
      <c r="R317" s="65"/>
      <c r="S317" s="65"/>
      <c r="T317" s="66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T317" s="18" t="s">
        <v>163</v>
      </c>
      <c r="AU317" s="18" t="s">
        <v>83</v>
      </c>
    </row>
    <row r="318" spans="2:63" s="12" customFormat="1" ht="22.9" customHeight="1">
      <c r="B318" s="158"/>
      <c r="C318" s="159"/>
      <c r="D318" s="160" t="s">
        <v>72</v>
      </c>
      <c r="E318" s="172" t="s">
        <v>596</v>
      </c>
      <c r="F318" s="172" t="s">
        <v>597</v>
      </c>
      <c r="G318" s="159"/>
      <c r="H318" s="159"/>
      <c r="I318" s="162"/>
      <c r="J318" s="173">
        <f>BK318</f>
        <v>0</v>
      </c>
      <c r="K318" s="159"/>
      <c r="L318" s="164"/>
      <c r="M318" s="165"/>
      <c r="N318" s="166"/>
      <c r="O318" s="166"/>
      <c r="P318" s="167">
        <f>SUM(P319:P325)</f>
        <v>0</v>
      </c>
      <c r="Q318" s="166"/>
      <c r="R318" s="167">
        <f>SUM(R319:R325)</f>
        <v>0.0014116999999999999</v>
      </c>
      <c r="S318" s="166"/>
      <c r="T318" s="168">
        <f>SUM(T319:T325)</f>
        <v>0.0004</v>
      </c>
      <c r="AR318" s="169" t="s">
        <v>83</v>
      </c>
      <c r="AT318" s="170" t="s">
        <v>72</v>
      </c>
      <c r="AU318" s="170" t="s">
        <v>81</v>
      </c>
      <c r="AY318" s="169" t="s">
        <v>153</v>
      </c>
      <c r="BK318" s="171">
        <f>SUM(BK319:BK325)</f>
        <v>0</v>
      </c>
    </row>
    <row r="319" spans="1:65" s="2" customFormat="1" ht="16.5" customHeight="1">
      <c r="A319" s="35"/>
      <c r="B319" s="36"/>
      <c r="C319" s="174" t="s">
        <v>613</v>
      </c>
      <c r="D319" s="174" t="s">
        <v>156</v>
      </c>
      <c r="E319" s="175" t="s">
        <v>599</v>
      </c>
      <c r="F319" s="176" t="s">
        <v>600</v>
      </c>
      <c r="G319" s="177" t="s">
        <v>211</v>
      </c>
      <c r="H319" s="178">
        <v>1</v>
      </c>
      <c r="I319" s="179"/>
      <c r="J319" s="180">
        <f>ROUND(I319*H319,2)</f>
        <v>0</v>
      </c>
      <c r="K319" s="176" t="s">
        <v>206</v>
      </c>
      <c r="L319" s="40"/>
      <c r="M319" s="181" t="s">
        <v>19</v>
      </c>
      <c r="N319" s="182" t="s">
        <v>44</v>
      </c>
      <c r="O319" s="65"/>
      <c r="P319" s="183">
        <f>O319*H319</f>
        <v>0</v>
      </c>
      <c r="Q319" s="183">
        <v>0</v>
      </c>
      <c r="R319" s="183">
        <f>Q319*H319</f>
        <v>0</v>
      </c>
      <c r="S319" s="183">
        <v>0.0004</v>
      </c>
      <c r="T319" s="184">
        <f>S319*H319</f>
        <v>0.0004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185" t="s">
        <v>212</v>
      </c>
      <c r="AT319" s="185" t="s">
        <v>156</v>
      </c>
      <c r="AU319" s="185" t="s">
        <v>83</v>
      </c>
      <c r="AY319" s="18" t="s">
        <v>153</v>
      </c>
      <c r="BE319" s="186">
        <f>IF(N319="základní",J319,0)</f>
        <v>0</v>
      </c>
      <c r="BF319" s="186">
        <f>IF(N319="snížená",J319,0)</f>
        <v>0</v>
      </c>
      <c r="BG319" s="186">
        <f>IF(N319="zákl. přenesená",J319,0)</f>
        <v>0</v>
      </c>
      <c r="BH319" s="186">
        <f>IF(N319="sníž. přenesená",J319,0)</f>
        <v>0</v>
      </c>
      <c r="BI319" s="186">
        <f>IF(N319="nulová",J319,0)</f>
        <v>0</v>
      </c>
      <c r="BJ319" s="18" t="s">
        <v>81</v>
      </c>
      <c r="BK319" s="186">
        <f>ROUND(I319*H319,2)</f>
        <v>0</v>
      </c>
      <c r="BL319" s="18" t="s">
        <v>212</v>
      </c>
      <c r="BM319" s="185" t="s">
        <v>931</v>
      </c>
    </row>
    <row r="320" spans="1:65" s="2" customFormat="1" ht="37.9" customHeight="1">
      <c r="A320" s="35"/>
      <c r="B320" s="36"/>
      <c r="C320" s="174" t="s">
        <v>620</v>
      </c>
      <c r="D320" s="174" t="s">
        <v>156</v>
      </c>
      <c r="E320" s="175" t="s">
        <v>604</v>
      </c>
      <c r="F320" s="176" t="s">
        <v>605</v>
      </c>
      <c r="G320" s="177" t="s">
        <v>159</v>
      </c>
      <c r="H320" s="178">
        <v>0.09</v>
      </c>
      <c r="I320" s="179"/>
      <c r="J320" s="180">
        <f>ROUND(I320*H320,2)</f>
        <v>0</v>
      </c>
      <c r="K320" s="176" t="s">
        <v>160</v>
      </c>
      <c r="L320" s="40"/>
      <c r="M320" s="181" t="s">
        <v>19</v>
      </c>
      <c r="N320" s="182" t="s">
        <v>44</v>
      </c>
      <c r="O320" s="65"/>
      <c r="P320" s="183">
        <f>O320*H320</f>
        <v>0</v>
      </c>
      <c r="Q320" s="183">
        <v>0.00013</v>
      </c>
      <c r="R320" s="183">
        <f>Q320*H320</f>
        <v>1.1699999999999998E-05</v>
      </c>
      <c r="S320" s="183">
        <v>0</v>
      </c>
      <c r="T320" s="184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185" t="s">
        <v>212</v>
      </c>
      <c r="AT320" s="185" t="s">
        <v>156</v>
      </c>
      <c r="AU320" s="185" t="s">
        <v>83</v>
      </c>
      <c r="AY320" s="18" t="s">
        <v>153</v>
      </c>
      <c r="BE320" s="186">
        <f>IF(N320="základní",J320,0)</f>
        <v>0</v>
      </c>
      <c r="BF320" s="186">
        <f>IF(N320="snížená",J320,0)</f>
        <v>0</v>
      </c>
      <c r="BG320" s="186">
        <f>IF(N320="zákl. přenesená",J320,0)</f>
        <v>0</v>
      </c>
      <c r="BH320" s="186">
        <f>IF(N320="sníž. přenesená",J320,0)</f>
        <v>0</v>
      </c>
      <c r="BI320" s="186">
        <f>IF(N320="nulová",J320,0)</f>
        <v>0</v>
      </c>
      <c r="BJ320" s="18" t="s">
        <v>81</v>
      </c>
      <c r="BK320" s="186">
        <f>ROUND(I320*H320,2)</f>
        <v>0</v>
      </c>
      <c r="BL320" s="18" t="s">
        <v>212</v>
      </c>
      <c r="BM320" s="185" t="s">
        <v>932</v>
      </c>
    </row>
    <row r="321" spans="1:47" s="2" customFormat="1" ht="11.25">
      <c r="A321" s="35"/>
      <c r="B321" s="36"/>
      <c r="C321" s="37"/>
      <c r="D321" s="187" t="s">
        <v>163</v>
      </c>
      <c r="E321" s="37"/>
      <c r="F321" s="188" t="s">
        <v>607</v>
      </c>
      <c r="G321" s="37"/>
      <c r="H321" s="37"/>
      <c r="I321" s="189"/>
      <c r="J321" s="37"/>
      <c r="K321" s="37"/>
      <c r="L321" s="40"/>
      <c r="M321" s="190"/>
      <c r="N321" s="191"/>
      <c r="O321" s="65"/>
      <c r="P321" s="65"/>
      <c r="Q321" s="65"/>
      <c r="R321" s="65"/>
      <c r="S321" s="65"/>
      <c r="T321" s="66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T321" s="18" t="s">
        <v>163</v>
      </c>
      <c r="AU321" s="18" t="s">
        <v>83</v>
      </c>
    </row>
    <row r="322" spans="2:51" s="13" customFormat="1" ht="11.25">
      <c r="B322" s="192"/>
      <c r="C322" s="193"/>
      <c r="D322" s="194" t="s">
        <v>165</v>
      </c>
      <c r="E322" s="195" t="s">
        <v>19</v>
      </c>
      <c r="F322" s="196" t="s">
        <v>933</v>
      </c>
      <c r="G322" s="193"/>
      <c r="H322" s="197">
        <v>0.09</v>
      </c>
      <c r="I322" s="198"/>
      <c r="J322" s="193"/>
      <c r="K322" s="193"/>
      <c r="L322" s="199"/>
      <c r="M322" s="200"/>
      <c r="N322" s="201"/>
      <c r="O322" s="201"/>
      <c r="P322" s="201"/>
      <c r="Q322" s="201"/>
      <c r="R322" s="201"/>
      <c r="S322" s="201"/>
      <c r="T322" s="202"/>
      <c r="AT322" s="203" t="s">
        <v>165</v>
      </c>
      <c r="AU322" s="203" t="s">
        <v>83</v>
      </c>
      <c r="AV322" s="13" t="s">
        <v>83</v>
      </c>
      <c r="AW322" s="13" t="s">
        <v>34</v>
      </c>
      <c r="AX322" s="13" t="s">
        <v>81</v>
      </c>
      <c r="AY322" s="203" t="s">
        <v>153</v>
      </c>
    </row>
    <row r="323" spans="1:65" s="2" customFormat="1" ht="24.2" customHeight="1">
      <c r="A323" s="35"/>
      <c r="B323" s="36"/>
      <c r="C323" s="215" t="s">
        <v>625</v>
      </c>
      <c r="D323" s="215" t="s">
        <v>298</v>
      </c>
      <c r="E323" s="216" t="s">
        <v>610</v>
      </c>
      <c r="F323" s="217" t="s">
        <v>611</v>
      </c>
      <c r="G323" s="218" t="s">
        <v>211</v>
      </c>
      <c r="H323" s="219">
        <v>1</v>
      </c>
      <c r="I323" s="220"/>
      <c r="J323" s="221">
        <f>ROUND(I323*H323,2)</f>
        <v>0</v>
      </c>
      <c r="K323" s="217" t="s">
        <v>160</v>
      </c>
      <c r="L323" s="222"/>
      <c r="M323" s="223" t="s">
        <v>19</v>
      </c>
      <c r="N323" s="224" t="s">
        <v>44</v>
      </c>
      <c r="O323" s="65"/>
      <c r="P323" s="183">
        <f>O323*H323</f>
        <v>0</v>
      </c>
      <c r="Q323" s="183">
        <v>0.0014</v>
      </c>
      <c r="R323" s="183">
        <f>Q323*H323</f>
        <v>0.0014</v>
      </c>
      <c r="S323" s="183">
        <v>0</v>
      </c>
      <c r="T323" s="184">
        <f>S323*H323</f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185" t="s">
        <v>302</v>
      </c>
      <c r="AT323" s="185" t="s">
        <v>298</v>
      </c>
      <c r="AU323" s="185" t="s">
        <v>83</v>
      </c>
      <c r="AY323" s="18" t="s">
        <v>153</v>
      </c>
      <c r="BE323" s="186">
        <f>IF(N323="základní",J323,0)</f>
        <v>0</v>
      </c>
      <c r="BF323" s="186">
        <f>IF(N323="snížená",J323,0)</f>
        <v>0</v>
      </c>
      <c r="BG323" s="186">
        <f>IF(N323="zákl. přenesená",J323,0)</f>
        <v>0</v>
      </c>
      <c r="BH323" s="186">
        <f>IF(N323="sníž. přenesená",J323,0)</f>
        <v>0</v>
      </c>
      <c r="BI323" s="186">
        <f>IF(N323="nulová",J323,0)</f>
        <v>0</v>
      </c>
      <c r="BJ323" s="18" t="s">
        <v>81</v>
      </c>
      <c r="BK323" s="186">
        <f>ROUND(I323*H323,2)</f>
        <v>0</v>
      </c>
      <c r="BL323" s="18" t="s">
        <v>212</v>
      </c>
      <c r="BM323" s="185" t="s">
        <v>934</v>
      </c>
    </row>
    <row r="324" spans="1:65" s="2" customFormat="1" ht="49.15" customHeight="1">
      <c r="A324" s="35"/>
      <c r="B324" s="36"/>
      <c r="C324" s="174" t="s">
        <v>630</v>
      </c>
      <c r="D324" s="174" t="s">
        <v>156</v>
      </c>
      <c r="E324" s="175" t="s">
        <v>774</v>
      </c>
      <c r="F324" s="176" t="s">
        <v>775</v>
      </c>
      <c r="G324" s="177" t="s">
        <v>249</v>
      </c>
      <c r="H324" s="178">
        <v>0.001</v>
      </c>
      <c r="I324" s="179"/>
      <c r="J324" s="180">
        <f>ROUND(I324*H324,2)</f>
        <v>0</v>
      </c>
      <c r="K324" s="176" t="s">
        <v>160</v>
      </c>
      <c r="L324" s="40"/>
      <c r="M324" s="181" t="s">
        <v>19</v>
      </c>
      <c r="N324" s="182" t="s">
        <v>44</v>
      </c>
      <c r="O324" s="65"/>
      <c r="P324" s="183">
        <f>O324*H324</f>
        <v>0</v>
      </c>
      <c r="Q324" s="183">
        <v>0</v>
      </c>
      <c r="R324" s="183">
        <f>Q324*H324</f>
        <v>0</v>
      </c>
      <c r="S324" s="183">
        <v>0</v>
      </c>
      <c r="T324" s="184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185" t="s">
        <v>212</v>
      </c>
      <c r="AT324" s="185" t="s">
        <v>156</v>
      </c>
      <c r="AU324" s="185" t="s">
        <v>83</v>
      </c>
      <c r="AY324" s="18" t="s">
        <v>153</v>
      </c>
      <c r="BE324" s="186">
        <f>IF(N324="základní",J324,0)</f>
        <v>0</v>
      </c>
      <c r="BF324" s="186">
        <f>IF(N324="snížená",J324,0)</f>
        <v>0</v>
      </c>
      <c r="BG324" s="186">
        <f>IF(N324="zákl. přenesená",J324,0)</f>
        <v>0</v>
      </c>
      <c r="BH324" s="186">
        <f>IF(N324="sníž. přenesená",J324,0)</f>
        <v>0</v>
      </c>
      <c r="BI324" s="186">
        <f>IF(N324="nulová",J324,0)</f>
        <v>0</v>
      </c>
      <c r="BJ324" s="18" t="s">
        <v>81</v>
      </c>
      <c r="BK324" s="186">
        <f>ROUND(I324*H324,2)</f>
        <v>0</v>
      </c>
      <c r="BL324" s="18" t="s">
        <v>212</v>
      </c>
      <c r="BM324" s="185" t="s">
        <v>935</v>
      </c>
    </row>
    <row r="325" spans="1:47" s="2" customFormat="1" ht="11.25">
      <c r="A325" s="35"/>
      <c r="B325" s="36"/>
      <c r="C325" s="37"/>
      <c r="D325" s="187" t="s">
        <v>163</v>
      </c>
      <c r="E325" s="37"/>
      <c r="F325" s="188" t="s">
        <v>777</v>
      </c>
      <c r="G325" s="37"/>
      <c r="H325" s="37"/>
      <c r="I325" s="189"/>
      <c r="J325" s="37"/>
      <c r="K325" s="37"/>
      <c r="L325" s="40"/>
      <c r="M325" s="190"/>
      <c r="N325" s="191"/>
      <c r="O325" s="65"/>
      <c r="P325" s="65"/>
      <c r="Q325" s="65"/>
      <c r="R325" s="65"/>
      <c r="S325" s="65"/>
      <c r="T325" s="66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T325" s="18" t="s">
        <v>163</v>
      </c>
      <c r="AU325" s="18" t="s">
        <v>83</v>
      </c>
    </row>
    <row r="326" spans="2:63" s="12" customFormat="1" ht="22.9" customHeight="1">
      <c r="B326" s="158"/>
      <c r="C326" s="159"/>
      <c r="D326" s="160" t="s">
        <v>72</v>
      </c>
      <c r="E326" s="172" t="s">
        <v>618</v>
      </c>
      <c r="F326" s="172" t="s">
        <v>619</v>
      </c>
      <c r="G326" s="159"/>
      <c r="H326" s="159"/>
      <c r="I326" s="162"/>
      <c r="J326" s="173">
        <f>BK326</f>
        <v>0</v>
      </c>
      <c r="K326" s="159"/>
      <c r="L326" s="164"/>
      <c r="M326" s="165"/>
      <c r="N326" s="166"/>
      <c r="O326" s="166"/>
      <c r="P326" s="167">
        <f>SUM(P327:P339)</f>
        <v>0</v>
      </c>
      <c r="Q326" s="166"/>
      <c r="R326" s="167">
        <f>SUM(R327:R339)</f>
        <v>0.1172751</v>
      </c>
      <c r="S326" s="166"/>
      <c r="T326" s="168">
        <f>SUM(T327:T339)</f>
        <v>0</v>
      </c>
      <c r="AR326" s="169" t="s">
        <v>83</v>
      </c>
      <c r="AT326" s="170" t="s">
        <v>72</v>
      </c>
      <c r="AU326" s="170" t="s">
        <v>81</v>
      </c>
      <c r="AY326" s="169" t="s">
        <v>153</v>
      </c>
      <c r="BK326" s="171">
        <f>SUM(BK327:BK339)</f>
        <v>0</v>
      </c>
    </row>
    <row r="327" spans="1:65" s="2" customFormat="1" ht="24.2" customHeight="1">
      <c r="A327" s="35"/>
      <c r="B327" s="36"/>
      <c r="C327" s="174" t="s">
        <v>635</v>
      </c>
      <c r="D327" s="174" t="s">
        <v>156</v>
      </c>
      <c r="E327" s="175" t="s">
        <v>621</v>
      </c>
      <c r="F327" s="176" t="s">
        <v>622</v>
      </c>
      <c r="G327" s="177" t="s">
        <v>159</v>
      </c>
      <c r="H327" s="178">
        <v>3.377</v>
      </c>
      <c r="I327" s="179"/>
      <c r="J327" s="180">
        <f>ROUND(I327*H327,2)</f>
        <v>0</v>
      </c>
      <c r="K327" s="176" t="s">
        <v>160</v>
      </c>
      <c r="L327" s="40"/>
      <c r="M327" s="181" t="s">
        <v>19</v>
      </c>
      <c r="N327" s="182" t="s">
        <v>44</v>
      </c>
      <c r="O327" s="65"/>
      <c r="P327" s="183">
        <f>O327*H327</f>
        <v>0</v>
      </c>
      <c r="Q327" s="183">
        <v>0</v>
      </c>
      <c r="R327" s="183">
        <f>Q327*H327</f>
        <v>0</v>
      </c>
      <c r="S327" s="183">
        <v>0</v>
      </c>
      <c r="T327" s="184">
        <f>S327*H327</f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185" t="s">
        <v>212</v>
      </c>
      <c r="AT327" s="185" t="s">
        <v>156</v>
      </c>
      <c r="AU327" s="185" t="s">
        <v>83</v>
      </c>
      <c r="AY327" s="18" t="s">
        <v>153</v>
      </c>
      <c r="BE327" s="186">
        <f>IF(N327="základní",J327,0)</f>
        <v>0</v>
      </c>
      <c r="BF327" s="186">
        <f>IF(N327="snížená",J327,0)</f>
        <v>0</v>
      </c>
      <c r="BG327" s="186">
        <f>IF(N327="zákl. přenesená",J327,0)</f>
        <v>0</v>
      </c>
      <c r="BH327" s="186">
        <f>IF(N327="sníž. přenesená",J327,0)</f>
        <v>0</v>
      </c>
      <c r="BI327" s="186">
        <f>IF(N327="nulová",J327,0)</f>
        <v>0</v>
      </c>
      <c r="BJ327" s="18" t="s">
        <v>81</v>
      </c>
      <c r="BK327" s="186">
        <f>ROUND(I327*H327,2)</f>
        <v>0</v>
      </c>
      <c r="BL327" s="18" t="s">
        <v>212</v>
      </c>
      <c r="BM327" s="185" t="s">
        <v>936</v>
      </c>
    </row>
    <row r="328" spans="1:47" s="2" customFormat="1" ht="11.25">
      <c r="A328" s="35"/>
      <c r="B328" s="36"/>
      <c r="C328" s="37"/>
      <c r="D328" s="187" t="s">
        <v>163</v>
      </c>
      <c r="E328" s="37"/>
      <c r="F328" s="188" t="s">
        <v>624</v>
      </c>
      <c r="G328" s="37"/>
      <c r="H328" s="37"/>
      <c r="I328" s="189"/>
      <c r="J328" s="37"/>
      <c r="K328" s="37"/>
      <c r="L328" s="40"/>
      <c r="M328" s="190"/>
      <c r="N328" s="191"/>
      <c r="O328" s="65"/>
      <c r="P328" s="65"/>
      <c r="Q328" s="65"/>
      <c r="R328" s="65"/>
      <c r="S328" s="65"/>
      <c r="T328" s="66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T328" s="18" t="s">
        <v>163</v>
      </c>
      <c r="AU328" s="18" t="s">
        <v>83</v>
      </c>
    </row>
    <row r="329" spans="2:51" s="13" customFormat="1" ht="11.25">
      <c r="B329" s="192"/>
      <c r="C329" s="193"/>
      <c r="D329" s="194" t="s">
        <v>165</v>
      </c>
      <c r="E329" s="195" t="s">
        <v>19</v>
      </c>
      <c r="F329" s="196" t="s">
        <v>810</v>
      </c>
      <c r="G329" s="193"/>
      <c r="H329" s="197">
        <v>1.164</v>
      </c>
      <c r="I329" s="198"/>
      <c r="J329" s="193"/>
      <c r="K329" s="193"/>
      <c r="L329" s="199"/>
      <c r="M329" s="200"/>
      <c r="N329" s="201"/>
      <c r="O329" s="201"/>
      <c r="P329" s="201"/>
      <c r="Q329" s="201"/>
      <c r="R329" s="201"/>
      <c r="S329" s="201"/>
      <c r="T329" s="202"/>
      <c r="AT329" s="203" t="s">
        <v>165</v>
      </c>
      <c r="AU329" s="203" t="s">
        <v>83</v>
      </c>
      <c r="AV329" s="13" t="s">
        <v>83</v>
      </c>
      <c r="AW329" s="13" t="s">
        <v>34</v>
      </c>
      <c r="AX329" s="13" t="s">
        <v>73</v>
      </c>
      <c r="AY329" s="203" t="s">
        <v>153</v>
      </c>
    </row>
    <row r="330" spans="2:51" s="13" customFormat="1" ht="11.25">
      <c r="B330" s="192"/>
      <c r="C330" s="193"/>
      <c r="D330" s="194" t="s">
        <v>165</v>
      </c>
      <c r="E330" s="195" t="s">
        <v>19</v>
      </c>
      <c r="F330" s="196" t="s">
        <v>811</v>
      </c>
      <c r="G330" s="193"/>
      <c r="H330" s="197">
        <v>1.278</v>
      </c>
      <c r="I330" s="198"/>
      <c r="J330" s="193"/>
      <c r="K330" s="193"/>
      <c r="L330" s="199"/>
      <c r="M330" s="200"/>
      <c r="N330" s="201"/>
      <c r="O330" s="201"/>
      <c r="P330" s="201"/>
      <c r="Q330" s="201"/>
      <c r="R330" s="201"/>
      <c r="S330" s="201"/>
      <c r="T330" s="202"/>
      <c r="AT330" s="203" t="s">
        <v>165</v>
      </c>
      <c r="AU330" s="203" t="s">
        <v>83</v>
      </c>
      <c r="AV330" s="13" t="s">
        <v>83</v>
      </c>
      <c r="AW330" s="13" t="s">
        <v>34</v>
      </c>
      <c r="AX330" s="13" t="s">
        <v>73</v>
      </c>
      <c r="AY330" s="203" t="s">
        <v>153</v>
      </c>
    </row>
    <row r="331" spans="2:51" s="13" customFormat="1" ht="11.25">
      <c r="B331" s="192"/>
      <c r="C331" s="193"/>
      <c r="D331" s="194" t="s">
        <v>165</v>
      </c>
      <c r="E331" s="195" t="s">
        <v>19</v>
      </c>
      <c r="F331" s="196" t="s">
        <v>812</v>
      </c>
      <c r="G331" s="193"/>
      <c r="H331" s="197">
        <v>0.935</v>
      </c>
      <c r="I331" s="198"/>
      <c r="J331" s="193"/>
      <c r="K331" s="193"/>
      <c r="L331" s="199"/>
      <c r="M331" s="200"/>
      <c r="N331" s="201"/>
      <c r="O331" s="201"/>
      <c r="P331" s="201"/>
      <c r="Q331" s="201"/>
      <c r="R331" s="201"/>
      <c r="S331" s="201"/>
      <c r="T331" s="202"/>
      <c r="AT331" s="203" t="s">
        <v>165</v>
      </c>
      <c r="AU331" s="203" t="s">
        <v>83</v>
      </c>
      <c r="AV331" s="13" t="s">
        <v>83</v>
      </c>
      <c r="AW331" s="13" t="s">
        <v>34</v>
      </c>
      <c r="AX331" s="13" t="s">
        <v>73</v>
      </c>
      <c r="AY331" s="203" t="s">
        <v>153</v>
      </c>
    </row>
    <row r="332" spans="2:51" s="14" customFormat="1" ht="11.25">
      <c r="B332" s="204"/>
      <c r="C332" s="205"/>
      <c r="D332" s="194" t="s">
        <v>165</v>
      </c>
      <c r="E332" s="206" t="s">
        <v>19</v>
      </c>
      <c r="F332" s="207" t="s">
        <v>184</v>
      </c>
      <c r="G332" s="205"/>
      <c r="H332" s="208">
        <v>3.3770000000000002</v>
      </c>
      <c r="I332" s="209"/>
      <c r="J332" s="205"/>
      <c r="K332" s="205"/>
      <c r="L332" s="210"/>
      <c r="M332" s="211"/>
      <c r="N332" s="212"/>
      <c r="O332" s="212"/>
      <c r="P332" s="212"/>
      <c r="Q332" s="212"/>
      <c r="R332" s="212"/>
      <c r="S332" s="212"/>
      <c r="T332" s="213"/>
      <c r="AT332" s="214" t="s">
        <v>165</v>
      </c>
      <c r="AU332" s="214" t="s">
        <v>83</v>
      </c>
      <c r="AV332" s="14" t="s">
        <v>161</v>
      </c>
      <c r="AW332" s="14" t="s">
        <v>34</v>
      </c>
      <c r="AX332" s="14" t="s">
        <v>81</v>
      </c>
      <c r="AY332" s="214" t="s">
        <v>153</v>
      </c>
    </row>
    <row r="333" spans="1:65" s="2" customFormat="1" ht="16.5" customHeight="1">
      <c r="A333" s="35"/>
      <c r="B333" s="36"/>
      <c r="C333" s="174" t="s">
        <v>639</v>
      </c>
      <c r="D333" s="174" t="s">
        <v>156</v>
      </c>
      <c r="E333" s="175" t="s">
        <v>626</v>
      </c>
      <c r="F333" s="176" t="s">
        <v>627</v>
      </c>
      <c r="G333" s="177" t="s">
        <v>159</v>
      </c>
      <c r="H333" s="178">
        <v>3.377</v>
      </c>
      <c r="I333" s="179"/>
      <c r="J333" s="180">
        <f>ROUND(I333*H333,2)</f>
        <v>0</v>
      </c>
      <c r="K333" s="176" t="s">
        <v>160</v>
      </c>
      <c r="L333" s="40"/>
      <c r="M333" s="181" t="s">
        <v>19</v>
      </c>
      <c r="N333" s="182" t="s">
        <v>44</v>
      </c>
      <c r="O333" s="65"/>
      <c r="P333" s="183">
        <f>O333*H333</f>
        <v>0</v>
      </c>
      <c r="Q333" s="183">
        <v>0.0003</v>
      </c>
      <c r="R333" s="183">
        <f>Q333*H333</f>
        <v>0.0010130999999999999</v>
      </c>
      <c r="S333" s="183">
        <v>0</v>
      </c>
      <c r="T333" s="184">
        <f>S333*H333</f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185" t="s">
        <v>212</v>
      </c>
      <c r="AT333" s="185" t="s">
        <v>156</v>
      </c>
      <c r="AU333" s="185" t="s">
        <v>83</v>
      </c>
      <c r="AY333" s="18" t="s">
        <v>153</v>
      </c>
      <c r="BE333" s="186">
        <f>IF(N333="základní",J333,0)</f>
        <v>0</v>
      </c>
      <c r="BF333" s="186">
        <f>IF(N333="snížená",J333,0)</f>
        <v>0</v>
      </c>
      <c r="BG333" s="186">
        <f>IF(N333="zákl. přenesená",J333,0)</f>
        <v>0</v>
      </c>
      <c r="BH333" s="186">
        <f>IF(N333="sníž. přenesená",J333,0)</f>
        <v>0</v>
      </c>
      <c r="BI333" s="186">
        <f>IF(N333="nulová",J333,0)</f>
        <v>0</v>
      </c>
      <c r="BJ333" s="18" t="s">
        <v>81</v>
      </c>
      <c r="BK333" s="186">
        <f>ROUND(I333*H333,2)</f>
        <v>0</v>
      </c>
      <c r="BL333" s="18" t="s">
        <v>212</v>
      </c>
      <c r="BM333" s="185" t="s">
        <v>937</v>
      </c>
    </row>
    <row r="334" spans="1:47" s="2" customFormat="1" ht="11.25">
      <c r="A334" s="35"/>
      <c r="B334" s="36"/>
      <c r="C334" s="37"/>
      <c r="D334" s="187" t="s">
        <v>163</v>
      </c>
      <c r="E334" s="37"/>
      <c r="F334" s="188" t="s">
        <v>629</v>
      </c>
      <c r="G334" s="37"/>
      <c r="H334" s="37"/>
      <c r="I334" s="189"/>
      <c r="J334" s="37"/>
      <c r="K334" s="37"/>
      <c r="L334" s="40"/>
      <c r="M334" s="190"/>
      <c r="N334" s="191"/>
      <c r="O334" s="65"/>
      <c r="P334" s="65"/>
      <c r="Q334" s="65"/>
      <c r="R334" s="65"/>
      <c r="S334" s="65"/>
      <c r="T334" s="66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T334" s="18" t="s">
        <v>163</v>
      </c>
      <c r="AU334" s="18" t="s">
        <v>83</v>
      </c>
    </row>
    <row r="335" spans="1:65" s="2" customFormat="1" ht="37.9" customHeight="1">
      <c r="A335" s="35"/>
      <c r="B335" s="36"/>
      <c r="C335" s="174" t="s">
        <v>646</v>
      </c>
      <c r="D335" s="174" t="s">
        <v>156</v>
      </c>
      <c r="E335" s="175" t="s">
        <v>631</v>
      </c>
      <c r="F335" s="176" t="s">
        <v>632</v>
      </c>
      <c r="G335" s="177" t="s">
        <v>159</v>
      </c>
      <c r="H335" s="178">
        <v>3.377</v>
      </c>
      <c r="I335" s="179"/>
      <c r="J335" s="180">
        <f>ROUND(I335*H335,2)</f>
        <v>0</v>
      </c>
      <c r="K335" s="176" t="s">
        <v>160</v>
      </c>
      <c r="L335" s="40"/>
      <c r="M335" s="181" t="s">
        <v>19</v>
      </c>
      <c r="N335" s="182" t="s">
        <v>44</v>
      </c>
      <c r="O335" s="65"/>
      <c r="P335" s="183">
        <f>O335*H335</f>
        <v>0</v>
      </c>
      <c r="Q335" s="183">
        <v>0.006</v>
      </c>
      <c r="R335" s="183">
        <f>Q335*H335</f>
        <v>0.020262</v>
      </c>
      <c r="S335" s="183">
        <v>0</v>
      </c>
      <c r="T335" s="184">
        <f>S335*H335</f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185" t="s">
        <v>212</v>
      </c>
      <c r="AT335" s="185" t="s">
        <v>156</v>
      </c>
      <c r="AU335" s="185" t="s">
        <v>83</v>
      </c>
      <c r="AY335" s="18" t="s">
        <v>153</v>
      </c>
      <c r="BE335" s="186">
        <f>IF(N335="základní",J335,0)</f>
        <v>0</v>
      </c>
      <c r="BF335" s="186">
        <f>IF(N335="snížená",J335,0)</f>
        <v>0</v>
      </c>
      <c r="BG335" s="186">
        <f>IF(N335="zákl. přenesená",J335,0)</f>
        <v>0</v>
      </c>
      <c r="BH335" s="186">
        <f>IF(N335="sníž. přenesená",J335,0)</f>
        <v>0</v>
      </c>
      <c r="BI335" s="186">
        <f>IF(N335="nulová",J335,0)</f>
        <v>0</v>
      </c>
      <c r="BJ335" s="18" t="s">
        <v>81</v>
      </c>
      <c r="BK335" s="186">
        <f>ROUND(I335*H335,2)</f>
        <v>0</v>
      </c>
      <c r="BL335" s="18" t="s">
        <v>212</v>
      </c>
      <c r="BM335" s="185" t="s">
        <v>938</v>
      </c>
    </row>
    <row r="336" spans="1:47" s="2" customFormat="1" ht="11.25">
      <c r="A336" s="35"/>
      <c r="B336" s="36"/>
      <c r="C336" s="37"/>
      <c r="D336" s="187" t="s">
        <v>163</v>
      </c>
      <c r="E336" s="37"/>
      <c r="F336" s="188" t="s">
        <v>634</v>
      </c>
      <c r="G336" s="37"/>
      <c r="H336" s="37"/>
      <c r="I336" s="189"/>
      <c r="J336" s="37"/>
      <c r="K336" s="37"/>
      <c r="L336" s="40"/>
      <c r="M336" s="190"/>
      <c r="N336" s="191"/>
      <c r="O336" s="65"/>
      <c r="P336" s="65"/>
      <c r="Q336" s="65"/>
      <c r="R336" s="65"/>
      <c r="S336" s="65"/>
      <c r="T336" s="66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T336" s="18" t="s">
        <v>163</v>
      </c>
      <c r="AU336" s="18" t="s">
        <v>83</v>
      </c>
    </row>
    <row r="337" spans="1:65" s="2" customFormat="1" ht="24.2" customHeight="1">
      <c r="A337" s="35"/>
      <c r="B337" s="36"/>
      <c r="C337" s="215" t="s">
        <v>652</v>
      </c>
      <c r="D337" s="215" t="s">
        <v>298</v>
      </c>
      <c r="E337" s="216" t="s">
        <v>636</v>
      </c>
      <c r="F337" s="217" t="s">
        <v>637</v>
      </c>
      <c r="G337" s="218" t="s">
        <v>159</v>
      </c>
      <c r="H337" s="219">
        <v>5</v>
      </c>
      <c r="I337" s="220"/>
      <c r="J337" s="221">
        <f>ROUND(I337*H337,2)</f>
        <v>0</v>
      </c>
      <c r="K337" s="217" t="s">
        <v>206</v>
      </c>
      <c r="L337" s="222"/>
      <c r="M337" s="223" t="s">
        <v>19</v>
      </c>
      <c r="N337" s="224" t="s">
        <v>44</v>
      </c>
      <c r="O337" s="65"/>
      <c r="P337" s="183">
        <f>O337*H337</f>
        <v>0</v>
      </c>
      <c r="Q337" s="183">
        <v>0.0192</v>
      </c>
      <c r="R337" s="183">
        <f>Q337*H337</f>
        <v>0.09599999999999999</v>
      </c>
      <c r="S337" s="183">
        <v>0</v>
      </c>
      <c r="T337" s="184">
        <f>S337*H337</f>
        <v>0</v>
      </c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R337" s="185" t="s">
        <v>302</v>
      </c>
      <c r="AT337" s="185" t="s">
        <v>298</v>
      </c>
      <c r="AU337" s="185" t="s">
        <v>83</v>
      </c>
      <c r="AY337" s="18" t="s">
        <v>153</v>
      </c>
      <c r="BE337" s="186">
        <f>IF(N337="základní",J337,0)</f>
        <v>0</v>
      </c>
      <c r="BF337" s="186">
        <f>IF(N337="snížená",J337,0)</f>
        <v>0</v>
      </c>
      <c r="BG337" s="186">
        <f>IF(N337="zákl. přenesená",J337,0)</f>
        <v>0</v>
      </c>
      <c r="BH337" s="186">
        <f>IF(N337="sníž. přenesená",J337,0)</f>
        <v>0</v>
      </c>
      <c r="BI337" s="186">
        <f>IF(N337="nulová",J337,0)</f>
        <v>0</v>
      </c>
      <c r="BJ337" s="18" t="s">
        <v>81</v>
      </c>
      <c r="BK337" s="186">
        <f>ROUND(I337*H337,2)</f>
        <v>0</v>
      </c>
      <c r="BL337" s="18" t="s">
        <v>212</v>
      </c>
      <c r="BM337" s="185" t="s">
        <v>939</v>
      </c>
    </row>
    <row r="338" spans="1:65" s="2" customFormat="1" ht="49.15" customHeight="1">
      <c r="A338" s="35"/>
      <c r="B338" s="36"/>
      <c r="C338" s="174" t="s">
        <v>656</v>
      </c>
      <c r="D338" s="174" t="s">
        <v>156</v>
      </c>
      <c r="E338" s="175" t="s">
        <v>778</v>
      </c>
      <c r="F338" s="176" t="s">
        <v>779</v>
      </c>
      <c r="G338" s="177" t="s">
        <v>249</v>
      </c>
      <c r="H338" s="178">
        <v>0.117</v>
      </c>
      <c r="I338" s="179"/>
      <c r="J338" s="180">
        <f>ROUND(I338*H338,2)</f>
        <v>0</v>
      </c>
      <c r="K338" s="176" t="s">
        <v>160</v>
      </c>
      <c r="L338" s="40"/>
      <c r="M338" s="181" t="s">
        <v>19</v>
      </c>
      <c r="N338" s="182" t="s">
        <v>44</v>
      </c>
      <c r="O338" s="65"/>
      <c r="P338" s="183">
        <f>O338*H338</f>
        <v>0</v>
      </c>
      <c r="Q338" s="183">
        <v>0</v>
      </c>
      <c r="R338" s="183">
        <f>Q338*H338</f>
        <v>0</v>
      </c>
      <c r="S338" s="183">
        <v>0</v>
      </c>
      <c r="T338" s="184">
        <f>S338*H338</f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185" t="s">
        <v>212</v>
      </c>
      <c r="AT338" s="185" t="s">
        <v>156</v>
      </c>
      <c r="AU338" s="185" t="s">
        <v>83</v>
      </c>
      <c r="AY338" s="18" t="s">
        <v>153</v>
      </c>
      <c r="BE338" s="186">
        <f>IF(N338="základní",J338,0)</f>
        <v>0</v>
      </c>
      <c r="BF338" s="186">
        <f>IF(N338="snížená",J338,0)</f>
        <v>0</v>
      </c>
      <c r="BG338" s="186">
        <f>IF(N338="zákl. přenesená",J338,0)</f>
        <v>0</v>
      </c>
      <c r="BH338" s="186">
        <f>IF(N338="sníž. přenesená",J338,0)</f>
        <v>0</v>
      </c>
      <c r="BI338" s="186">
        <f>IF(N338="nulová",J338,0)</f>
        <v>0</v>
      </c>
      <c r="BJ338" s="18" t="s">
        <v>81</v>
      </c>
      <c r="BK338" s="186">
        <f>ROUND(I338*H338,2)</f>
        <v>0</v>
      </c>
      <c r="BL338" s="18" t="s">
        <v>212</v>
      </c>
      <c r="BM338" s="185" t="s">
        <v>940</v>
      </c>
    </row>
    <row r="339" spans="1:47" s="2" customFormat="1" ht="11.25">
      <c r="A339" s="35"/>
      <c r="B339" s="36"/>
      <c r="C339" s="37"/>
      <c r="D339" s="187" t="s">
        <v>163</v>
      </c>
      <c r="E339" s="37"/>
      <c r="F339" s="188" t="s">
        <v>781</v>
      </c>
      <c r="G339" s="37"/>
      <c r="H339" s="37"/>
      <c r="I339" s="189"/>
      <c r="J339" s="37"/>
      <c r="K339" s="37"/>
      <c r="L339" s="40"/>
      <c r="M339" s="190"/>
      <c r="N339" s="191"/>
      <c r="O339" s="65"/>
      <c r="P339" s="65"/>
      <c r="Q339" s="65"/>
      <c r="R339" s="65"/>
      <c r="S339" s="65"/>
      <c r="T339" s="66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T339" s="18" t="s">
        <v>163</v>
      </c>
      <c r="AU339" s="18" t="s">
        <v>83</v>
      </c>
    </row>
    <row r="340" spans="2:63" s="12" customFormat="1" ht="22.9" customHeight="1">
      <c r="B340" s="158"/>
      <c r="C340" s="159"/>
      <c r="D340" s="160" t="s">
        <v>72</v>
      </c>
      <c r="E340" s="172" t="s">
        <v>644</v>
      </c>
      <c r="F340" s="172" t="s">
        <v>645</v>
      </c>
      <c r="G340" s="159"/>
      <c r="H340" s="159"/>
      <c r="I340" s="162"/>
      <c r="J340" s="173">
        <f>BK340</f>
        <v>0</v>
      </c>
      <c r="K340" s="159"/>
      <c r="L340" s="164"/>
      <c r="M340" s="165"/>
      <c r="N340" s="166"/>
      <c r="O340" s="166"/>
      <c r="P340" s="167">
        <f>SUM(P341:P346)</f>
        <v>0</v>
      </c>
      <c r="Q340" s="166"/>
      <c r="R340" s="167">
        <f>SUM(R341:R346)</f>
        <v>0.000504</v>
      </c>
      <c r="S340" s="166"/>
      <c r="T340" s="168">
        <f>SUM(T341:T346)</f>
        <v>0</v>
      </c>
      <c r="AR340" s="169" t="s">
        <v>83</v>
      </c>
      <c r="AT340" s="170" t="s">
        <v>72</v>
      </c>
      <c r="AU340" s="170" t="s">
        <v>81</v>
      </c>
      <c r="AY340" s="169" t="s">
        <v>153</v>
      </c>
      <c r="BK340" s="171">
        <f>SUM(BK341:BK346)</f>
        <v>0</v>
      </c>
    </row>
    <row r="341" spans="1:65" s="2" customFormat="1" ht="21.75" customHeight="1">
      <c r="A341" s="35"/>
      <c r="B341" s="36"/>
      <c r="C341" s="174" t="s">
        <v>663</v>
      </c>
      <c r="D341" s="174" t="s">
        <v>156</v>
      </c>
      <c r="E341" s="175" t="s">
        <v>647</v>
      </c>
      <c r="F341" s="176" t="s">
        <v>648</v>
      </c>
      <c r="G341" s="177" t="s">
        <v>205</v>
      </c>
      <c r="H341" s="178">
        <v>1.2</v>
      </c>
      <c r="I341" s="179"/>
      <c r="J341" s="180">
        <f>ROUND(I341*H341,2)</f>
        <v>0</v>
      </c>
      <c r="K341" s="176" t="s">
        <v>160</v>
      </c>
      <c r="L341" s="40"/>
      <c r="M341" s="181" t="s">
        <v>19</v>
      </c>
      <c r="N341" s="182" t="s">
        <v>44</v>
      </c>
      <c r="O341" s="65"/>
      <c r="P341" s="183">
        <f>O341*H341</f>
        <v>0</v>
      </c>
      <c r="Q341" s="183">
        <v>4E-05</v>
      </c>
      <c r="R341" s="183">
        <f>Q341*H341</f>
        <v>4.8E-05</v>
      </c>
      <c r="S341" s="183">
        <v>0</v>
      </c>
      <c r="T341" s="184">
        <f>S341*H341</f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185" t="s">
        <v>212</v>
      </c>
      <c r="AT341" s="185" t="s">
        <v>156</v>
      </c>
      <c r="AU341" s="185" t="s">
        <v>83</v>
      </c>
      <c r="AY341" s="18" t="s">
        <v>153</v>
      </c>
      <c r="BE341" s="186">
        <f>IF(N341="základní",J341,0)</f>
        <v>0</v>
      </c>
      <c r="BF341" s="186">
        <f>IF(N341="snížená",J341,0)</f>
        <v>0</v>
      </c>
      <c r="BG341" s="186">
        <f>IF(N341="zákl. přenesená",J341,0)</f>
        <v>0</v>
      </c>
      <c r="BH341" s="186">
        <f>IF(N341="sníž. přenesená",J341,0)</f>
        <v>0</v>
      </c>
      <c r="BI341" s="186">
        <f>IF(N341="nulová",J341,0)</f>
        <v>0</v>
      </c>
      <c r="BJ341" s="18" t="s">
        <v>81</v>
      </c>
      <c r="BK341" s="186">
        <f>ROUND(I341*H341,2)</f>
        <v>0</v>
      </c>
      <c r="BL341" s="18" t="s">
        <v>212</v>
      </c>
      <c r="BM341" s="185" t="s">
        <v>941</v>
      </c>
    </row>
    <row r="342" spans="1:47" s="2" customFormat="1" ht="11.25">
      <c r="A342" s="35"/>
      <c r="B342" s="36"/>
      <c r="C342" s="37"/>
      <c r="D342" s="187" t="s">
        <v>163</v>
      </c>
      <c r="E342" s="37"/>
      <c r="F342" s="188" t="s">
        <v>650</v>
      </c>
      <c r="G342" s="37"/>
      <c r="H342" s="37"/>
      <c r="I342" s="189"/>
      <c r="J342" s="37"/>
      <c r="K342" s="37"/>
      <c r="L342" s="40"/>
      <c r="M342" s="190"/>
      <c r="N342" s="191"/>
      <c r="O342" s="65"/>
      <c r="P342" s="65"/>
      <c r="Q342" s="65"/>
      <c r="R342" s="65"/>
      <c r="S342" s="65"/>
      <c r="T342" s="66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T342" s="18" t="s">
        <v>163</v>
      </c>
      <c r="AU342" s="18" t="s">
        <v>83</v>
      </c>
    </row>
    <row r="343" spans="2:51" s="13" customFormat="1" ht="11.25">
      <c r="B343" s="192"/>
      <c r="C343" s="193"/>
      <c r="D343" s="194" t="s">
        <v>165</v>
      </c>
      <c r="E343" s="195" t="s">
        <v>19</v>
      </c>
      <c r="F343" s="196" t="s">
        <v>651</v>
      </c>
      <c r="G343" s="193"/>
      <c r="H343" s="197">
        <v>1.2</v>
      </c>
      <c r="I343" s="198"/>
      <c r="J343" s="193"/>
      <c r="K343" s="193"/>
      <c r="L343" s="199"/>
      <c r="M343" s="200"/>
      <c r="N343" s="201"/>
      <c r="O343" s="201"/>
      <c r="P343" s="201"/>
      <c r="Q343" s="201"/>
      <c r="R343" s="201"/>
      <c r="S343" s="201"/>
      <c r="T343" s="202"/>
      <c r="AT343" s="203" t="s">
        <v>165</v>
      </c>
      <c r="AU343" s="203" t="s">
        <v>83</v>
      </c>
      <c r="AV343" s="13" t="s">
        <v>83</v>
      </c>
      <c r="AW343" s="13" t="s">
        <v>34</v>
      </c>
      <c r="AX343" s="13" t="s">
        <v>81</v>
      </c>
      <c r="AY343" s="203" t="s">
        <v>153</v>
      </c>
    </row>
    <row r="344" spans="1:65" s="2" customFormat="1" ht="24.2" customHeight="1">
      <c r="A344" s="35"/>
      <c r="B344" s="36"/>
      <c r="C344" s="215" t="s">
        <v>668</v>
      </c>
      <c r="D344" s="215" t="s">
        <v>298</v>
      </c>
      <c r="E344" s="216" t="s">
        <v>653</v>
      </c>
      <c r="F344" s="217" t="s">
        <v>654</v>
      </c>
      <c r="G344" s="218" t="s">
        <v>205</v>
      </c>
      <c r="H344" s="219">
        <v>1.2</v>
      </c>
      <c r="I344" s="220"/>
      <c r="J344" s="221">
        <f>ROUND(I344*H344,2)</f>
        <v>0</v>
      </c>
      <c r="K344" s="217" t="s">
        <v>160</v>
      </c>
      <c r="L344" s="222"/>
      <c r="M344" s="223" t="s">
        <v>19</v>
      </c>
      <c r="N344" s="224" t="s">
        <v>44</v>
      </c>
      <c r="O344" s="65"/>
      <c r="P344" s="183">
        <f>O344*H344</f>
        <v>0</v>
      </c>
      <c r="Q344" s="183">
        <v>0.00038</v>
      </c>
      <c r="R344" s="183">
        <f>Q344*H344</f>
        <v>0.000456</v>
      </c>
      <c r="S344" s="183">
        <v>0</v>
      </c>
      <c r="T344" s="184">
        <f>S344*H344</f>
        <v>0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185" t="s">
        <v>302</v>
      </c>
      <c r="AT344" s="185" t="s">
        <v>298</v>
      </c>
      <c r="AU344" s="185" t="s">
        <v>83</v>
      </c>
      <c r="AY344" s="18" t="s">
        <v>153</v>
      </c>
      <c r="BE344" s="186">
        <f>IF(N344="základní",J344,0)</f>
        <v>0</v>
      </c>
      <c r="BF344" s="186">
        <f>IF(N344="snížená",J344,0)</f>
        <v>0</v>
      </c>
      <c r="BG344" s="186">
        <f>IF(N344="zákl. přenesená",J344,0)</f>
        <v>0</v>
      </c>
      <c r="BH344" s="186">
        <f>IF(N344="sníž. přenesená",J344,0)</f>
        <v>0</v>
      </c>
      <c r="BI344" s="186">
        <f>IF(N344="nulová",J344,0)</f>
        <v>0</v>
      </c>
      <c r="BJ344" s="18" t="s">
        <v>81</v>
      </c>
      <c r="BK344" s="186">
        <f>ROUND(I344*H344,2)</f>
        <v>0</v>
      </c>
      <c r="BL344" s="18" t="s">
        <v>212</v>
      </c>
      <c r="BM344" s="185" t="s">
        <v>942</v>
      </c>
    </row>
    <row r="345" spans="1:65" s="2" customFormat="1" ht="49.15" customHeight="1">
      <c r="A345" s="35"/>
      <c r="B345" s="36"/>
      <c r="C345" s="174" t="s">
        <v>673</v>
      </c>
      <c r="D345" s="174" t="s">
        <v>156</v>
      </c>
      <c r="E345" s="175" t="s">
        <v>782</v>
      </c>
      <c r="F345" s="176" t="s">
        <v>783</v>
      </c>
      <c r="G345" s="177" t="s">
        <v>249</v>
      </c>
      <c r="H345" s="178">
        <v>0.001</v>
      </c>
      <c r="I345" s="179"/>
      <c r="J345" s="180">
        <f>ROUND(I345*H345,2)</f>
        <v>0</v>
      </c>
      <c r="K345" s="176" t="s">
        <v>160</v>
      </c>
      <c r="L345" s="40"/>
      <c r="M345" s="181" t="s">
        <v>19</v>
      </c>
      <c r="N345" s="182" t="s">
        <v>44</v>
      </c>
      <c r="O345" s="65"/>
      <c r="P345" s="183">
        <f>O345*H345</f>
        <v>0</v>
      </c>
      <c r="Q345" s="183">
        <v>0</v>
      </c>
      <c r="R345" s="183">
        <f>Q345*H345</f>
        <v>0</v>
      </c>
      <c r="S345" s="183">
        <v>0</v>
      </c>
      <c r="T345" s="184">
        <f>S345*H345</f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185" t="s">
        <v>212</v>
      </c>
      <c r="AT345" s="185" t="s">
        <v>156</v>
      </c>
      <c r="AU345" s="185" t="s">
        <v>83</v>
      </c>
      <c r="AY345" s="18" t="s">
        <v>153</v>
      </c>
      <c r="BE345" s="186">
        <f>IF(N345="základní",J345,0)</f>
        <v>0</v>
      </c>
      <c r="BF345" s="186">
        <f>IF(N345="snížená",J345,0)</f>
        <v>0</v>
      </c>
      <c r="BG345" s="186">
        <f>IF(N345="zákl. přenesená",J345,0)</f>
        <v>0</v>
      </c>
      <c r="BH345" s="186">
        <f>IF(N345="sníž. přenesená",J345,0)</f>
        <v>0</v>
      </c>
      <c r="BI345" s="186">
        <f>IF(N345="nulová",J345,0)</f>
        <v>0</v>
      </c>
      <c r="BJ345" s="18" t="s">
        <v>81</v>
      </c>
      <c r="BK345" s="186">
        <f>ROUND(I345*H345,2)</f>
        <v>0</v>
      </c>
      <c r="BL345" s="18" t="s">
        <v>212</v>
      </c>
      <c r="BM345" s="185" t="s">
        <v>943</v>
      </c>
    </row>
    <row r="346" spans="1:47" s="2" customFormat="1" ht="11.25">
      <c r="A346" s="35"/>
      <c r="B346" s="36"/>
      <c r="C346" s="37"/>
      <c r="D346" s="187" t="s">
        <v>163</v>
      </c>
      <c r="E346" s="37"/>
      <c r="F346" s="188" t="s">
        <v>785</v>
      </c>
      <c r="G346" s="37"/>
      <c r="H346" s="37"/>
      <c r="I346" s="189"/>
      <c r="J346" s="37"/>
      <c r="K346" s="37"/>
      <c r="L346" s="40"/>
      <c r="M346" s="190"/>
      <c r="N346" s="191"/>
      <c r="O346" s="65"/>
      <c r="P346" s="65"/>
      <c r="Q346" s="65"/>
      <c r="R346" s="65"/>
      <c r="S346" s="65"/>
      <c r="T346" s="66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T346" s="18" t="s">
        <v>163</v>
      </c>
      <c r="AU346" s="18" t="s">
        <v>83</v>
      </c>
    </row>
    <row r="347" spans="2:63" s="12" customFormat="1" ht="22.9" customHeight="1">
      <c r="B347" s="158"/>
      <c r="C347" s="159"/>
      <c r="D347" s="160" t="s">
        <v>72</v>
      </c>
      <c r="E347" s="172" t="s">
        <v>661</v>
      </c>
      <c r="F347" s="172" t="s">
        <v>662</v>
      </c>
      <c r="G347" s="159"/>
      <c r="H347" s="159"/>
      <c r="I347" s="162"/>
      <c r="J347" s="173">
        <f>BK347</f>
        <v>0</v>
      </c>
      <c r="K347" s="159"/>
      <c r="L347" s="164"/>
      <c r="M347" s="165"/>
      <c r="N347" s="166"/>
      <c r="O347" s="166"/>
      <c r="P347" s="167">
        <f>SUM(P348:P367)</f>
        <v>0</v>
      </c>
      <c r="Q347" s="166"/>
      <c r="R347" s="167">
        <f>SUM(R348:R367)</f>
        <v>0.7168527599999999</v>
      </c>
      <c r="S347" s="166"/>
      <c r="T347" s="168">
        <f>SUM(T348:T367)</f>
        <v>0</v>
      </c>
      <c r="AR347" s="169" t="s">
        <v>83</v>
      </c>
      <c r="AT347" s="170" t="s">
        <v>72</v>
      </c>
      <c r="AU347" s="170" t="s">
        <v>81</v>
      </c>
      <c r="AY347" s="169" t="s">
        <v>153</v>
      </c>
      <c r="BK347" s="171">
        <f>SUM(BK348:BK367)</f>
        <v>0</v>
      </c>
    </row>
    <row r="348" spans="1:65" s="2" customFormat="1" ht="24.2" customHeight="1">
      <c r="A348" s="35"/>
      <c r="B348" s="36"/>
      <c r="C348" s="174" t="s">
        <v>679</v>
      </c>
      <c r="D348" s="174" t="s">
        <v>156</v>
      </c>
      <c r="E348" s="175" t="s">
        <v>664</v>
      </c>
      <c r="F348" s="176" t="s">
        <v>665</v>
      </c>
      <c r="G348" s="177" t="s">
        <v>159</v>
      </c>
      <c r="H348" s="178">
        <v>17.842</v>
      </c>
      <c r="I348" s="179"/>
      <c r="J348" s="180">
        <f>ROUND(I348*H348,2)</f>
        <v>0</v>
      </c>
      <c r="K348" s="176" t="s">
        <v>160</v>
      </c>
      <c r="L348" s="40"/>
      <c r="M348" s="181" t="s">
        <v>19</v>
      </c>
      <c r="N348" s="182" t="s">
        <v>44</v>
      </c>
      <c r="O348" s="65"/>
      <c r="P348" s="183">
        <f>O348*H348</f>
        <v>0</v>
      </c>
      <c r="Q348" s="183">
        <v>0.02048</v>
      </c>
      <c r="R348" s="183">
        <f>Q348*H348</f>
        <v>0.36540416</v>
      </c>
      <c r="S348" s="183">
        <v>0</v>
      </c>
      <c r="T348" s="184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185" t="s">
        <v>212</v>
      </c>
      <c r="AT348" s="185" t="s">
        <v>156</v>
      </c>
      <c r="AU348" s="185" t="s">
        <v>83</v>
      </c>
      <c r="AY348" s="18" t="s">
        <v>153</v>
      </c>
      <c r="BE348" s="186">
        <f>IF(N348="základní",J348,0)</f>
        <v>0</v>
      </c>
      <c r="BF348" s="186">
        <f>IF(N348="snížená",J348,0)</f>
        <v>0</v>
      </c>
      <c r="BG348" s="186">
        <f>IF(N348="zákl. přenesená",J348,0)</f>
        <v>0</v>
      </c>
      <c r="BH348" s="186">
        <f>IF(N348="sníž. přenesená",J348,0)</f>
        <v>0</v>
      </c>
      <c r="BI348" s="186">
        <f>IF(N348="nulová",J348,0)</f>
        <v>0</v>
      </c>
      <c r="BJ348" s="18" t="s">
        <v>81</v>
      </c>
      <c r="BK348" s="186">
        <f>ROUND(I348*H348,2)</f>
        <v>0</v>
      </c>
      <c r="BL348" s="18" t="s">
        <v>212</v>
      </c>
      <c r="BM348" s="185" t="s">
        <v>944</v>
      </c>
    </row>
    <row r="349" spans="1:47" s="2" customFormat="1" ht="11.25">
      <c r="A349" s="35"/>
      <c r="B349" s="36"/>
      <c r="C349" s="37"/>
      <c r="D349" s="187" t="s">
        <v>163</v>
      </c>
      <c r="E349" s="37"/>
      <c r="F349" s="188" t="s">
        <v>667</v>
      </c>
      <c r="G349" s="37"/>
      <c r="H349" s="37"/>
      <c r="I349" s="189"/>
      <c r="J349" s="37"/>
      <c r="K349" s="37"/>
      <c r="L349" s="40"/>
      <c r="M349" s="190"/>
      <c r="N349" s="191"/>
      <c r="O349" s="65"/>
      <c r="P349" s="65"/>
      <c r="Q349" s="65"/>
      <c r="R349" s="65"/>
      <c r="S349" s="65"/>
      <c r="T349" s="66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T349" s="18" t="s">
        <v>163</v>
      </c>
      <c r="AU349" s="18" t="s">
        <v>83</v>
      </c>
    </row>
    <row r="350" spans="2:51" s="13" customFormat="1" ht="11.25">
      <c r="B350" s="192"/>
      <c r="C350" s="193"/>
      <c r="D350" s="194" t="s">
        <v>165</v>
      </c>
      <c r="E350" s="195" t="s">
        <v>19</v>
      </c>
      <c r="F350" s="196" t="s">
        <v>827</v>
      </c>
      <c r="G350" s="193"/>
      <c r="H350" s="197">
        <v>4.682</v>
      </c>
      <c r="I350" s="198"/>
      <c r="J350" s="193"/>
      <c r="K350" s="193"/>
      <c r="L350" s="199"/>
      <c r="M350" s="200"/>
      <c r="N350" s="201"/>
      <c r="O350" s="201"/>
      <c r="P350" s="201"/>
      <c r="Q350" s="201"/>
      <c r="R350" s="201"/>
      <c r="S350" s="201"/>
      <c r="T350" s="202"/>
      <c r="AT350" s="203" t="s">
        <v>165</v>
      </c>
      <c r="AU350" s="203" t="s">
        <v>83</v>
      </c>
      <c r="AV350" s="13" t="s">
        <v>83</v>
      </c>
      <c r="AW350" s="13" t="s">
        <v>34</v>
      </c>
      <c r="AX350" s="13" t="s">
        <v>73</v>
      </c>
      <c r="AY350" s="203" t="s">
        <v>153</v>
      </c>
    </row>
    <row r="351" spans="2:51" s="13" customFormat="1" ht="11.25">
      <c r="B351" s="192"/>
      <c r="C351" s="193"/>
      <c r="D351" s="194" t="s">
        <v>165</v>
      </c>
      <c r="E351" s="195" t="s">
        <v>19</v>
      </c>
      <c r="F351" s="196" t="s">
        <v>828</v>
      </c>
      <c r="G351" s="193"/>
      <c r="H351" s="197">
        <v>8.08</v>
      </c>
      <c r="I351" s="198"/>
      <c r="J351" s="193"/>
      <c r="K351" s="193"/>
      <c r="L351" s="199"/>
      <c r="M351" s="200"/>
      <c r="N351" s="201"/>
      <c r="O351" s="201"/>
      <c r="P351" s="201"/>
      <c r="Q351" s="201"/>
      <c r="R351" s="201"/>
      <c r="S351" s="201"/>
      <c r="T351" s="202"/>
      <c r="AT351" s="203" t="s">
        <v>165</v>
      </c>
      <c r="AU351" s="203" t="s">
        <v>83</v>
      </c>
      <c r="AV351" s="13" t="s">
        <v>83</v>
      </c>
      <c r="AW351" s="13" t="s">
        <v>34</v>
      </c>
      <c r="AX351" s="13" t="s">
        <v>73</v>
      </c>
      <c r="AY351" s="203" t="s">
        <v>153</v>
      </c>
    </row>
    <row r="352" spans="2:51" s="13" customFormat="1" ht="11.25">
      <c r="B352" s="192"/>
      <c r="C352" s="193"/>
      <c r="D352" s="194" t="s">
        <v>165</v>
      </c>
      <c r="E352" s="195" t="s">
        <v>19</v>
      </c>
      <c r="F352" s="196" t="s">
        <v>829</v>
      </c>
      <c r="G352" s="193"/>
      <c r="H352" s="197">
        <v>5.08</v>
      </c>
      <c r="I352" s="198"/>
      <c r="J352" s="193"/>
      <c r="K352" s="193"/>
      <c r="L352" s="199"/>
      <c r="M352" s="200"/>
      <c r="N352" s="201"/>
      <c r="O352" s="201"/>
      <c r="P352" s="201"/>
      <c r="Q352" s="201"/>
      <c r="R352" s="201"/>
      <c r="S352" s="201"/>
      <c r="T352" s="202"/>
      <c r="AT352" s="203" t="s">
        <v>165</v>
      </c>
      <c r="AU352" s="203" t="s">
        <v>83</v>
      </c>
      <c r="AV352" s="13" t="s">
        <v>83</v>
      </c>
      <c r="AW352" s="13" t="s">
        <v>34</v>
      </c>
      <c r="AX352" s="13" t="s">
        <v>73</v>
      </c>
      <c r="AY352" s="203" t="s">
        <v>153</v>
      </c>
    </row>
    <row r="353" spans="2:51" s="14" customFormat="1" ht="11.25">
      <c r="B353" s="204"/>
      <c r="C353" s="205"/>
      <c r="D353" s="194" t="s">
        <v>165</v>
      </c>
      <c r="E353" s="206" t="s">
        <v>19</v>
      </c>
      <c r="F353" s="207" t="s">
        <v>184</v>
      </c>
      <c r="G353" s="205"/>
      <c r="H353" s="208">
        <v>17.842</v>
      </c>
      <c r="I353" s="209"/>
      <c r="J353" s="205"/>
      <c r="K353" s="205"/>
      <c r="L353" s="210"/>
      <c r="M353" s="211"/>
      <c r="N353" s="212"/>
      <c r="O353" s="212"/>
      <c r="P353" s="212"/>
      <c r="Q353" s="212"/>
      <c r="R353" s="212"/>
      <c r="S353" s="212"/>
      <c r="T353" s="213"/>
      <c r="AT353" s="214" t="s">
        <v>165</v>
      </c>
      <c r="AU353" s="214" t="s">
        <v>83</v>
      </c>
      <c r="AV353" s="14" t="s">
        <v>161</v>
      </c>
      <c r="AW353" s="14" t="s">
        <v>34</v>
      </c>
      <c r="AX353" s="14" t="s">
        <v>81</v>
      </c>
      <c r="AY353" s="214" t="s">
        <v>153</v>
      </c>
    </row>
    <row r="354" spans="1:65" s="2" customFormat="1" ht="16.5" customHeight="1">
      <c r="A354" s="35"/>
      <c r="B354" s="36"/>
      <c r="C354" s="174" t="s">
        <v>683</v>
      </c>
      <c r="D354" s="174" t="s">
        <v>156</v>
      </c>
      <c r="E354" s="175" t="s">
        <v>669</v>
      </c>
      <c r="F354" s="176" t="s">
        <v>670</v>
      </c>
      <c r="G354" s="177" t="s">
        <v>159</v>
      </c>
      <c r="H354" s="178">
        <v>17.842</v>
      </c>
      <c r="I354" s="179"/>
      <c r="J354" s="180">
        <f>ROUND(I354*H354,2)</f>
        <v>0</v>
      </c>
      <c r="K354" s="176" t="s">
        <v>160</v>
      </c>
      <c r="L354" s="40"/>
      <c r="M354" s="181" t="s">
        <v>19</v>
      </c>
      <c r="N354" s="182" t="s">
        <v>44</v>
      </c>
      <c r="O354" s="65"/>
      <c r="P354" s="183">
        <f>O354*H354</f>
        <v>0</v>
      </c>
      <c r="Q354" s="183">
        <v>0.0003</v>
      </c>
      <c r="R354" s="183">
        <f>Q354*H354</f>
        <v>0.005352599999999999</v>
      </c>
      <c r="S354" s="183">
        <v>0</v>
      </c>
      <c r="T354" s="184">
        <f>S354*H354</f>
        <v>0</v>
      </c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R354" s="185" t="s">
        <v>212</v>
      </c>
      <c r="AT354" s="185" t="s">
        <v>156</v>
      </c>
      <c r="AU354" s="185" t="s">
        <v>83</v>
      </c>
      <c r="AY354" s="18" t="s">
        <v>153</v>
      </c>
      <c r="BE354" s="186">
        <f>IF(N354="základní",J354,0)</f>
        <v>0</v>
      </c>
      <c r="BF354" s="186">
        <f>IF(N354="snížená",J354,0)</f>
        <v>0</v>
      </c>
      <c r="BG354" s="186">
        <f>IF(N354="zákl. přenesená",J354,0)</f>
        <v>0</v>
      </c>
      <c r="BH354" s="186">
        <f>IF(N354="sníž. přenesená",J354,0)</f>
        <v>0</v>
      </c>
      <c r="BI354" s="186">
        <f>IF(N354="nulová",J354,0)</f>
        <v>0</v>
      </c>
      <c r="BJ354" s="18" t="s">
        <v>81</v>
      </c>
      <c r="BK354" s="186">
        <f>ROUND(I354*H354,2)</f>
        <v>0</v>
      </c>
      <c r="BL354" s="18" t="s">
        <v>212</v>
      </c>
      <c r="BM354" s="185" t="s">
        <v>945</v>
      </c>
    </row>
    <row r="355" spans="1:47" s="2" customFormat="1" ht="11.25">
      <c r="A355" s="35"/>
      <c r="B355" s="36"/>
      <c r="C355" s="37"/>
      <c r="D355" s="187" t="s">
        <v>163</v>
      </c>
      <c r="E355" s="37"/>
      <c r="F355" s="188" t="s">
        <v>672</v>
      </c>
      <c r="G355" s="37"/>
      <c r="H355" s="37"/>
      <c r="I355" s="189"/>
      <c r="J355" s="37"/>
      <c r="K355" s="37"/>
      <c r="L355" s="40"/>
      <c r="M355" s="190"/>
      <c r="N355" s="191"/>
      <c r="O355" s="65"/>
      <c r="P355" s="65"/>
      <c r="Q355" s="65"/>
      <c r="R355" s="65"/>
      <c r="S355" s="65"/>
      <c r="T355" s="66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T355" s="18" t="s">
        <v>163</v>
      </c>
      <c r="AU355" s="18" t="s">
        <v>83</v>
      </c>
    </row>
    <row r="356" spans="1:65" s="2" customFormat="1" ht="33" customHeight="1">
      <c r="A356" s="35"/>
      <c r="B356" s="36"/>
      <c r="C356" s="174" t="s">
        <v>688</v>
      </c>
      <c r="D356" s="174" t="s">
        <v>156</v>
      </c>
      <c r="E356" s="175" t="s">
        <v>674</v>
      </c>
      <c r="F356" s="176" t="s">
        <v>675</v>
      </c>
      <c r="G356" s="177" t="s">
        <v>205</v>
      </c>
      <c r="H356" s="178">
        <v>10.42</v>
      </c>
      <c r="I356" s="179"/>
      <c r="J356" s="180">
        <f>ROUND(I356*H356,2)</f>
        <v>0</v>
      </c>
      <c r="K356" s="176" t="s">
        <v>160</v>
      </c>
      <c r="L356" s="40"/>
      <c r="M356" s="181" t="s">
        <v>19</v>
      </c>
      <c r="N356" s="182" t="s">
        <v>44</v>
      </c>
      <c r="O356" s="65"/>
      <c r="P356" s="183">
        <f>O356*H356</f>
        <v>0</v>
      </c>
      <c r="Q356" s="183">
        <v>0.0002</v>
      </c>
      <c r="R356" s="183">
        <f>Q356*H356</f>
        <v>0.002084</v>
      </c>
      <c r="S356" s="183">
        <v>0</v>
      </c>
      <c r="T356" s="184">
        <f>S356*H356</f>
        <v>0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R356" s="185" t="s">
        <v>212</v>
      </c>
      <c r="AT356" s="185" t="s">
        <v>156</v>
      </c>
      <c r="AU356" s="185" t="s">
        <v>83</v>
      </c>
      <c r="AY356" s="18" t="s">
        <v>153</v>
      </c>
      <c r="BE356" s="186">
        <f>IF(N356="základní",J356,0)</f>
        <v>0</v>
      </c>
      <c r="BF356" s="186">
        <f>IF(N356="snížená",J356,0)</f>
        <v>0</v>
      </c>
      <c r="BG356" s="186">
        <f>IF(N356="zákl. přenesená",J356,0)</f>
        <v>0</v>
      </c>
      <c r="BH356" s="186">
        <f>IF(N356="sníž. přenesená",J356,0)</f>
        <v>0</v>
      </c>
      <c r="BI356" s="186">
        <f>IF(N356="nulová",J356,0)</f>
        <v>0</v>
      </c>
      <c r="BJ356" s="18" t="s">
        <v>81</v>
      </c>
      <c r="BK356" s="186">
        <f>ROUND(I356*H356,2)</f>
        <v>0</v>
      </c>
      <c r="BL356" s="18" t="s">
        <v>212</v>
      </c>
      <c r="BM356" s="185" t="s">
        <v>946</v>
      </c>
    </row>
    <row r="357" spans="1:47" s="2" customFormat="1" ht="11.25">
      <c r="A357" s="35"/>
      <c r="B357" s="36"/>
      <c r="C357" s="37"/>
      <c r="D357" s="187" t="s">
        <v>163</v>
      </c>
      <c r="E357" s="37"/>
      <c r="F357" s="188" t="s">
        <v>677</v>
      </c>
      <c r="G357" s="37"/>
      <c r="H357" s="37"/>
      <c r="I357" s="189"/>
      <c r="J357" s="37"/>
      <c r="K357" s="37"/>
      <c r="L357" s="40"/>
      <c r="M357" s="190"/>
      <c r="N357" s="191"/>
      <c r="O357" s="65"/>
      <c r="P357" s="65"/>
      <c r="Q357" s="65"/>
      <c r="R357" s="65"/>
      <c r="S357" s="65"/>
      <c r="T357" s="66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T357" s="18" t="s">
        <v>163</v>
      </c>
      <c r="AU357" s="18" t="s">
        <v>83</v>
      </c>
    </row>
    <row r="358" spans="2:51" s="13" customFormat="1" ht="11.25">
      <c r="B358" s="192"/>
      <c r="C358" s="193"/>
      <c r="D358" s="194" t="s">
        <v>165</v>
      </c>
      <c r="E358" s="195" t="s">
        <v>19</v>
      </c>
      <c r="F358" s="196" t="s">
        <v>947</v>
      </c>
      <c r="G358" s="193"/>
      <c r="H358" s="197">
        <v>3.06</v>
      </c>
      <c r="I358" s="198"/>
      <c r="J358" s="193"/>
      <c r="K358" s="193"/>
      <c r="L358" s="199"/>
      <c r="M358" s="200"/>
      <c r="N358" s="201"/>
      <c r="O358" s="201"/>
      <c r="P358" s="201"/>
      <c r="Q358" s="201"/>
      <c r="R358" s="201"/>
      <c r="S358" s="201"/>
      <c r="T358" s="202"/>
      <c r="AT358" s="203" t="s">
        <v>165</v>
      </c>
      <c r="AU358" s="203" t="s">
        <v>83</v>
      </c>
      <c r="AV358" s="13" t="s">
        <v>83</v>
      </c>
      <c r="AW358" s="13" t="s">
        <v>34</v>
      </c>
      <c r="AX358" s="13" t="s">
        <v>73</v>
      </c>
      <c r="AY358" s="203" t="s">
        <v>153</v>
      </c>
    </row>
    <row r="359" spans="2:51" s="13" customFormat="1" ht="11.25">
      <c r="B359" s="192"/>
      <c r="C359" s="193"/>
      <c r="D359" s="194" t="s">
        <v>165</v>
      </c>
      <c r="E359" s="195" t="s">
        <v>19</v>
      </c>
      <c r="F359" s="196" t="s">
        <v>948</v>
      </c>
      <c r="G359" s="193"/>
      <c r="H359" s="197">
        <v>4.04</v>
      </c>
      <c r="I359" s="198"/>
      <c r="J359" s="193"/>
      <c r="K359" s="193"/>
      <c r="L359" s="199"/>
      <c r="M359" s="200"/>
      <c r="N359" s="201"/>
      <c r="O359" s="201"/>
      <c r="P359" s="201"/>
      <c r="Q359" s="201"/>
      <c r="R359" s="201"/>
      <c r="S359" s="201"/>
      <c r="T359" s="202"/>
      <c r="AT359" s="203" t="s">
        <v>165</v>
      </c>
      <c r="AU359" s="203" t="s">
        <v>83</v>
      </c>
      <c r="AV359" s="13" t="s">
        <v>83</v>
      </c>
      <c r="AW359" s="13" t="s">
        <v>34</v>
      </c>
      <c r="AX359" s="13" t="s">
        <v>73</v>
      </c>
      <c r="AY359" s="203" t="s">
        <v>153</v>
      </c>
    </row>
    <row r="360" spans="2:51" s="13" customFormat="1" ht="11.25">
      <c r="B360" s="192"/>
      <c r="C360" s="193"/>
      <c r="D360" s="194" t="s">
        <v>165</v>
      </c>
      <c r="E360" s="195" t="s">
        <v>19</v>
      </c>
      <c r="F360" s="196" t="s">
        <v>949</v>
      </c>
      <c r="G360" s="193"/>
      <c r="H360" s="197">
        <v>3.32</v>
      </c>
      <c r="I360" s="198"/>
      <c r="J360" s="193"/>
      <c r="K360" s="193"/>
      <c r="L360" s="199"/>
      <c r="M360" s="200"/>
      <c r="N360" s="201"/>
      <c r="O360" s="201"/>
      <c r="P360" s="201"/>
      <c r="Q360" s="201"/>
      <c r="R360" s="201"/>
      <c r="S360" s="201"/>
      <c r="T360" s="202"/>
      <c r="AT360" s="203" t="s">
        <v>165</v>
      </c>
      <c r="AU360" s="203" t="s">
        <v>83</v>
      </c>
      <c r="AV360" s="13" t="s">
        <v>83</v>
      </c>
      <c r="AW360" s="13" t="s">
        <v>34</v>
      </c>
      <c r="AX360" s="13" t="s">
        <v>73</v>
      </c>
      <c r="AY360" s="203" t="s">
        <v>153</v>
      </c>
    </row>
    <row r="361" spans="2:51" s="14" customFormat="1" ht="11.25">
      <c r="B361" s="204"/>
      <c r="C361" s="205"/>
      <c r="D361" s="194" t="s">
        <v>165</v>
      </c>
      <c r="E361" s="206" t="s">
        <v>19</v>
      </c>
      <c r="F361" s="207" t="s">
        <v>184</v>
      </c>
      <c r="G361" s="205"/>
      <c r="H361" s="208">
        <v>10.42</v>
      </c>
      <c r="I361" s="209"/>
      <c r="J361" s="205"/>
      <c r="K361" s="205"/>
      <c r="L361" s="210"/>
      <c r="M361" s="211"/>
      <c r="N361" s="212"/>
      <c r="O361" s="212"/>
      <c r="P361" s="212"/>
      <c r="Q361" s="212"/>
      <c r="R361" s="212"/>
      <c r="S361" s="212"/>
      <c r="T361" s="213"/>
      <c r="AT361" s="214" t="s">
        <v>165</v>
      </c>
      <c r="AU361" s="214" t="s">
        <v>83</v>
      </c>
      <c r="AV361" s="14" t="s">
        <v>161</v>
      </c>
      <c r="AW361" s="14" t="s">
        <v>34</v>
      </c>
      <c r="AX361" s="14" t="s">
        <v>81</v>
      </c>
      <c r="AY361" s="214" t="s">
        <v>153</v>
      </c>
    </row>
    <row r="362" spans="1:65" s="2" customFormat="1" ht="16.5" customHeight="1">
      <c r="A362" s="35"/>
      <c r="B362" s="36"/>
      <c r="C362" s="215" t="s">
        <v>692</v>
      </c>
      <c r="D362" s="215" t="s">
        <v>298</v>
      </c>
      <c r="E362" s="216" t="s">
        <v>680</v>
      </c>
      <c r="F362" s="217" t="s">
        <v>681</v>
      </c>
      <c r="G362" s="218" t="s">
        <v>205</v>
      </c>
      <c r="H362" s="219">
        <v>12</v>
      </c>
      <c r="I362" s="220"/>
      <c r="J362" s="221">
        <f>ROUND(I362*H362,2)</f>
        <v>0</v>
      </c>
      <c r="K362" s="217" t="s">
        <v>206</v>
      </c>
      <c r="L362" s="222"/>
      <c r="M362" s="223" t="s">
        <v>19</v>
      </c>
      <c r="N362" s="224" t="s">
        <v>44</v>
      </c>
      <c r="O362" s="65"/>
      <c r="P362" s="183">
        <f>O362*H362</f>
        <v>0</v>
      </c>
      <c r="Q362" s="183">
        <v>8E-05</v>
      </c>
      <c r="R362" s="183">
        <f>Q362*H362</f>
        <v>0.0009600000000000001</v>
      </c>
      <c r="S362" s="183">
        <v>0</v>
      </c>
      <c r="T362" s="184">
        <f>S362*H362</f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185" t="s">
        <v>302</v>
      </c>
      <c r="AT362" s="185" t="s">
        <v>298</v>
      </c>
      <c r="AU362" s="185" t="s">
        <v>83</v>
      </c>
      <c r="AY362" s="18" t="s">
        <v>153</v>
      </c>
      <c r="BE362" s="186">
        <f>IF(N362="základní",J362,0)</f>
        <v>0</v>
      </c>
      <c r="BF362" s="186">
        <f>IF(N362="snížená",J362,0)</f>
        <v>0</v>
      </c>
      <c r="BG362" s="186">
        <f>IF(N362="zákl. přenesená",J362,0)</f>
        <v>0</v>
      </c>
      <c r="BH362" s="186">
        <f>IF(N362="sníž. přenesená",J362,0)</f>
        <v>0</v>
      </c>
      <c r="BI362" s="186">
        <f>IF(N362="nulová",J362,0)</f>
        <v>0</v>
      </c>
      <c r="BJ362" s="18" t="s">
        <v>81</v>
      </c>
      <c r="BK362" s="186">
        <f>ROUND(I362*H362,2)</f>
        <v>0</v>
      </c>
      <c r="BL362" s="18" t="s">
        <v>212</v>
      </c>
      <c r="BM362" s="185" t="s">
        <v>950</v>
      </c>
    </row>
    <row r="363" spans="1:65" s="2" customFormat="1" ht="37.9" customHeight="1">
      <c r="A363" s="35"/>
      <c r="B363" s="36"/>
      <c r="C363" s="174" t="s">
        <v>699</v>
      </c>
      <c r="D363" s="174" t="s">
        <v>156</v>
      </c>
      <c r="E363" s="175" t="s">
        <v>684</v>
      </c>
      <c r="F363" s="176" t="s">
        <v>685</v>
      </c>
      <c r="G363" s="177" t="s">
        <v>159</v>
      </c>
      <c r="H363" s="178">
        <v>17.842</v>
      </c>
      <c r="I363" s="179"/>
      <c r="J363" s="180">
        <f>ROUND(I363*H363,2)</f>
        <v>0</v>
      </c>
      <c r="K363" s="176" t="s">
        <v>160</v>
      </c>
      <c r="L363" s="40"/>
      <c r="M363" s="181" t="s">
        <v>19</v>
      </c>
      <c r="N363" s="182" t="s">
        <v>44</v>
      </c>
      <c r="O363" s="65"/>
      <c r="P363" s="183">
        <f>O363*H363</f>
        <v>0</v>
      </c>
      <c r="Q363" s="183">
        <v>0.006</v>
      </c>
      <c r="R363" s="183">
        <f>Q363*H363</f>
        <v>0.107052</v>
      </c>
      <c r="S363" s="183">
        <v>0</v>
      </c>
      <c r="T363" s="184">
        <f>S363*H363</f>
        <v>0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185" t="s">
        <v>212</v>
      </c>
      <c r="AT363" s="185" t="s">
        <v>156</v>
      </c>
      <c r="AU363" s="185" t="s">
        <v>83</v>
      </c>
      <c r="AY363" s="18" t="s">
        <v>153</v>
      </c>
      <c r="BE363" s="186">
        <f>IF(N363="základní",J363,0)</f>
        <v>0</v>
      </c>
      <c r="BF363" s="186">
        <f>IF(N363="snížená",J363,0)</f>
        <v>0</v>
      </c>
      <c r="BG363" s="186">
        <f>IF(N363="zákl. přenesená",J363,0)</f>
        <v>0</v>
      </c>
      <c r="BH363" s="186">
        <f>IF(N363="sníž. přenesená",J363,0)</f>
        <v>0</v>
      </c>
      <c r="BI363" s="186">
        <f>IF(N363="nulová",J363,0)</f>
        <v>0</v>
      </c>
      <c r="BJ363" s="18" t="s">
        <v>81</v>
      </c>
      <c r="BK363" s="186">
        <f>ROUND(I363*H363,2)</f>
        <v>0</v>
      </c>
      <c r="BL363" s="18" t="s">
        <v>212</v>
      </c>
      <c r="BM363" s="185" t="s">
        <v>951</v>
      </c>
    </row>
    <row r="364" spans="1:47" s="2" customFormat="1" ht="11.25">
      <c r="A364" s="35"/>
      <c r="B364" s="36"/>
      <c r="C364" s="37"/>
      <c r="D364" s="187" t="s">
        <v>163</v>
      </c>
      <c r="E364" s="37"/>
      <c r="F364" s="188" t="s">
        <v>687</v>
      </c>
      <c r="G364" s="37"/>
      <c r="H364" s="37"/>
      <c r="I364" s="189"/>
      <c r="J364" s="37"/>
      <c r="K364" s="37"/>
      <c r="L364" s="40"/>
      <c r="M364" s="190"/>
      <c r="N364" s="191"/>
      <c r="O364" s="65"/>
      <c r="P364" s="65"/>
      <c r="Q364" s="65"/>
      <c r="R364" s="65"/>
      <c r="S364" s="65"/>
      <c r="T364" s="66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T364" s="18" t="s">
        <v>163</v>
      </c>
      <c r="AU364" s="18" t="s">
        <v>83</v>
      </c>
    </row>
    <row r="365" spans="1:65" s="2" customFormat="1" ht="24.2" customHeight="1">
      <c r="A365" s="35"/>
      <c r="B365" s="36"/>
      <c r="C365" s="215" t="s">
        <v>705</v>
      </c>
      <c r="D365" s="215" t="s">
        <v>298</v>
      </c>
      <c r="E365" s="216" t="s">
        <v>689</v>
      </c>
      <c r="F365" s="217" t="s">
        <v>690</v>
      </c>
      <c r="G365" s="218" t="s">
        <v>159</v>
      </c>
      <c r="H365" s="219">
        <v>20</v>
      </c>
      <c r="I365" s="220"/>
      <c r="J365" s="221">
        <f>ROUND(I365*H365,2)</f>
        <v>0</v>
      </c>
      <c r="K365" s="217" t="s">
        <v>206</v>
      </c>
      <c r="L365" s="222"/>
      <c r="M365" s="223" t="s">
        <v>19</v>
      </c>
      <c r="N365" s="224" t="s">
        <v>44</v>
      </c>
      <c r="O365" s="65"/>
      <c r="P365" s="183">
        <f>O365*H365</f>
        <v>0</v>
      </c>
      <c r="Q365" s="183">
        <v>0.0118</v>
      </c>
      <c r="R365" s="183">
        <f>Q365*H365</f>
        <v>0.236</v>
      </c>
      <c r="S365" s="183">
        <v>0</v>
      </c>
      <c r="T365" s="184">
        <f>S365*H365</f>
        <v>0</v>
      </c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R365" s="185" t="s">
        <v>302</v>
      </c>
      <c r="AT365" s="185" t="s">
        <v>298</v>
      </c>
      <c r="AU365" s="185" t="s">
        <v>83</v>
      </c>
      <c r="AY365" s="18" t="s">
        <v>153</v>
      </c>
      <c r="BE365" s="186">
        <f>IF(N365="základní",J365,0)</f>
        <v>0</v>
      </c>
      <c r="BF365" s="186">
        <f>IF(N365="snížená",J365,0)</f>
        <v>0</v>
      </c>
      <c r="BG365" s="186">
        <f>IF(N365="zákl. přenesená",J365,0)</f>
        <v>0</v>
      </c>
      <c r="BH365" s="186">
        <f>IF(N365="sníž. přenesená",J365,0)</f>
        <v>0</v>
      </c>
      <c r="BI365" s="186">
        <f>IF(N365="nulová",J365,0)</f>
        <v>0</v>
      </c>
      <c r="BJ365" s="18" t="s">
        <v>81</v>
      </c>
      <c r="BK365" s="186">
        <f>ROUND(I365*H365,2)</f>
        <v>0</v>
      </c>
      <c r="BL365" s="18" t="s">
        <v>212</v>
      </c>
      <c r="BM365" s="185" t="s">
        <v>952</v>
      </c>
    </row>
    <row r="366" spans="1:65" s="2" customFormat="1" ht="49.15" customHeight="1">
      <c r="A366" s="35"/>
      <c r="B366" s="36"/>
      <c r="C366" s="174" t="s">
        <v>710</v>
      </c>
      <c r="D366" s="174" t="s">
        <v>156</v>
      </c>
      <c r="E366" s="175" t="s">
        <v>786</v>
      </c>
      <c r="F366" s="176" t="s">
        <v>787</v>
      </c>
      <c r="G366" s="177" t="s">
        <v>249</v>
      </c>
      <c r="H366" s="178">
        <v>0.717</v>
      </c>
      <c r="I366" s="179"/>
      <c r="J366" s="180">
        <f>ROUND(I366*H366,2)</f>
        <v>0</v>
      </c>
      <c r="K366" s="176" t="s">
        <v>160</v>
      </c>
      <c r="L366" s="40"/>
      <c r="M366" s="181" t="s">
        <v>19</v>
      </c>
      <c r="N366" s="182" t="s">
        <v>44</v>
      </c>
      <c r="O366" s="65"/>
      <c r="P366" s="183">
        <f>O366*H366</f>
        <v>0</v>
      </c>
      <c r="Q366" s="183">
        <v>0</v>
      </c>
      <c r="R366" s="183">
        <f>Q366*H366</f>
        <v>0</v>
      </c>
      <c r="S366" s="183">
        <v>0</v>
      </c>
      <c r="T366" s="184">
        <f>S366*H366</f>
        <v>0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185" t="s">
        <v>212</v>
      </c>
      <c r="AT366" s="185" t="s">
        <v>156</v>
      </c>
      <c r="AU366" s="185" t="s">
        <v>83</v>
      </c>
      <c r="AY366" s="18" t="s">
        <v>153</v>
      </c>
      <c r="BE366" s="186">
        <f>IF(N366="základní",J366,0)</f>
        <v>0</v>
      </c>
      <c r="BF366" s="186">
        <f>IF(N366="snížená",J366,0)</f>
        <v>0</v>
      </c>
      <c r="BG366" s="186">
        <f>IF(N366="zákl. přenesená",J366,0)</f>
        <v>0</v>
      </c>
      <c r="BH366" s="186">
        <f>IF(N366="sníž. přenesená",J366,0)</f>
        <v>0</v>
      </c>
      <c r="BI366" s="186">
        <f>IF(N366="nulová",J366,0)</f>
        <v>0</v>
      </c>
      <c r="BJ366" s="18" t="s">
        <v>81</v>
      </c>
      <c r="BK366" s="186">
        <f>ROUND(I366*H366,2)</f>
        <v>0</v>
      </c>
      <c r="BL366" s="18" t="s">
        <v>212</v>
      </c>
      <c r="BM366" s="185" t="s">
        <v>953</v>
      </c>
    </row>
    <row r="367" spans="1:47" s="2" customFormat="1" ht="11.25">
      <c r="A367" s="35"/>
      <c r="B367" s="36"/>
      <c r="C367" s="37"/>
      <c r="D367" s="187" t="s">
        <v>163</v>
      </c>
      <c r="E367" s="37"/>
      <c r="F367" s="188" t="s">
        <v>789</v>
      </c>
      <c r="G367" s="37"/>
      <c r="H367" s="37"/>
      <c r="I367" s="189"/>
      <c r="J367" s="37"/>
      <c r="K367" s="37"/>
      <c r="L367" s="40"/>
      <c r="M367" s="190"/>
      <c r="N367" s="191"/>
      <c r="O367" s="65"/>
      <c r="P367" s="65"/>
      <c r="Q367" s="65"/>
      <c r="R367" s="65"/>
      <c r="S367" s="65"/>
      <c r="T367" s="66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T367" s="18" t="s">
        <v>163</v>
      </c>
      <c r="AU367" s="18" t="s">
        <v>83</v>
      </c>
    </row>
    <row r="368" spans="2:63" s="12" customFormat="1" ht="22.9" customHeight="1">
      <c r="B368" s="158"/>
      <c r="C368" s="159"/>
      <c r="D368" s="160" t="s">
        <v>72</v>
      </c>
      <c r="E368" s="172" t="s">
        <v>697</v>
      </c>
      <c r="F368" s="172" t="s">
        <v>698</v>
      </c>
      <c r="G368" s="159"/>
      <c r="H368" s="159"/>
      <c r="I368" s="162"/>
      <c r="J368" s="173">
        <f>BK368</f>
        <v>0</v>
      </c>
      <c r="K368" s="159"/>
      <c r="L368" s="164"/>
      <c r="M368" s="165"/>
      <c r="N368" s="166"/>
      <c r="O368" s="166"/>
      <c r="P368" s="167">
        <f>SUM(P369:P377)</f>
        <v>0</v>
      </c>
      <c r="Q368" s="166"/>
      <c r="R368" s="167">
        <f>SUM(R369:R377)</f>
        <v>0.0015731999999999999</v>
      </c>
      <c r="S368" s="166"/>
      <c r="T368" s="168">
        <f>SUM(T369:T377)</f>
        <v>0</v>
      </c>
      <c r="AR368" s="169" t="s">
        <v>83</v>
      </c>
      <c r="AT368" s="170" t="s">
        <v>72</v>
      </c>
      <c r="AU368" s="170" t="s">
        <v>81</v>
      </c>
      <c r="AY368" s="169" t="s">
        <v>153</v>
      </c>
      <c r="BK368" s="171">
        <f>SUM(BK369:BK377)</f>
        <v>0</v>
      </c>
    </row>
    <row r="369" spans="1:65" s="2" customFormat="1" ht="24.2" customHeight="1">
      <c r="A369" s="35"/>
      <c r="B369" s="36"/>
      <c r="C369" s="174" t="s">
        <v>715</v>
      </c>
      <c r="D369" s="174" t="s">
        <v>156</v>
      </c>
      <c r="E369" s="175" t="s">
        <v>700</v>
      </c>
      <c r="F369" s="176" t="s">
        <v>701</v>
      </c>
      <c r="G369" s="177" t="s">
        <v>159</v>
      </c>
      <c r="H369" s="178">
        <v>4.14</v>
      </c>
      <c r="I369" s="179"/>
      <c r="J369" s="180">
        <f>ROUND(I369*H369,2)</f>
        <v>0</v>
      </c>
      <c r="K369" s="176" t="s">
        <v>160</v>
      </c>
      <c r="L369" s="40"/>
      <c r="M369" s="181" t="s">
        <v>19</v>
      </c>
      <c r="N369" s="182" t="s">
        <v>44</v>
      </c>
      <c r="O369" s="65"/>
      <c r="P369" s="183">
        <f>O369*H369</f>
        <v>0</v>
      </c>
      <c r="Q369" s="183">
        <v>2E-05</v>
      </c>
      <c r="R369" s="183">
        <f>Q369*H369</f>
        <v>8.280000000000001E-05</v>
      </c>
      <c r="S369" s="183">
        <v>0</v>
      </c>
      <c r="T369" s="184">
        <f>S369*H369</f>
        <v>0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185" t="s">
        <v>212</v>
      </c>
      <c r="AT369" s="185" t="s">
        <v>156</v>
      </c>
      <c r="AU369" s="185" t="s">
        <v>83</v>
      </c>
      <c r="AY369" s="18" t="s">
        <v>153</v>
      </c>
      <c r="BE369" s="186">
        <f>IF(N369="základní",J369,0)</f>
        <v>0</v>
      </c>
      <c r="BF369" s="186">
        <f>IF(N369="snížená",J369,0)</f>
        <v>0</v>
      </c>
      <c r="BG369" s="186">
        <f>IF(N369="zákl. přenesená",J369,0)</f>
        <v>0</v>
      </c>
      <c r="BH369" s="186">
        <f>IF(N369="sníž. přenesená",J369,0)</f>
        <v>0</v>
      </c>
      <c r="BI369" s="186">
        <f>IF(N369="nulová",J369,0)</f>
        <v>0</v>
      </c>
      <c r="BJ369" s="18" t="s">
        <v>81</v>
      </c>
      <c r="BK369" s="186">
        <f>ROUND(I369*H369,2)</f>
        <v>0</v>
      </c>
      <c r="BL369" s="18" t="s">
        <v>212</v>
      </c>
      <c r="BM369" s="185" t="s">
        <v>954</v>
      </c>
    </row>
    <row r="370" spans="1:47" s="2" customFormat="1" ht="11.25">
      <c r="A370" s="35"/>
      <c r="B370" s="36"/>
      <c r="C370" s="37"/>
      <c r="D370" s="187" t="s">
        <v>163</v>
      </c>
      <c r="E370" s="37"/>
      <c r="F370" s="188" t="s">
        <v>703</v>
      </c>
      <c r="G370" s="37"/>
      <c r="H370" s="37"/>
      <c r="I370" s="189"/>
      <c r="J370" s="37"/>
      <c r="K370" s="37"/>
      <c r="L370" s="40"/>
      <c r="M370" s="190"/>
      <c r="N370" s="191"/>
      <c r="O370" s="65"/>
      <c r="P370" s="65"/>
      <c r="Q370" s="65"/>
      <c r="R370" s="65"/>
      <c r="S370" s="65"/>
      <c r="T370" s="66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T370" s="18" t="s">
        <v>163</v>
      </c>
      <c r="AU370" s="18" t="s">
        <v>83</v>
      </c>
    </row>
    <row r="371" spans="2:51" s="13" customFormat="1" ht="11.25">
      <c r="B371" s="192"/>
      <c r="C371" s="193"/>
      <c r="D371" s="194" t="s">
        <v>165</v>
      </c>
      <c r="E371" s="195" t="s">
        <v>19</v>
      </c>
      <c r="F371" s="196" t="s">
        <v>704</v>
      </c>
      <c r="G371" s="193"/>
      <c r="H371" s="197">
        <v>4.14</v>
      </c>
      <c r="I371" s="198"/>
      <c r="J371" s="193"/>
      <c r="K371" s="193"/>
      <c r="L371" s="199"/>
      <c r="M371" s="200"/>
      <c r="N371" s="201"/>
      <c r="O371" s="201"/>
      <c r="P371" s="201"/>
      <c r="Q371" s="201"/>
      <c r="R371" s="201"/>
      <c r="S371" s="201"/>
      <c r="T371" s="202"/>
      <c r="AT371" s="203" t="s">
        <v>165</v>
      </c>
      <c r="AU371" s="203" t="s">
        <v>83</v>
      </c>
      <c r="AV371" s="13" t="s">
        <v>83</v>
      </c>
      <c r="AW371" s="13" t="s">
        <v>34</v>
      </c>
      <c r="AX371" s="13" t="s">
        <v>81</v>
      </c>
      <c r="AY371" s="203" t="s">
        <v>153</v>
      </c>
    </row>
    <row r="372" spans="1:65" s="2" customFormat="1" ht="37.9" customHeight="1">
      <c r="A372" s="35"/>
      <c r="B372" s="36"/>
      <c r="C372" s="174" t="s">
        <v>722</v>
      </c>
      <c r="D372" s="174" t="s">
        <v>156</v>
      </c>
      <c r="E372" s="175" t="s">
        <v>706</v>
      </c>
      <c r="F372" s="176" t="s">
        <v>707</v>
      </c>
      <c r="G372" s="177" t="s">
        <v>159</v>
      </c>
      <c r="H372" s="178">
        <v>4.14</v>
      </c>
      <c r="I372" s="179"/>
      <c r="J372" s="180">
        <f>ROUND(I372*H372,2)</f>
        <v>0</v>
      </c>
      <c r="K372" s="176" t="s">
        <v>160</v>
      </c>
      <c r="L372" s="40"/>
      <c r="M372" s="181" t="s">
        <v>19</v>
      </c>
      <c r="N372" s="182" t="s">
        <v>44</v>
      </c>
      <c r="O372" s="65"/>
      <c r="P372" s="183">
        <f>O372*H372</f>
        <v>0</v>
      </c>
      <c r="Q372" s="183">
        <v>7E-05</v>
      </c>
      <c r="R372" s="183">
        <f>Q372*H372</f>
        <v>0.00028979999999999994</v>
      </c>
      <c r="S372" s="183">
        <v>0</v>
      </c>
      <c r="T372" s="184">
        <f>S372*H372</f>
        <v>0</v>
      </c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R372" s="185" t="s">
        <v>212</v>
      </c>
      <c r="AT372" s="185" t="s">
        <v>156</v>
      </c>
      <c r="AU372" s="185" t="s">
        <v>83</v>
      </c>
      <c r="AY372" s="18" t="s">
        <v>153</v>
      </c>
      <c r="BE372" s="186">
        <f>IF(N372="základní",J372,0)</f>
        <v>0</v>
      </c>
      <c r="BF372" s="186">
        <f>IF(N372="snížená",J372,0)</f>
        <v>0</v>
      </c>
      <c r="BG372" s="186">
        <f>IF(N372="zákl. přenesená",J372,0)</f>
        <v>0</v>
      </c>
      <c r="BH372" s="186">
        <f>IF(N372="sníž. přenesená",J372,0)</f>
        <v>0</v>
      </c>
      <c r="BI372" s="186">
        <f>IF(N372="nulová",J372,0)</f>
        <v>0</v>
      </c>
      <c r="BJ372" s="18" t="s">
        <v>81</v>
      </c>
      <c r="BK372" s="186">
        <f>ROUND(I372*H372,2)</f>
        <v>0</v>
      </c>
      <c r="BL372" s="18" t="s">
        <v>212</v>
      </c>
      <c r="BM372" s="185" t="s">
        <v>955</v>
      </c>
    </row>
    <row r="373" spans="1:47" s="2" customFormat="1" ht="11.25">
      <c r="A373" s="35"/>
      <c r="B373" s="36"/>
      <c r="C373" s="37"/>
      <c r="D373" s="187" t="s">
        <v>163</v>
      </c>
      <c r="E373" s="37"/>
      <c r="F373" s="188" t="s">
        <v>709</v>
      </c>
      <c r="G373" s="37"/>
      <c r="H373" s="37"/>
      <c r="I373" s="189"/>
      <c r="J373" s="37"/>
      <c r="K373" s="37"/>
      <c r="L373" s="40"/>
      <c r="M373" s="190"/>
      <c r="N373" s="191"/>
      <c r="O373" s="65"/>
      <c r="P373" s="65"/>
      <c r="Q373" s="65"/>
      <c r="R373" s="65"/>
      <c r="S373" s="65"/>
      <c r="T373" s="66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T373" s="18" t="s">
        <v>163</v>
      </c>
      <c r="AU373" s="18" t="s">
        <v>83</v>
      </c>
    </row>
    <row r="374" spans="1:65" s="2" customFormat="1" ht="24.2" customHeight="1">
      <c r="A374" s="35"/>
      <c r="B374" s="36"/>
      <c r="C374" s="174" t="s">
        <v>728</v>
      </c>
      <c r="D374" s="174" t="s">
        <v>156</v>
      </c>
      <c r="E374" s="175" t="s">
        <v>711</v>
      </c>
      <c r="F374" s="176" t="s">
        <v>712</v>
      </c>
      <c r="G374" s="177" t="s">
        <v>159</v>
      </c>
      <c r="H374" s="178">
        <v>4.14</v>
      </c>
      <c r="I374" s="179"/>
      <c r="J374" s="180">
        <f>ROUND(I374*H374,2)</f>
        <v>0</v>
      </c>
      <c r="K374" s="176" t="s">
        <v>160</v>
      </c>
      <c r="L374" s="40"/>
      <c r="M374" s="181" t="s">
        <v>19</v>
      </c>
      <c r="N374" s="182" t="s">
        <v>44</v>
      </c>
      <c r="O374" s="65"/>
      <c r="P374" s="183">
        <f>O374*H374</f>
        <v>0</v>
      </c>
      <c r="Q374" s="183">
        <v>0.00017</v>
      </c>
      <c r="R374" s="183">
        <f>Q374*H374</f>
        <v>0.0007038</v>
      </c>
      <c r="S374" s="183">
        <v>0</v>
      </c>
      <c r="T374" s="184">
        <f>S374*H374</f>
        <v>0</v>
      </c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R374" s="185" t="s">
        <v>212</v>
      </c>
      <c r="AT374" s="185" t="s">
        <v>156</v>
      </c>
      <c r="AU374" s="185" t="s">
        <v>83</v>
      </c>
      <c r="AY374" s="18" t="s">
        <v>153</v>
      </c>
      <c r="BE374" s="186">
        <f>IF(N374="základní",J374,0)</f>
        <v>0</v>
      </c>
      <c r="BF374" s="186">
        <f>IF(N374="snížená",J374,0)</f>
        <v>0</v>
      </c>
      <c r="BG374" s="186">
        <f>IF(N374="zákl. přenesená",J374,0)</f>
        <v>0</v>
      </c>
      <c r="BH374" s="186">
        <f>IF(N374="sníž. přenesená",J374,0)</f>
        <v>0</v>
      </c>
      <c r="BI374" s="186">
        <f>IF(N374="nulová",J374,0)</f>
        <v>0</v>
      </c>
      <c r="BJ374" s="18" t="s">
        <v>81</v>
      </c>
      <c r="BK374" s="186">
        <f>ROUND(I374*H374,2)</f>
        <v>0</v>
      </c>
      <c r="BL374" s="18" t="s">
        <v>212</v>
      </c>
      <c r="BM374" s="185" t="s">
        <v>956</v>
      </c>
    </row>
    <row r="375" spans="1:47" s="2" customFormat="1" ht="11.25">
      <c r="A375" s="35"/>
      <c r="B375" s="36"/>
      <c r="C375" s="37"/>
      <c r="D375" s="187" t="s">
        <v>163</v>
      </c>
      <c r="E375" s="37"/>
      <c r="F375" s="188" t="s">
        <v>714</v>
      </c>
      <c r="G375" s="37"/>
      <c r="H375" s="37"/>
      <c r="I375" s="189"/>
      <c r="J375" s="37"/>
      <c r="K375" s="37"/>
      <c r="L375" s="40"/>
      <c r="M375" s="190"/>
      <c r="N375" s="191"/>
      <c r="O375" s="65"/>
      <c r="P375" s="65"/>
      <c r="Q375" s="65"/>
      <c r="R375" s="65"/>
      <c r="S375" s="65"/>
      <c r="T375" s="66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T375" s="18" t="s">
        <v>163</v>
      </c>
      <c r="AU375" s="18" t="s">
        <v>83</v>
      </c>
    </row>
    <row r="376" spans="1:65" s="2" customFormat="1" ht="24.2" customHeight="1">
      <c r="A376" s="35"/>
      <c r="B376" s="36"/>
      <c r="C376" s="174" t="s">
        <v>735</v>
      </c>
      <c r="D376" s="174" t="s">
        <v>156</v>
      </c>
      <c r="E376" s="175" t="s">
        <v>716</v>
      </c>
      <c r="F376" s="176" t="s">
        <v>717</v>
      </c>
      <c r="G376" s="177" t="s">
        <v>159</v>
      </c>
      <c r="H376" s="178">
        <v>4.14</v>
      </c>
      <c r="I376" s="179"/>
      <c r="J376" s="180">
        <f>ROUND(I376*H376,2)</f>
        <v>0</v>
      </c>
      <c r="K376" s="176" t="s">
        <v>160</v>
      </c>
      <c r="L376" s="40"/>
      <c r="M376" s="181" t="s">
        <v>19</v>
      </c>
      <c r="N376" s="182" t="s">
        <v>44</v>
      </c>
      <c r="O376" s="65"/>
      <c r="P376" s="183">
        <f>O376*H376</f>
        <v>0</v>
      </c>
      <c r="Q376" s="183">
        <v>0.00012</v>
      </c>
      <c r="R376" s="183">
        <f>Q376*H376</f>
        <v>0.0004967999999999999</v>
      </c>
      <c r="S376" s="183">
        <v>0</v>
      </c>
      <c r="T376" s="184">
        <f>S376*H376</f>
        <v>0</v>
      </c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R376" s="185" t="s">
        <v>212</v>
      </c>
      <c r="AT376" s="185" t="s">
        <v>156</v>
      </c>
      <c r="AU376" s="185" t="s">
        <v>83</v>
      </c>
      <c r="AY376" s="18" t="s">
        <v>153</v>
      </c>
      <c r="BE376" s="186">
        <f>IF(N376="základní",J376,0)</f>
        <v>0</v>
      </c>
      <c r="BF376" s="186">
        <f>IF(N376="snížená",J376,0)</f>
        <v>0</v>
      </c>
      <c r="BG376" s="186">
        <f>IF(N376="zákl. přenesená",J376,0)</f>
        <v>0</v>
      </c>
      <c r="BH376" s="186">
        <f>IF(N376="sníž. přenesená",J376,0)</f>
        <v>0</v>
      </c>
      <c r="BI376" s="186">
        <f>IF(N376="nulová",J376,0)</f>
        <v>0</v>
      </c>
      <c r="BJ376" s="18" t="s">
        <v>81</v>
      </c>
      <c r="BK376" s="186">
        <f>ROUND(I376*H376,2)</f>
        <v>0</v>
      </c>
      <c r="BL376" s="18" t="s">
        <v>212</v>
      </c>
      <c r="BM376" s="185" t="s">
        <v>957</v>
      </c>
    </row>
    <row r="377" spans="1:47" s="2" customFormat="1" ht="11.25">
      <c r="A377" s="35"/>
      <c r="B377" s="36"/>
      <c r="C377" s="37"/>
      <c r="D377" s="187" t="s">
        <v>163</v>
      </c>
      <c r="E377" s="37"/>
      <c r="F377" s="188" t="s">
        <v>719</v>
      </c>
      <c r="G377" s="37"/>
      <c r="H377" s="37"/>
      <c r="I377" s="189"/>
      <c r="J377" s="37"/>
      <c r="K377" s="37"/>
      <c r="L377" s="40"/>
      <c r="M377" s="190"/>
      <c r="N377" s="191"/>
      <c r="O377" s="65"/>
      <c r="P377" s="65"/>
      <c r="Q377" s="65"/>
      <c r="R377" s="65"/>
      <c r="S377" s="65"/>
      <c r="T377" s="66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T377" s="18" t="s">
        <v>163</v>
      </c>
      <c r="AU377" s="18" t="s">
        <v>83</v>
      </c>
    </row>
    <row r="378" spans="2:63" s="12" customFormat="1" ht="22.9" customHeight="1">
      <c r="B378" s="158"/>
      <c r="C378" s="159"/>
      <c r="D378" s="160" t="s">
        <v>72</v>
      </c>
      <c r="E378" s="172" t="s">
        <v>720</v>
      </c>
      <c r="F378" s="172" t="s">
        <v>721</v>
      </c>
      <c r="G378" s="159"/>
      <c r="H378" s="159"/>
      <c r="I378" s="162"/>
      <c r="J378" s="173">
        <f>BK378</f>
        <v>0</v>
      </c>
      <c r="K378" s="159"/>
      <c r="L378" s="164"/>
      <c r="M378" s="165"/>
      <c r="N378" s="166"/>
      <c r="O378" s="166"/>
      <c r="P378" s="167">
        <f>SUM(P379:P383)</f>
        <v>0</v>
      </c>
      <c r="Q378" s="166"/>
      <c r="R378" s="167">
        <f>SUM(R379:R383)</f>
        <v>0.0059943186</v>
      </c>
      <c r="S378" s="166"/>
      <c r="T378" s="168">
        <f>SUM(T379:T383)</f>
        <v>0</v>
      </c>
      <c r="AR378" s="169" t="s">
        <v>83</v>
      </c>
      <c r="AT378" s="170" t="s">
        <v>72</v>
      </c>
      <c r="AU378" s="170" t="s">
        <v>81</v>
      </c>
      <c r="AY378" s="169" t="s">
        <v>153</v>
      </c>
      <c r="BK378" s="171">
        <f>SUM(BK379:BK383)</f>
        <v>0</v>
      </c>
    </row>
    <row r="379" spans="1:65" s="2" customFormat="1" ht="33" customHeight="1">
      <c r="A379" s="35"/>
      <c r="B379" s="36"/>
      <c r="C379" s="174" t="s">
        <v>958</v>
      </c>
      <c r="D379" s="174" t="s">
        <v>156</v>
      </c>
      <c r="E379" s="175" t="s">
        <v>723</v>
      </c>
      <c r="F379" s="176" t="s">
        <v>724</v>
      </c>
      <c r="G379" s="177" t="s">
        <v>159</v>
      </c>
      <c r="H379" s="178">
        <v>12.609</v>
      </c>
      <c r="I379" s="179"/>
      <c r="J379" s="180">
        <f>ROUND(I379*H379,2)</f>
        <v>0</v>
      </c>
      <c r="K379" s="176" t="s">
        <v>160</v>
      </c>
      <c r="L379" s="40"/>
      <c r="M379" s="181" t="s">
        <v>19</v>
      </c>
      <c r="N379" s="182" t="s">
        <v>44</v>
      </c>
      <c r="O379" s="65"/>
      <c r="P379" s="183">
        <f>O379*H379</f>
        <v>0</v>
      </c>
      <c r="Q379" s="183">
        <v>0.0002</v>
      </c>
      <c r="R379" s="183">
        <f>Q379*H379</f>
        <v>0.0025218000000000003</v>
      </c>
      <c r="S379" s="183">
        <v>0</v>
      </c>
      <c r="T379" s="184">
        <f>S379*H379</f>
        <v>0</v>
      </c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R379" s="185" t="s">
        <v>212</v>
      </c>
      <c r="AT379" s="185" t="s">
        <v>156</v>
      </c>
      <c r="AU379" s="185" t="s">
        <v>83</v>
      </c>
      <c r="AY379" s="18" t="s">
        <v>153</v>
      </c>
      <c r="BE379" s="186">
        <f>IF(N379="základní",J379,0)</f>
        <v>0</v>
      </c>
      <c r="BF379" s="186">
        <f>IF(N379="snížená",J379,0)</f>
        <v>0</v>
      </c>
      <c r="BG379" s="186">
        <f>IF(N379="zákl. přenesená",J379,0)</f>
        <v>0</v>
      </c>
      <c r="BH379" s="186">
        <f>IF(N379="sníž. přenesená",J379,0)</f>
        <v>0</v>
      </c>
      <c r="BI379" s="186">
        <f>IF(N379="nulová",J379,0)</f>
        <v>0</v>
      </c>
      <c r="BJ379" s="18" t="s">
        <v>81</v>
      </c>
      <c r="BK379" s="186">
        <f>ROUND(I379*H379,2)</f>
        <v>0</v>
      </c>
      <c r="BL379" s="18" t="s">
        <v>212</v>
      </c>
      <c r="BM379" s="185" t="s">
        <v>959</v>
      </c>
    </row>
    <row r="380" spans="1:47" s="2" customFormat="1" ht="11.25">
      <c r="A380" s="35"/>
      <c r="B380" s="36"/>
      <c r="C380" s="37"/>
      <c r="D380" s="187" t="s">
        <v>163</v>
      </c>
      <c r="E380" s="37"/>
      <c r="F380" s="188" t="s">
        <v>726</v>
      </c>
      <c r="G380" s="37"/>
      <c r="H380" s="37"/>
      <c r="I380" s="189"/>
      <c r="J380" s="37"/>
      <c r="K380" s="37"/>
      <c r="L380" s="40"/>
      <c r="M380" s="190"/>
      <c r="N380" s="191"/>
      <c r="O380" s="65"/>
      <c r="P380" s="65"/>
      <c r="Q380" s="65"/>
      <c r="R380" s="65"/>
      <c r="S380" s="65"/>
      <c r="T380" s="66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T380" s="18" t="s">
        <v>163</v>
      </c>
      <c r="AU380" s="18" t="s">
        <v>83</v>
      </c>
    </row>
    <row r="381" spans="2:51" s="13" customFormat="1" ht="22.5">
      <c r="B381" s="192"/>
      <c r="C381" s="193"/>
      <c r="D381" s="194" t="s">
        <v>165</v>
      </c>
      <c r="E381" s="195" t="s">
        <v>19</v>
      </c>
      <c r="F381" s="196" t="s">
        <v>960</v>
      </c>
      <c r="G381" s="193"/>
      <c r="H381" s="197">
        <v>12.609</v>
      </c>
      <c r="I381" s="198"/>
      <c r="J381" s="193"/>
      <c r="K381" s="193"/>
      <c r="L381" s="199"/>
      <c r="M381" s="200"/>
      <c r="N381" s="201"/>
      <c r="O381" s="201"/>
      <c r="P381" s="201"/>
      <c r="Q381" s="201"/>
      <c r="R381" s="201"/>
      <c r="S381" s="201"/>
      <c r="T381" s="202"/>
      <c r="AT381" s="203" t="s">
        <v>165</v>
      </c>
      <c r="AU381" s="203" t="s">
        <v>83</v>
      </c>
      <c r="AV381" s="13" t="s">
        <v>83</v>
      </c>
      <c r="AW381" s="13" t="s">
        <v>34</v>
      </c>
      <c r="AX381" s="13" t="s">
        <v>81</v>
      </c>
      <c r="AY381" s="203" t="s">
        <v>153</v>
      </c>
    </row>
    <row r="382" spans="1:65" s="2" customFormat="1" ht="33" customHeight="1">
      <c r="A382" s="35"/>
      <c r="B382" s="36"/>
      <c r="C382" s="174" t="s">
        <v>961</v>
      </c>
      <c r="D382" s="174" t="s">
        <v>156</v>
      </c>
      <c r="E382" s="175" t="s">
        <v>729</v>
      </c>
      <c r="F382" s="176" t="s">
        <v>730</v>
      </c>
      <c r="G382" s="177" t="s">
        <v>159</v>
      </c>
      <c r="H382" s="178">
        <v>12.609</v>
      </c>
      <c r="I382" s="179"/>
      <c r="J382" s="180">
        <f>ROUND(I382*H382,2)</f>
        <v>0</v>
      </c>
      <c r="K382" s="176" t="s">
        <v>160</v>
      </c>
      <c r="L382" s="40"/>
      <c r="M382" s="181" t="s">
        <v>19</v>
      </c>
      <c r="N382" s="182" t="s">
        <v>44</v>
      </c>
      <c r="O382" s="65"/>
      <c r="P382" s="183">
        <f>O382*H382</f>
        <v>0</v>
      </c>
      <c r="Q382" s="183">
        <v>0.0002754</v>
      </c>
      <c r="R382" s="183">
        <f>Q382*H382</f>
        <v>0.0034725186</v>
      </c>
      <c r="S382" s="183">
        <v>0</v>
      </c>
      <c r="T382" s="184">
        <f>S382*H382</f>
        <v>0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R382" s="185" t="s">
        <v>212</v>
      </c>
      <c r="AT382" s="185" t="s">
        <v>156</v>
      </c>
      <c r="AU382" s="185" t="s">
        <v>83</v>
      </c>
      <c r="AY382" s="18" t="s">
        <v>153</v>
      </c>
      <c r="BE382" s="186">
        <f>IF(N382="základní",J382,0)</f>
        <v>0</v>
      </c>
      <c r="BF382" s="186">
        <f>IF(N382="snížená",J382,0)</f>
        <v>0</v>
      </c>
      <c r="BG382" s="186">
        <f>IF(N382="zákl. přenesená",J382,0)</f>
        <v>0</v>
      </c>
      <c r="BH382" s="186">
        <f>IF(N382="sníž. přenesená",J382,0)</f>
        <v>0</v>
      </c>
      <c r="BI382" s="186">
        <f>IF(N382="nulová",J382,0)</f>
        <v>0</v>
      </c>
      <c r="BJ382" s="18" t="s">
        <v>81</v>
      </c>
      <c r="BK382" s="186">
        <f>ROUND(I382*H382,2)</f>
        <v>0</v>
      </c>
      <c r="BL382" s="18" t="s">
        <v>212</v>
      </c>
      <c r="BM382" s="185" t="s">
        <v>962</v>
      </c>
    </row>
    <row r="383" spans="1:47" s="2" customFormat="1" ht="11.25">
      <c r="A383" s="35"/>
      <c r="B383" s="36"/>
      <c r="C383" s="37"/>
      <c r="D383" s="187" t="s">
        <v>163</v>
      </c>
      <c r="E383" s="37"/>
      <c r="F383" s="188" t="s">
        <v>732</v>
      </c>
      <c r="G383" s="37"/>
      <c r="H383" s="37"/>
      <c r="I383" s="189"/>
      <c r="J383" s="37"/>
      <c r="K383" s="37"/>
      <c r="L383" s="40"/>
      <c r="M383" s="190"/>
      <c r="N383" s="191"/>
      <c r="O383" s="65"/>
      <c r="P383" s="65"/>
      <c r="Q383" s="65"/>
      <c r="R383" s="65"/>
      <c r="S383" s="65"/>
      <c r="T383" s="66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T383" s="18" t="s">
        <v>163</v>
      </c>
      <c r="AU383" s="18" t="s">
        <v>83</v>
      </c>
    </row>
    <row r="384" spans="2:63" s="12" customFormat="1" ht="25.9" customHeight="1">
      <c r="B384" s="158"/>
      <c r="C384" s="159"/>
      <c r="D384" s="160" t="s">
        <v>72</v>
      </c>
      <c r="E384" s="161" t="s">
        <v>108</v>
      </c>
      <c r="F384" s="161" t="s">
        <v>109</v>
      </c>
      <c r="G384" s="159"/>
      <c r="H384" s="159"/>
      <c r="I384" s="162"/>
      <c r="J384" s="163">
        <f>BK384</f>
        <v>0</v>
      </c>
      <c r="K384" s="159"/>
      <c r="L384" s="164"/>
      <c r="M384" s="165"/>
      <c r="N384" s="166"/>
      <c r="O384" s="166"/>
      <c r="P384" s="167">
        <f>P385</f>
        <v>0</v>
      </c>
      <c r="Q384" s="166"/>
      <c r="R384" s="167">
        <f>R385</f>
        <v>0</v>
      </c>
      <c r="S384" s="166"/>
      <c r="T384" s="168">
        <f>T385</f>
        <v>0</v>
      </c>
      <c r="AR384" s="169" t="s">
        <v>185</v>
      </c>
      <c r="AT384" s="170" t="s">
        <v>72</v>
      </c>
      <c r="AU384" s="170" t="s">
        <v>73</v>
      </c>
      <c r="AY384" s="169" t="s">
        <v>153</v>
      </c>
      <c r="BK384" s="171">
        <f>BK385</f>
        <v>0</v>
      </c>
    </row>
    <row r="385" spans="2:63" s="12" customFormat="1" ht="22.9" customHeight="1">
      <c r="B385" s="158"/>
      <c r="C385" s="159"/>
      <c r="D385" s="160" t="s">
        <v>72</v>
      </c>
      <c r="E385" s="172" t="s">
        <v>733</v>
      </c>
      <c r="F385" s="172" t="s">
        <v>734</v>
      </c>
      <c r="G385" s="159"/>
      <c r="H385" s="159"/>
      <c r="I385" s="162"/>
      <c r="J385" s="173">
        <f>BK385</f>
        <v>0</v>
      </c>
      <c r="K385" s="159"/>
      <c r="L385" s="164"/>
      <c r="M385" s="165"/>
      <c r="N385" s="166"/>
      <c r="O385" s="166"/>
      <c r="P385" s="167">
        <f>SUM(P386:P387)</f>
        <v>0</v>
      </c>
      <c r="Q385" s="166"/>
      <c r="R385" s="167">
        <f>SUM(R386:R387)</f>
        <v>0</v>
      </c>
      <c r="S385" s="166"/>
      <c r="T385" s="168">
        <f>SUM(T386:T387)</f>
        <v>0</v>
      </c>
      <c r="AR385" s="169" t="s">
        <v>185</v>
      </c>
      <c r="AT385" s="170" t="s">
        <v>72</v>
      </c>
      <c r="AU385" s="170" t="s">
        <v>81</v>
      </c>
      <c r="AY385" s="169" t="s">
        <v>153</v>
      </c>
      <c r="BK385" s="171">
        <f>SUM(BK386:BK387)</f>
        <v>0</v>
      </c>
    </row>
    <row r="386" spans="1:65" s="2" customFormat="1" ht="16.5" customHeight="1">
      <c r="A386" s="35"/>
      <c r="B386" s="36"/>
      <c r="C386" s="174" t="s">
        <v>963</v>
      </c>
      <c r="D386" s="174" t="s">
        <v>156</v>
      </c>
      <c r="E386" s="175" t="s">
        <v>736</v>
      </c>
      <c r="F386" s="176" t="s">
        <v>737</v>
      </c>
      <c r="G386" s="177" t="s">
        <v>384</v>
      </c>
      <c r="H386" s="178">
        <v>1</v>
      </c>
      <c r="I386" s="179"/>
      <c r="J386" s="180">
        <f>ROUND(I386*H386,2)</f>
        <v>0</v>
      </c>
      <c r="K386" s="176" t="s">
        <v>160</v>
      </c>
      <c r="L386" s="40"/>
      <c r="M386" s="181" t="s">
        <v>19</v>
      </c>
      <c r="N386" s="182" t="s">
        <v>44</v>
      </c>
      <c r="O386" s="65"/>
      <c r="P386" s="183">
        <f>O386*H386</f>
        <v>0</v>
      </c>
      <c r="Q386" s="183">
        <v>0</v>
      </c>
      <c r="R386" s="183">
        <f>Q386*H386</f>
        <v>0</v>
      </c>
      <c r="S386" s="183">
        <v>0</v>
      </c>
      <c r="T386" s="184">
        <f>S386*H386</f>
        <v>0</v>
      </c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R386" s="185" t="s">
        <v>738</v>
      </c>
      <c r="AT386" s="185" t="s">
        <v>156</v>
      </c>
      <c r="AU386" s="185" t="s">
        <v>83</v>
      </c>
      <c r="AY386" s="18" t="s">
        <v>153</v>
      </c>
      <c r="BE386" s="186">
        <f>IF(N386="základní",J386,0)</f>
        <v>0</v>
      </c>
      <c r="BF386" s="186">
        <f>IF(N386="snížená",J386,0)</f>
        <v>0</v>
      </c>
      <c r="BG386" s="186">
        <f>IF(N386="zákl. přenesená",J386,0)</f>
        <v>0</v>
      </c>
      <c r="BH386" s="186">
        <f>IF(N386="sníž. přenesená",J386,0)</f>
        <v>0</v>
      </c>
      <c r="BI386" s="186">
        <f>IF(N386="nulová",J386,0)</f>
        <v>0</v>
      </c>
      <c r="BJ386" s="18" t="s">
        <v>81</v>
      </c>
      <c r="BK386" s="186">
        <f>ROUND(I386*H386,2)</f>
        <v>0</v>
      </c>
      <c r="BL386" s="18" t="s">
        <v>738</v>
      </c>
      <c r="BM386" s="185" t="s">
        <v>964</v>
      </c>
    </row>
    <row r="387" spans="1:47" s="2" customFormat="1" ht="11.25">
      <c r="A387" s="35"/>
      <c r="B387" s="36"/>
      <c r="C387" s="37"/>
      <c r="D387" s="187" t="s">
        <v>163</v>
      </c>
      <c r="E387" s="37"/>
      <c r="F387" s="188" t="s">
        <v>740</v>
      </c>
      <c r="G387" s="37"/>
      <c r="H387" s="37"/>
      <c r="I387" s="189"/>
      <c r="J387" s="37"/>
      <c r="K387" s="37"/>
      <c r="L387" s="40"/>
      <c r="M387" s="225"/>
      <c r="N387" s="226"/>
      <c r="O387" s="227"/>
      <c r="P387" s="227"/>
      <c r="Q387" s="227"/>
      <c r="R387" s="227"/>
      <c r="S387" s="227"/>
      <c r="T387" s="228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T387" s="18" t="s">
        <v>163</v>
      </c>
      <c r="AU387" s="18" t="s">
        <v>83</v>
      </c>
    </row>
    <row r="388" spans="1:31" s="2" customFormat="1" ht="6.95" customHeight="1">
      <c r="A388" s="35"/>
      <c r="B388" s="48"/>
      <c r="C388" s="49"/>
      <c r="D388" s="49"/>
      <c r="E388" s="49"/>
      <c r="F388" s="49"/>
      <c r="G388" s="49"/>
      <c r="H388" s="49"/>
      <c r="I388" s="49"/>
      <c r="J388" s="49"/>
      <c r="K388" s="49"/>
      <c r="L388" s="40"/>
      <c r="M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</row>
  </sheetData>
  <sheetProtection algorithmName="SHA-512" hashValue="8esqB5i2w3KG7QVRCNHNm3OT4ftSdHSeDIRTEFmGw4oPjFY4+Mf93CpNg51X3AFnilfcUdcTumVuiEvjESa8HQ==" saltValue="tzehrQvD58nINE0EeuAQnTh0aRGm4Sm2kOe/3RVqPYb51h4qXrMjrDaAQfM7e+ra5pJaxJuM3CV2smEf6KV29w==" spinCount="100000" sheet="1" objects="1" scenarios="1" formatColumns="0" formatRows="0" autoFilter="0"/>
  <autoFilter ref="C99:K387"/>
  <mergeCells count="9">
    <mergeCell ref="E50:H50"/>
    <mergeCell ref="E90:H90"/>
    <mergeCell ref="E92:H92"/>
    <mergeCell ref="L2:V2"/>
    <mergeCell ref="E7:H7"/>
    <mergeCell ref="E9:H9"/>
    <mergeCell ref="E18:H18"/>
    <mergeCell ref="E27:H27"/>
    <mergeCell ref="E48:H48"/>
  </mergeCells>
  <hyperlinks>
    <hyperlink ref="F104" r:id="rId1" display="https://podminky.urs.cz/item/CS_URS_2024_01/612135101"/>
    <hyperlink ref="F107" r:id="rId2" display="https://podminky.urs.cz/item/CS_URS_2024_01/611131121"/>
    <hyperlink ref="F113" r:id="rId3" display="https://podminky.urs.cz/item/CS_URS_2024_01/611321141"/>
    <hyperlink ref="F115" r:id="rId4" display="https://podminky.urs.cz/item/CS_URS_2024_01/612131121"/>
    <hyperlink ref="F121" r:id="rId5" display="https://podminky.urs.cz/item/CS_URS_2024_01/612321141"/>
    <hyperlink ref="F124" r:id="rId6" display="https://podminky.urs.cz/item/CS_URS_2024_01/949101111"/>
    <hyperlink ref="F126" r:id="rId7" display="https://podminky.urs.cz/item/CS_URS_2024_01/965081223"/>
    <hyperlink ref="F134" r:id="rId8" display="https://podminky.urs.cz/item/CS_URS_2024_01/971033331"/>
    <hyperlink ref="F137" r:id="rId9" display="https://podminky.urs.cz/item/CS_URS_2024_01/978059541"/>
    <hyperlink ref="F143" r:id="rId10" display="https://podminky.urs.cz/item/CS_URS_2024_01/978011191"/>
    <hyperlink ref="F149" r:id="rId11" display="https://podminky.urs.cz/item/CS_URS_2024_01/978013191"/>
    <hyperlink ref="F155" r:id="rId12" display="https://podminky.urs.cz/item/CS_URS_2024_01/962031133"/>
    <hyperlink ref="F160" r:id="rId13" display="https://podminky.urs.cz/item/CS_URS_2024_01/997013116"/>
    <hyperlink ref="F162" r:id="rId14" display="https://podminky.urs.cz/item/CS_URS_2024_01/997013501"/>
    <hyperlink ref="F164" r:id="rId15" display="https://podminky.urs.cz/item/CS_URS_2024_01/997013509"/>
    <hyperlink ref="F167" r:id="rId16" display="https://podminky.urs.cz/item/CS_URS_2024_01/997013607"/>
    <hyperlink ref="F170" r:id="rId17" display="https://podminky.urs.cz/item/CS_URS_2024_01/997013631"/>
    <hyperlink ref="F174" r:id="rId18" display="https://podminky.urs.cz/item/CS_URS_2024_01/711131811"/>
    <hyperlink ref="F180" r:id="rId19" display="https://podminky.urs.cz/item/CS_URS_2024_01/711191101"/>
    <hyperlink ref="F186" r:id="rId20" display="https://podminky.urs.cz/item/CS_URS_2024_01/711192101"/>
    <hyperlink ref="F194" r:id="rId21" display="https://podminky.urs.cz/item/CS_URS_2024_01/998711103"/>
    <hyperlink ref="F197" r:id="rId22" display="https://podminky.urs.cz/item/CS_URS_2024_01/721174004"/>
    <hyperlink ref="F199" r:id="rId23" display="https://podminky.urs.cz/item/CS_URS_2024_01/721174005"/>
    <hyperlink ref="F201" r:id="rId24" display="https://podminky.urs.cz/item/CS_URS_2024_01/721174043"/>
    <hyperlink ref="F204" r:id="rId25" display="https://podminky.urs.cz/item/CS_URS_2024_01/998721103"/>
    <hyperlink ref="F207" r:id="rId26" display="https://podminky.urs.cz/item/CS_URS_2024_01/722174003"/>
    <hyperlink ref="F209" r:id="rId27" display="https://podminky.urs.cz/item/CS_URS_2024_01/722174023"/>
    <hyperlink ref="F211" r:id="rId28" display="https://podminky.urs.cz/item/CS_URS_2024_01/722181212"/>
    <hyperlink ref="F214" r:id="rId29" display="https://podminky.urs.cz/item/CS_URS_2024_01/722220153"/>
    <hyperlink ref="F216" r:id="rId30" display="https://podminky.urs.cz/item/CS_URS_2024_01/722290234"/>
    <hyperlink ref="F218" r:id="rId31" display="https://podminky.urs.cz/item/CS_URS_2024_01/998722103"/>
    <hyperlink ref="F221" r:id="rId32" display="https://podminky.urs.cz/item/CS_URS_2024_01/725810811"/>
    <hyperlink ref="F223" r:id="rId33" display="https://podminky.urs.cz/item/CS_URS_2024_01/725820801"/>
    <hyperlink ref="F225" r:id="rId34" display="https://podminky.urs.cz/item/CS_URS_2024_01/725840851"/>
    <hyperlink ref="F227" r:id="rId35" display="https://podminky.urs.cz/item/CS_URS_2024_01/725110811"/>
    <hyperlink ref="F229" r:id="rId36" display="https://podminky.urs.cz/item/CS_URS_2024_01/725210821"/>
    <hyperlink ref="F231" r:id="rId37" display="https://podminky.urs.cz/item/CS_URS_2024_01/725813111"/>
    <hyperlink ref="F234" r:id="rId38" display="https://podminky.urs.cz/item/CS_URS_2024_01/725112011"/>
    <hyperlink ref="F236" r:id="rId39" display="https://podminky.urs.cz/item/CS_URS_2024_01/725291650"/>
    <hyperlink ref="F239" r:id="rId40" display="https://podminky.urs.cz/item/CS_URS_2024_01/725241901"/>
    <hyperlink ref="F248" r:id="rId41" display="https://podminky.urs.cz/item/CS_URS_2024_01/725865501"/>
    <hyperlink ref="F251" r:id="rId42" display="https://podminky.urs.cz/item/CS_URS_2024_01/725822611"/>
    <hyperlink ref="F253" r:id="rId43" display="https://podminky.urs.cz/item/CS_URS_2024_01/998725103"/>
    <hyperlink ref="F262" r:id="rId44" display="https://podminky.urs.cz/item/CS_URS_2024_01/741371813"/>
    <hyperlink ref="F265" r:id="rId45" display="https://podminky.urs.cz/item/CS_URS_2024_01/741372012"/>
    <hyperlink ref="F269" r:id="rId46" display="https://podminky.urs.cz/item/CS_URS_2024_01/741313043"/>
    <hyperlink ref="F273" r:id="rId47" display="https://podminky.urs.cz/item/CS_URS_2024_01/741310251"/>
    <hyperlink ref="F279" r:id="rId48" display="https://podminky.urs.cz/item/CS_URS_2024_01/741310201"/>
    <hyperlink ref="F283" r:id="rId49" display="https://podminky.urs.cz/item/CS_URS_2024_01/998741103"/>
    <hyperlink ref="F286" r:id="rId50" display="https://podminky.urs.cz/item/CS_URS_2024_01/751398825"/>
    <hyperlink ref="F289" r:id="rId51" display="https://podminky.urs.cz/item/CS_URS_2024_01/751398021"/>
    <hyperlink ref="F293" r:id="rId52" display="https://podminky.urs.cz/item/CS_URS_2024_01/998751102"/>
    <hyperlink ref="F296" r:id="rId53" display="https://podminky.urs.cz/item/CS_URS_2024_01/763164541"/>
    <hyperlink ref="F299" r:id="rId54" display="https://podminky.urs.cz/item/CS_URS_2024_01/998763303"/>
    <hyperlink ref="F302" r:id="rId55" display="https://podminky.urs.cz/item/CS_URS_2024_01/766491851"/>
    <hyperlink ref="F305" r:id="rId56" display="https://podminky.urs.cz/item/CS_URS_2024_01/766691914"/>
    <hyperlink ref="F308" r:id="rId57" display="https://podminky.urs.cz/item/CS_URS_2024_01/766660001"/>
    <hyperlink ref="F312" r:id="rId58" display="https://podminky.urs.cz/item/CS_URS_2024_01/766693411"/>
    <hyperlink ref="F317" r:id="rId59" display="https://podminky.urs.cz/item/CS_URS_2024_01/998766103"/>
    <hyperlink ref="F321" r:id="rId60" display="https://podminky.urs.cz/item/CS_URS_2024_01/767646411"/>
    <hyperlink ref="F325" r:id="rId61" display="https://podminky.urs.cz/item/CS_URS_2024_01/998767103"/>
    <hyperlink ref="F328" r:id="rId62" display="https://podminky.urs.cz/item/CS_URS_2024_01/771111011"/>
    <hyperlink ref="F334" r:id="rId63" display="https://podminky.urs.cz/item/CS_URS_2024_01/771121011"/>
    <hyperlink ref="F336" r:id="rId64" display="https://podminky.urs.cz/item/CS_URS_2024_01/771574416"/>
    <hyperlink ref="F339" r:id="rId65" display="https://podminky.urs.cz/item/CS_URS_2024_01/998771103"/>
    <hyperlink ref="F342" r:id="rId66" display="https://podminky.urs.cz/item/CS_URS_2024_01/775429121"/>
    <hyperlink ref="F346" r:id="rId67" display="https://podminky.urs.cz/item/CS_URS_2024_01/998775103"/>
    <hyperlink ref="F349" r:id="rId68" display="https://podminky.urs.cz/item/CS_URS_2024_01/612135001"/>
    <hyperlink ref="F355" r:id="rId69" display="https://podminky.urs.cz/item/CS_URS_2024_01/781121011"/>
    <hyperlink ref="F357" r:id="rId70" display="https://podminky.urs.cz/item/CS_URS_2024_01/781161021"/>
    <hyperlink ref="F364" r:id="rId71" display="https://podminky.urs.cz/item/CS_URS_2024_01/781472216"/>
    <hyperlink ref="F367" r:id="rId72" display="https://podminky.urs.cz/item/CS_URS_2024_01/998781103"/>
    <hyperlink ref="F370" r:id="rId73" display="https://podminky.urs.cz/item/CS_URS_2024_01/783306805"/>
    <hyperlink ref="F373" r:id="rId74" display="https://podminky.urs.cz/item/CS_URS_2024_01/783301313"/>
    <hyperlink ref="F375" r:id="rId75" display="https://podminky.urs.cz/item/CS_URS_2024_01/783314201"/>
    <hyperlink ref="F377" r:id="rId76" display="https://podminky.urs.cz/item/CS_URS_2024_01/783317101"/>
    <hyperlink ref="F380" r:id="rId77" display="https://podminky.urs.cz/item/CS_URS_2024_01/784181101"/>
    <hyperlink ref="F383" r:id="rId78" display="https://podminky.urs.cz/item/CS_URS_2024_01/784211121"/>
    <hyperlink ref="F387" r:id="rId79" display="https://podminky.urs.cz/item/CS_URS_2024_01/04320300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8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3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8" t="s">
        <v>95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83</v>
      </c>
    </row>
    <row r="4" spans="2:46" s="1" customFormat="1" ht="24.95" customHeight="1">
      <c r="B4" s="21"/>
      <c r="D4" s="104" t="s">
        <v>111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56" t="str">
        <f>'Rekapitulace stavby'!K6</f>
        <v>Rekonstrukce hygienických prostor ISŠT, Benešov, Černoleská 1997</v>
      </c>
      <c r="F7" s="357"/>
      <c r="G7" s="357"/>
      <c r="H7" s="357"/>
      <c r="L7" s="21"/>
    </row>
    <row r="8" spans="1:31" s="2" customFormat="1" ht="12" customHeight="1">
      <c r="A8" s="35"/>
      <c r="B8" s="40"/>
      <c r="C8" s="35"/>
      <c r="D8" s="106" t="s">
        <v>112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58" t="s">
        <v>965</v>
      </c>
      <c r="F9" s="359"/>
      <c r="G9" s="359"/>
      <c r="H9" s="359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28. 6. 2024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27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28</v>
      </c>
      <c r="F15" s="35"/>
      <c r="G15" s="35"/>
      <c r="H15" s="35"/>
      <c r="I15" s="106" t="s">
        <v>29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30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0" t="str">
        <f>'Rekapitulace stavby'!E14</f>
        <v>Vyplň údaj</v>
      </c>
      <c r="F18" s="361"/>
      <c r="G18" s="361"/>
      <c r="H18" s="361"/>
      <c r="I18" s="106" t="s">
        <v>29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32</v>
      </c>
      <c r="E20" s="35"/>
      <c r="F20" s="35"/>
      <c r="G20" s="35"/>
      <c r="H20" s="35"/>
      <c r="I20" s="106" t="s">
        <v>26</v>
      </c>
      <c r="J20" s="108" t="s">
        <v>19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33</v>
      </c>
      <c r="F21" s="35"/>
      <c r="G21" s="35"/>
      <c r="H21" s="35"/>
      <c r="I21" s="106" t="s">
        <v>29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35</v>
      </c>
      <c r="E23" s="35"/>
      <c r="F23" s="35"/>
      <c r="G23" s="35"/>
      <c r="H23" s="35"/>
      <c r="I23" s="106" t="s">
        <v>26</v>
      </c>
      <c r="J23" s="108" t="str">
        <f>IF('Rekapitulace stavby'!AN19="","",'Rekapitulace stavby'!AN19)</f>
        <v/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tr">
        <f>IF('Rekapitulace stavby'!E20="","",'Rekapitulace stavby'!E20)</f>
        <v xml:space="preserve"> </v>
      </c>
      <c r="F24" s="35"/>
      <c r="G24" s="35"/>
      <c r="H24" s="35"/>
      <c r="I24" s="106" t="s">
        <v>29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37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62" t="s">
        <v>19</v>
      </c>
      <c r="F27" s="362"/>
      <c r="G27" s="362"/>
      <c r="H27" s="362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39</v>
      </c>
      <c r="E30" s="35"/>
      <c r="F30" s="35"/>
      <c r="G30" s="35"/>
      <c r="H30" s="35"/>
      <c r="I30" s="35"/>
      <c r="J30" s="115">
        <f>ROUND(J100,2)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41</v>
      </c>
      <c r="G32" s="35"/>
      <c r="H32" s="35"/>
      <c r="I32" s="116" t="s">
        <v>40</v>
      </c>
      <c r="J32" s="116" t="s">
        <v>42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43</v>
      </c>
      <c r="E33" s="106" t="s">
        <v>44</v>
      </c>
      <c r="F33" s="118">
        <f>ROUND((SUM(BE100:BE387)),2)</f>
        <v>0</v>
      </c>
      <c r="G33" s="35"/>
      <c r="H33" s="35"/>
      <c r="I33" s="119">
        <v>0.21</v>
      </c>
      <c r="J33" s="118">
        <f>ROUND(((SUM(BE100:BE387))*I33),2)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45</v>
      </c>
      <c r="F34" s="118">
        <f>ROUND((SUM(BF100:BF387)),2)</f>
        <v>0</v>
      </c>
      <c r="G34" s="35"/>
      <c r="H34" s="35"/>
      <c r="I34" s="119">
        <v>0.12</v>
      </c>
      <c r="J34" s="118">
        <f>ROUND(((SUM(BF100:BF387))*I34),2)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46</v>
      </c>
      <c r="F35" s="118">
        <f>ROUND((SUM(BG100:BG387)),2)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47</v>
      </c>
      <c r="F36" s="118">
        <f>ROUND((SUM(BH100:BH387)),2)</f>
        <v>0</v>
      </c>
      <c r="G36" s="35"/>
      <c r="H36" s="35"/>
      <c r="I36" s="119">
        <v>0.12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48</v>
      </c>
      <c r="F37" s="118">
        <f>ROUND((SUM(BI100:BI387)),2)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49</v>
      </c>
      <c r="E39" s="122"/>
      <c r="F39" s="122"/>
      <c r="G39" s="123" t="s">
        <v>50</v>
      </c>
      <c r="H39" s="124" t="s">
        <v>51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114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63" t="str">
        <f>E7</f>
        <v>Rekonstrukce hygienických prostor ISŠT, Benešov, Černoleská 1997</v>
      </c>
      <c r="F48" s="364"/>
      <c r="G48" s="364"/>
      <c r="H48" s="364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112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0" t="str">
        <f>E9</f>
        <v>05 - 5.NP - č. 526 - Koupelna typ B</v>
      </c>
      <c r="F50" s="365"/>
      <c r="G50" s="365"/>
      <c r="H50" s="365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Benešov, Černoleská 1997</v>
      </c>
      <c r="G52" s="37"/>
      <c r="H52" s="37"/>
      <c r="I52" s="30" t="s">
        <v>23</v>
      </c>
      <c r="J52" s="60" t="str">
        <f>IF(J12="","",J12)</f>
        <v>28. 6. 2024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5.7" customHeight="1">
      <c r="A54" s="35"/>
      <c r="B54" s="36"/>
      <c r="C54" s="30" t="s">
        <v>25</v>
      </c>
      <c r="D54" s="37"/>
      <c r="E54" s="37"/>
      <c r="F54" s="28" t="str">
        <f>E15</f>
        <v>Integrovaná střední škola technická</v>
      </c>
      <c r="G54" s="37"/>
      <c r="H54" s="37"/>
      <c r="I54" s="30" t="s">
        <v>32</v>
      </c>
      <c r="J54" s="33" t="str">
        <f>E21</f>
        <v>Ing. arch. Ondřej Lovíšek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30" t="s">
        <v>35</v>
      </c>
      <c r="J55" s="33" t="str">
        <f>E24</f>
        <v xml:space="preserve"> 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115</v>
      </c>
      <c r="D57" s="132"/>
      <c r="E57" s="132"/>
      <c r="F57" s="132"/>
      <c r="G57" s="132"/>
      <c r="H57" s="132"/>
      <c r="I57" s="132"/>
      <c r="J57" s="133" t="s">
        <v>116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71</v>
      </c>
      <c r="D59" s="37"/>
      <c r="E59" s="37"/>
      <c r="F59" s="37"/>
      <c r="G59" s="37"/>
      <c r="H59" s="37"/>
      <c r="I59" s="37"/>
      <c r="J59" s="78">
        <f>J100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117</v>
      </c>
    </row>
    <row r="60" spans="2:12" s="9" customFormat="1" ht="24.95" customHeight="1">
      <c r="B60" s="135"/>
      <c r="C60" s="136"/>
      <c r="D60" s="137" t="s">
        <v>118</v>
      </c>
      <c r="E60" s="138"/>
      <c r="F60" s="138"/>
      <c r="G60" s="138"/>
      <c r="H60" s="138"/>
      <c r="I60" s="138"/>
      <c r="J60" s="139">
        <f>J101</f>
        <v>0</v>
      </c>
      <c r="K60" s="136"/>
      <c r="L60" s="140"/>
    </row>
    <row r="61" spans="2:12" s="10" customFormat="1" ht="19.9" customHeight="1">
      <c r="B61" s="141"/>
      <c r="C61" s="142"/>
      <c r="D61" s="143" t="s">
        <v>119</v>
      </c>
      <c r="E61" s="144"/>
      <c r="F61" s="144"/>
      <c r="G61" s="144"/>
      <c r="H61" s="144"/>
      <c r="I61" s="144"/>
      <c r="J61" s="145">
        <f>J102</f>
        <v>0</v>
      </c>
      <c r="K61" s="142"/>
      <c r="L61" s="146"/>
    </row>
    <row r="62" spans="2:12" s="10" customFormat="1" ht="19.9" customHeight="1">
      <c r="B62" s="141"/>
      <c r="C62" s="142"/>
      <c r="D62" s="143" t="s">
        <v>120</v>
      </c>
      <c r="E62" s="144"/>
      <c r="F62" s="144"/>
      <c r="G62" s="144"/>
      <c r="H62" s="144"/>
      <c r="I62" s="144"/>
      <c r="J62" s="145">
        <f>J122</f>
        <v>0</v>
      </c>
      <c r="K62" s="142"/>
      <c r="L62" s="146"/>
    </row>
    <row r="63" spans="2:12" s="10" customFormat="1" ht="19.9" customHeight="1">
      <c r="B63" s="141"/>
      <c r="C63" s="142"/>
      <c r="D63" s="143" t="s">
        <v>121</v>
      </c>
      <c r="E63" s="144"/>
      <c r="F63" s="144"/>
      <c r="G63" s="144"/>
      <c r="H63" s="144"/>
      <c r="I63" s="144"/>
      <c r="J63" s="145">
        <f>J158</f>
        <v>0</v>
      </c>
      <c r="K63" s="142"/>
      <c r="L63" s="146"/>
    </row>
    <row r="64" spans="2:12" s="9" customFormat="1" ht="24.95" customHeight="1">
      <c r="B64" s="135"/>
      <c r="C64" s="136"/>
      <c r="D64" s="137" t="s">
        <v>122</v>
      </c>
      <c r="E64" s="138"/>
      <c r="F64" s="138"/>
      <c r="G64" s="138"/>
      <c r="H64" s="138"/>
      <c r="I64" s="138"/>
      <c r="J64" s="139">
        <f>J171</f>
        <v>0</v>
      </c>
      <c r="K64" s="136"/>
      <c r="L64" s="140"/>
    </row>
    <row r="65" spans="2:12" s="10" customFormat="1" ht="19.9" customHeight="1">
      <c r="B65" s="141"/>
      <c r="C65" s="142"/>
      <c r="D65" s="143" t="s">
        <v>123</v>
      </c>
      <c r="E65" s="144"/>
      <c r="F65" s="144"/>
      <c r="G65" s="144"/>
      <c r="H65" s="144"/>
      <c r="I65" s="144"/>
      <c r="J65" s="145">
        <f>J172</f>
        <v>0</v>
      </c>
      <c r="K65" s="142"/>
      <c r="L65" s="146"/>
    </row>
    <row r="66" spans="2:12" s="10" customFormat="1" ht="19.9" customHeight="1">
      <c r="B66" s="141"/>
      <c r="C66" s="142"/>
      <c r="D66" s="143" t="s">
        <v>124</v>
      </c>
      <c r="E66" s="144"/>
      <c r="F66" s="144"/>
      <c r="G66" s="144"/>
      <c r="H66" s="144"/>
      <c r="I66" s="144"/>
      <c r="J66" s="145">
        <f>J195</f>
        <v>0</v>
      </c>
      <c r="K66" s="142"/>
      <c r="L66" s="146"/>
    </row>
    <row r="67" spans="2:12" s="10" customFormat="1" ht="19.9" customHeight="1">
      <c r="B67" s="141"/>
      <c r="C67" s="142"/>
      <c r="D67" s="143" t="s">
        <v>125</v>
      </c>
      <c r="E67" s="144"/>
      <c r="F67" s="144"/>
      <c r="G67" s="144"/>
      <c r="H67" s="144"/>
      <c r="I67" s="144"/>
      <c r="J67" s="145">
        <f>J205</f>
        <v>0</v>
      </c>
      <c r="K67" s="142"/>
      <c r="L67" s="146"/>
    </row>
    <row r="68" spans="2:12" s="10" customFormat="1" ht="19.9" customHeight="1">
      <c r="B68" s="141"/>
      <c r="C68" s="142"/>
      <c r="D68" s="143" t="s">
        <v>126</v>
      </c>
      <c r="E68" s="144"/>
      <c r="F68" s="144"/>
      <c r="G68" s="144"/>
      <c r="H68" s="144"/>
      <c r="I68" s="144"/>
      <c r="J68" s="145">
        <f>J219</f>
        <v>0</v>
      </c>
      <c r="K68" s="142"/>
      <c r="L68" s="146"/>
    </row>
    <row r="69" spans="2:12" s="10" customFormat="1" ht="19.9" customHeight="1">
      <c r="B69" s="141"/>
      <c r="C69" s="142"/>
      <c r="D69" s="143" t="s">
        <v>127</v>
      </c>
      <c r="E69" s="144"/>
      <c r="F69" s="144"/>
      <c r="G69" s="144"/>
      <c r="H69" s="144"/>
      <c r="I69" s="144"/>
      <c r="J69" s="145">
        <f>J254</f>
        <v>0</v>
      </c>
      <c r="K69" s="142"/>
      <c r="L69" s="146"/>
    </row>
    <row r="70" spans="2:12" s="10" customFormat="1" ht="19.9" customHeight="1">
      <c r="B70" s="141"/>
      <c r="C70" s="142"/>
      <c r="D70" s="143" t="s">
        <v>128</v>
      </c>
      <c r="E70" s="144"/>
      <c r="F70" s="144"/>
      <c r="G70" s="144"/>
      <c r="H70" s="144"/>
      <c r="I70" s="144"/>
      <c r="J70" s="145">
        <f>J284</f>
        <v>0</v>
      </c>
      <c r="K70" s="142"/>
      <c r="L70" s="146"/>
    </row>
    <row r="71" spans="2:12" s="10" customFormat="1" ht="19.9" customHeight="1">
      <c r="B71" s="141"/>
      <c r="C71" s="142"/>
      <c r="D71" s="143" t="s">
        <v>807</v>
      </c>
      <c r="E71" s="144"/>
      <c r="F71" s="144"/>
      <c r="G71" s="144"/>
      <c r="H71" s="144"/>
      <c r="I71" s="144"/>
      <c r="J71" s="145">
        <f>J294</f>
        <v>0</v>
      </c>
      <c r="K71" s="142"/>
      <c r="L71" s="146"/>
    </row>
    <row r="72" spans="2:12" s="10" customFormat="1" ht="19.9" customHeight="1">
      <c r="B72" s="141"/>
      <c r="C72" s="142"/>
      <c r="D72" s="143" t="s">
        <v>129</v>
      </c>
      <c r="E72" s="144"/>
      <c r="F72" s="144"/>
      <c r="G72" s="144"/>
      <c r="H72" s="144"/>
      <c r="I72" s="144"/>
      <c r="J72" s="145">
        <f>J300</f>
        <v>0</v>
      </c>
      <c r="K72" s="142"/>
      <c r="L72" s="146"/>
    </row>
    <row r="73" spans="2:12" s="10" customFormat="1" ht="19.9" customHeight="1">
      <c r="B73" s="141"/>
      <c r="C73" s="142"/>
      <c r="D73" s="143" t="s">
        <v>130</v>
      </c>
      <c r="E73" s="144"/>
      <c r="F73" s="144"/>
      <c r="G73" s="144"/>
      <c r="H73" s="144"/>
      <c r="I73" s="144"/>
      <c r="J73" s="145">
        <f>J318</f>
        <v>0</v>
      </c>
      <c r="K73" s="142"/>
      <c r="L73" s="146"/>
    </row>
    <row r="74" spans="2:12" s="10" customFormat="1" ht="19.9" customHeight="1">
      <c r="B74" s="141"/>
      <c r="C74" s="142"/>
      <c r="D74" s="143" t="s">
        <v>131</v>
      </c>
      <c r="E74" s="144"/>
      <c r="F74" s="144"/>
      <c r="G74" s="144"/>
      <c r="H74" s="144"/>
      <c r="I74" s="144"/>
      <c r="J74" s="145">
        <f>J326</f>
        <v>0</v>
      </c>
      <c r="K74" s="142"/>
      <c r="L74" s="146"/>
    </row>
    <row r="75" spans="2:12" s="10" customFormat="1" ht="19.9" customHeight="1">
      <c r="B75" s="141"/>
      <c r="C75" s="142"/>
      <c r="D75" s="143" t="s">
        <v>132</v>
      </c>
      <c r="E75" s="144"/>
      <c r="F75" s="144"/>
      <c r="G75" s="144"/>
      <c r="H75" s="144"/>
      <c r="I75" s="144"/>
      <c r="J75" s="145">
        <f>J340</f>
        <v>0</v>
      </c>
      <c r="K75" s="142"/>
      <c r="L75" s="146"/>
    </row>
    <row r="76" spans="2:12" s="10" customFormat="1" ht="19.9" customHeight="1">
      <c r="B76" s="141"/>
      <c r="C76" s="142"/>
      <c r="D76" s="143" t="s">
        <v>133</v>
      </c>
      <c r="E76" s="144"/>
      <c r="F76" s="144"/>
      <c r="G76" s="144"/>
      <c r="H76" s="144"/>
      <c r="I76" s="144"/>
      <c r="J76" s="145">
        <f>J347</f>
        <v>0</v>
      </c>
      <c r="K76" s="142"/>
      <c r="L76" s="146"/>
    </row>
    <row r="77" spans="2:12" s="10" customFormat="1" ht="19.9" customHeight="1">
      <c r="B77" s="141"/>
      <c r="C77" s="142"/>
      <c r="D77" s="143" t="s">
        <v>134</v>
      </c>
      <c r="E77" s="144"/>
      <c r="F77" s="144"/>
      <c r="G77" s="144"/>
      <c r="H77" s="144"/>
      <c r="I77" s="144"/>
      <c r="J77" s="145">
        <f>J368</f>
        <v>0</v>
      </c>
      <c r="K77" s="142"/>
      <c r="L77" s="146"/>
    </row>
    <row r="78" spans="2:12" s="10" customFormat="1" ht="19.9" customHeight="1">
      <c r="B78" s="141"/>
      <c r="C78" s="142"/>
      <c r="D78" s="143" t="s">
        <v>135</v>
      </c>
      <c r="E78" s="144"/>
      <c r="F78" s="144"/>
      <c r="G78" s="144"/>
      <c r="H78" s="144"/>
      <c r="I78" s="144"/>
      <c r="J78" s="145">
        <f>J378</f>
        <v>0</v>
      </c>
      <c r="K78" s="142"/>
      <c r="L78" s="146"/>
    </row>
    <row r="79" spans="2:12" s="9" customFormat="1" ht="24.95" customHeight="1">
      <c r="B79" s="135"/>
      <c r="C79" s="136"/>
      <c r="D79" s="137" t="s">
        <v>136</v>
      </c>
      <c r="E79" s="138"/>
      <c r="F79" s="138"/>
      <c r="G79" s="138"/>
      <c r="H79" s="138"/>
      <c r="I79" s="138"/>
      <c r="J79" s="139">
        <f>J384</f>
        <v>0</v>
      </c>
      <c r="K79" s="136"/>
      <c r="L79" s="140"/>
    </row>
    <row r="80" spans="2:12" s="10" customFormat="1" ht="19.9" customHeight="1">
      <c r="B80" s="141"/>
      <c r="C80" s="142"/>
      <c r="D80" s="143" t="s">
        <v>137</v>
      </c>
      <c r="E80" s="144"/>
      <c r="F80" s="144"/>
      <c r="G80" s="144"/>
      <c r="H80" s="144"/>
      <c r="I80" s="144"/>
      <c r="J80" s="145">
        <f>J385</f>
        <v>0</v>
      </c>
      <c r="K80" s="142"/>
      <c r="L80" s="146"/>
    </row>
    <row r="81" spans="1:31" s="2" customFormat="1" ht="21.7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6.95" customHeight="1">
      <c r="A82" s="35"/>
      <c r="B82" s="48"/>
      <c r="C82" s="49"/>
      <c r="D82" s="49"/>
      <c r="E82" s="49"/>
      <c r="F82" s="49"/>
      <c r="G82" s="49"/>
      <c r="H82" s="49"/>
      <c r="I82" s="49"/>
      <c r="J82" s="49"/>
      <c r="K82" s="49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6" spans="1:31" s="2" customFormat="1" ht="6.95" customHeight="1">
      <c r="A86" s="35"/>
      <c r="B86" s="50"/>
      <c r="C86" s="51"/>
      <c r="D86" s="51"/>
      <c r="E86" s="51"/>
      <c r="F86" s="51"/>
      <c r="G86" s="51"/>
      <c r="H86" s="51"/>
      <c r="I86" s="51"/>
      <c r="J86" s="51"/>
      <c r="K86" s="51"/>
      <c r="L86" s="10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24.95" customHeight="1">
      <c r="A87" s="35"/>
      <c r="B87" s="36"/>
      <c r="C87" s="24" t="s">
        <v>138</v>
      </c>
      <c r="D87" s="37"/>
      <c r="E87" s="37"/>
      <c r="F87" s="37"/>
      <c r="G87" s="37"/>
      <c r="H87" s="37"/>
      <c r="I87" s="37"/>
      <c r="J87" s="37"/>
      <c r="K87" s="37"/>
      <c r="L87" s="10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10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16</v>
      </c>
      <c r="D89" s="37"/>
      <c r="E89" s="37"/>
      <c r="F89" s="37"/>
      <c r="G89" s="37"/>
      <c r="H89" s="37"/>
      <c r="I89" s="37"/>
      <c r="J89" s="37"/>
      <c r="K89" s="37"/>
      <c r="L89" s="107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6.5" customHeight="1">
      <c r="A90" s="35"/>
      <c r="B90" s="36"/>
      <c r="C90" s="37"/>
      <c r="D90" s="37"/>
      <c r="E90" s="363" t="str">
        <f>E7</f>
        <v>Rekonstrukce hygienických prostor ISŠT, Benešov, Černoleská 1997</v>
      </c>
      <c r="F90" s="364"/>
      <c r="G90" s="364"/>
      <c r="H90" s="364"/>
      <c r="I90" s="37"/>
      <c r="J90" s="37"/>
      <c r="K90" s="37"/>
      <c r="L90" s="107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112</v>
      </c>
      <c r="D91" s="37"/>
      <c r="E91" s="37"/>
      <c r="F91" s="37"/>
      <c r="G91" s="37"/>
      <c r="H91" s="37"/>
      <c r="I91" s="37"/>
      <c r="J91" s="37"/>
      <c r="K91" s="37"/>
      <c r="L91" s="107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6.5" customHeight="1">
      <c r="A92" s="35"/>
      <c r="B92" s="36"/>
      <c r="C92" s="37"/>
      <c r="D92" s="37"/>
      <c r="E92" s="320" t="str">
        <f>E9</f>
        <v>05 - 5.NP - č. 526 - Koupelna typ B</v>
      </c>
      <c r="F92" s="365"/>
      <c r="G92" s="365"/>
      <c r="H92" s="365"/>
      <c r="I92" s="37"/>
      <c r="J92" s="37"/>
      <c r="K92" s="37"/>
      <c r="L92" s="107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6.9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107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2" customHeight="1">
      <c r="A94" s="35"/>
      <c r="B94" s="36"/>
      <c r="C94" s="30" t="s">
        <v>21</v>
      </c>
      <c r="D94" s="37"/>
      <c r="E94" s="37"/>
      <c r="F94" s="28" t="str">
        <f>F12</f>
        <v>Benešov, Černoleská 1997</v>
      </c>
      <c r="G94" s="37"/>
      <c r="H94" s="37"/>
      <c r="I94" s="30" t="s">
        <v>23</v>
      </c>
      <c r="J94" s="60" t="str">
        <f>IF(J12="","",J12)</f>
        <v>28. 6. 2024</v>
      </c>
      <c r="K94" s="37"/>
      <c r="L94" s="107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6.9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107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5.7" customHeight="1">
      <c r="A96" s="35"/>
      <c r="B96" s="36"/>
      <c r="C96" s="30" t="s">
        <v>25</v>
      </c>
      <c r="D96" s="37"/>
      <c r="E96" s="37"/>
      <c r="F96" s="28" t="str">
        <f>E15</f>
        <v>Integrovaná střední škola technická</v>
      </c>
      <c r="G96" s="37"/>
      <c r="H96" s="37"/>
      <c r="I96" s="30" t="s">
        <v>32</v>
      </c>
      <c r="J96" s="33" t="str">
        <f>E21</f>
        <v>Ing. arch. Ondřej Lovíšek</v>
      </c>
      <c r="K96" s="37"/>
      <c r="L96" s="107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5.2" customHeight="1">
      <c r="A97" s="35"/>
      <c r="B97" s="36"/>
      <c r="C97" s="30" t="s">
        <v>30</v>
      </c>
      <c r="D97" s="37"/>
      <c r="E97" s="37"/>
      <c r="F97" s="28" t="str">
        <f>IF(E18="","",E18)</f>
        <v>Vyplň údaj</v>
      </c>
      <c r="G97" s="37"/>
      <c r="H97" s="37"/>
      <c r="I97" s="30" t="s">
        <v>35</v>
      </c>
      <c r="J97" s="33" t="str">
        <f>E24</f>
        <v xml:space="preserve"> </v>
      </c>
      <c r="K97" s="37"/>
      <c r="L97" s="107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31" s="2" customFormat="1" ht="10.35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107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11" customFormat="1" ht="29.25" customHeight="1">
      <c r="A99" s="147"/>
      <c r="B99" s="148"/>
      <c r="C99" s="149" t="s">
        <v>139</v>
      </c>
      <c r="D99" s="150" t="s">
        <v>58</v>
      </c>
      <c r="E99" s="150" t="s">
        <v>54</v>
      </c>
      <c r="F99" s="150" t="s">
        <v>55</v>
      </c>
      <c r="G99" s="150" t="s">
        <v>140</v>
      </c>
      <c r="H99" s="150" t="s">
        <v>141</v>
      </c>
      <c r="I99" s="150" t="s">
        <v>142</v>
      </c>
      <c r="J99" s="150" t="s">
        <v>116</v>
      </c>
      <c r="K99" s="151" t="s">
        <v>143</v>
      </c>
      <c r="L99" s="152"/>
      <c r="M99" s="69" t="s">
        <v>19</v>
      </c>
      <c r="N99" s="70" t="s">
        <v>43</v>
      </c>
      <c r="O99" s="70" t="s">
        <v>144</v>
      </c>
      <c r="P99" s="70" t="s">
        <v>145</v>
      </c>
      <c r="Q99" s="70" t="s">
        <v>146</v>
      </c>
      <c r="R99" s="70" t="s">
        <v>147</v>
      </c>
      <c r="S99" s="70" t="s">
        <v>148</v>
      </c>
      <c r="T99" s="71" t="s">
        <v>149</v>
      </c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</row>
    <row r="100" spans="1:63" s="2" customFormat="1" ht="22.9" customHeight="1">
      <c r="A100" s="35"/>
      <c r="B100" s="36"/>
      <c r="C100" s="76" t="s">
        <v>150</v>
      </c>
      <c r="D100" s="37"/>
      <c r="E100" s="37"/>
      <c r="F100" s="37"/>
      <c r="G100" s="37"/>
      <c r="H100" s="37"/>
      <c r="I100" s="37"/>
      <c r="J100" s="153">
        <f>BK100</f>
        <v>0</v>
      </c>
      <c r="K100" s="37"/>
      <c r="L100" s="40"/>
      <c r="M100" s="72"/>
      <c r="N100" s="154"/>
      <c r="O100" s="73"/>
      <c r="P100" s="155">
        <f>P101+P171+P384</f>
        <v>0</v>
      </c>
      <c r="Q100" s="73"/>
      <c r="R100" s="155">
        <f>R101+R171+R384</f>
        <v>1.4276264886</v>
      </c>
      <c r="S100" s="73"/>
      <c r="T100" s="156">
        <f>T101+T171+T384</f>
        <v>2.4100949999999997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8" t="s">
        <v>72</v>
      </c>
      <c r="AU100" s="18" t="s">
        <v>117</v>
      </c>
      <c r="BK100" s="157">
        <f>BK101+BK171+BK384</f>
        <v>0</v>
      </c>
    </row>
    <row r="101" spans="2:63" s="12" customFormat="1" ht="25.9" customHeight="1">
      <c r="B101" s="158"/>
      <c r="C101" s="159"/>
      <c r="D101" s="160" t="s">
        <v>72</v>
      </c>
      <c r="E101" s="161" t="s">
        <v>151</v>
      </c>
      <c r="F101" s="161" t="s">
        <v>152</v>
      </c>
      <c r="G101" s="159"/>
      <c r="H101" s="159"/>
      <c r="I101" s="162"/>
      <c r="J101" s="163">
        <f>BK101</f>
        <v>0</v>
      </c>
      <c r="K101" s="159"/>
      <c r="L101" s="164"/>
      <c r="M101" s="165"/>
      <c r="N101" s="166"/>
      <c r="O101" s="166"/>
      <c r="P101" s="167">
        <f>P102+P122+P158</f>
        <v>0</v>
      </c>
      <c r="Q101" s="166"/>
      <c r="R101" s="167">
        <f>R102+R122+R158</f>
        <v>0.40355097000000006</v>
      </c>
      <c r="S101" s="166"/>
      <c r="T101" s="168">
        <f>T102+T122+T158</f>
        <v>2.267517</v>
      </c>
      <c r="AR101" s="169" t="s">
        <v>81</v>
      </c>
      <c r="AT101" s="170" t="s">
        <v>72</v>
      </c>
      <c r="AU101" s="170" t="s">
        <v>73</v>
      </c>
      <c r="AY101" s="169" t="s">
        <v>153</v>
      </c>
      <c r="BK101" s="171">
        <f>BK102+BK122+BK158</f>
        <v>0</v>
      </c>
    </row>
    <row r="102" spans="2:63" s="12" customFormat="1" ht="22.9" customHeight="1">
      <c r="B102" s="158"/>
      <c r="C102" s="159"/>
      <c r="D102" s="160" t="s">
        <v>72</v>
      </c>
      <c r="E102" s="172" t="s">
        <v>154</v>
      </c>
      <c r="F102" s="172" t="s">
        <v>155</v>
      </c>
      <c r="G102" s="159"/>
      <c r="H102" s="159"/>
      <c r="I102" s="162"/>
      <c r="J102" s="173">
        <f>BK102</f>
        <v>0</v>
      </c>
      <c r="K102" s="159"/>
      <c r="L102" s="164"/>
      <c r="M102" s="165"/>
      <c r="N102" s="166"/>
      <c r="O102" s="166"/>
      <c r="P102" s="167">
        <f>SUM(P103:P121)</f>
        <v>0</v>
      </c>
      <c r="Q102" s="166"/>
      <c r="R102" s="167">
        <f>SUM(R103:R121)</f>
        <v>0.40303176000000007</v>
      </c>
      <c r="S102" s="166"/>
      <c r="T102" s="168">
        <f>SUM(T103:T121)</f>
        <v>0</v>
      </c>
      <c r="AR102" s="169" t="s">
        <v>81</v>
      </c>
      <c r="AT102" s="170" t="s">
        <v>72</v>
      </c>
      <c r="AU102" s="170" t="s">
        <v>81</v>
      </c>
      <c r="AY102" s="169" t="s">
        <v>153</v>
      </c>
      <c r="BK102" s="171">
        <f>SUM(BK103:BK121)</f>
        <v>0</v>
      </c>
    </row>
    <row r="103" spans="1:65" s="2" customFormat="1" ht="21.75" customHeight="1">
      <c r="A103" s="35"/>
      <c r="B103" s="36"/>
      <c r="C103" s="174" t="s">
        <v>81</v>
      </c>
      <c r="D103" s="174" t="s">
        <v>156</v>
      </c>
      <c r="E103" s="175" t="s">
        <v>157</v>
      </c>
      <c r="F103" s="176" t="s">
        <v>158</v>
      </c>
      <c r="G103" s="177" t="s">
        <v>159</v>
      </c>
      <c r="H103" s="178">
        <v>3</v>
      </c>
      <c r="I103" s="179"/>
      <c r="J103" s="180">
        <f>ROUND(I103*H103,2)</f>
        <v>0</v>
      </c>
      <c r="K103" s="176" t="s">
        <v>160</v>
      </c>
      <c r="L103" s="40"/>
      <c r="M103" s="181" t="s">
        <v>19</v>
      </c>
      <c r="N103" s="182" t="s">
        <v>44</v>
      </c>
      <c r="O103" s="65"/>
      <c r="P103" s="183">
        <f>O103*H103</f>
        <v>0</v>
      </c>
      <c r="Q103" s="183">
        <v>0.056</v>
      </c>
      <c r="R103" s="183">
        <f>Q103*H103</f>
        <v>0.168</v>
      </c>
      <c r="S103" s="183">
        <v>0</v>
      </c>
      <c r="T103" s="184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5" t="s">
        <v>161</v>
      </c>
      <c r="AT103" s="185" t="s">
        <v>156</v>
      </c>
      <c r="AU103" s="185" t="s">
        <v>83</v>
      </c>
      <c r="AY103" s="18" t="s">
        <v>153</v>
      </c>
      <c r="BE103" s="186">
        <f>IF(N103="základní",J103,0)</f>
        <v>0</v>
      </c>
      <c r="BF103" s="186">
        <f>IF(N103="snížená",J103,0)</f>
        <v>0</v>
      </c>
      <c r="BG103" s="186">
        <f>IF(N103="zákl. přenesená",J103,0)</f>
        <v>0</v>
      </c>
      <c r="BH103" s="186">
        <f>IF(N103="sníž. přenesená",J103,0)</f>
        <v>0</v>
      </c>
      <c r="BI103" s="186">
        <f>IF(N103="nulová",J103,0)</f>
        <v>0</v>
      </c>
      <c r="BJ103" s="18" t="s">
        <v>81</v>
      </c>
      <c r="BK103" s="186">
        <f>ROUND(I103*H103,2)</f>
        <v>0</v>
      </c>
      <c r="BL103" s="18" t="s">
        <v>161</v>
      </c>
      <c r="BM103" s="185" t="s">
        <v>808</v>
      </c>
    </row>
    <row r="104" spans="1:47" s="2" customFormat="1" ht="11.25">
      <c r="A104" s="35"/>
      <c r="B104" s="36"/>
      <c r="C104" s="37"/>
      <c r="D104" s="187" t="s">
        <v>163</v>
      </c>
      <c r="E104" s="37"/>
      <c r="F104" s="188" t="s">
        <v>164</v>
      </c>
      <c r="G104" s="37"/>
      <c r="H104" s="37"/>
      <c r="I104" s="189"/>
      <c r="J104" s="37"/>
      <c r="K104" s="37"/>
      <c r="L104" s="40"/>
      <c r="M104" s="190"/>
      <c r="N104" s="191"/>
      <c r="O104" s="65"/>
      <c r="P104" s="65"/>
      <c r="Q104" s="65"/>
      <c r="R104" s="65"/>
      <c r="S104" s="65"/>
      <c r="T104" s="6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163</v>
      </c>
      <c r="AU104" s="18" t="s">
        <v>83</v>
      </c>
    </row>
    <row r="105" spans="2:51" s="13" customFormat="1" ht="11.25">
      <c r="B105" s="192"/>
      <c r="C105" s="193"/>
      <c r="D105" s="194" t="s">
        <v>165</v>
      </c>
      <c r="E105" s="195" t="s">
        <v>19</v>
      </c>
      <c r="F105" s="196" t="s">
        <v>166</v>
      </c>
      <c r="G105" s="193"/>
      <c r="H105" s="197">
        <v>3</v>
      </c>
      <c r="I105" s="198"/>
      <c r="J105" s="193"/>
      <c r="K105" s="193"/>
      <c r="L105" s="199"/>
      <c r="M105" s="200"/>
      <c r="N105" s="201"/>
      <c r="O105" s="201"/>
      <c r="P105" s="201"/>
      <c r="Q105" s="201"/>
      <c r="R105" s="201"/>
      <c r="S105" s="201"/>
      <c r="T105" s="202"/>
      <c r="AT105" s="203" t="s">
        <v>165</v>
      </c>
      <c r="AU105" s="203" t="s">
        <v>83</v>
      </c>
      <c r="AV105" s="13" t="s">
        <v>83</v>
      </c>
      <c r="AW105" s="13" t="s">
        <v>34</v>
      </c>
      <c r="AX105" s="13" t="s">
        <v>81</v>
      </c>
      <c r="AY105" s="203" t="s">
        <v>153</v>
      </c>
    </row>
    <row r="106" spans="1:65" s="2" customFormat="1" ht="24.2" customHeight="1">
      <c r="A106" s="35"/>
      <c r="B106" s="36"/>
      <c r="C106" s="174" t="s">
        <v>83</v>
      </c>
      <c r="D106" s="174" t="s">
        <v>156</v>
      </c>
      <c r="E106" s="175" t="s">
        <v>167</v>
      </c>
      <c r="F106" s="176" t="s">
        <v>168</v>
      </c>
      <c r="G106" s="177" t="s">
        <v>159</v>
      </c>
      <c r="H106" s="178">
        <v>3.377</v>
      </c>
      <c r="I106" s="179"/>
      <c r="J106" s="180">
        <f>ROUND(I106*H106,2)</f>
        <v>0</v>
      </c>
      <c r="K106" s="176" t="s">
        <v>160</v>
      </c>
      <c r="L106" s="40"/>
      <c r="M106" s="181" t="s">
        <v>19</v>
      </c>
      <c r="N106" s="182" t="s">
        <v>44</v>
      </c>
      <c r="O106" s="65"/>
      <c r="P106" s="183">
        <f>O106*H106</f>
        <v>0</v>
      </c>
      <c r="Q106" s="183">
        <v>0.00026</v>
      </c>
      <c r="R106" s="183">
        <f>Q106*H106</f>
        <v>0.0008780199999999999</v>
      </c>
      <c r="S106" s="183">
        <v>0</v>
      </c>
      <c r="T106" s="184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5" t="s">
        <v>161</v>
      </c>
      <c r="AT106" s="185" t="s">
        <v>156</v>
      </c>
      <c r="AU106" s="185" t="s">
        <v>83</v>
      </c>
      <c r="AY106" s="18" t="s">
        <v>153</v>
      </c>
      <c r="BE106" s="186">
        <f>IF(N106="základní",J106,0)</f>
        <v>0</v>
      </c>
      <c r="BF106" s="186">
        <f>IF(N106="snížená",J106,0)</f>
        <v>0</v>
      </c>
      <c r="BG106" s="186">
        <f>IF(N106="zákl. přenesená",J106,0)</f>
        <v>0</v>
      </c>
      <c r="BH106" s="186">
        <f>IF(N106="sníž. přenesená",J106,0)</f>
        <v>0</v>
      </c>
      <c r="BI106" s="186">
        <f>IF(N106="nulová",J106,0)</f>
        <v>0</v>
      </c>
      <c r="BJ106" s="18" t="s">
        <v>81</v>
      </c>
      <c r="BK106" s="186">
        <f>ROUND(I106*H106,2)</f>
        <v>0</v>
      </c>
      <c r="BL106" s="18" t="s">
        <v>161</v>
      </c>
      <c r="BM106" s="185" t="s">
        <v>809</v>
      </c>
    </row>
    <row r="107" spans="1:47" s="2" customFormat="1" ht="11.25">
      <c r="A107" s="35"/>
      <c r="B107" s="36"/>
      <c r="C107" s="37"/>
      <c r="D107" s="187" t="s">
        <v>163</v>
      </c>
      <c r="E107" s="37"/>
      <c r="F107" s="188" t="s">
        <v>170</v>
      </c>
      <c r="G107" s="37"/>
      <c r="H107" s="37"/>
      <c r="I107" s="189"/>
      <c r="J107" s="37"/>
      <c r="K107" s="37"/>
      <c r="L107" s="40"/>
      <c r="M107" s="190"/>
      <c r="N107" s="191"/>
      <c r="O107" s="65"/>
      <c r="P107" s="65"/>
      <c r="Q107" s="65"/>
      <c r="R107" s="65"/>
      <c r="S107" s="65"/>
      <c r="T107" s="66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163</v>
      </c>
      <c r="AU107" s="18" t="s">
        <v>83</v>
      </c>
    </row>
    <row r="108" spans="2:51" s="13" customFormat="1" ht="11.25">
      <c r="B108" s="192"/>
      <c r="C108" s="193"/>
      <c r="D108" s="194" t="s">
        <v>165</v>
      </c>
      <c r="E108" s="195" t="s">
        <v>19</v>
      </c>
      <c r="F108" s="196" t="s">
        <v>810</v>
      </c>
      <c r="G108" s="193"/>
      <c r="H108" s="197">
        <v>1.164</v>
      </c>
      <c r="I108" s="198"/>
      <c r="J108" s="193"/>
      <c r="K108" s="193"/>
      <c r="L108" s="199"/>
      <c r="M108" s="200"/>
      <c r="N108" s="201"/>
      <c r="O108" s="201"/>
      <c r="P108" s="201"/>
      <c r="Q108" s="201"/>
      <c r="R108" s="201"/>
      <c r="S108" s="201"/>
      <c r="T108" s="202"/>
      <c r="AT108" s="203" t="s">
        <v>165</v>
      </c>
      <c r="AU108" s="203" t="s">
        <v>83</v>
      </c>
      <c r="AV108" s="13" t="s">
        <v>83</v>
      </c>
      <c r="AW108" s="13" t="s">
        <v>34</v>
      </c>
      <c r="AX108" s="13" t="s">
        <v>73</v>
      </c>
      <c r="AY108" s="203" t="s">
        <v>153</v>
      </c>
    </row>
    <row r="109" spans="2:51" s="13" customFormat="1" ht="11.25">
      <c r="B109" s="192"/>
      <c r="C109" s="193"/>
      <c r="D109" s="194" t="s">
        <v>165</v>
      </c>
      <c r="E109" s="195" t="s">
        <v>19</v>
      </c>
      <c r="F109" s="196" t="s">
        <v>811</v>
      </c>
      <c r="G109" s="193"/>
      <c r="H109" s="197">
        <v>1.278</v>
      </c>
      <c r="I109" s="198"/>
      <c r="J109" s="193"/>
      <c r="K109" s="193"/>
      <c r="L109" s="199"/>
      <c r="M109" s="200"/>
      <c r="N109" s="201"/>
      <c r="O109" s="201"/>
      <c r="P109" s="201"/>
      <c r="Q109" s="201"/>
      <c r="R109" s="201"/>
      <c r="S109" s="201"/>
      <c r="T109" s="202"/>
      <c r="AT109" s="203" t="s">
        <v>165</v>
      </c>
      <c r="AU109" s="203" t="s">
        <v>83</v>
      </c>
      <c r="AV109" s="13" t="s">
        <v>83</v>
      </c>
      <c r="AW109" s="13" t="s">
        <v>34</v>
      </c>
      <c r="AX109" s="13" t="s">
        <v>73</v>
      </c>
      <c r="AY109" s="203" t="s">
        <v>153</v>
      </c>
    </row>
    <row r="110" spans="2:51" s="13" customFormat="1" ht="11.25">
      <c r="B110" s="192"/>
      <c r="C110" s="193"/>
      <c r="D110" s="194" t="s">
        <v>165</v>
      </c>
      <c r="E110" s="195" t="s">
        <v>19</v>
      </c>
      <c r="F110" s="196" t="s">
        <v>812</v>
      </c>
      <c r="G110" s="193"/>
      <c r="H110" s="197">
        <v>0.935</v>
      </c>
      <c r="I110" s="198"/>
      <c r="J110" s="193"/>
      <c r="K110" s="193"/>
      <c r="L110" s="199"/>
      <c r="M110" s="200"/>
      <c r="N110" s="201"/>
      <c r="O110" s="201"/>
      <c r="P110" s="201"/>
      <c r="Q110" s="201"/>
      <c r="R110" s="201"/>
      <c r="S110" s="201"/>
      <c r="T110" s="202"/>
      <c r="AT110" s="203" t="s">
        <v>165</v>
      </c>
      <c r="AU110" s="203" t="s">
        <v>83</v>
      </c>
      <c r="AV110" s="13" t="s">
        <v>83</v>
      </c>
      <c r="AW110" s="13" t="s">
        <v>34</v>
      </c>
      <c r="AX110" s="13" t="s">
        <v>73</v>
      </c>
      <c r="AY110" s="203" t="s">
        <v>153</v>
      </c>
    </row>
    <row r="111" spans="2:51" s="14" customFormat="1" ht="11.25">
      <c r="B111" s="204"/>
      <c r="C111" s="205"/>
      <c r="D111" s="194" t="s">
        <v>165</v>
      </c>
      <c r="E111" s="206" t="s">
        <v>19</v>
      </c>
      <c r="F111" s="207" t="s">
        <v>184</v>
      </c>
      <c r="G111" s="205"/>
      <c r="H111" s="208">
        <v>3.377</v>
      </c>
      <c r="I111" s="209"/>
      <c r="J111" s="205"/>
      <c r="K111" s="205"/>
      <c r="L111" s="210"/>
      <c r="M111" s="211"/>
      <c r="N111" s="212"/>
      <c r="O111" s="212"/>
      <c r="P111" s="212"/>
      <c r="Q111" s="212"/>
      <c r="R111" s="212"/>
      <c r="S111" s="212"/>
      <c r="T111" s="213"/>
      <c r="AT111" s="214" t="s">
        <v>165</v>
      </c>
      <c r="AU111" s="214" t="s">
        <v>83</v>
      </c>
      <c r="AV111" s="14" t="s">
        <v>161</v>
      </c>
      <c r="AW111" s="14" t="s">
        <v>34</v>
      </c>
      <c r="AX111" s="14" t="s">
        <v>81</v>
      </c>
      <c r="AY111" s="214" t="s">
        <v>153</v>
      </c>
    </row>
    <row r="112" spans="1:65" s="2" customFormat="1" ht="49.15" customHeight="1">
      <c r="A112" s="35"/>
      <c r="B112" s="36"/>
      <c r="C112" s="174" t="s">
        <v>172</v>
      </c>
      <c r="D112" s="174" t="s">
        <v>156</v>
      </c>
      <c r="E112" s="175" t="s">
        <v>173</v>
      </c>
      <c r="F112" s="176" t="s">
        <v>174</v>
      </c>
      <c r="G112" s="177" t="s">
        <v>159</v>
      </c>
      <c r="H112" s="178">
        <v>3.377</v>
      </c>
      <c r="I112" s="179"/>
      <c r="J112" s="180">
        <f>ROUND(I112*H112,2)</f>
        <v>0</v>
      </c>
      <c r="K112" s="176" t="s">
        <v>160</v>
      </c>
      <c r="L112" s="40"/>
      <c r="M112" s="181" t="s">
        <v>19</v>
      </c>
      <c r="N112" s="182" t="s">
        <v>44</v>
      </c>
      <c r="O112" s="65"/>
      <c r="P112" s="183">
        <f>O112*H112</f>
        <v>0</v>
      </c>
      <c r="Q112" s="183">
        <v>0.01838</v>
      </c>
      <c r="R112" s="183">
        <f>Q112*H112</f>
        <v>0.06206926</v>
      </c>
      <c r="S112" s="183">
        <v>0</v>
      </c>
      <c r="T112" s="184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85" t="s">
        <v>161</v>
      </c>
      <c r="AT112" s="185" t="s">
        <v>156</v>
      </c>
      <c r="AU112" s="185" t="s">
        <v>83</v>
      </c>
      <c r="AY112" s="18" t="s">
        <v>153</v>
      </c>
      <c r="BE112" s="186">
        <f>IF(N112="základní",J112,0)</f>
        <v>0</v>
      </c>
      <c r="BF112" s="186">
        <f>IF(N112="snížená",J112,0)</f>
        <v>0</v>
      </c>
      <c r="BG112" s="186">
        <f>IF(N112="zákl. přenesená",J112,0)</f>
        <v>0</v>
      </c>
      <c r="BH112" s="186">
        <f>IF(N112="sníž. přenesená",J112,0)</f>
        <v>0</v>
      </c>
      <c r="BI112" s="186">
        <f>IF(N112="nulová",J112,0)</f>
        <v>0</v>
      </c>
      <c r="BJ112" s="18" t="s">
        <v>81</v>
      </c>
      <c r="BK112" s="186">
        <f>ROUND(I112*H112,2)</f>
        <v>0</v>
      </c>
      <c r="BL112" s="18" t="s">
        <v>161</v>
      </c>
      <c r="BM112" s="185" t="s">
        <v>813</v>
      </c>
    </row>
    <row r="113" spans="1:47" s="2" customFormat="1" ht="11.25">
      <c r="A113" s="35"/>
      <c r="B113" s="36"/>
      <c r="C113" s="37"/>
      <c r="D113" s="187" t="s">
        <v>163</v>
      </c>
      <c r="E113" s="37"/>
      <c r="F113" s="188" t="s">
        <v>176</v>
      </c>
      <c r="G113" s="37"/>
      <c r="H113" s="37"/>
      <c r="I113" s="189"/>
      <c r="J113" s="37"/>
      <c r="K113" s="37"/>
      <c r="L113" s="40"/>
      <c r="M113" s="190"/>
      <c r="N113" s="191"/>
      <c r="O113" s="65"/>
      <c r="P113" s="65"/>
      <c r="Q113" s="65"/>
      <c r="R113" s="65"/>
      <c r="S113" s="65"/>
      <c r="T113" s="66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T113" s="18" t="s">
        <v>163</v>
      </c>
      <c r="AU113" s="18" t="s">
        <v>83</v>
      </c>
    </row>
    <row r="114" spans="1:65" s="2" customFormat="1" ht="24.2" customHeight="1">
      <c r="A114" s="35"/>
      <c r="B114" s="36"/>
      <c r="C114" s="174" t="s">
        <v>161</v>
      </c>
      <c r="D114" s="174" t="s">
        <v>156</v>
      </c>
      <c r="E114" s="175" t="s">
        <v>177</v>
      </c>
      <c r="F114" s="176" t="s">
        <v>178</v>
      </c>
      <c r="G114" s="177" t="s">
        <v>159</v>
      </c>
      <c r="H114" s="178">
        <v>9.232</v>
      </c>
      <c r="I114" s="179"/>
      <c r="J114" s="180">
        <f>ROUND(I114*H114,2)</f>
        <v>0</v>
      </c>
      <c r="K114" s="176" t="s">
        <v>160</v>
      </c>
      <c r="L114" s="40"/>
      <c r="M114" s="181" t="s">
        <v>19</v>
      </c>
      <c r="N114" s="182" t="s">
        <v>44</v>
      </c>
      <c r="O114" s="65"/>
      <c r="P114" s="183">
        <f>O114*H114</f>
        <v>0</v>
      </c>
      <c r="Q114" s="183">
        <v>0.00026</v>
      </c>
      <c r="R114" s="183">
        <f>Q114*H114</f>
        <v>0.0024003199999999996</v>
      </c>
      <c r="S114" s="183">
        <v>0</v>
      </c>
      <c r="T114" s="184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85" t="s">
        <v>161</v>
      </c>
      <c r="AT114" s="185" t="s">
        <v>156</v>
      </c>
      <c r="AU114" s="185" t="s">
        <v>83</v>
      </c>
      <c r="AY114" s="18" t="s">
        <v>153</v>
      </c>
      <c r="BE114" s="186">
        <f>IF(N114="základní",J114,0)</f>
        <v>0</v>
      </c>
      <c r="BF114" s="186">
        <f>IF(N114="snížená",J114,0)</f>
        <v>0</v>
      </c>
      <c r="BG114" s="186">
        <f>IF(N114="zákl. přenesená",J114,0)</f>
        <v>0</v>
      </c>
      <c r="BH114" s="186">
        <f>IF(N114="sníž. přenesená",J114,0)</f>
        <v>0</v>
      </c>
      <c r="BI114" s="186">
        <f>IF(N114="nulová",J114,0)</f>
        <v>0</v>
      </c>
      <c r="BJ114" s="18" t="s">
        <v>81</v>
      </c>
      <c r="BK114" s="186">
        <f>ROUND(I114*H114,2)</f>
        <v>0</v>
      </c>
      <c r="BL114" s="18" t="s">
        <v>161</v>
      </c>
      <c r="BM114" s="185" t="s">
        <v>814</v>
      </c>
    </row>
    <row r="115" spans="1:47" s="2" customFormat="1" ht="11.25">
      <c r="A115" s="35"/>
      <c r="B115" s="36"/>
      <c r="C115" s="37"/>
      <c r="D115" s="187" t="s">
        <v>163</v>
      </c>
      <c r="E115" s="37"/>
      <c r="F115" s="188" t="s">
        <v>180</v>
      </c>
      <c r="G115" s="37"/>
      <c r="H115" s="37"/>
      <c r="I115" s="189"/>
      <c r="J115" s="37"/>
      <c r="K115" s="37"/>
      <c r="L115" s="40"/>
      <c r="M115" s="190"/>
      <c r="N115" s="191"/>
      <c r="O115" s="65"/>
      <c r="P115" s="65"/>
      <c r="Q115" s="65"/>
      <c r="R115" s="65"/>
      <c r="S115" s="65"/>
      <c r="T115" s="66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T115" s="18" t="s">
        <v>163</v>
      </c>
      <c r="AU115" s="18" t="s">
        <v>83</v>
      </c>
    </row>
    <row r="116" spans="2:51" s="13" customFormat="1" ht="11.25">
      <c r="B116" s="192"/>
      <c r="C116" s="193"/>
      <c r="D116" s="194" t="s">
        <v>165</v>
      </c>
      <c r="E116" s="195" t="s">
        <v>19</v>
      </c>
      <c r="F116" s="196" t="s">
        <v>815</v>
      </c>
      <c r="G116" s="193"/>
      <c r="H116" s="197">
        <v>3.091</v>
      </c>
      <c r="I116" s="198"/>
      <c r="J116" s="193"/>
      <c r="K116" s="193"/>
      <c r="L116" s="199"/>
      <c r="M116" s="200"/>
      <c r="N116" s="201"/>
      <c r="O116" s="201"/>
      <c r="P116" s="201"/>
      <c r="Q116" s="201"/>
      <c r="R116" s="201"/>
      <c r="S116" s="201"/>
      <c r="T116" s="202"/>
      <c r="AT116" s="203" t="s">
        <v>165</v>
      </c>
      <c r="AU116" s="203" t="s">
        <v>83</v>
      </c>
      <c r="AV116" s="13" t="s">
        <v>83</v>
      </c>
      <c r="AW116" s="13" t="s">
        <v>34</v>
      </c>
      <c r="AX116" s="13" t="s">
        <v>73</v>
      </c>
      <c r="AY116" s="203" t="s">
        <v>153</v>
      </c>
    </row>
    <row r="117" spans="2:51" s="13" customFormat="1" ht="11.25">
      <c r="B117" s="192"/>
      <c r="C117" s="193"/>
      <c r="D117" s="194" t="s">
        <v>165</v>
      </c>
      <c r="E117" s="195" t="s">
        <v>19</v>
      </c>
      <c r="F117" s="196" t="s">
        <v>816</v>
      </c>
      <c r="G117" s="193"/>
      <c r="H117" s="197">
        <v>2.506</v>
      </c>
      <c r="I117" s="198"/>
      <c r="J117" s="193"/>
      <c r="K117" s="193"/>
      <c r="L117" s="199"/>
      <c r="M117" s="200"/>
      <c r="N117" s="201"/>
      <c r="O117" s="201"/>
      <c r="P117" s="201"/>
      <c r="Q117" s="201"/>
      <c r="R117" s="201"/>
      <c r="S117" s="201"/>
      <c r="T117" s="202"/>
      <c r="AT117" s="203" t="s">
        <v>165</v>
      </c>
      <c r="AU117" s="203" t="s">
        <v>83</v>
      </c>
      <c r="AV117" s="13" t="s">
        <v>83</v>
      </c>
      <c r="AW117" s="13" t="s">
        <v>34</v>
      </c>
      <c r="AX117" s="13" t="s">
        <v>73</v>
      </c>
      <c r="AY117" s="203" t="s">
        <v>153</v>
      </c>
    </row>
    <row r="118" spans="2:51" s="13" customFormat="1" ht="11.25">
      <c r="B118" s="192"/>
      <c r="C118" s="193"/>
      <c r="D118" s="194" t="s">
        <v>165</v>
      </c>
      <c r="E118" s="195" t="s">
        <v>19</v>
      </c>
      <c r="F118" s="196" t="s">
        <v>817</v>
      </c>
      <c r="G118" s="193"/>
      <c r="H118" s="197">
        <v>3.635</v>
      </c>
      <c r="I118" s="198"/>
      <c r="J118" s="193"/>
      <c r="K118" s="193"/>
      <c r="L118" s="199"/>
      <c r="M118" s="200"/>
      <c r="N118" s="201"/>
      <c r="O118" s="201"/>
      <c r="P118" s="201"/>
      <c r="Q118" s="201"/>
      <c r="R118" s="201"/>
      <c r="S118" s="201"/>
      <c r="T118" s="202"/>
      <c r="AT118" s="203" t="s">
        <v>165</v>
      </c>
      <c r="AU118" s="203" t="s">
        <v>83</v>
      </c>
      <c r="AV118" s="13" t="s">
        <v>83</v>
      </c>
      <c r="AW118" s="13" t="s">
        <v>34</v>
      </c>
      <c r="AX118" s="13" t="s">
        <v>73</v>
      </c>
      <c r="AY118" s="203" t="s">
        <v>153</v>
      </c>
    </row>
    <row r="119" spans="2:51" s="14" customFormat="1" ht="11.25">
      <c r="B119" s="204"/>
      <c r="C119" s="205"/>
      <c r="D119" s="194" t="s">
        <v>165</v>
      </c>
      <c r="E119" s="206" t="s">
        <v>19</v>
      </c>
      <c r="F119" s="207" t="s">
        <v>184</v>
      </c>
      <c r="G119" s="205"/>
      <c r="H119" s="208">
        <v>9.232</v>
      </c>
      <c r="I119" s="209"/>
      <c r="J119" s="205"/>
      <c r="K119" s="205"/>
      <c r="L119" s="210"/>
      <c r="M119" s="211"/>
      <c r="N119" s="212"/>
      <c r="O119" s="212"/>
      <c r="P119" s="212"/>
      <c r="Q119" s="212"/>
      <c r="R119" s="212"/>
      <c r="S119" s="212"/>
      <c r="T119" s="213"/>
      <c r="AT119" s="214" t="s">
        <v>165</v>
      </c>
      <c r="AU119" s="214" t="s">
        <v>83</v>
      </c>
      <c r="AV119" s="14" t="s">
        <v>161</v>
      </c>
      <c r="AW119" s="14" t="s">
        <v>34</v>
      </c>
      <c r="AX119" s="14" t="s">
        <v>81</v>
      </c>
      <c r="AY119" s="214" t="s">
        <v>153</v>
      </c>
    </row>
    <row r="120" spans="1:65" s="2" customFormat="1" ht="44.25" customHeight="1">
      <c r="A120" s="35"/>
      <c r="B120" s="36"/>
      <c r="C120" s="174" t="s">
        <v>185</v>
      </c>
      <c r="D120" s="174" t="s">
        <v>156</v>
      </c>
      <c r="E120" s="175" t="s">
        <v>186</v>
      </c>
      <c r="F120" s="176" t="s">
        <v>187</v>
      </c>
      <c r="G120" s="177" t="s">
        <v>159</v>
      </c>
      <c r="H120" s="178">
        <v>9.232</v>
      </c>
      <c r="I120" s="179"/>
      <c r="J120" s="180">
        <f>ROUND(I120*H120,2)</f>
        <v>0</v>
      </c>
      <c r="K120" s="176" t="s">
        <v>160</v>
      </c>
      <c r="L120" s="40"/>
      <c r="M120" s="181" t="s">
        <v>19</v>
      </c>
      <c r="N120" s="182" t="s">
        <v>44</v>
      </c>
      <c r="O120" s="65"/>
      <c r="P120" s="183">
        <f>O120*H120</f>
        <v>0</v>
      </c>
      <c r="Q120" s="183">
        <v>0.01838</v>
      </c>
      <c r="R120" s="183">
        <f>Q120*H120</f>
        <v>0.16968416</v>
      </c>
      <c r="S120" s="183">
        <v>0</v>
      </c>
      <c r="T120" s="184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85" t="s">
        <v>161</v>
      </c>
      <c r="AT120" s="185" t="s">
        <v>156</v>
      </c>
      <c r="AU120" s="185" t="s">
        <v>83</v>
      </c>
      <c r="AY120" s="18" t="s">
        <v>153</v>
      </c>
      <c r="BE120" s="186">
        <f>IF(N120="základní",J120,0)</f>
        <v>0</v>
      </c>
      <c r="BF120" s="186">
        <f>IF(N120="snížená",J120,0)</f>
        <v>0</v>
      </c>
      <c r="BG120" s="186">
        <f>IF(N120="zákl. přenesená",J120,0)</f>
        <v>0</v>
      </c>
      <c r="BH120" s="186">
        <f>IF(N120="sníž. přenesená",J120,0)</f>
        <v>0</v>
      </c>
      <c r="BI120" s="186">
        <f>IF(N120="nulová",J120,0)</f>
        <v>0</v>
      </c>
      <c r="BJ120" s="18" t="s">
        <v>81</v>
      </c>
      <c r="BK120" s="186">
        <f>ROUND(I120*H120,2)</f>
        <v>0</v>
      </c>
      <c r="BL120" s="18" t="s">
        <v>161</v>
      </c>
      <c r="BM120" s="185" t="s">
        <v>818</v>
      </c>
    </row>
    <row r="121" spans="1:47" s="2" customFormat="1" ht="11.25">
      <c r="A121" s="35"/>
      <c r="B121" s="36"/>
      <c r="C121" s="37"/>
      <c r="D121" s="187" t="s">
        <v>163</v>
      </c>
      <c r="E121" s="37"/>
      <c r="F121" s="188" t="s">
        <v>189</v>
      </c>
      <c r="G121" s="37"/>
      <c r="H121" s="37"/>
      <c r="I121" s="189"/>
      <c r="J121" s="37"/>
      <c r="K121" s="37"/>
      <c r="L121" s="40"/>
      <c r="M121" s="190"/>
      <c r="N121" s="191"/>
      <c r="O121" s="65"/>
      <c r="P121" s="65"/>
      <c r="Q121" s="65"/>
      <c r="R121" s="65"/>
      <c r="S121" s="65"/>
      <c r="T121" s="66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8" t="s">
        <v>163</v>
      </c>
      <c r="AU121" s="18" t="s">
        <v>83</v>
      </c>
    </row>
    <row r="122" spans="2:63" s="12" customFormat="1" ht="22.9" customHeight="1">
      <c r="B122" s="158"/>
      <c r="C122" s="159"/>
      <c r="D122" s="160" t="s">
        <v>72</v>
      </c>
      <c r="E122" s="172" t="s">
        <v>190</v>
      </c>
      <c r="F122" s="172" t="s">
        <v>191</v>
      </c>
      <c r="G122" s="159"/>
      <c r="H122" s="159"/>
      <c r="I122" s="162"/>
      <c r="J122" s="173">
        <f>BK122</f>
        <v>0</v>
      </c>
      <c r="K122" s="159"/>
      <c r="L122" s="164"/>
      <c r="M122" s="165"/>
      <c r="N122" s="166"/>
      <c r="O122" s="166"/>
      <c r="P122" s="167">
        <f>SUM(P123:P157)</f>
        <v>0</v>
      </c>
      <c r="Q122" s="166"/>
      <c r="R122" s="167">
        <f>SUM(R123:R157)</f>
        <v>0.00051921</v>
      </c>
      <c r="S122" s="166"/>
      <c r="T122" s="168">
        <f>SUM(T123:T157)</f>
        <v>2.267517</v>
      </c>
      <c r="AR122" s="169" t="s">
        <v>81</v>
      </c>
      <c r="AT122" s="170" t="s">
        <v>72</v>
      </c>
      <c r="AU122" s="170" t="s">
        <v>81</v>
      </c>
      <c r="AY122" s="169" t="s">
        <v>153</v>
      </c>
      <c r="BK122" s="171">
        <f>SUM(BK123:BK157)</f>
        <v>0</v>
      </c>
    </row>
    <row r="123" spans="1:65" s="2" customFormat="1" ht="37.9" customHeight="1">
      <c r="A123" s="35"/>
      <c r="B123" s="36"/>
      <c r="C123" s="174" t="s">
        <v>154</v>
      </c>
      <c r="D123" s="174" t="s">
        <v>156</v>
      </c>
      <c r="E123" s="175" t="s">
        <v>192</v>
      </c>
      <c r="F123" s="176" t="s">
        <v>193</v>
      </c>
      <c r="G123" s="177" t="s">
        <v>159</v>
      </c>
      <c r="H123" s="178">
        <v>3.917</v>
      </c>
      <c r="I123" s="179"/>
      <c r="J123" s="180">
        <f>ROUND(I123*H123,2)</f>
        <v>0</v>
      </c>
      <c r="K123" s="176" t="s">
        <v>160</v>
      </c>
      <c r="L123" s="40"/>
      <c r="M123" s="181" t="s">
        <v>19</v>
      </c>
      <c r="N123" s="182" t="s">
        <v>44</v>
      </c>
      <c r="O123" s="65"/>
      <c r="P123" s="183">
        <f>O123*H123</f>
        <v>0</v>
      </c>
      <c r="Q123" s="183">
        <v>0.00013</v>
      </c>
      <c r="R123" s="183">
        <f>Q123*H123</f>
        <v>0.00050921</v>
      </c>
      <c r="S123" s="183">
        <v>0</v>
      </c>
      <c r="T123" s="184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85" t="s">
        <v>161</v>
      </c>
      <c r="AT123" s="185" t="s">
        <v>156</v>
      </c>
      <c r="AU123" s="185" t="s">
        <v>83</v>
      </c>
      <c r="AY123" s="18" t="s">
        <v>153</v>
      </c>
      <c r="BE123" s="186">
        <f>IF(N123="základní",J123,0)</f>
        <v>0</v>
      </c>
      <c r="BF123" s="186">
        <f>IF(N123="snížená",J123,0)</f>
        <v>0</v>
      </c>
      <c r="BG123" s="186">
        <f>IF(N123="zákl. přenesená",J123,0)</f>
        <v>0</v>
      </c>
      <c r="BH123" s="186">
        <f>IF(N123="sníž. přenesená",J123,0)</f>
        <v>0</v>
      </c>
      <c r="BI123" s="186">
        <f>IF(N123="nulová",J123,0)</f>
        <v>0</v>
      </c>
      <c r="BJ123" s="18" t="s">
        <v>81</v>
      </c>
      <c r="BK123" s="186">
        <f>ROUND(I123*H123,2)</f>
        <v>0</v>
      </c>
      <c r="BL123" s="18" t="s">
        <v>161</v>
      </c>
      <c r="BM123" s="185" t="s">
        <v>819</v>
      </c>
    </row>
    <row r="124" spans="1:47" s="2" customFormat="1" ht="11.25">
      <c r="A124" s="35"/>
      <c r="B124" s="36"/>
      <c r="C124" s="37"/>
      <c r="D124" s="187" t="s">
        <v>163</v>
      </c>
      <c r="E124" s="37"/>
      <c r="F124" s="188" t="s">
        <v>195</v>
      </c>
      <c r="G124" s="37"/>
      <c r="H124" s="37"/>
      <c r="I124" s="189"/>
      <c r="J124" s="37"/>
      <c r="K124" s="37"/>
      <c r="L124" s="40"/>
      <c r="M124" s="190"/>
      <c r="N124" s="191"/>
      <c r="O124" s="65"/>
      <c r="P124" s="65"/>
      <c r="Q124" s="65"/>
      <c r="R124" s="65"/>
      <c r="S124" s="65"/>
      <c r="T124" s="66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163</v>
      </c>
      <c r="AU124" s="18" t="s">
        <v>83</v>
      </c>
    </row>
    <row r="125" spans="1:65" s="2" customFormat="1" ht="44.25" customHeight="1">
      <c r="A125" s="35"/>
      <c r="B125" s="36"/>
      <c r="C125" s="174" t="s">
        <v>196</v>
      </c>
      <c r="D125" s="174" t="s">
        <v>156</v>
      </c>
      <c r="E125" s="175" t="s">
        <v>197</v>
      </c>
      <c r="F125" s="176" t="s">
        <v>198</v>
      </c>
      <c r="G125" s="177" t="s">
        <v>159</v>
      </c>
      <c r="H125" s="178">
        <v>3.917</v>
      </c>
      <c r="I125" s="179"/>
      <c r="J125" s="180">
        <f>ROUND(I125*H125,2)</f>
        <v>0</v>
      </c>
      <c r="K125" s="176" t="s">
        <v>160</v>
      </c>
      <c r="L125" s="40"/>
      <c r="M125" s="181" t="s">
        <v>19</v>
      </c>
      <c r="N125" s="182" t="s">
        <v>44</v>
      </c>
      <c r="O125" s="65"/>
      <c r="P125" s="183">
        <f>O125*H125</f>
        <v>0</v>
      </c>
      <c r="Q125" s="183">
        <v>0</v>
      </c>
      <c r="R125" s="183">
        <f>Q125*H125</f>
        <v>0</v>
      </c>
      <c r="S125" s="183">
        <v>0.057</v>
      </c>
      <c r="T125" s="184">
        <f>S125*H125</f>
        <v>0.223269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85" t="s">
        <v>161</v>
      </c>
      <c r="AT125" s="185" t="s">
        <v>156</v>
      </c>
      <c r="AU125" s="185" t="s">
        <v>83</v>
      </c>
      <c r="AY125" s="18" t="s">
        <v>153</v>
      </c>
      <c r="BE125" s="186">
        <f>IF(N125="základní",J125,0)</f>
        <v>0</v>
      </c>
      <c r="BF125" s="186">
        <f>IF(N125="snížená",J125,0)</f>
        <v>0</v>
      </c>
      <c r="BG125" s="186">
        <f>IF(N125="zákl. přenesená",J125,0)</f>
        <v>0</v>
      </c>
      <c r="BH125" s="186">
        <f>IF(N125="sníž. přenesená",J125,0)</f>
        <v>0</v>
      </c>
      <c r="BI125" s="186">
        <f>IF(N125="nulová",J125,0)</f>
        <v>0</v>
      </c>
      <c r="BJ125" s="18" t="s">
        <v>81</v>
      </c>
      <c r="BK125" s="186">
        <f>ROUND(I125*H125,2)</f>
        <v>0</v>
      </c>
      <c r="BL125" s="18" t="s">
        <v>161</v>
      </c>
      <c r="BM125" s="185" t="s">
        <v>820</v>
      </c>
    </row>
    <row r="126" spans="1:47" s="2" customFormat="1" ht="11.25">
      <c r="A126" s="35"/>
      <c r="B126" s="36"/>
      <c r="C126" s="37"/>
      <c r="D126" s="187" t="s">
        <v>163</v>
      </c>
      <c r="E126" s="37"/>
      <c r="F126" s="188" t="s">
        <v>200</v>
      </c>
      <c r="G126" s="37"/>
      <c r="H126" s="37"/>
      <c r="I126" s="189"/>
      <c r="J126" s="37"/>
      <c r="K126" s="37"/>
      <c r="L126" s="40"/>
      <c r="M126" s="190"/>
      <c r="N126" s="191"/>
      <c r="O126" s="65"/>
      <c r="P126" s="65"/>
      <c r="Q126" s="65"/>
      <c r="R126" s="65"/>
      <c r="S126" s="65"/>
      <c r="T126" s="66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163</v>
      </c>
      <c r="AU126" s="18" t="s">
        <v>83</v>
      </c>
    </row>
    <row r="127" spans="2:51" s="13" customFormat="1" ht="11.25">
      <c r="B127" s="192"/>
      <c r="C127" s="193"/>
      <c r="D127" s="194" t="s">
        <v>165</v>
      </c>
      <c r="E127" s="195" t="s">
        <v>19</v>
      </c>
      <c r="F127" s="196" t="s">
        <v>810</v>
      </c>
      <c r="G127" s="193"/>
      <c r="H127" s="197">
        <v>1.164</v>
      </c>
      <c r="I127" s="198"/>
      <c r="J127" s="193"/>
      <c r="K127" s="193"/>
      <c r="L127" s="199"/>
      <c r="M127" s="200"/>
      <c r="N127" s="201"/>
      <c r="O127" s="201"/>
      <c r="P127" s="201"/>
      <c r="Q127" s="201"/>
      <c r="R127" s="201"/>
      <c r="S127" s="201"/>
      <c r="T127" s="202"/>
      <c r="AT127" s="203" t="s">
        <v>165</v>
      </c>
      <c r="AU127" s="203" t="s">
        <v>83</v>
      </c>
      <c r="AV127" s="13" t="s">
        <v>83</v>
      </c>
      <c r="AW127" s="13" t="s">
        <v>34</v>
      </c>
      <c r="AX127" s="13" t="s">
        <v>73</v>
      </c>
      <c r="AY127" s="203" t="s">
        <v>153</v>
      </c>
    </row>
    <row r="128" spans="2:51" s="13" customFormat="1" ht="11.25">
      <c r="B128" s="192"/>
      <c r="C128" s="193"/>
      <c r="D128" s="194" t="s">
        <v>165</v>
      </c>
      <c r="E128" s="195" t="s">
        <v>19</v>
      </c>
      <c r="F128" s="196" t="s">
        <v>821</v>
      </c>
      <c r="G128" s="193"/>
      <c r="H128" s="197">
        <v>1.818</v>
      </c>
      <c r="I128" s="198"/>
      <c r="J128" s="193"/>
      <c r="K128" s="193"/>
      <c r="L128" s="199"/>
      <c r="M128" s="200"/>
      <c r="N128" s="201"/>
      <c r="O128" s="201"/>
      <c r="P128" s="201"/>
      <c r="Q128" s="201"/>
      <c r="R128" s="201"/>
      <c r="S128" s="201"/>
      <c r="T128" s="202"/>
      <c r="AT128" s="203" t="s">
        <v>165</v>
      </c>
      <c r="AU128" s="203" t="s">
        <v>83</v>
      </c>
      <c r="AV128" s="13" t="s">
        <v>83</v>
      </c>
      <c r="AW128" s="13" t="s">
        <v>34</v>
      </c>
      <c r="AX128" s="13" t="s">
        <v>73</v>
      </c>
      <c r="AY128" s="203" t="s">
        <v>153</v>
      </c>
    </row>
    <row r="129" spans="2:51" s="13" customFormat="1" ht="11.25">
      <c r="B129" s="192"/>
      <c r="C129" s="193"/>
      <c r="D129" s="194" t="s">
        <v>165</v>
      </c>
      <c r="E129" s="195" t="s">
        <v>19</v>
      </c>
      <c r="F129" s="196" t="s">
        <v>812</v>
      </c>
      <c r="G129" s="193"/>
      <c r="H129" s="197">
        <v>0.935</v>
      </c>
      <c r="I129" s="198"/>
      <c r="J129" s="193"/>
      <c r="K129" s="193"/>
      <c r="L129" s="199"/>
      <c r="M129" s="200"/>
      <c r="N129" s="201"/>
      <c r="O129" s="201"/>
      <c r="P129" s="201"/>
      <c r="Q129" s="201"/>
      <c r="R129" s="201"/>
      <c r="S129" s="201"/>
      <c r="T129" s="202"/>
      <c r="AT129" s="203" t="s">
        <v>165</v>
      </c>
      <c r="AU129" s="203" t="s">
        <v>83</v>
      </c>
      <c r="AV129" s="13" t="s">
        <v>83</v>
      </c>
      <c r="AW129" s="13" t="s">
        <v>34</v>
      </c>
      <c r="AX129" s="13" t="s">
        <v>73</v>
      </c>
      <c r="AY129" s="203" t="s">
        <v>153</v>
      </c>
    </row>
    <row r="130" spans="2:51" s="14" customFormat="1" ht="11.25">
      <c r="B130" s="204"/>
      <c r="C130" s="205"/>
      <c r="D130" s="194" t="s">
        <v>165</v>
      </c>
      <c r="E130" s="206" t="s">
        <v>19</v>
      </c>
      <c r="F130" s="207" t="s">
        <v>184</v>
      </c>
      <c r="G130" s="205"/>
      <c r="H130" s="208">
        <v>3.9170000000000003</v>
      </c>
      <c r="I130" s="209"/>
      <c r="J130" s="205"/>
      <c r="K130" s="205"/>
      <c r="L130" s="210"/>
      <c r="M130" s="211"/>
      <c r="N130" s="212"/>
      <c r="O130" s="212"/>
      <c r="P130" s="212"/>
      <c r="Q130" s="212"/>
      <c r="R130" s="212"/>
      <c r="S130" s="212"/>
      <c r="T130" s="213"/>
      <c r="AT130" s="214" t="s">
        <v>165</v>
      </c>
      <c r="AU130" s="214" t="s">
        <v>83</v>
      </c>
      <c r="AV130" s="14" t="s">
        <v>161</v>
      </c>
      <c r="AW130" s="14" t="s">
        <v>34</v>
      </c>
      <c r="AX130" s="14" t="s">
        <v>81</v>
      </c>
      <c r="AY130" s="214" t="s">
        <v>153</v>
      </c>
    </row>
    <row r="131" spans="1:65" s="2" customFormat="1" ht="24.2" customHeight="1">
      <c r="A131" s="35"/>
      <c r="B131" s="36"/>
      <c r="C131" s="174" t="s">
        <v>202</v>
      </c>
      <c r="D131" s="174" t="s">
        <v>156</v>
      </c>
      <c r="E131" s="175" t="s">
        <v>203</v>
      </c>
      <c r="F131" s="176" t="s">
        <v>204</v>
      </c>
      <c r="G131" s="177" t="s">
        <v>205</v>
      </c>
      <c r="H131" s="178">
        <v>18</v>
      </c>
      <c r="I131" s="179"/>
      <c r="J131" s="180">
        <f>ROUND(I131*H131,2)</f>
        <v>0</v>
      </c>
      <c r="K131" s="176" t="s">
        <v>206</v>
      </c>
      <c r="L131" s="40"/>
      <c r="M131" s="181" t="s">
        <v>19</v>
      </c>
      <c r="N131" s="182" t="s">
        <v>44</v>
      </c>
      <c r="O131" s="65"/>
      <c r="P131" s="183">
        <f>O131*H131</f>
        <v>0</v>
      </c>
      <c r="Q131" s="183">
        <v>0</v>
      </c>
      <c r="R131" s="183">
        <f>Q131*H131</f>
        <v>0</v>
      </c>
      <c r="S131" s="183">
        <v>0.0065</v>
      </c>
      <c r="T131" s="184">
        <f>S131*H131</f>
        <v>0.11699999999999999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85" t="s">
        <v>161</v>
      </c>
      <c r="AT131" s="185" t="s">
        <v>156</v>
      </c>
      <c r="AU131" s="185" t="s">
        <v>83</v>
      </c>
      <c r="AY131" s="18" t="s">
        <v>153</v>
      </c>
      <c r="BE131" s="186">
        <f>IF(N131="základní",J131,0)</f>
        <v>0</v>
      </c>
      <c r="BF131" s="186">
        <f>IF(N131="snížená",J131,0)</f>
        <v>0</v>
      </c>
      <c r="BG131" s="186">
        <f>IF(N131="zákl. přenesená",J131,0)</f>
        <v>0</v>
      </c>
      <c r="BH131" s="186">
        <f>IF(N131="sníž. přenesená",J131,0)</f>
        <v>0</v>
      </c>
      <c r="BI131" s="186">
        <f>IF(N131="nulová",J131,0)</f>
        <v>0</v>
      </c>
      <c r="BJ131" s="18" t="s">
        <v>81</v>
      </c>
      <c r="BK131" s="186">
        <f>ROUND(I131*H131,2)</f>
        <v>0</v>
      </c>
      <c r="BL131" s="18" t="s">
        <v>161</v>
      </c>
      <c r="BM131" s="185" t="s">
        <v>822</v>
      </c>
    </row>
    <row r="132" spans="2:51" s="13" customFormat="1" ht="11.25">
      <c r="B132" s="192"/>
      <c r="C132" s="193"/>
      <c r="D132" s="194" t="s">
        <v>165</v>
      </c>
      <c r="E132" s="195" t="s">
        <v>19</v>
      </c>
      <c r="F132" s="196" t="s">
        <v>823</v>
      </c>
      <c r="G132" s="193"/>
      <c r="H132" s="197">
        <v>18</v>
      </c>
      <c r="I132" s="198"/>
      <c r="J132" s="193"/>
      <c r="K132" s="193"/>
      <c r="L132" s="199"/>
      <c r="M132" s="200"/>
      <c r="N132" s="201"/>
      <c r="O132" s="201"/>
      <c r="P132" s="201"/>
      <c r="Q132" s="201"/>
      <c r="R132" s="201"/>
      <c r="S132" s="201"/>
      <c r="T132" s="202"/>
      <c r="AT132" s="203" t="s">
        <v>165</v>
      </c>
      <c r="AU132" s="203" t="s">
        <v>83</v>
      </c>
      <c r="AV132" s="13" t="s">
        <v>83</v>
      </c>
      <c r="AW132" s="13" t="s">
        <v>34</v>
      </c>
      <c r="AX132" s="13" t="s">
        <v>81</v>
      </c>
      <c r="AY132" s="203" t="s">
        <v>153</v>
      </c>
    </row>
    <row r="133" spans="1:65" s="2" customFormat="1" ht="55.5" customHeight="1">
      <c r="A133" s="35"/>
      <c r="B133" s="36"/>
      <c r="C133" s="174" t="s">
        <v>190</v>
      </c>
      <c r="D133" s="174" t="s">
        <v>156</v>
      </c>
      <c r="E133" s="175" t="s">
        <v>209</v>
      </c>
      <c r="F133" s="176" t="s">
        <v>210</v>
      </c>
      <c r="G133" s="177" t="s">
        <v>211</v>
      </c>
      <c r="H133" s="178">
        <v>2</v>
      </c>
      <c r="I133" s="179"/>
      <c r="J133" s="180">
        <f>ROUND(I133*H133,2)</f>
        <v>0</v>
      </c>
      <c r="K133" s="176" t="s">
        <v>160</v>
      </c>
      <c r="L133" s="40"/>
      <c r="M133" s="181" t="s">
        <v>19</v>
      </c>
      <c r="N133" s="182" t="s">
        <v>44</v>
      </c>
      <c r="O133" s="65"/>
      <c r="P133" s="183">
        <f>O133*H133</f>
        <v>0</v>
      </c>
      <c r="Q133" s="183">
        <v>0</v>
      </c>
      <c r="R133" s="183">
        <f>Q133*H133</f>
        <v>0</v>
      </c>
      <c r="S133" s="183">
        <v>0.025</v>
      </c>
      <c r="T133" s="184">
        <f>S133*H133</f>
        <v>0.05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85" t="s">
        <v>212</v>
      </c>
      <c r="AT133" s="185" t="s">
        <v>156</v>
      </c>
      <c r="AU133" s="185" t="s">
        <v>83</v>
      </c>
      <c r="AY133" s="18" t="s">
        <v>153</v>
      </c>
      <c r="BE133" s="186">
        <f>IF(N133="základní",J133,0)</f>
        <v>0</v>
      </c>
      <c r="BF133" s="186">
        <f>IF(N133="snížená",J133,0)</f>
        <v>0</v>
      </c>
      <c r="BG133" s="186">
        <f>IF(N133="zákl. přenesená",J133,0)</f>
        <v>0</v>
      </c>
      <c r="BH133" s="186">
        <f>IF(N133="sníž. přenesená",J133,0)</f>
        <v>0</v>
      </c>
      <c r="BI133" s="186">
        <f>IF(N133="nulová",J133,0)</f>
        <v>0</v>
      </c>
      <c r="BJ133" s="18" t="s">
        <v>81</v>
      </c>
      <c r="BK133" s="186">
        <f>ROUND(I133*H133,2)</f>
        <v>0</v>
      </c>
      <c r="BL133" s="18" t="s">
        <v>212</v>
      </c>
      <c r="BM133" s="185" t="s">
        <v>824</v>
      </c>
    </row>
    <row r="134" spans="1:47" s="2" customFormat="1" ht="11.25">
      <c r="A134" s="35"/>
      <c r="B134" s="36"/>
      <c r="C134" s="37"/>
      <c r="D134" s="187" t="s">
        <v>163</v>
      </c>
      <c r="E134" s="37"/>
      <c r="F134" s="188" t="s">
        <v>214</v>
      </c>
      <c r="G134" s="37"/>
      <c r="H134" s="37"/>
      <c r="I134" s="189"/>
      <c r="J134" s="37"/>
      <c r="K134" s="37"/>
      <c r="L134" s="40"/>
      <c r="M134" s="190"/>
      <c r="N134" s="191"/>
      <c r="O134" s="65"/>
      <c r="P134" s="65"/>
      <c r="Q134" s="65"/>
      <c r="R134" s="65"/>
      <c r="S134" s="65"/>
      <c r="T134" s="66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163</v>
      </c>
      <c r="AU134" s="18" t="s">
        <v>83</v>
      </c>
    </row>
    <row r="135" spans="2:51" s="13" customFormat="1" ht="11.25">
      <c r="B135" s="192"/>
      <c r="C135" s="193"/>
      <c r="D135" s="194" t="s">
        <v>165</v>
      </c>
      <c r="E135" s="195" t="s">
        <v>19</v>
      </c>
      <c r="F135" s="196" t="s">
        <v>825</v>
      </c>
      <c r="G135" s="193"/>
      <c r="H135" s="197">
        <v>2</v>
      </c>
      <c r="I135" s="198"/>
      <c r="J135" s="193"/>
      <c r="K135" s="193"/>
      <c r="L135" s="199"/>
      <c r="M135" s="200"/>
      <c r="N135" s="201"/>
      <c r="O135" s="201"/>
      <c r="P135" s="201"/>
      <c r="Q135" s="201"/>
      <c r="R135" s="201"/>
      <c r="S135" s="201"/>
      <c r="T135" s="202"/>
      <c r="AT135" s="203" t="s">
        <v>165</v>
      </c>
      <c r="AU135" s="203" t="s">
        <v>83</v>
      </c>
      <c r="AV135" s="13" t="s">
        <v>83</v>
      </c>
      <c r="AW135" s="13" t="s">
        <v>34</v>
      </c>
      <c r="AX135" s="13" t="s">
        <v>81</v>
      </c>
      <c r="AY135" s="203" t="s">
        <v>153</v>
      </c>
    </row>
    <row r="136" spans="1:65" s="2" customFormat="1" ht="37.9" customHeight="1">
      <c r="A136" s="35"/>
      <c r="B136" s="36"/>
      <c r="C136" s="174" t="s">
        <v>216</v>
      </c>
      <c r="D136" s="174" t="s">
        <v>156</v>
      </c>
      <c r="E136" s="175" t="s">
        <v>217</v>
      </c>
      <c r="F136" s="176" t="s">
        <v>218</v>
      </c>
      <c r="G136" s="177" t="s">
        <v>159</v>
      </c>
      <c r="H136" s="178">
        <v>17.842</v>
      </c>
      <c r="I136" s="179"/>
      <c r="J136" s="180">
        <f>ROUND(I136*H136,2)</f>
        <v>0</v>
      </c>
      <c r="K136" s="176" t="s">
        <v>160</v>
      </c>
      <c r="L136" s="40"/>
      <c r="M136" s="181" t="s">
        <v>19</v>
      </c>
      <c r="N136" s="182" t="s">
        <v>44</v>
      </c>
      <c r="O136" s="65"/>
      <c r="P136" s="183">
        <f>O136*H136</f>
        <v>0</v>
      </c>
      <c r="Q136" s="183">
        <v>0</v>
      </c>
      <c r="R136" s="183">
        <f>Q136*H136</f>
        <v>0</v>
      </c>
      <c r="S136" s="183">
        <v>0.068</v>
      </c>
      <c r="T136" s="184">
        <f>S136*H136</f>
        <v>1.2132560000000001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85" t="s">
        <v>161</v>
      </c>
      <c r="AT136" s="185" t="s">
        <v>156</v>
      </c>
      <c r="AU136" s="185" t="s">
        <v>83</v>
      </c>
      <c r="AY136" s="18" t="s">
        <v>153</v>
      </c>
      <c r="BE136" s="186">
        <f>IF(N136="základní",J136,0)</f>
        <v>0</v>
      </c>
      <c r="BF136" s="186">
        <f>IF(N136="snížená",J136,0)</f>
        <v>0</v>
      </c>
      <c r="BG136" s="186">
        <f>IF(N136="zákl. přenesená",J136,0)</f>
        <v>0</v>
      </c>
      <c r="BH136" s="186">
        <f>IF(N136="sníž. přenesená",J136,0)</f>
        <v>0</v>
      </c>
      <c r="BI136" s="186">
        <f>IF(N136="nulová",J136,0)</f>
        <v>0</v>
      </c>
      <c r="BJ136" s="18" t="s">
        <v>81</v>
      </c>
      <c r="BK136" s="186">
        <f>ROUND(I136*H136,2)</f>
        <v>0</v>
      </c>
      <c r="BL136" s="18" t="s">
        <v>161</v>
      </c>
      <c r="BM136" s="185" t="s">
        <v>826</v>
      </c>
    </row>
    <row r="137" spans="1:47" s="2" customFormat="1" ht="11.25">
      <c r="A137" s="35"/>
      <c r="B137" s="36"/>
      <c r="C137" s="37"/>
      <c r="D137" s="187" t="s">
        <v>163</v>
      </c>
      <c r="E137" s="37"/>
      <c r="F137" s="188" t="s">
        <v>220</v>
      </c>
      <c r="G137" s="37"/>
      <c r="H137" s="37"/>
      <c r="I137" s="189"/>
      <c r="J137" s="37"/>
      <c r="K137" s="37"/>
      <c r="L137" s="40"/>
      <c r="M137" s="190"/>
      <c r="N137" s="191"/>
      <c r="O137" s="65"/>
      <c r="P137" s="65"/>
      <c r="Q137" s="65"/>
      <c r="R137" s="65"/>
      <c r="S137" s="65"/>
      <c r="T137" s="66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163</v>
      </c>
      <c r="AU137" s="18" t="s">
        <v>83</v>
      </c>
    </row>
    <row r="138" spans="2:51" s="13" customFormat="1" ht="11.25">
      <c r="B138" s="192"/>
      <c r="C138" s="193"/>
      <c r="D138" s="194" t="s">
        <v>165</v>
      </c>
      <c r="E138" s="195" t="s">
        <v>19</v>
      </c>
      <c r="F138" s="196" t="s">
        <v>827</v>
      </c>
      <c r="G138" s="193"/>
      <c r="H138" s="197">
        <v>4.682</v>
      </c>
      <c r="I138" s="198"/>
      <c r="J138" s="193"/>
      <c r="K138" s="193"/>
      <c r="L138" s="199"/>
      <c r="M138" s="200"/>
      <c r="N138" s="201"/>
      <c r="O138" s="201"/>
      <c r="P138" s="201"/>
      <c r="Q138" s="201"/>
      <c r="R138" s="201"/>
      <c r="S138" s="201"/>
      <c r="T138" s="202"/>
      <c r="AT138" s="203" t="s">
        <v>165</v>
      </c>
      <c r="AU138" s="203" t="s">
        <v>83</v>
      </c>
      <c r="AV138" s="13" t="s">
        <v>83</v>
      </c>
      <c r="AW138" s="13" t="s">
        <v>34</v>
      </c>
      <c r="AX138" s="13" t="s">
        <v>73</v>
      </c>
      <c r="AY138" s="203" t="s">
        <v>153</v>
      </c>
    </row>
    <row r="139" spans="2:51" s="13" customFormat="1" ht="11.25">
      <c r="B139" s="192"/>
      <c r="C139" s="193"/>
      <c r="D139" s="194" t="s">
        <v>165</v>
      </c>
      <c r="E139" s="195" t="s">
        <v>19</v>
      </c>
      <c r="F139" s="196" t="s">
        <v>828</v>
      </c>
      <c r="G139" s="193"/>
      <c r="H139" s="197">
        <v>8.08</v>
      </c>
      <c r="I139" s="198"/>
      <c r="J139" s="193"/>
      <c r="K139" s="193"/>
      <c r="L139" s="199"/>
      <c r="M139" s="200"/>
      <c r="N139" s="201"/>
      <c r="O139" s="201"/>
      <c r="P139" s="201"/>
      <c r="Q139" s="201"/>
      <c r="R139" s="201"/>
      <c r="S139" s="201"/>
      <c r="T139" s="202"/>
      <c r="AT139" s="203" t="s">
        <v>165</v>
      </c>
      <c r="AU139" s="203" t="s">
        <v>83</v>
      </c>
      <c r="AV139" s="13" t="s">
        <v>83</v>
      </c>
      <c r="AW139" s="13" t="s">
        <v>34</v>
      </c>
      <c r="AX139" s="13" t="s">
        <v>73</v>
      </c>
      <c r="AY139" s="203" t="s">
        <v>153</v>
      </c>
    </row>
    <row r="140" spans="2:51" s="13" customFormat="1" ht="11.25">
      <c r="B140" s="192"/>
      <c r="C140" s="193"/>
      <c r="D140" s="194" t="s">
        <v>165</v>
      </c>
      <c r="E140" s="195" t="s">
        <v>19</v>
      </c>
      <c r="F140" s="196" t="s">
        <v>829</v>
      </c>
      <c r="G140" s="193"/>
      <c r="H140" s="197">
        <v>5.08</v>
      </c>
      <c r="I140" s="198"/>
      <c r="J140" s="193"/>
      <c r="K140" s="193"/>
      <c r="L140" s="199"/>
      <c r="M140" s="200"/>
      <c r="N140" s="201"/>
      <c r="O140" s="201"/>
      <c r="P140" s="201"/>
      <c r="Q140" s="201"/>
      <c r="R140" s="201"/>
      <c r="S140" s="201"/>
      <c r="T140" s="202"/>
      <c r="AT140" s="203" t="s">
        <v>165</v>
      </c>
      <c r="AU140" s="203" t="s">
        <v>83</v>
      </c>
      <c r="AV140" s="13" t="s">
        <v>83</v>
      </c>
      <c r="AW140" s="13" t="s">
        <v>34</v>
      </c>
      <c r="AX140" s="13" t="s">
        <v>73</v>
      </c>
      <c r="AY140" s="203" t="s">
        <v>153</v>
      </c>
    </row>
    <row r="141" spans="2:51" s="14" customFormat="1" ht="11.25">
      <c r="B141" s="204"/>
      <c r="C141" s="205"/>
      <c r="D141" s="194" t="s">
        <v>165</v>
      </c>
      <c r="E141" s="206" t="s">
        <v>19</v>
      </c>
      <c r="F141" s="207" t="s">
        <v>184</v>
      </c>
      <c r="G141" s="205"/>
      <c r="H141" s="208">
        <v>17.842</v>
      </c>
      <c r="I141" s="209"/>
      <c r="J141" s="205"/>
      <c r="K141" s="205"/>
      <c r="L141" s="210"/>
      <c r="M141" s="211"/>
      <c r="N141" s="212"/>
      <c r="O141" s="212"/>
      <c r="P141" s="212"/>
      <c r="Q141" s="212"/>
      <c r="R141" s="212"/>
      <c r="S141" s="212"/>
      <c r="T141" s="213"/>
      <c r="AT141" s="214" t="s">
        <v>165</v>
      </c>
      <c r="AU141" s="214" t="s">
        <v>83</v>
      </c>
      <c r="AV141" s="14" t="s">
        <v>161</v>
      </c>
      <c r="AW141" s="14" t="s">
        <v>34</v>
      </c>
      <c r="AX141" s="14" t="s">
        <v>81</v>
      </c>
      <c r="AY141" s="214" t="s">
        <v>153</v>
      </c>
    </row>
    <row r="142" spans="1:65" s="2" customFormat="1" ht="33" customHeight="1">
      <c r="A142" s="35"/>
      <c r="B142" s="36"/>
      <c r="C142" s="174" t="s">
        <v>224</v>
      </c>
      <c r="D142" s="174" t="s">
        <v>156</v>
      </c>
      <c r="E142" s="175" t="s">
        <v>225</v>
      </c>
      <c r="F142" s="176" t="s">
        <v>226</v>
      </c>
      <c r="G142" s="177" t="s">
        <v>159</v>
      </c>
      <c r="H142" s="178">
        <v>3.377</v>
      </c>
      <c r="I142" s="179"/>
      <c r="J142" s="180">
        <f>ROUND(I142*H142,2)</f>
        <v>0</v>
      </c>
      <c r="K142" s="176" t="s">
        <v>160</v>
      </c>
      <c r="L142" s="40"/>
      <c r="M142" s="181" t="s">
        <v>19</v>
      </c>
      <c r="N142" s="182" t="s">
        <v>44</v>
      </c>
      <c r="O142" s="65"/>
      <c r="P142" s="183">
        <f>O142*H142</f>
        <v>0</v>
      </c>
      <c r="Q142" s="183">
        <v>0</v>
      </c>
      <c r="R142" s="183">
        <f>Q142*H142</f>
        <v>0</v>
      </c>
      <c r="S142" s="183">
        <v>0.05</v>
      </c>
      <c r="T142" s="184">
        <f>S142*H142</f>
        <v>0.16885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85" t="s">
        <v>161</v>
      </c>
      <c r="AT142" s="185" t="s">
        <v>156</v>
      </c>
      <c r="AU142" s="185" t="s">
        <v>83</v>
      </c>
      <c r="AY142" s="18" t="s">
        <v>153</v>
      </c>
      <c r="BE142" s="186">
        <f>IF(N142="základní",J142,0)</f>
        <v>0</v>
      </c>
      <c r="BF142" s="186">
        <f>IF(N142="snížená",J142,0)</f>
        <v>0</v>
      </c>
      <c r="BG142" s="186">
        <f>IF(N142="zákl. přenesená",J142,0)</f>
        <v>0</v>
      </c>
      <c r="BH142" s="186">
        <f>IF(N142="sníž. přenesená",J142,0)</f>
        <v>0</v>
      </c>
      <c r="BI142" s="186">
        <f>IF(N142="nulová",J142,0)</f>
        <v>0</v>
      </c>
      <c r="BJ142" s="18" t="s">
        <v>81</v>
      </c>
      <c r="BK142" s="186">
        <f>ROUND(I142*H142,2)</f>
        <v>0</v>
      </c>
      <c r="BL142" s="18" t="s">
        <v>161</v>
      </c>
      <c r="BM142" s="185" t="s">
        <v>830</v>
      </c>
    </row>
    <row r="143" spans="1:47" s="2" customFormat="1" ht="11.25">
      <c r="A143" s="35"/>
      <c r="B143" s="36"/>
      <c r="C143" s="37"/>
      <c r="D143" s="187" t="s">
        <v>163</v>
      </c>
      <c r="E143" s="37"/>
      <c r="F143" s="188" t="s">
        <v>228</v>
      </c>
      <c r="G143" s="37"/>
      <c r="H143" s="37"/>
      <c r="I143" s="189"/>
      <c r="J143" s="37"/>
      <c r="K143" s="37"/>
      <c r="L143" s="40"/>
      <c r="M143" s="190"/>
      <c r="N143" s="191"/>
      <c r="O143" s="65"/>
      <c r="P143" s="65"/>
      <c r="Q143" s="65"/>
      <c r="R143" s="65"/>
      <c r="S143" s="65"/>
      <c r="T143" s="66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8" t="s">
        <v>163</v>
      </c>
      <c r="AU143" s="18" t="s">
        <v>83</v>
      </c>
    </row>
    <row r="144" spans="2:51" s="13" customFormat="1" ht="11.25">
      <c r="B144" s="192"/>
      <c r="C144" s="193"/>
      <c r="D144" s="194" t="s">
        <v>165</v>
      </c>
      <c r="E144" s="195" t="s">
        <v>19</v>
      </c>
      <c r="F144" s="196" t="s">
        <v>810</v>
      </c>
      <c r="G144" s="193"/>
      <c r="H144" s="197">
        <v>1.164</v>
      </c>
      <c r="I144" s="198"/>
      <c r="J144" s="193"/>
      <c r="K144" s="193"/>
      <c r="L144" s="199"/>
      <c r="M144" s="200"/>
      <c r="N144" s="201"/>
      <c r="O144" s="201"/>
      <c r="P144" s="201"/>
      <c r="Q144" s="201"/>
      <c r="R144" s="201"/>
      <c r="S144" s="201"/>
      <c r="T144" s="202"/>
      <c r="AT144" s="203" t="s">
        <v>165</v>
      </c>
      <c r="AU144" s="203" t="s">
        <v>83</v>
      </c>
      <c r="AV144" s="13" t="s">
        <v>83</v>
      </c>
      <c r="AW144" s="13" t="s">
        <v>34</v>
      </c>
      <c r="AX144" s="13" t="s">
        <v>73</v>
      </c>
      <c r="AY144" s="203" t="s">
        <v>153</v>
      </c>
    </row>
    <row r="145" spans="2:51" s="13" customFormat="1" ht="11.25">
      <c r="B145" s="192"/>
      <c r="C145" s="193"/>
      <c r="D145" s="194" t="s">
        <v>165</v>
      </c>
      <c r="E145" s="195" t="s">
        <v>19</v>
      </c>
      <c r="F145" s="196" t="s">
        <v>811</v>
      </c>
      <c r="G145" s="193"/>
      <c r="H145" s="197">
        <v>1.278</v>
      </c>
      <c r="I145" s="198"/>
      <c r="J145" s="193"/>
      <c r="K145" s="193"/>
      <c r="L145" s="199"/>
      <c r="M145" s="200"/>
      <c r="N145" s="201"/>
      <c r="O145" s="201"/>
      <c r="P145" s="201"/>
      <c r="Q145" s="201"/>
      <c r="R145" s="201"/>
      <c r="S145" s="201"/>
      <c r="T145" s="202"/>
      <c r="AT145" s="203" t="s">
        <v>165</v>
      </c>
      <c r="AU145" s="203" t="s">
        <v>83</v>
      </c>
      <c r="AV145" s="13" t="s">
        <v>83</v>
      </c>
      <c r="AW145" s="13" t="s">
        <v>34</v>
      </c>
      <c r="AX145" s="13" t="s">
        <v>73</v>
      </c>
      <c r="AY145" s="203" t="s">
        <v>153</v>
      </c>
    </row>
    <row r="146" spans="2:51" s="13" customFormat="1" ht="11.25">
      <c r="B146" s="192"/>
      <c r="C146" s="193"/>
      <c r="D146" s="194" t="s">
        <v>165</v>
      </c>
      <c r="E146" s="195" t="s">
        <v>19</v>
      </c>
      <c r="F146" s="196" t="s">
        <v>812</v>
      </c>
      <c r="G146" s="193"/>
      <c r="H146" s="197">
        <v>0.935</v>
      </c>
      <c r="I146" s="198"/>
      <c r="J146" s="193"/>
      <c r="K146" s="193"/>
      <c r="L146" s="199"/>
      <c r="M146" s="200"/>
      <c r="N146" s="201"/>
      <c r="O146" s="201"/>
      <c r="P146" s="201"/>
      <c r="Q146" s="201"/>
      <c r="R146" s="201"/>
      <c r="S146" s="201"/>
      <c r="T146" s="202"/>
      <c r="AT146" s="203" t="s">
        <v>165</v>
      </c>
      <c r="AU146" s="203" t="s">
        <v>83</v>
      </c>
      <c r="AV146" s="13" t="s">
        <v>83</v>
      </c>
      <c r="AW146" s="13" t="s">
        <v>34</v>
      </c>
      <c r="AX146" s="13" t="s">
        <v>73</v>
      </c>
      <c r="AY146" s="203" t="s">
        <v>153</v>
      </c>
    </row>
    <row r="147" spans="2:51" s="14" customFormat="1" ht="11.25">
      <c r="B147" s="204"/>
      <c r="C147" s="205"/>
      <c r="D147" s="194" t="s">
        <v>165</v>
      </c>
      <c r="E147" s="206" t="s">
        <v>19</v>
      </c>
      <c r="F147" s="207" t="s">
        <v>184</v>
      </c>
      <c r="G147" s="205"/>
      <c r="H147" s="208">
        <v>3.377</v>
      </c>
      <c r="I147" s="209"/>
      <c r="J147" s="205"/>
      <c r="K147" s="205"/>
      <c r="L147" s="210"/>
      <c r="M147" s="211"/>
      <c r="N147" s="212"/>
      <c r="O147" s="212"/>
      <c r="P147" s="212"/>
      <c r="Q147" s="212"/>
      <c r="R147" s="212"/>
      <c r="S147" s="212"/>
      <c r="T147" s="213"/>
      <c r="AT147" s="214" t="s">
        <v>165</v>
      </c>
      <c r="AU147" s="214" t="s">
        <v>83</v>
      </c>
      <c r="AV147" s="14" t="s">
        <v>161</v>
      </c>
      <c r="AW147" s="14" t="s">
        <v>34</v>
      </c>
      <c r="AX147" s="14" t="s">
        <v>81</v>
      </c>
      <c r="AY147" s="214" t="s">
        <v>153</v>
      </c>
    </row>
    <row r="148" spans="1:65" s="2" customFormat="1" ht="44.25" customHeight="1">
      <c r="A148" s="35"/>
      <c r="B148" s="36"/>
      <c r="C148" s="174" t="s">
        <v>8</v>
      </c>
      <c r="D148" s="174" t="s">
        <v>156</v>
      </c>
      <c r="E148" s="175" t="s">
        <v>229</v>
      </c>
      <c r="F148" s="176" t="s">
        <v>230</v>
      </c>
      <c r="G148" s="177" t="s">
        <v>159</v>
      </c>
      <c r="H148" s="178">
        <v>9.232</v>
      </c>
      <c r="I148" s="179"/>
      <c r="J148" s="180">
        <f>ROUND(I148*H148,2)</f>
        <v>0</v>
      </c>
      <c r="K148" s="176" t="s">
        <v>160</v>
      </c>
      <c r="L148" s="40"/>
      <c r="M148" s="181" t="s">
        <v>19</v>
      </c>
      <c r="N148" s="182" t="s">
        <v>44</v>
      </c>
      <c r="O148" s="65"/>
      <c r="P148" s="183">
        <f>O148*H148</f>
        <v>0</v>
      </c>
      <c r="Q148" s="183">
        <v>0</v>
      </c>
      <c r="R148" s="183">
        <f>Q148*H148</f>
        <v>0</v>
      </c>
      <c r="S148" s="183">
        <v>0.046</v>
      </c>
      <c r="T148" s="184">
        <f>S148*H148</f>
        <v>0.42467199999999994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85" t="s">
        <v>161</v>
      </c>
      <c r="AT148" s="185" t="s">
        <v>156</v>
      </c>
      <c r="AU148" s="185" t="s">
        <v>83</v>
      </c>
      <c r="AY148" s="18" t="s">
        <v>153</v>
      </c>
      <c r="BE148" s="186">
        <f>IF(N148="základní",J148,0)</f>
        <v>0</v>
      </c>
      <c r="BF148" s="186">
        <f>IF(N148="snížená",J148,0)</f>
        <v>0</v>
      </c>
      <c r="BG148" s="186">
        <f>IF(N148="zákl. přenesená",J148,0)</f>
        <v>0</v>
      </c>
      <c r="BH148" s="186">
        <f>IF(N148="sníž. přenesená",J148,0)</f>
        <v>0</v>
      </c>
      <c r="BI148" s="186">
        <f>IF(N148="nulová",J148,0)</f>
        <v>0</v>
      </c>
      <c r="BJ148" s="18" t="s">
        <v>81</v>
      </c>
      <c r="BK148" s="186">
        <f>ROUND(I148*H148,2)</f>
        <v>0</v>
      </c>
      <c r="BL148" s="18" t="s">
        <v>161</v>
      </c>
      <c r="BM148" s="185" t="s">
        <v>831</v>
      </c>
    </row>
    <row r="149" spans="1:47" s="2" customFormat="1" ht="11.25">
      <c r="A149" s="35"/>
      <c r="B149" s="36"/>
      <c r="C149" s="37"/>
      <c r="D149" s="187" t="s">
        <v>163</v>
      </c>
      <c r="E149" s="37"/>
      <c r="F149" s="188" t="s">
        <v>232</v>
      </c>
      <c r="G149" s="37"/>
      <c r="H149" s="37"/>
      <c r="I149" s="189"/>
      <c r="J149" s="37"/>
      <c r="K149" s="37"/>
      <c r="L149" s="40"/>
      <c r="M149" s="190"/>
      <c r="N149" s="191"/>
      <c r="O149" s="65"/>
      <c r="P149" s="65"/>
      <c r="Q149" s="65"/>
      <c r="R149" s="65"/>
      <c r="S149" s="65"/>
      <c r="T149" s="66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8" t="s">
        <v>163</v>
      </c>
      <c r="AU149" s="18" t="s">
        <v>83</v>
      </c>
    </row>
    <row r="150" spans="2:51" s="13" customFormat="1" ht="11.25">
      <c r="B150" s="192"/>
      <c r="C150" s="193"/>
      <c r="D150" s="194" t="s">
        <v>165</v>
      </c>
      <c r="E150" s="195" t="s">
        <v>19</v>
      </c>
      <c r="F150" s="196" t="s">
        <v>815</v>
      </c>
      <c r="G150" s="193"/>
      <c r="H150" s="197">
        <v>3.091</v>
      </c>
      <c r="I150" s="198"/>
      <c r="J150" s="193"/>
      <c r="K150" s="193"/>
      <c r="L150" s="199"/>
      <c r="M150" s="200"/>
      <c r="N150" s="201"/>
      <c r="O150" s="201"/>
      <c r="P150" s="201"/>
      <c r="Q150" s="201"/>
      <c r="R150" s="201"/>
      <c r="S150" s="201"/>
      <c r="T150" s="202"/>
      <c r="AT150" s="203" t="s">
        <v>165</v>
      </c>
      <c r="AU150" s="203" t="s">
        <v>83</v>
      </c>
      <c r="AV150" s="13" t="s">
        <v>83</v>
      </c>
      <c r="AW150" s="13" t="s">
        <v>34</v>
      </c>
      <c r="AX150" s="13" t="s">
        <v>73</v>
      </c>
      <c r="AY150" s="203" t="s">
        <v>153</v>
      </c>
    </row>
    <row r="151" spans="2:51" s="13" customFormat="1" ht="11.25">
      <c r="B151" s="192"/>
      <c r="C151" s="193"/>
      <c r="D151" s="194" t="s">
        <v>165</v>
      </c>
      <c r="E151" s="195" t="s">
        <v>19</v>
      </c>
      <c r="F151" s="196" t="s">
        <v>816</v>
      </c>
      <c r="G151" s="193"/>
      <c r="H151" s="197">
        <v>2.506</v>
      </c>
      <c r="I151" s="198"/>
      <c r="J151" s="193"/>
      <c r="K151" s="193"/>
      <c r="L151" s="199"/>
      <c r="M151" s="200"/>
      <c r="N151" s="201"/>
      <c r="O151" s="201"/>
      <c r="P151" s="201"/>
      <c r="Q151" s="201"/>
      <c r="R151" s="201"/>
      <c r="S151" s="201"/>
      <c r="T151" s="202"/>
      <c r="AT151" s="203" t="s">
        <v>165</v>
      </c>
      <c r="AU151" s="203" t="s">
        <v>83</v>
      </c>
      <c r="AV151" s="13" t="s">
        <v>83</v>
      </c>
      <c r="AW151" s="13" t="s">
        <v>34</v>
      </c>
      <c r="AX151" s="13" t="s">
        <v>73</v>
      </c>
      <c r="AY151" s="203" t="s">
        <v>153</v>
      </c>
    </row>
    <row r="152" spans="2:51" s="13" customFormat="1" ht="11.25">
      <c r="B152" s="192"/>
      <c r="C152" s="193"/>
      <c r="D152" s="194" t="s">
        <v>165</v>
      </c>
      <c r="E152" s="195" t="s">
        <v>19</v>
      </c>
      <c r="F152" s="196" t="s">
        <v>817</v>
      </c>
      <c r="G152" s="193"/>
      <c r="H152" s="197">
        <v>3.635</v>
      </c>
      <c r="I152" s="198"/>
      <c r="J152" s="193"/>
      <c r="K152" s="193"/>
      <c r="L152" s="199"/>
      <c r="M152" s="200"/>
      <c r="N152" s="201"/>
      <c r="O152" s="201"/>
      <c r="P152" s="201"/>
      <c r="Q152" s="201"/>
      <c r="R152" s="201"/>
      <c r="S152" s="201"/>
      <c r="T152" s="202"/>
      <c r="AT152" s="203" t="s">
        <v>165</v>
      </c>
      <c r="AU152" s="203" t="s">
        <v>83</v>
      </c>
      <c r="AV152" s="13" t="s">
        <v>83</v>
      </c>
      <c r="AW152" s="13" t="s">
        <v>34</v>
      </c>
      <c r="AX152" s="13" t="s">
        <v>73</v>
      </c>
      <c r="AY152" s="203" t="s">
        <v>153</v>
      </c>
    </row>
    <row r="153" spans="2:51" s="14" customFormat="1" ht="11.25">
      <c r="B153" s="204"/>
      <c r="C153" s="205"/>
      <c r="D153" s="194" t="s">
        <v>165</v>
      </c>
      <c r="E153" s="206" t="s">
        <v>19</v>
      </c>
      <c r="F153" s="207" t="s">
        <v>184</v>
      </c>
      <c r="G153" s="205"/>
      <c r="H153" s="208">
        <v>9.232</v>
      </c>
      <c r="I153" s="209"/>
      <c r="J153" s="205"/>
      <c r="K153" s="205"/>
      <c r="L153" s="210"/>
      <c r="M153" s="211"/>
      <c r="N153" s="212"/>
      <c r="O153" s="212"/>
      <c r="P153" s="212"/>
      <c r="Q153" s="212"/>
      <c r="R153" s="212"/>
      <c r="S153" s="212"/>
      <c r="T153" s="213"/>
      <c r="AT153" s="214" t="s">
        <v>165</v>
      </c>
      <c r="AU153" s="214" t="s">
        <v>83</v>
      </c>
      <c r="AV153" s="14" t="s">
        <v>161</v>
      </c>
      <c r="AW153" s="14" t="s">
        <v>34</v>
      </c>
      <c r="AX153" s="14" t="s">
        <v>81</v>
      </c>
      <c r="AY153" s="214" t="s">
        <v>153</v>
      </c>
    </row>
    <row r="154" spans="1:65" s="2" customFormat="1" ht="24.2" customHeight="1">
      <c r="A154" s="35"/>
      <c r="B154" s="36"/>
      <c r="C154" s="174" t="s">
        <v>233</v>
      </c>
      <c r="D154" s="174" t="s">
        <v>156</v>
      </c>
      <c r="E154" s="175" t="s">
        <v>234</v>
      </c>
      <c r="F154" s="176" t="s">
        <v>235</v>
      </c>
      <c r="G154" s="177" t="s">
        <v>159</v>
      </c>
      <c r="H154" s="178">
        <v>0.27</v>
      </c>
      <c r="I154" s="179"/>
      <c r="J154" s="180">
        <f>ROUND(I154*H154,2)</f>
        <v>0</v>
      </c>
      <c r="K154" s="176" t="s">
        <v>160</v>
      </c>
      <c r="L154" s="40"/>
      <c r="M154" s="181" t="s">
        <v>19</v>
      </c>
      <c r="N154" s="182" t="s">
        <v>44</v>
      </c>
      <c r="O154" s="65"/>
      <c r="P154" s="183">
        <f>O154*H154</f>
        <v>0</v>
      </c>
      <c r="Q154" s="183">
        <v>0</v>
      </c>
      <c r="R154" s="183">
        <f>Q154*H154</f>
        <v>0</v>
      </c>
      <c r="S154" s="183">
        <v>0.261</v>
      </c>
      <c r="T154" s="184">
        <f>S154*H154</f>
        <v>0.07047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85" t="s">
        <v>161</v>
      </c>
      <c r="AT154" s="185" t="s">
        <v>156</v>
      </c>
      <c r="AU154" s="185" t="s">
        <v>83</v>
      </c>
      <c r="AY154" s="18" t="s">
        <v>153</v>
      </c>
      <c r="BE154" s="186">
        <f>IF(N154="základní",J154,0)</f>
        <v>0</v>
      </c>
      <c r="BF154" s="186">
        <f>IF(N154="snížená",J154,0)</f>
        <v>0</v>
      </c>
      <c r="BG154" s="186">
        <f>IF(N154="zákl. přenesená",J154,0)</f>
        <v>0</v>
      </c>
      <c r="BH154" s="186">
        <f>IF(N154="sníž. přenesená",J154,0)</f>
        <v>0</v>
      </c>
      <c r="BI154" s="186">
        <f>IF(N154="nulová",J154,0)</f>
        <v>0</v>
      </c>
      <c r="BJ154" s="18" t="s">
        <v>81</v>
      </c>
      <c r="BK154" s="186">
        <f>ROUND(I154*H154,2)</f>
        <v>0</v>
      </c>
      <c r="BL154" s="18" t="s">
        <v>161</v>
      </c>
      <c r="BM154" s="185" t="s">
        <v>832</v>
      </c>
    </row>
    <row r="155" spans="1:47" s="2" customFormat="1" ht="11.25">
      <c r="A155" s="35"/>
      <c r="B155" s="36"/>
      <c r="C155" s="37"/>
      <c r="D155" s="187" t="s">
        <v>163</v>
      </c>
      <c r="E155" s="37"/>
      <c r="F155" s="188" t="s">
        <v>237</v>
      </c>
      <c r="G155" s="37"/>
      <c r="H155" s="37"/>
      <c r="I155" s="189"/>
      <c r="J155" s="37"/>
      <c r="K155" s="37"/>
      <c r="L155" s="40"/>
      <c r="M155" s="190"/>
      <c r="N155" s="191"/>
      <c r="O155" s="65"/>
      <c r="P155" s="65"/>
      <c r="Q155" s="65"/>
      <c r="R155" s="65"/>
      <c r="S155" s="65"/>
      <c r="T155" s="66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8" t="s">
        <v>163</v>
      </c>
      <c r="AU155" s="18" t="s">
        <v>83</v>
      </c>
    </row>
    <row r="156" spans="2:51" s="13" customFormat="1" ht="11.25">
      <c r="B156" s="192"/>
      <c r="C156" s="193"/>
      <c r="D156" s="194" t="s">
        <v>165</v>
      </c>
      <c r="E156" s="195" t="s">
        <v>19</v>
      </c>
      <c r="F156" s="196" t="s">
        <v>833</v>
      </c>
      <c r="G156" s="193"/>
      <c r="H156" s="197">
        <v>0.27</v>
      </c>
      <c r="I156" s="198"/>
      <c r="J156" s="193"/>
      <c r="K156" s="193"/>
      <c r="L156" s="199"/>
      <c r="M156" s="200"/>
      <c r="N156" s="201"/>
      <c r="O156" s="201"/>
      <c r="P156" s="201"/>
      <c r="Q156" s="201"/>
      <c r="R156" s="201"/>
      <c r="S156" s="201"/>
      <c r="T156" s="202"/>
      <c r="AT156" s="203" t="s">
        <v>165</v>
      </c>
      <c r="AU156" s="203" t="s">
        <v>83</v>
      </c>
      <c r="AV156" s="13" t="s">
        <v>83</v>
      </c>
      <c r="AW156" s="13" t="s">
        <v>34</v>
      </c>
      <c r="AX156" s="13" t="s">
        <v>81</v>
      </c>
      <c r="AY156" s="203" t="s">
        <v>153</v>
      </c>
    </row>
    <row r="157" spans="1:65" s="2" customFormat="1" ht="37.9" customHeight="1">
      <c r="A157" s="35"/>
      <c r="B157" s="36"/>
      <c r="C157" s="174" t="s">
        <v>239</v>
      </c>
      <c r="D157" s="174" t="s">
        <v>156</v>
      </c>
      <c r="E157" s="175" t="s">
        <v>240</v>
      </c>
      <c r="F157" s="176" t="s">
        <v>241</v>
      </c>
      <c r="G157" s="177" t="s">
        <v>242</v>
      </c>
      <c r="H157" s="178">
        <v>1</v>
      </c>
      <c r="I157" s="179"/>
      <c r="J157" s="180">
        <f>ROUND(I157*H157,2)</f>
        <v>0</v>
      </c>
      <c r="K157" s="176" t="s">
        <v>206</v>
      </c>
      <c r="L157" s="40"/>
      <c r="M157" s="181" t="s">
        <v>19</v>
      </c>
      <c r="N157" s="182" t="s">
        <v>44</v>
      </c>
      <c r="O157" s="65"/>
      <c r="P157" s="183">
        <f>O157*H157</f>
        <v>0</v>
      </c>
      <c r="Q157" s="183">
        <v>1E-05</v>
      </c>
      <c r="R157" s="183">
        <f>Q157*H157</f>
        <v>1E-05</v>
      </c>
      <c r="S157" s="183">
        <v>0</v>
      </c>
      <c r="T157" s="184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85" t="s">
        <v>161</v>
      </c>
      <c r="AT157" s="185" t="s">
        <v>156</v>
      </c>
      <c r="AU157" s="185" t="s">
        <v>83</v>
      </c>
      <c r="AY157" s="18" t="s">
        <v>153</v>
      </c>
      <c r="BE157" s="186">
        <f>IF(N157="základní",J157,0)</f>
        <v>0</v>
      </c>
      <c r="BF157" s="186">
        <f>IF(N157="snížená",J157,0)</f>
        <v>0</v>
      </c>
      <c r="BG157" s="186">
        <f>IF(N157="zákl. přenesená",J157,0)</f>
        <v>0</v>
      </c>
      <c r="BH157" s="186">
        <f>IF(N157="sníž. přenesená",J157,0)</f>
        <v>0</v>
      </c>
      <c r="BI157" s="186">
        <f>IF(N157="nulová",J157,0)</f>
        <v>0</v>
      </c>
      <c r="BJ157" s="18" t="s">
        <v>81</v>
      </c>
      <c r="BK157" s="186">
        <f>ROUND(I157*H157,2)</f>
        <v>0</v>
      </c>
      <c r="BL157" s="18" t="s">
        <v>161</v>
      </c>
      <c r="BM157" s="185" t="s">
        <v>834</v>
      </c>
    </row>
    <row r="158" spans="2:63" s="12" customFormat="1" ht="22.9" customHeight="1">
      <c r="B158" s="158"/>
      <c r="C158" s="159"/>
      <c r="D158" s="160" t="s">
        <v>72</v>
      </c>
      <c r="E158" s="172" t="s">
        <v>244</v>
      </c>
      <c r="F158" s="172" t="s">
        <v>245</v>
      </c>
      <c r="G158" s="159"/>
      <c r="H158" s="159"/>
      <c r="I158" s="162"/>
      <c r="J158" s="173">
        <f>BK158</f>
        <v>0</v>
      </c>
      <c r="K158" s="159"/>
      <c r="L158" s="164"/>
      <c r="M158" s="165"/>
      <c r="N158" s="166"/>
      <c r="O158" s="166"/>
      <c r="P158" s="167">
        <f>SUM(P159:P170)</f>
        <v>0</v>
      </c>
      <c r="Q158" s="166"/>
      <c r="R158" s="167">
        <f>SUM(R159:R170)</f>
        <v>0</v>
      </c>
      <c r="S158" s="166"/>
      <c r="T158" s="168">
        <f>SUM(T159:T170)</f>
        <v>0</v>
      </c>
      <c r="AR158" s="169" t="s">
        <v>81</v>
      </c>
      <c r="AT158" s="170" t="s">
        <v>72</v>
      </c>
      <c r="AU158" s="170" t="s">
        <v>81</v>
      </c>
      <c r="AY158" s="169" t="s">
        <v>153</v>
      </c>
      <c r="BK158" s="171">
        <f>SUM(BK159:BK170)</f>
        <v>0</v>
      </c>
    </row>
    <row r="159" spans="1:65" s="2" customFormat="1" ht="37.9" customHeight="1">
      <c r="A159" s="35"/>
      <c r="B159" s="36"/>
      <c r="C159" s="174" t="s">
        <v>246</v>
      </c>
      <c r="D159" s="174" t="s">
        <v>156</v>
      </c>
      <c r="E159" s="175" t="s">
        <v>791</v>
      </c>
      <c r="F159" s="176" t="s">
        <v>792</v>
      </c>
      <c r="G159" s="177" t="s">
        <v>249</v>
      </c>
      <c r="H159" s="178">
        <v>2.41</v>
      </c>
      <c r="I159" s="179"/>
      <c r="J159" s="180">
        <f>ROUND(I159*H159,2)</f>
        <v>0</v>
      </c>
      <c r="K159" s="176" t="s">
        <v>160</v>
      </c>
      <c r="L159" s="40"/>
      <c r="M159" s="181" t="s">
        <v>19</v>
      </c>
      <c r="N159" s="182" t="s">
        <v>44</v>
      </c>
      <c r="O159" s="65"/>
      <c r="P159" s="183">
        <f>O159*H159</f>
        <v>0</v>
      </c>
      <c r="Q159" s="183">
        <v>0</v>
      </c>
      <c r="R159" s="183">
        <f>Q159*H159</f>
        <v>0</v>
      </c>
      <c r="S159" s="183">
        <v>0</v>
      </c>
      <c r="T159" s="184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85" t="s">
        <v>161</v>
      </c>
      <c r="AT159" s="185" t="s">
        <v>156</v>
      </c>
      <c r="AU159" s="185" t="s">
        <v>83</v>
      </c>
      <c r="AY159" s="18" t="s">
        <v>153</v>
      </c>
      <c r="BE159" s="186">
        <f>IF(N159="základní",J159,0)</f>
        <v>0</v>
      </c>
      <c r="BF159" s="186">
        <f>IF(N159="snížená",J159,0)</f>
        <v>0</v>
      </c>
      <c r="BG159" s="186">
        <f>IF(N159="zákl. přenesená",J159,0)</f>
        <v>0</v>
      </c>
      <c r="BH159" s="186">
        <f>IF(N159="sníž. přenesená",J159,0)</f>
        <v>0</v>
      </c>
      <c r="BI159" s="186">
        <f>IF(N159="nulová",J159,0)</f>
        <v>0</v>
      </c>
      <c r="BJ159" s="18" t="s">
        <v>81</v>
      </c>
      <c r="BK159" s="186">
        <f>ROUND(I159*H159,2)</f>
        <v>0</v>
      </c>
      <c r="BL159" s="18" t="s">
        <v>161</v>
      </c>
      <c r="BM159" s="185" t="s">
        <v>966</v>
      </c>
    </row>
    <row r="160" spans="1:47" s="2" customFormat="1" ht="11.25">
      <c r="A160" s="35"/>
      <c r="B160" s="36"/>
      <c r="C160" s="37"/>
      <c r="D160" s="187" t="s">
        <v>163</v>
      </c>
      <c r="E160" s="37"/>
      <c r="F160" s="188" t="s">
        <v>794</v>
      </c>
      <c r="G160" s="37"/>
      <c r="H160" s="37"/>
      <c r="I160" s="189"/>
      <c r="J160" s="37"/>
      <c r="K160" s="37"/>
      <c r="L160" s="40"/>
      <c r="M160" s="190"/>
      <c r="N160" s="191"/>
      <c r="O160" s="65"/>
      <c r="P160" s="65"/>
      <c r="Q160" s="65"/>
      <c r="R160" s="65"/>
      <c r="S160" s="65"/>
      <c r="T160" s="66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8" t="s">
        <v>163</v>
      </c>
      <c r="AU160" s="18" t="s">
        <v>83</v>
      </c>
    </row>
    <row r="161" spans="1:65" s="2" customFormat="1" ht="33" customHeight="1">
      <c r="A161" s="35"/>
      <c r="B161" s="36"/>
      <c r="C161" s="174" t="s">
        <v>212</v>
      </c>
      <c r="D161" s="174" t="s">
        <v>156</v>
      </c>
      <c r="E161" s="175" t="s">
        <v>252</v>
      </c>
      <c r="F161" s="176" t="s">
        <v>253</v>
      </c>
      <c r="G161" s="177" t="s">
        <v>249</v>
      </c>
      <c r="H161" s="178">
        <v>2.41</v>
      </c>
      <c r="I161" s="179"/>
      <c r="J161" s="180">
        <f>ROUND(I161*H161,2)</f>
        <v>0</v>
      </c>
      <c r="K161" s="176" t="s">
        <v>160</v>
      </c>
      <c r="L161" s="40"/>
      <c r="M161" s="181" t="s">
        <v>19</v>
      </c>
      <c r="N161" s="182" t="s">
        <v>44</v>
      </c>
      <c r="O161" s="65"/>
      <c r="P161" s="183">
        <f>O161*H161</f>
        <v>0</v>
      </c>
      <c r="Q161" s="183">
        <v>0</v>
      </c>
      <c r="R161" s="183">
        <f>Q161*H161</f>
        <v>0</v>
      </c>
      <c r="S161" s="183">
        <v>0</v>
      </c>
      <c r="T161" s="184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85" t="s">
        <v>161</v>
      </c>
      <c r="AT161" s="185" t="s">
        <v>156</v>
      </c>
      <c r="AU161" s="185" t="s">
        <v>83</v>
      </c>
      <c r="AY161" s="18" t="s">
        <v>153</v>
      </c>
      <c r="BE161" s="186">
        <f>IF(N161="základní",J161,0)</f>
        <v>0</v>
      </c>
      <c r="BF161" s="186">
        <f>IF(N161="snížená",J161,0)</f>
        <v>0</v>
      </c>
      <c r="BG161" s="186">
        <f>IF(N161="zákl. přenesená",J161,0)</f>
        <v>0</v>
      </c>
      <c r="BH161" s="186">
        <f>IF(N161="sníž. přenesená",J161,0)</f>
        <v>0</v>
      </c>
      <c r="BI161" s="186">
        <f>IF(N161="nulová",J161,0)</f>
        <v>0</v>
      </c>
      <c r="BJ161" s="18" t="s">
        <v>81</v>
      </c>
      <c r="BK161" s="186">
        <f>ROUND(I161*H161,2)</f>
        <v>0</v>
      </c>
      <c r="BL161" s="18" t="s">
        <v>161</v>
      </c>
      <c r="BM161" s="185" t="s">
        <v>836</v>
      </c>
    </row>
    <row r="162" spans="1:47" s="2" customFormat="1" ht="11.25">
      <c r="A162" s="35"/>
      <c r="B162" s="36"/>
      <c r="C162" s="37"/>
      <c r="D162" s="187" t="s">
        <v>163</v>
      </c>
      <c r="E162" s="37"/>
      <c r="F162" s="188" t="s">
        <v>255</v>
      </c>
      <c r="G162" s="37"/>
      <c r="H162" s="37"/>
      <c r="I162" s="189"/>
      <c r="J162" s="37"/>
      <c r="K162" s="37"/>
      <c r="L162" s="40"/>
      <c r="M162" s="190"/>
      <c r="N162" s="191"/>
      <c r="O162" s="65"/>
      <c r="P162" s="65"/>
      <c r="Q162" s="65"/>
      <c r="R162" s="65"/>
      <c r="S162" s="65"/>
      <c r="T162" s="66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8" t="s">
        <v>163</v>
      </c>
      <c r="AU162" s="18" t="s">
        <v>83</v>
      </c>
    </row>
    <row r="163" spans="1:65" s="2" customFormat="1" ht="44.25" customHeight="1">
      <c r="A163" s="35"/>
      <c r="B163" s="36"/>
      <c r="C163" s="174" t="s">
        <v>256</v>
      </c>
      <c r="D163" s="174" t="s">
        <v>156</v>
      </c>
      <c r="E163" s="175" t="s">
        <v>257</v>
      </c>
      <c r="F163" s="176" t="s">
        <v>258</v>
      </c>
      <c r="G163" s="177" t="s">
        <v>249</v>
      </c>
      <c r="H163" s="178">
        <v>45.79</v>
      </c>
      <c r="I163" s="179"/>
      <c r="J163" s="180">
        <f>ROUND(I163*H163,2)</f>
        <v>0</v>
      </c>
      <c r="K163" s="176" t="s">
        <v>160</v>
      </c>
      <c r="L163" s="40"/>
      <c r="M163" s="181" t="s">
        <v>19</v>
      </c>
      <c r="N163" s="182" t="s">
        <v>44</v>
      </c>
      <c r="O163" s="65"/>
      <c r="P163" s="183">
        <f>O163*H163</f>
        <v>0</v>
      </c>
      <c r="Q163" s="183">
        <v>0</v>
      </c>
      <c r="R163" s="183">
        <f>Q163*H163</f>
        <v>0</v>
      </c>
      <c r="S163" s="183">
        <v>0</v>
      </c>
      <c r="T163" s="184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85" t="s">
        <v>161</v>
      </c>
      <c r="AT163" s="185" t="s">
        <v>156</v>
      </c>
      <c r="AU163" s="185" t="s">
        <v>83</v>
      </c>
      <c r="AY163" s="18" t="s">
        <v>153</v>
      </c>
      <c r="BE163" s="186">
        <f>IF(N163="základní",J163,0)</f>
        <v>0</v>
      </c>
      <c r="BF163" s="186">
        <f>IF(N163="snížená",J163,0)</f>
        <v>0</v>
      </c>
      <c r="BG163" s="186">
        <f>IF(N163="zákl. přenesená",J163,0)</f>
        <v>0</v>
      </c>
      <c r="BH163" s="186">
        <f>IF(N163="sníž. přenesená",J163,0)</f>
        <v>0</v>
      </c>
      <c r="BI163" s="186">
        <f>IF(N163="nulová",J163,0)</f>
        <v>0</v>
      </c>
      <c r="BJ163" s="18" t="s">
        <v>81</v>
      </c>
      <c r="BK163" s="186">
        <f>ROUND(I163*H163,2)</f>
        <v>0</v>
      </c>
      <c r="BL163" s="18" t="s">
        <v>161</v>
      </c>
      <c r="BM163" s="185" t="s">
        <v>837</v>
      </c>
    </row>
    <row r="164" spans="1:47" s="2" customFormat="1" ht="11.25">
      <c r="A164" s="35"/>
      <c r="B164" s="36"/>
      <c r="C164" s="37"/>
      <c r="D164" s="187" t="s">
        <v>163</v>
      </c>
      <c r="E164" s="37"/>
      <c r="F164" s="188" t="s">
        <v>260</v>
      </c>
      <c r="G164" s="37"/>
      <c r="H164" s="37"/>
      <c r="I164" s="189"/>
      <c r="J164" s="37"/>
      <c r="K164" s="37"/>
      <c r="L164" s="40"/>
      <c r="M164" s="190"/>
      <c r="N164" s="191"/>
      <c r="O164" s="65"/>
      <c r="P164" s="65"/>
      <c r="Q164" s="65"/>
      <c r="R164" s="65"/>
      <c r="S164" s="65"/>
      <c r="T164" s="66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8" t="s">
        <v>163</v>
      </c>
      <c r="AU164" s="18" t="s">
        <v>83</v>
      </c>
    </row>
    <row r="165" spans="2:51" s="13" customFormat="1" ht="11.25">
      <c r="B165" s="192"/>
      <c r="C165" s="193"/>
      <c r="D165" s="194" t="s">
        <v>165</v>
      </c>
      <c r="E165" s="195" t="s">
        <v>19</v>
      </c>
      <c r="F165" s="196" t="s">
        <v>838</v>
      </c>
      <c r="G165" s="193"/>
      <c r="H165" s="197">
        <v>45.79</v>
      </c>
      <c r="I165" s="198"/>
      <c r="J165" s="193"/>
      <c r="K165" s="193"/>
      <c r="L165" s="199"/>
      <c r="M165" s="200"/>
      <c r="N165" s="201"/>
      <c r="O165" s="201"/>
      <c r="P165" s="201"/>
      <c r="Q165" s="201"/>
      <c r="R165" s="201"/>
      <c r="S165" s="201"/>
      <c r="T165" s="202"/>
      <c r="AT165" s="203" t="s">
        <v>165</v>
      </c>
      <c r="AU165" s="203" t="s">
        <v>83</v>
      </c>
      <c r="AV165" s="13" t="s">
        <v>83</v>
      </c>
      <c r="AW165" s="13" t="s">
        <v>34</v>
      </c>
      <c r="AX165" s="13" t="s">
        <v>81</v>
      </c>
      <c r="AY165" s="203" t="s">
        <v>153</v>
      </c>
    </row>
    <row r="166" spans="1:65" s="2" customFormat="1" ht="44.25" customHeight="1">
      <c r="A166" s="35"/>
      <c r="B166" s="36"/>
      <c r="C166" s="174" t="s">
        <v>262</v>
      </c>
      <c r="D166" s="174" t="s">
        <v>156</v>
      </c>
      <c r="E166" s="175" t="s">
        <v>263</v>
      </c>
      <c r="F166" s="176" t="s">
        <v>264</v>
      </c>
      <c r="G166" s="177" t="s">
        <v>249</v>
      </c>
      <c r="H166" s="178">
        <v>1.436</v>
      </c>
      <c r="I166" s="179"/>
      <c r="J166" s="180">
        <f>ROUND(I166*H166,2)</f>
        <v>0</v>
      </c>
      <c r="K166" s="176" t="s">
        <v>160</v>
      </c>
      <c r="L166" s="40"/>
      <c r="M166" s="181" t="s">
        <v>19</v>
      </c>
      <c r="N166" s="182" t="s">
        <v>44</v>
      </c>
      <c r="O166" s="65"/>
      <c r="P166" s="183">
        <f>O166*H166</f>
        <v>0</v>
      </c>
      <c r="Q166" s="183">
        <v>0</v>
      </c>
      <c r="R166" s="183">
        <f>Q166*H166</f>
        <v>0</v>
      </c>
      <c r="S166" s="183">
        <v>0</v>
      </c>
      <c r="T166" s="184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85" t="s">
        <v>161</v>
      </c>
      <c r="AT166" s="185" t="s">
        <v>156</v>
      </c>
      <c r="AU166" s="185" t="s">
        <v>83</v>
      </c>
      <c r="AY166" s="18" t="s">
        <v>153</v>
      </c>
      <c r="BE166" s="186">
        <f>IF(N166="základní",J166,0)</f>
        <v>0</v>
      </c>
      <c r="BF166" s="186">
        <f>IF(N166="snížená",J166,0)</f>
        <v>0</v>
      </c>
      <c r="BG166" s="186">
        <f>IF(N166="zákl. přenesená",J166,0)</f>
        <v>0</v>
      </c>
      <c r="BH166" s="186">
        <f>IF(N166="sníž. přenesená",J166,0)</f>
        <v>0</v>
      </c>
      <c r="BI166" s="186">
        <f>IF(N166="nulová",J166,0)</f>
        <v>0</v>
      </c>
      <c r="BJ166" s="18" t="s">
        <v>81</v>
      </c>
      <c r="BK166" s="186">
        <f>ROUND(I166*H166,2)</f>
        <v>0</v>
      </c>
      <c r="BL166" s="18" t="s">
        <v>161</v>
      </c>
      <c r="BM166" s="185" t="s">
        <v>839</v>
      </c>
    </row>
    <row r="167" spans="1:47" s="2" customFormat="1" ht="11.25">
      <c r="A167" s="35"/>
      <c r="B167" s="36"/>
      <c r="C167" s="37"/>
      <c r="D167" s="187" t="s">
        <v>163</v>
      </c>
      <c r="E167" s="37"/>
      <c r="F167" s="188" t="s">
        <v>266</v>
      </c>
      <c r="G167" s="37"/>
      <c r="H167" s="37"/>
      <c r="I167" s="189"/>
      <c r="J167" s="37"/>
      <c r="K167" s="37"/>
      <c r="L167" s="40"/>
      <c r="M167" s="190"/>
      <c r="N167" s="191"/>
      <c r="O167" s="65"/>
      <c r="P167" s="65"/>
      <c r="Q167" s="65"/>
      <c r="R167" s="65"/>
      <c r="S167" s="65"/>
      <c r="T167" s="66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8" t="s">
        <v>163</v>
      </c>
      <c r="AU167" s="18" t="s">
        <v>83</v>
      </c>
    </row>
    <row r="168" spans="2:51" s="13" customFormat="1" ht="11.25">
      <c r="B168" s="192"/>
      <c r="C168" s="193"/>
      <c r="D168" s="194" t="s">
        <v>165</v>
      </c>
      <c r="E168" s="195" t="s">
        <v>19</v>
      </c>
      <c r="F168" s="196" t="s">
        <v>840</v>
      </c>
      <c r="G168" s="193"/>
      <c r="H168" s="197">
        <v>1.436</v>
      </c>
      <c r="I168" s="198"/>
      <c r="J168" s="193"/>
      <c r="K168" s="193"/>
      <c r="L168" s="199"/>
      <c r="M168" s="200"/>
      <c r="N168" s="201"/>
      <c r="O168" s="201"/>
      <c r="P168" s="201"/>
      <c r="Q168" s="201"/>
      <c r="R168" s="201"/>
      <c r="S168" s="201"/>
      <c r="T168" s="202"/>
      <c r="AT168" s="203" t="s">
        <v>165</v>
      </c>
      <c r="AU168" s="203" t="s">
        <v>83</v>
      </c>
      <c r="AV168" s="13" t="s">
        <v>83</v>
      </c>
      <c r="AW168" s="13" t="s">
        <v>34</v>
      </c>
      <c r="AX168" s="13" t="s">
        <v>81</v>
      </c>
      <c r="AY168" s="203" t="s">
        <v>153</v>
      </c>
    </row>
    <row r="169" spans="1:65" s="2" customFormat="1" ht="44.25" customHeight="1">
      <c r="A169" s="35"/>
      <c r="B169" s="36"/>
      <c r="C169" s="174" t="s">
        <v>268</v>
      </c>
      <c r="D169" s="174" t="s">
        <v>156</v>
      </c>
      <c r="E169" s="175" t="s">
        <v>269</v>
      </c>
      <c r="F169" s="176" t="s">
        <v>270</v>
      </c>
      <c r="G169" s="177" t="s">
        <v>249</v>
      </c>
      <c r="H169" s="178">
        <v>0.974</v>
      </c>
      <c r="I169" s="179"/>
      <c r="J169" s="180">
        <f>ROUND(I169*H169,2)</f>
        <v>0</v>
      </c>
      <c r="K169" s="176" t="s">
        <v>160</v>
      </c>
      <c r="L169" s="40"/>
      <c r="M169" s="181" t="s">
        <v>19</v>
      </c>
      <c r="N169" s="182" t="s">
        <v>44</v>
      </c>
      <c r="O169" s="65"/>
      <c r="P169" s="183">
        <f>O169*H169</f>
        <v>0</v>
      </c>
      <c r="Q169" s="183">
        <v>0</v>
      </c>
      <c r="R169" s="183">
        <f>Q169*H169</f>
        <v>0</v>
      </c>
      <c r="S169" s="183">
        <v>0</v>
      </c>
      <c r="T169" s="184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85" t="s">
        <v>161</v>
      </c>
      <c r="AT169" s="185" t="s">
        <v>156</v>
      </c>
      <c r="AU169" s="185" t="s">
        <v>83</v>
      </c>
      <c r="AY169" s="18" t="s">
        <v>153</v>
      </c>
      <c r="BE169" s="186">
        <f>IF(N169="základní",J169,0)</f>
        <v>0</v>
      </c>
      <c r="BF169" s="186">
        <f>IF(N169="snížená",J169,0)</f>
        <v>0</v>
      </c>
      <c r="BG169" s="186">
        <f>IF(N169="zákl. přenesená",J169,0)</f>
        <v>0</v>
      </c>
      <c r="BH169" s="186">
        <f>IF(N169="sníž. přenesená",J169,0)</f>
        <v>0</v>
      </c>
      <c r="BI169" s="186">
        <f>IF(N169="nulová",J169,0)</f>
        <v>0</v>
      </c>
      <c r="BJ169" s="18" t="s">
        <v>81</v>
      </c>
      <c r="BK169" s="186">
        <f>ROUND(I169*H169,2)</f>
        <v>0</v>
      </c>
      <c r="BL169" s="18" t="s">
        <v>161</v>
      </c>
      <c r="BM169" s="185" t="s">
        <v>841</v>
      </c>
    </row>
    <row r="170" spans="1:47" s="2" customFormat="1" ht="11.25">
      <c r="A170" s="35"/>
      <c r="B170" s="36"/>
      <c r="C170" s="37"/>
      <c r="D170" s="187" t="s">
        <v>163</v>
      </c>
      <c r="E170" s="37"/>
      <c r="F170" s="188" t="s">
        <v>272</v>
      </c>
      <c r="G170" s="37"/>
      <c r="H170" s="37"/>
      <c r="I170" s="189"/>
      <c r="J170" s="37"/>
      <c r="K170" s="37"/>
      <c r="L170" s="40"/>
      <c r="M170" s="190"/>
      <c r="N170" s="191"/>
      <c r="O170" s="65"/>
      <c r="P170" s="65"/>
      <c r="Q170" s="65"/>
      <c r="R170" s="65"/>
      <c r="S170" s="65"/>
      <c r="T170" s="66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8" t="s">
        <v>163</v>
      </c>
      <c r="AU170" s="18" t="s">
        <v>83</v>
      </c>
    </row>
    <row r="171" spans="2:63" s="12" customFormat="1" ht="25.9" customHeight="1">
      <c r="B171" s="158"/>
      <c r="C171" s="159"/>
      <c r="D171" s="160" t="s">
        <v>72</v>
      </c>
      <c r="E171" s="161" t="s">
        <v>273</v>
      </c>
      <c r="F171" s="161" t="s">
        <v>274</v>
      </c>
      <c r="G171" s="159"/>
      <c r="H171" s="159"/>
      <c r="I171" s="162"/>
      <c r="J171" s="163">
        <f>BK171</f>
        <v>0</v>
      </c>
      <c r="K171" s="159"/>
      <c r="L171" s="164"/>
      <c r="M171" s="165"/>
      <c r="N171" s="166"/>
      <c r="O171" s="166"/>
      <c r="P171" s="167">
        <f>P172+P195+P205+P219+P254+P284+P294+P300+P318+P326+P340+P347+P368+P378</f>
        <v>0</v>
      </c>
      <c r="Q171" s="166"/>
      <c r="R171" s="167">
        <f>R172+R195+R205+R219+R254+R284+R294+R300+R318+R326+R340+R347+R368+R378</f>
        <v>1.0240755186</v>
      </c>
      <c r="S171" s="166"/>
      <c r="T171" s="168">
        <f>T172+T195+T205+T219+T254+T284+T294+T300+T318+T326+T340+T347+T368+T378</f>
        <v>0.142578</v>
      </c>
      <c r="AR171" s="169" t="s">
        <v>83</v>
      </c>
      <c r="AT171" s="170" t="s">
        <v>72</v>
      </c>
      <c r="AU171" s="170" t="s">
        <v>73</v>
      </c>
      <c r="AY171" s="169" t="s">
        <v>153</v>
      </c>
      <c r="BK171" s="171">
        <f>BK172+BK195+BK205+BK219+BK254+BK284+BK294+BK300+BK318+BK326+BK340+BK347+BK368+BK378</f>
        <v>0</v>
      </c>
    </row>
    <row r="172" spans="2:63" s="12" customFormat="1" ht="22.9" customHeight="1">
      <c r="B172" s="158"/>
      <c r="C172" s="159"/>
      <c r="D172" s="160" t="s">
        <v>72</v>
      </c>
      <c r="E172" s="172" t="s">
        <v>275</v>
      </c>
      <c r="F172" s="172" t="s">
        <v>276</v>
      </c>
      <c r="G172" s="159"/>
      <c r="H172" s="159"/>
      <c r="I172" s="162"/>
      <c r="J172" s="173">
        <f>BK172</f>
        <v>0</v>
      </c>
      <c r="K172" s="159"/>
      <c r="L172" s="164"/>
      <c r="M172" s="165"/>
      <c r="N172" s="166"/>
      <c r="O172" s="166"/>
      <c r="P172" s="167">
        <f>SUM(P173:P194)</f>
        <v>0</v>
      </c>
      <c r="Q172" s="166"/>
      <c r="R172" s="167">
        <f>SUM(R173:R194)</f>
        <v>0.006656</v>
      </c>
      <c r="S172" s="166"/>
      <c r="T172" s="168">
        <f>SUM(T173:T194)</f>
        <v>0.013508</v>
      </c>
      <c r="AR172" s="169" t="s">
        <v>83</v>
      </c>
      <c r="AT172" s="170" t="s">
        <v>72</v>
      </c>
      <c r="AU172" s="170" t="s">
        <v>81</v>
      </c>
      <c r="AY172" s="169" t="s">
        <v>153</v>
      </c>
      <c r="BK172" s="171">
        <f>SUM(BK173:BK194)</f>
        <v>0</v>
      </c>
    </row>
    <row r="173" spans="1:65" s="2" customFormat="1" ht="24.2" customHeight="1">
      <c r="A173" s="35"/>
      <c r="B173" s="36"/>
      <c r="C173" s="174" t="s">
        <v>277</v>
      </c>
      <c r="D173" s="174" t="s">
        <v>156</v>
      </c>
      <c r="E173" s="175" t="s">
        <v>278</v>
      </c>
      <c r="F173" s="176" t="s">
        <v>279</v>
      </c>
      <c r="G173" s="177" t="s">
        <v>159</v>
      </c>
      <c r="H173" s="178">
        <v>3.377</v>
      </c>
      <c r="I173" s="179"/>
      <c r="J173" s="180">
        <f>ROUND(I173*H173,2)</f>
        <v>0</v>
      </c>
      <c r="K173" s="176" t="s">
        <v>160</v>
      </c>
      <c r="L173" s="40"/>
      <c r="M173" s="181" t="s">
        <v>19</v>
      </c>
      <c r="N173" s="182" t="s">
        <v>44</v>
      </c>
      <c r="O173" s="65"/>
      <c r="P173" s="183">
        <f>O173*H173</f>
        <v>0</v>
      </c>
      <c r="Q173" s="183">
        <v>0</v>
      </c>
      <c r="R173" s="183">
        <f>Q173*H173</f>
        <v>0</v>
      </c>
      <c r="S173" s="183">
        <v>0.004</v>
      </c>
      <c r="T173" s="184">
        <f>S173*H173</f>
        <v>0.013508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85" t="s">
        <v>212</v>
      </c>
      <c r="AT173" s="185" t="s">
        <v>156</v>
      </c>
      <c r="AU173" s="185" t="s">
        <v>83</v>
      </c>
      <c r="AY173" s="18" t="s">
        <v>153</v>
      </c>
      <c r="BE173" s="186">
        <f>IF(N173="základní",J173,0)</f>
        <v>0</v>
      </c>
      <c r="BF173" s="186">
        <f>IF(N173="snížená",J173,0)</f>
        <v>0</v>
      </c>
      <c r="BG173" s="186">
        <f>IF(N173="zákl. přenesená",J173,0)</f>
        <v>0</v>
      </c>
      <c r="BH173" s="186">
        <f>IF(N173="sníž. přenesená",J173,0)</f>
        <v>0</v>
      </c>
      <c r="BI173" s="186">
        <f>IF(N173="nulová",J173,0)</f>
        <v>0</v>
      </c>
      <c r="BJ173" s="18" t="s">
        <v>81</v>
      </c>
      <c r="BK173" s="186">
        <f>ROUND(I173*H173,2)</f>
        <v>0</v>
      </c>
      <c r="BL173" s="18" t="s">
        <v>212</v>
      </c>
      <c r="BM173" s="185" t="s">
        <v>842</v>
      </c>
    </row>
    <row r="174" spans="1:47" s="2" customFormat="1" ht="11.25">
      <c r="A174" s="35"/>
      <c r="B174" s="36"/>
      <c r="C174" s="37"/>
      <c r="D174" s="187" t="s">
        <v>163</v>
      </c>
      <c r="E174" s="37"/>
      <c r="F174" s="188" t="s">
        <v>281</v>
      </c>
      <c r="G174" s="37"/>
      <c r="H174" s="37"/>
      <c r="I174" s="189"/>
      <c r="J174" s="37"/>
      <c r="K174" s="37"/>
      <c r="L174" s="40"/>
      <c r="M174" s="190"/>
      <c r="N174" s="191"/>
      <c r="O174" s="65"/>
      <c r="P174" s="65"/>
      <c r="Q174" s="65"/>
      <c r="R174" s="65"/>
      <c r="S174" s="65"/>
      <c r="T174" s="66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8" t="s">
        <v>163</v>
      </c>
      <c r="AU174" s="18" t="s">
        <v>83</v>
      </c>
    </row>
    <row r="175" spans="2:51" s="13" customFormat="1" ht="11.25">
      <c r="B175" s="192"/>
      <c r="C175" s="193"/>
      <c r="D175" s="194" t="s">
        <v>165</v>
      </c>
      <c r="E175" s="195" t="s">
        <v>19</v>
      </c>
      <c r="F175" s="196" t="s">
        <v>810</v>
      </c>
      <c r="G175" s="193"/>
      <c r="H175" s="197">
        <v>1.164</v>
      </c>
      <c r="I175" s="198"/>
      <c r="J175" s="193"/>
      <c r="K175" s="193"/>
      <c r="L175" s="199"/>
      <c r="M175" s="200"/>
      <c r="N175" s="201"/>
      <c r="O175" s="201"/>
      <c r="P175" s="201"/>
      <c r="Q175" s="201"/>
      <c r="R175" s="201"/>
      <c r="S175" s="201"/>
      <c r="T175" s="202"/>
      <c r="AT175" s="203" t="s">
        <v>165</v>
      </c>
      <c r="AU175" s="203" t="s">
        <v>83</v>
      </c>
      <c r="AV175" s="13" t="s">
        <v>83</v>
      </c>
      <c r="AW175" s="13" t="s">
        <v>34</v>
      </c>
      <c r="AX175" s="13" t="s">
        <v>73</v>
      </c>
      <c r="AY175" s="203" t="s">
        <v>153</v>
      </c>
    </row>
    <row r="176" spans="2:51" s="13" customFormat="1" ht="11.25">
      <c r="B176" s="192"/>
      <c r="C176" s="193"/>
      <c r="D176" s="194" t="s">
        <v>165</v>
      </c>
      <c r="E176" s="195" t="s">
        <v>19</v>
      </c>
      <c r="F176" s="196" t="s">
        <v>811</v>
      </c>
      <c r="G176" s="193"/>
      <c r="H176" s="197">
        <v>1.278</v>
      </c>
      <c r="I176" s="198"/>
      <c r="J176" s="193"/>
      <c r="K176" s="193"/>
      <c r="L176" s="199"/>
      <c r="M176" s="200"/>
      <c r="N176" s="201"/>
      <c r="O176" s="201"/>
      <c r="P176" s="201"/>
      <c r="Q176" s="201"/>
      <c r="R176" s="201"/>
      <c r="S176" s="201"/>
      <c r="T176" s="202"/>
      <c r="AT176" s="203" t="s">
        <v>165</v>
      </c>
      <c r="AU176" s="203" t="s">
        <v>83</v>
      </c>
      <c r="AV176" s="13" t="s">
        <v>83</v>
      </c>
      <c r="AW176" s="13" t="s">
        <v>34</v>
      </c>
      <c r="AX176" s="13" t="s">
        <v>73</v>
      </c>
      <c r="AY176" s="203" t="s">
        <v>153</v>
      </c>
    </row>
    <row r="177" spans="2:51" s="13" customFormat="1" ht="11.25">
      <c r="B177" s="192"/>
      <c r="C177" s="193"/>
      <c r="D177" s="194" t="s">
        <v>165</v>
      </c>
      <c r="E177" s="195" t="s">
        <v>19</v>
      </c>
      <c r="F177" s="196" t="s">
        <v>812</v>
      </c>
      <c r="G177" s="193"/>
      <c r="H177" s="197">
        <v>0.935</v>
      </c>
      <c r="I177" s="198"/>
      <c r="J177" s="193"/>
      <c r="K177" s="193"/>
      <c r="L177" s="199"/>
      <c r="M177" s="200"/>
      <c r="N177" s="201"/>
      <c r="O177" s="201"/>
      <c r="P177" s="201"/>
      <c r="Q177" s="201"/>
      <c r="R177" s="201"/>
      <c r="S177" s="201"/>
      <c r="T177" s="202"/>
      <c r="AT177" s="203" t="s">
        <v>165</v>
      </c>
      <c r="AU177" s="203" t="s">
        <v>83</v>
      </c>
      <c r="AV177" s="13" t="s">
        <v>83</v>
      </c>
      <c r="AW177" s="13" t="s">
        <v>34</v>
      </c>
      <c r="AX177" s="13" t="s">
        <v>73</v>
      </c>
      <c r="AY177" s="203" t="s">
        <v>153</v>
      </c>
    </row>
    <row r="178" spans="2:51" s="14" customFormat="1" ht="11.25">
      <c r="B178" s="204"/>
      <c r="C178" s="205"/>
      <c r="D178" s="194" t="s">
        <v>165</v>
      </c>
      <c r="E178" s="206" t="s">
        <v>19</v>
      </c>
      <c r="F178" s="207" t="s">
        <v>184</v>
      </c>
      <c r="G178" s="205"/>
      <c r="H178" s="208">
        <v>3.377</v>
      </c>
      <c r="I178" s="209"/>
      <c r="J178" s="205"/>
      <c r="K178" s="205"/>
      <c r="L178" s="210"/>
      <c r="M178" s="211"/>
      <c r="N178" s="212"/>
      <c r="O178" s="212"/>
      <c r="P178" s="212"/>
      <c r="Q178" s="212"/>
      <c r="R178" s="212"/>
      <c r="S178" s="212"/>
      <c r="T178" s="213"/>
      <c r="AT178" s="214" t="s">
        <v>165</v>
      </c>
      <c r="AU178" s="214" t="s">
        <v>83</v>
      </c>
      <c r="AV178" s="14" t="s">
        <v>161</v>
      </c>
      <c r="AW178" s="14" t="s">
        <v>34</v>
      </c>
      <c r="AX178" s="14" t="s">
        <v>81</v>
      </c>
      <c r="AY178" s="214" t="s">
        <v>153</v>
      </c>
    </row>
    <row r="179" spans="1:65" s="2" customFormat="1" ht="33" customHeight="1">
      <c r="A179" s="35"/>
      <c r="B179" s="36"/>
      <c r="C179" s="174" t="s">
        <v>7</v>
      </c>
      <c r="D179" s="174" t="s">
        <v>156</v>
      </c>
      <c r="E179" s="175" t="s">
        <v>285</v>
      </c>
      <c r="F179" s="176" t="s">
        <v>286</v>
      </c>
      <c r="G179" s="177" t="s">
        <v>159</v>
      </c>
      <c r="H179" s="178">
        <v>3.377</v>
      </c>
      <c r="I179" s="179"/>
      <c r="J179" s="180">
        <f>ROUND(I179*H179,2)</f>
        <v>0</v>
      </c>
      <c r="K179" s="176" t="s">
        <v>160</v>
      </c>
      <c r="L179" s="40"/>
      <c r="M179" s="181" t="s">
        <v>19</v>
      </c>
      <c r="N179" s="182" t="s">
        <v>44</v>
      </c>
      <c r="O179" s="65"/>
      <c r="P179" s="183">
        <f>O179*H179</f>
        <v>0</v>
      </c>
      <c r="Q179" s="183">
        <v>0</v>
      </c>
      <c r="R179" s="183">
        <f>Q179*H179</f>
        <v>0</v>
      </c>
      <c r="S179" s="183">
        <v>0</v>
      </c>
      <c r="T179" s="184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85" t="s">
        <v>212</v>
      </c>
      <c r="AT179" s="185" t="s">
        <v>156</v>
      </c>
      <c r="AU179" s="185" t="s">
        <v>83</v>
      </c>
      <c r="AY179" s="18" t="s">
        <v>153</v>
      </c>
      <c r="BE179" s="186">
        <f>IF(N179="základní",J179,0)</f>
        <v>0</v>
      </c>
      <c r="BF179" s="186">
        <f>IF(N179="snížená",J179,0)</f>
        <v>0</v>
      </c>
      <c r="BG179" s="186">
        <f>IF(N179="zákl. přenesená",J179,0)</f>
        <v>0</v>
      </c>
      <c r="BH179" s="186">
        <f>IF(N179="sníž. přenesená",J179,0)</f>
        <v>0</v>
      </c>
      <c r="BI179" s="186">
        <f>IF(N179="nulová",J179,0)</f>
        <v>0</v>
      </c>
      <c r="BJ179" s="18" t="s">
        <v>81</v>
      </c>
      <c r="BK179" s="186">
        <f>ROUND(I179*H179,2)</f>
        <v>0</v>
      </c>
      <c r="BL179" s="18" t="s">
        <v>212</v>
      </c>
      <c r="BM179" s="185" t="s">
        <v>843</v>
      </c>
    </row>
    <row r="180" spans="1:47" s="2" customFormat="1" ht="11.25">
      <c r="A180" s="35"/>
      <c r="B180" s="36"/>
      <c r="C180" s="37"/>
      <c r="D180" s="187" t="s">
        <v>163</v>
      </c>
      <c r="E180" s="37"/>
      <c r="F180" s="188" t="s">
        <v>288</v>
      </c>
      <c r="G180" s="37"/>
      <c r="H180" s="37"/>
      <c r="I180" s="189"/>
      <c r="J180" s="37"/>
      <c r="K180" s="37"/>
      <c r="L180" s="40"/>
      <c r="M180" s="190"/>
      <c r="N180" s="191"/>
      <c r="O180" s="65"/>
      <c r="P180" s="65"/>
      <c r="Q180" s="65"/>
      <c r="R180" s="65"/>
      <c r="S180" s="65"/>
      <c r="T180" s="66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8" t="s">
        <v>163</v>
      </c>
      <c r="AU180" s="18" t="s">
        <v>83</v>
      </c>
    </row>
    <row r="181" spans="2:51" s="13" customFormat="1" ht="11.25">
      <c r="B181" s="192"/>
      <c r="C181" s="193"/>
      <c r="D181" s="194" t="s">
        <v>165</v>
      </c>
      <c r="E181" s="195" t="s">
        <v>19</v>
      </c>
      <c r="F181" s="196" t="s">
        <v>810</v>
      </c>
      <c r="G181" s="193"/>
      <c r="H181" s="197">
        <v>1.164</v>
      </c>
      <c r="I181" s="198"/>
      <c r="J181" s="193"/>
      <c r="K181" s="193"/>
      <c r="L181" s="199"/>
      <c r="M181" s="200"/>
      <c r="N181" s="201"/>
      <c r="O181" s="201"/>
      <c r="P181" s="201"/>
      <c r="Q181" s="201"/>
      <c r="R181" s="201"/>
      <c r="S181" s="201"/>
      <c r="T181" s="202"/>
      <c r="AT181" s="203" t="s">
        <v>165</v>
      </c>
      <c r="AU181" s="203" t="s">
        <v>83</v>
      </c>
      <c r="AV181" s="13" t="s">
        <v>83</v>
      </c>
      <c r="AW181" s="13" t="s">
        <v>34</v>
      </c>
      <c r="AX181" s="13" t="s">
        <v>73</v>
      </c>
      <c r="AY181" s="203" t="s">
        <v>153</v>
      </c>
    </row>
    <row r="182" spans="2:51" s="13" customFormat="1" ht="11.25">
      <c r="B182" s="192"/>
      <c r="C182" s="193"/>
      <c r="D182" s="194" t="s">
        <v>165</v>
      </c>
      <c r="E182" s="195" t="s">
        <v>19</v>
      </c>
      <c r="F182" s="196" t="s">
        <v>811</v>
      </c>
      <c r="G182" s="193"/>
      <c r="H182" s="197">
        <v>1.278</v>
      </c>
      <c r="I182" s="198"/>
      <c r="J182" s="193"/>
      <c r="K182" s="193"/>
      <c r="L182" s="199"/>
      <c r="M182" s="200"/>
      <c r="N182" s="201"/>
      <c r="O182" s="201"/>
      <c r="P182" s="201"/>
      <c r="Q182" s="201"/>
      <c r="R182" s="201"/>
      <c r="S182" s="201"/>
      <c r="T182" s="202"/>
      <c r="AT182" s="203" t="s">
        <v>165</v>
      </c>
      <c r="AU182" s="203" t="s">
        <v>83</v>
      </c>
      <c r="AV182" s="13" t="s">
        <v>83</v>
      </c>
      <c r="AW182" s="13" t="s">
        <v>34</v>
      </c>
      <c r="AX182" s="13" t="s">
        <v>73</v>
      </c>
      <c r="AY182" s="203" t="s">
        <v>153</v>
      </c>
    </row>
    <row r="183" spans="2:51" s="13" customFormat="1" ht="11.25">
      <c r="B183" s="192"/>
      <c r="C183" s="193"/>
      <c r="D183" s="194" t="s">
        <v>165</v>
      </c>
      <c r="E183" s="195" t="s">
        <v>19</v>
      </c>
      <c r="F183" s="196" t="s">
        <v>812</v>
      </c>
      <c r="G183" s="193"/>
      <c r="H183" s="197">
        <v>0.935</v>
      </c>
      <c r="I183" s="198"/>
      <c r="J183" s="193"/>
      <c r="K183" s="193"/>
      <c r="L183" s="199"/>
      <c r="M183" s="200"/>
      <c r="N183" s="201"/>
      <c r="O183" s="201"/>
      <c r="P183" s="201"/>
      <c r="Q183" s="201"/>
      <c r="R183" s="201"/>
      <c r="S183" s="201"/>
      <c r="T183" s="202"/>
      <c r="AT183" s="203" t="s">
        <v>165</v>
      </c>
      <c r="AU183" s="203" t="s">
        <v>83</v>
      </c>
      <c r="AV183" s="13" t="s">
        <v>83</v>
      </c>
      <c r="AW183" s="13" t="s">
        <v>34</v>
      </c>
      <c r="AX183" s="13" t="s">
        <v>73</v>
      </c>
      <c r="AY183" s="203" t="s">
        <v>153</v>
      </c>
    </row>
    <row r="184" spans="2:51" s="14" customFormat="1" ht="11.25">
      <c r="B184" s="204"/>
      <c r="C184" s="205"/>
      <c r="D184" s="194" t="s">
        <v>165</v>
      </c>
      <c r="E184" s="206" t="s">
        <v>19</v>
      </c>
      <c r="F184" s="207" t="s">
        <v>184</v>
      </c>
      <c r="G184" s="205"/>
      <c r="H184" s="208">
        <v>3.3770000000000002</v>
      </c>
      <c r="I184" s="209"/>
      <c r="J184" s="205"/>
      <c r="K184" s="205"/>
      <c r="L184" s="210"/>
      <c r="M184" s="211"/>
      <c r="N184" s="212"/>
      <c r="O184" s="212"/>
      <c r="P184" s="212"/>
      <c r="Q184" s="212"/>
      <c r="R184" s="212"/>
      <c r="S184" s="212"/>
      <c r="T184" s="213"/>
      <c r="AT184" s="214" t="s">
        <v>165</v>
      </c>
      <c r="AU184" s="214" t="s">
        <v>83</v>
      </c>
      <c r="AV184" s="14" t="s">
        <v>161</v>
      </c>
      <c r="AW184" s="14" t="s">
        <v>34</v>
      </c>
      <c r="AX184" s="14" t="s">
        <v>81</v>
      </c>
      <c r="AY184" s="214" t="s">
        <v>153</v>
      </c>
    </row>
    <row r="185" spans="1:65" s="2" customFormat="1" ht="33" customHeight="1">
      <c r="A185" s="35"/>
      <c r="B185" s="36"/>
      <c r="C185" s="174" t="s">
        <v>289</v>
      </c>
      <c r="D185" s="174" t="s">
        <v>156</v>
      </c>
      <c r="E185" s="175" t="s">
        <v>290</v>
      </c>
      <c r="F185" s="176" t="s">
        <v>291</v>
      </c>
      <c r="G185" s="177" t="s">
        <v>159</v>
      </c>
      <c r="H185" s="178">
        <v>7.716</v>
      </c>
      <c r="I185" s="179"/>
      <c r="J185" s="180">
        <f>ROUND(I185*H185,2)</f>
        <v>0</v>
      </c>
      <c r="K185" s="176" t="s">
        <v>160</v>
      </c>
      <c r="L185" s="40"/>
      <c r="M185" s="181" t="s">
        <v>19</v>
      </c>
      <c r="N185" s="182" t="s">
        <v>44</v>
      </c>
      <c r="O185" s="65"/>
      <c r="P185" s="183">
        <f>O185*H185</f>
        <v>0</v>
      </c>
      <c r="Q185" s="183">
        <v>0</v>
      </c>
      <c r="R185" s="183">
        <f>Q185*H185</f>
        <v>0</v>
      </c>
      <c r="S185" s="183">
        <v>0</v>
      </c>
      <c r="T185" s="184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85" t="s">
        <v>212</v>
      </c>
      <c r="AT185" s="185" t="s">
        <v>156</v>
      </c>
      <c r="AU185" s="185" t="s">
        <v>83</v>
      </c>
      <c r="AY185" s="18" t="s">
        <v>153</v>
      </c>
      <c r="BE185" s="186">
        <f>IF(N185="základní",J185,0)</f>
        <v>0</v>
      </c>
      <c r="BF185" s="186">
        <f>IF(N185="snížená",J185,0)</f>
        <v>0</v>
      </c>
      <c r="BG185" s="186">
        <f>IF(N185="zákl. přenesená",J185,0)</f>
        <v>0</v>
      </c>
      <c r="BH185" s="186">
        <f>IF(N185="sníž. přenesená",J185,0)</f>
        <v>0</v>
      </c>
      <c r="BI185" s="186">
        <f>IF(N185="nulová",J185,0)</f>
        <v>0</v>
      </c>
      <c r="BJ185" s="18" t="s">
        <v>81</v>
      </c>
      <c r="BK185" s="186">
        <f>ROUND(I185*H185,2)</f>
        <v>0</v>
      </c>
      <c r="BL185" s="18" t="s">
        <v>212</v>
      </c>
      <c r="BM185" s="185" t="s">
        <v>844</v>
      </c>
    </row>
    <row r="186" spans="1:47" s="2" customFormat="1" ht="11.25">
      <c r="A186" s="35"/>
      <c r="B186" s="36"/>
      <c r="C186" s="37"/>
      <c r="D186" s="187" t="s">
        <v>163</v>
      </c>
      <c r="E186" s="37"/>
      <c r="F186" s="188" t="s">
        <v>293</v>
      </c>
      <c r="G186" s="37"/>
      <c r="H186" s="37"/>
      <c r="I186" s="189"/>
      <c r="J186" s="37"/>
      <c r="K186" s="37"/>
      <c r="L186" s="40"/>
      <c r="M186" s="190"/>
      <c r="N186" s="191"/>
      <c r="O186" s="65"/>
      <c r="P186" s="65"/>
      <c r="Q186" s="65"/>
      <c r="R186" s="65"/>
      <c r="S186" s="65"/>
      <c r="T186" s="66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T186" s="18" t="s">
        <v>163</v>
      </c>
      <c r="AU186" s="18" t="s">
        <v>83</v>
      </c>
    </row>
    <row r="187" spans="2:51" s="13" customFormat="1" ht="11.25">
      <c r="B187" s="192"/>
      <c r="C187" s="193"/>
      <c r="D187" s="194" t="s">
        <v>165</v>
      </c>
      <c r="E187" s="195" t="s">
        <v>19</v>
      </c>
      <c r="F187" s="196" t="s">
        <v>845</v>
      </c>
      <c r="G187" s="193"/>
      <c r="H187" s="197">
        <v>0.918</v>
      </c>
      <c r="I187" s="198"/>
      <c r="J187" s="193"/>
      <c r="K187" s="193"/>
      <c r="L187" s="199"/>
      <c r="M187" s="200"/>
      <c r="N187" s="201"/>
      <c r="O187" s="201"/>
      <c r="P187" s="201"/>
      <c r="Q187" s="201"/>
      <c r="R187" s="201"/>
      <c r="S187" s="201"/>
      <c r="T187" s="202"/>
      <c r="AT187" s="203" t="s">
        <v>165</v>
      </c>
      <c r="AU187" s="203" t="s">
        <v>83</v>
      </c>
      <c r="AV187" s="13" t="s">
        <v>83</v>
      </c>
      <c r="AW187" s="13" t="s">
        <v>34</v>
      </c>
      <c r="AX187" s="13" t="s">
        <v>73</v>
      </c>
      <c r="AY187" s="203" t="s">
        <v>153</v>
      </c>
    </row>
    <row r="188" spans="2:51" s="13" customFormat="1" ht="11.25">
      <c r="B188" s="192"/>
      <c r="C188" s="193"/>
      <c r="D188" s="194" t="s">
        <v>165</v>
      </c>
      <c r="E188" s="195" t="s">
        <v>19</v>
      </c>
      <c r="F188" s="196" t="s">
        <v>846</v>
      </c>
      <c r="G188" s="193"/>
      <c r="H188" s="197">
        <v>5.802</v>
      </c>
      <c r="I188" s="198"/>
      <c r="J188" s="193"/>
      <c r="K188" s="193"/>
      <c r="L188" s="199"/>
      <c r="M188" s="200"/>
      <c r="N188" s="201"/>
      <c r="O188" s="201"/>
      <c r="P188" s="201"/>
      <c r="Q188" s="201"/>
      <c r="R188" s="201"/>
      <c r="S188" s="201"/>
      <c r="T188" s="202"/>
      <c r="AT188" s="203" t="s">
        <v>165</v>
      </c>
      <c r="AU188" s="203" t="s">
        <v>83</v>
      </c>
      <c r="AV188" s="13" t="s">
        <v>83</v>
      </c>
      <c r="AW188" s="13" t="s">
        <v>34</v>
      </c>
      <c r="AX188" s="13" t="s">
        <v>73</v>
      </c>
      <c r="AY188" s="203" t="s">
        <v>153</v>
      </c>
    </row>
    <row r="189" spans="2:51" s="13" customFormat="1" ht="11.25">
      <c r="B189" s="192"/>
      <c r="C189" s="193"/>
      <c r="D189" s="194" t="s">
        <v>165</v>
      </c>
      <c r="E189" s="195" t="s">
        <v>19</v>
      </c>
      <c r="F189" s="196" t="s">
        <v>847</v>
      </c>
      <c r="G189" s="193"/>
      <c r="H189" s="197">
        <v>0.996</v>
      </c>
      <c r="I189" s="198"/>
      <c r="J189" s="193"/>
      <c r="K189" s="193"/>
      <c r="L189" s="199"/>
      <c r="M189" s="200"/>
      <c r="N189" s="201"/>
      <c r="O189" s="201"/>
      <c r="P189" s="201"/>
      <c r="Q189" s="201"/>
      <c r="R189" s="201"/>
      <c r="S189" s="201"/>
      <c r="T189" s="202"/>
      <c r="AT189" s="203" t="s">
        <v>165</v>
      </c>
      <c r="AU189" s="203" t="s">
        <v>83</v>
      </c>
      <c r="AV189" s="13" t="s">
        <v>83</v>
      </c>
      <c r="AW189" s="13" t="s">
        <v>34</v>
      </c>
      <c r="AX189" s="13" t="s">
        <v>73</v>
      </c>
      <c r="AY189" s="203" t="s">
        <v>153</v>
      </c>
    </row>
    <row r="190" spans="2:51" s="14" customFormat="1" ht="11.25">
      <c r="B190" s="204"/>
      <c r="C190" s="205"/>
      <c r="D190" s="194" t="s">
        <v>165</v>
      </c>
      <c r="E190" s="206" t="s">
        <v>19</v>
      </c>
      <c r="F190" s="207" t="s">
        <v>184</v>
      </c>
      <c r="G190" s="205"/>
      <c r="H190" s="208">
        <v>7.715999999999999</v>
      </c>
      <c r="I190" s="209"/>
      <c r="J190" s="205"/>
      <c r="K190" s="205"/>
      <c r="L190" s="210"/>
      <c r="M190" s="211"/>
      <c r="N190" s="212"/>
      <c r="O190" s="212"/>
      <c r="P190" s="212"/>
      <c r="Q190" s="212"/>
      <c r="R190" s="212"/>
      <c r="S190" s="212"/>
      <c r="T190" s="213"/>
      <c r="AT190" s="214" t="s">
        <v>165</v>
      </c>
      <c r="AU190" s="214" t="s">
        <v>83</v>
      </c>
      <c r="AV190" s="14" t="s">
        <v>161</v>
      </c>
      <c r="AW190" s="14" t="s">
        <v>34</v>
      </c>
      <c r="AX190" s="14" t="s">
        <v>81</v>
      </c>
      <c r="AY190" s="214" t="s">
        <v>153</v>
      </c>
    </row>
    <row r="191" spans="1:65" s="2" customFormat="1" ht="24.2" customHeight="1">
      <c r="A191" s="35"/>
      <c r="B191" s="36"/>
      <c r="C191" s="215" t="s">
        <v>297</v>
      </c>
      <c r="D191" s="215" t="s">
        <v>298</v>
      </c>
      <c r="E191" s="216" t="s">
        <v>299</v>
      </c>
      <c r="F191" s="217" t="s">
        <v>300</v>
      </c>
      <c r="G191" s="218" t="s">
        <v>301</v>
      </c>
      <c r="H191" s="219">
        <v>6.656</v>
      </c>
      <c r="I191" s="220"/>
      <c r="J191" s="221">
        <f>ROUND(I191*H191,2)</f>
        <v>0</v>
      </c>
      <c r="K191" s="217" t="s">
        <v>160</v>
      </c>
      <c r="L191" s="222"/>
      <c r="M191" s="223" t="s">
        <v>19</v>
      </c>
      <c r="N191" s="224" t="s">
        <v>44</v>
      </c>
      <c r="O191" s="65"/>
      <c r="P191" s="183">
        <f>O191*H191</f>
        <v>0</v>
      </c>
      <c r="Q191" s="183">
        <v>0.001</v>
      </c>
      <c r="R191" s="183">
        <f>Q191*H191</f>
        <v>0.006656</v>
      </c>
      <c r="S191" s="183">
        <v>0</v>
      </c>
      <c r="T191" s="184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85" t="s">
        <v>302</v>
      </c>
      <c r="AT191" s="185" t="s">
        <v>298</v>
      </c>
      <c r="AU191" s="185" t="s">
        <v>83</v>
      </c>
      <c r="AY191" s="18" t="s">
        <v>153</v>
      </c>
      <c r="BE191" s="186">
        <f>IF(N191="základní",J191,0)</f>
        <v>0</v>
      </c>
      <c r="BF191" s="186">
        <f>IF(N191="snížená",J191,0)</f>
        <v>0</v>
      </c>
      <c r="BG191" s="186">
        <f>IF(N191="zákl. přenesená",J191,0)</f>
        <v>0</v>
      </c>
      <c r="BH191" s="186">
        <f>IF(N191="sníž. přenesená",J191,0)</f>
        <v>0</v>
      </c>
      <c r="BI191" s="186">
        <f>IF(N191="nulová",J191,0)</f>
        <v>0</v>
      </c>
      <c r="BJ191" s="18" t="s">
        <v>81</v>
      </c>
      <c r="BK191" s="186">
        <f>ROUND(I191*H191,2)</f>
        <v>0</v>
      </c>
      <c r="BL191" s="18" t="s">
        <v>212</v>
      </c>
      <c r="BM191" s="185" t="s">
        <v>848</v>
      </c>
    </row>
    <row r="192" spans="2:51" s="13" customFormat="1" ht="11.25">
      <c r="B192" s="192"/>
      <c r="C192" s="193"/>
      <c r="D192" s="194" t="s">
        <v>165</v>
      </c>
      <c r="E192" s="195" t="s">
        <v>19</v>
      </c>
      <c r="F192" s="196" t="s">
        <v>849</v>
      </c>
      <c r="G192" s="193"/>
      <c r="H192" s="197">
        <v>6.656</v>
      </c>
      <c r="I192" s="198"/>
      <c r="J192" s="193"/>
      <c r="K192" s="193"/>
      <c r="L192" s="199"/>
      <c r="M192" s="200"/>
      <c r="N192" s="201"/>
      <c r="O192" s="201"/>
      <c r="P192" s="201"/>
      <c r="Q192" s="201"/>
      <c r="R192" s="201"/>
      <c r="S192" s="201"/>
      <c r="T192" s="202"/>
      <c r="AT192" s="203" t="s">
        <v>165</v>
      </c>
      <c r="AU192" s="203" t="s">
        <v>83</v>
      </c>
      <c r="AV192" s="13" t="s">
        <v>83</v>
      </c>
      <c r="AW192" s="13" t="s">
        <v>34</v>
      </c>
      <c r="AX192" s="13" t="s">
        <v>81</v>
      </c>
      <c r="AY192" s="203" t="s">
        <v>153</v>
      </c>
    </row>
    <row r="193" spans="1:65" s="2" customFormat="1" ht="49.15" customHeight="1">
      <c r="A193" s="35"/>
      <c r="B193" s="36"/>
      <c r="C193" s="174" t="s">
        <v>305</v>
      </c>
      <c r="D193" s="174" t="s">
        <v>156</v>
      </c>
      <c r="E193" s="175" t="s">
        <v>746</v>
      </c>
      <c r="F193" s="176" t="s">
        <v>747</v>
      </c>
      <c r="G193" s="177" t="s">
        <v>249</v>
      </c>
      <c r="H193" s="178">
        <v>0.007</v>
      </c>
      <c r="I193" s="179"/>
      <c r="J193" s="180">
        <f>ROUND(I193*H193,2)</f>
        <v>0</v>
      </c>
      <c r="K193" s="176" t="s">
        <v>160</v>
      </c>
      <c r="L193" s="40"/>
      <c r="M193" s="181" t="s">
        <v>19</v>
      </c>
      <c r="N193" s="182" t="s">
        <v>44</v>
      </c>
      <c r="O193" s="65"/>
      <c r="P193" s="183">
        <f>O193*H193</f>
        <v>0</v>
      </c>
      <c r="Q193" s="183">
        <v>0</v>
      </c>
      <c r="R193" s="183">
        <f>Q193*H193</f>
        <v>0</v>
      </c>
      <c r="S193" s="183">
        <v>0</v>
      </c>
      <c r="T193" s="184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85" t="s">
        <v>212</v>
      </c>
      <c r="AT193" s="185" t="s">
        <v>156</v>
      </c>
      <c r="AU193" s="185" t="s">
        <v>83</v>
      </c>
      <c r="AY193" s="18" t="s">
        <v>153</v>
      </c>
      <c r="BE193" s="186">
        <f>IF(N193="základní",J193,0)</f>
        <v>0</v>
      </c>
      <c r="BF193" s="186">
        <f>IF(N193="snížená",J193,0)</f>
        <v>0</v>
      </c>
      <c r="BG193" s="186">
        <f>IF(N193="zákl. přenesená",J193,0)</f>
        <v>0</v>
      </c>
      <c r="BH193" s="186">
        <f>IF(N193="sníž. přenesená",J193,0)</f>
        <v>0</v>
      </c>
      <c r="BI193" s="186">
        <f>IF(N193="nulová",J193,0)</f>
        <v>0</v>
      </c>
      <c r="BJ193" s="18" t="s">
        <v>81</v>
      </c>
      <c r="BK193" s="186">
        <f>ROUND(I193*H193,2)</f>
        <v>0</v>
      </c>
      <c r="BL193" s="18" t="s">
        <v>212</v>
      </c>
      <c r="BM193" s="185" t="s">
        <v>967</v>
      </c>
    </row>
    <row r="194" spans="1:47" s="2" customFormat="1" ht="11.25">
      <c r="A194" s="35"/>
      <c r="B194" s="36"/>
      <c r="C194" s="37"/>
      <c r="D194" s="187" t="s">
        <v>163</v>
      </c>
      <c r="E194" s="37"/>
      <c r="F194" s="188" t="s">
        <v>749</v>
      </c>
      <c r="G194" s="37"/>
      <c r="H194" s="37"/>
      <c r="I194" s="189"/>
      <c r="J194" s="37"/>
      <c r="K194" s="37"/>
      <c r="L194" s="40"/>
      <c r="M194" s="190"/>
      <c r="N194" s="191"/>
      <c r="O194" s="65"/>
      <c r="P194" s="65"/>
      <c r="Q194" s="65"/>
      <c r="R194" s="65"/>
      <c r="S194" s="65"/>
      <c r="T194" s="66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18" t="s">
        <v>163</v>
      </c>
      <c r="AU194" s="18" t="s">
        <v>83</v>
      </c>
    </row>
    <row r="195" spans="2:63" s="12" customFormat="1" ht="22.9" customHeight="1">
      <c r="B195" s="158"/>
      <c r="C195" s="159"/>
      <c r="D195" s="160" t="s">
        <v>72</v>
      </c>
      <c r="E195" s="172" t="s">
        <v>310</v>
      </c>
      <c r="F195" s="172" t="s">
        <v>311</v>
      </c>
      <c r="G195" s="159"/>
      <c r="H195" s="159"/>
      <c r="I195" s="162"/>
      <c r="J195" s="173">
        <f>BK195</f>
        <v>0</v>
      </c>
      <c r="K195" s="159"/>
      <c r="L195" s="164"/>
      <c r="M195" s="165"/>
      <c r="N195" s="166"/>
      <c r="O195" s="166"/>
      <c r="P195" s="167">
        <f>SUM(P196:P204)</f>
        <v>0</v>
      </c>
      <c r="Q195" s="166"/>
      <c r="R195" s="167">
        <f>SUM(R196:R204)</f>
        <v>0.009040000000000001</v>
      </c>
      <c r="S195" s="166"/>
      <c r="T195" s="168">
        <f>SUM(T196:T204)</f>
        <v>0</v>
      </c>
      <c r="AR195" s="169" t="s">
        <v>83</v>
      </c>
      <c r="AT195" s="170" t="s">
        <v>72</v>
      </c>
      <c r="AU195" s="170" t="s">
        <v>81</v>
      </c>
      <c r="AY195" s="169" t="s">
        <v>153</v>
      </c>
      <c r="BK195" s="171">
        <f>SUM(BK196:BK204)</f>
        <v>0</v>
      </c>
    </row>
    <row r="196" spans="1:65" s="2" customFormat="1" ht="21.75" customHeight="1">
      <c r="A196" s="35"/>
      <c r="B196" s="36"/>
      <c r="C196" s="174" t="s">
        <v>312</v>
      </c>
      <c r="D196" s="174" t="s">
        <v>156</v>
      </c>
      <c r="E196" s="175" t="s">
        <v>313</v>
      </c>
      <c r="F196" s="176" t="s">
        <v>314</v>
      </c>
      <c r="G196" s="177" t="s">
        <v>205</v>
      </c>
      <c r="H196" s="178">
        <v>2</v>
      </c>
      <c r="I196" s="179"/>
      <c r="J196" s="180">
        <f>ROUND(I196*H196,2)</f>
        <v>0</v>
      </c>
      <c r="K196" s="176" t="s">
        <v>160</v>
      </c>
      <c r="L196" s="40"/>
      <c r="M196" s="181" t="s">
        <v>19</v>
      </c>
      <c r="N196" s="182" t="s">
        <v>44</v>
      </c>
      <c r="O196" s="65"/>
      <c r="P196" s="183">
        <f>O196*H196</f>
        <v>0</v>
      </c>
      <c r="Q196" s="183">
        <v>0.00071</v>
      </c>
      <c r="R196" s="183">
        <f>Q196*H196</f>
        <v>0.00142</v>
      </c>
      <c r="S196" s="183">
        <v>0</v>
      </c>
      <c r="T196" s="184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85" t="s">
        <v>212</v>
      </c>
      <c r="AT196" s="185" t="s">
        <v>156</v>
      </c>
      <c r="AU196" s="185" t="s">
        <v>83</v>
      </c>
      <c r="AY196" s="18" t="s">
        <v>153</v>
      </c>
      <c r="BE196" s="186">
        <f>IF(N196="základní",J196,0)</f>
        <v>0</v>
      </c>
      <c r="BF196" s="186">
        <f>IF(N196="snížená",J196,0)</f>
        <v>0</v>
      </c>
      <c r="BG196" s="186">
        <f>IF(N196="zákl. přenesená",J196,0)</f>
        <v>0</v>
      </c>
      <c r="BH196" s="186">
        <f>IF(N196="sníž. přenesená",J196,0)</f>
        <v>0</v>
      </c>
      <c r="BI196" s="186">
        <f>IF(N196="nulová",J196,0)</f>
        <v>0</v>
      </c>
      <c r="BJ196" s="18" t="s">
        <v>81</v>
      </c>
      <c r="BK196" s="186">
        <f>ROUND(I196*H196,2)</f>
        <v>0</v>
      </c>
      <c r="BL196" s="18" t="s">
        <v>212</v>
      </c>
      <c r="BM196" s="185" t="s">
        <v>851</v>
      </c>
    </row>
    <row r="197" spans="1:47" s="2" customFormat="1" ht="11.25">
      <c r="A197" s="35"/>
      <c r="B197" s="36"/>
      <c r="C197" s="37"/>
      <c r="D197" s="187" t="s">
        <v>163</v>
      </c>
      <c r="E197" s="37"/>
      <c r="F197" s="188" t="s">
        <v>316</v>
      </c>
      <c r="G197" s="37"/>
      <c r="H197" s="37"/>
      <c r="I197" s="189"/>
      <c r="J197" s="37"/>
      <c r="K197" s="37"/>
      <c r="L197" s="40"/>
      <c r="M197" s="190"/>
      <c r="N197" s="191"/>
      <c r="O197" s="65"/>
      <c r="P197" s="65"/>
      <c r="Q197" s="65"/>
      <c r="R197" s="65"/>
      <c r="S197" s="65"/>
      <c r="T197" s="66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T197" s="18" t="s">
        <v>163</v>
      </c>
      <c r="AU197" s="18" t="s">
        <v>83</v>
      </c>
    </row>
    <row r="198" spans="1:65" s="2" customFormat="1" ht="24.2" customHeight="1">
      <c r="A198" s="35"/>
      <c r="B198" s="36"/>
      <c r="C198" s="174" t="s">
        <v>317</v>
      </c>
      <c r="D198" s="174" t="s">
        <v>156</v>
      </c>
      <c r="E198" s="175" t="s">
        <v>318</v>
      </c>
      <c r="F198" s="176" t="s">
        <v>319</v>
      </c>
      <c r="G198" s="177" t="s">
        <v>205</v>
      </c>
      <c r="H198" s="178">
        <v>3</v>
      </c>
      <c r="I198" s="179"/>
      <c r="J198" s="180">
        <f>ROUND(I198*H198,2)</f>
        <v>0</v>
      </c>
      <c r="K198" s="176" t="s">
        <v>160</v>
      </c>
      <c r="L198" s="40"/>
      <c r="M198" s="181" t="s">
        <v>19</v>
      </c>
      <c r="N198" s="182" t="s">
        <v>44</v>
      </c>
      <c r="O198" s="65"/>
      <c r="P198" s="183">
        <f>O198*H198</f>
        <v>0</v>
      </c>
      <c r="Q198" s="183">
        <v>0.00206</v>
      </c>
      <c r="R198" s="183">
        <f>Q198*H198</f>
        <v>0.006180000000000001</v>
      </c>
      <c r="S198" s="183">
        <v>0</v>
      </c>
      <c r="T198" s="184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85" t="s">
        <v>212</v>
      </c>
      <c r="AT198" s="185" t="s">
        <v>156</v>
      </c>
      <c r="AU198" s="185" t="s">
        <v>83</v>
      </c>
      <c r="AY198" s="18" t="s">
        <v>153</v>
      </c>
      <c r="BE198" s="186">
        <f>IF(N198="základní",J198,0)</f>
        <v>0</v>
      </c>
      <c r="BF198" s="186">
        <f>IF(N198="snížená",J198,0)</f>
        <v>0</v>
      </c>
      <c r="BG198" s="186">
        <f>IF(N198="zákl. přenesená",J198,0)</f>
        <v>0</v>
      </c>
      <c r="BH198" s="186">
        <f>IF(N198="sníž. přenesená",J198,0)</f>
        <v>0</v>
      </c>
      <c r="BI198" s="186">
        <f>IF(N198="nulová",J198,0)</f>
        <v>0</v>
      </c>
      <c r="BJ198" s="18" t="s">
        <v>81</v>
      </c>
      <c r="BK198" s="186">
        <f>ROUND(I198*H198,2)</f>
        <v>0</v>
      </c>
      <c r="BL198" s="18" t="s">
        <v>212</v>
      </c>
      <c r="BM198" s="185" t="s">
        <v>852</v>
      </c>
    </row>
    <row r="199" spans="1:47" s="2" customFormat="1" ht="11.25">
      <c r="A199" s="35"/>
      <c r="B199" s="36"/>
      <c r="C199" s="37"/>
      <c r="D199" s="187" t="s">
        <v>163</v>
      </c>
      <c r="E199" s="37"/>
      <c r="F199" s="188" t="s">
        <v>321</v>
      </c>
      <c r="G199" s="37"/>
      <c r="H199" s="37"/>
      <c r="I199" s="189"/>
      <c r="J199" s="37"/>
      <c r="K199" s="37"/>
      <c r="L199" s="40"/>
      <c r="M199" s="190"/>
      <c r="N199" s="191"/>
      <c r="O199" s="65"/>
      <c r="P199" s="65"/>
      <c r="Q199" s="65"/>
      <c r="R199" s="65"/>
      <c r="S199" s="65"/>
      <c r="T199" s="66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8" t="s">
        <v>163</v>
      </c>
      <c r="AU199" s="18" t="s">
        <v>83</v>
      </c>
    </row>
    <row r="200" spans="1:65" s="2" customFormat="1" ht="21.75" customHeight="1">
      <c r="A200" s="35"/>
      <c r="B200" s="36"/>
      <c r="C200" s="174" t="s">
        <v>322</v>
      </c>
      <c r="D200" s="174" t="s">
        <v>156</v>
      </c>
      <c r="E200" s="175" t="s">
        <v>323</v>
      </c>
      <c r="F200" s="176" t="s">
        <v>324</v>
      </c>
      <c r="G200" s="177" t="s">
        <v>205</v>
      </c>
      <c r="H200" s="178">
        <v>3</v>
      </c>
      <c r="I200" s="179"/>
      <c r="J200" s="180">
        <f>ROUND(I200*H200,2)</f>
        <v>0</v>
      </c>
      <c r="K200" s="176" t="s">
        <v>160</v>
      </c>
      <c r="L200" s="40"/>
      <c r="M200" s="181" t="s">
        <v>19</v>
      </c>
      <c r="N200" s="182" t="s">
        <v>44</v>
      </c>
      <c r="O200" s="65"/>
      <c r="P200" s="183">
        <f>O200*H200</f>
        <v>0</v>
      </c>
      <c r="Q200" s="183">
        <v>0.00048</v>
      </c>
      <c r="R200" s="183">
        <f>Q200*H200</f>
        <v>0.00144</v>
      </c>
      <c r="S200" s="183">
        <v>0</v>
      </c>
      <c r="T200" s="184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85" t="s">
        <v>212</v>
      </c>
      <c r="AT200" s="185" t="s">
        <v>156</v>
      </c>
      <c r="AU200" s="185" t="s">
        <v>83</v>
      </c>
      <c r="AY200" s="18" t="s">
        <v>153</v>
      </c>
      <c r="BE200" s="186">
        <f>IF(N200="základní",J200,0)</f>
        <v>0</v>
      </c>
      <c r="BF200" s="186">
        <f>IF(N200="snížená",J200,0)</f>
        <v>0</v>
      </c>
      <c r="BG200" s="186">
        <f>IF(N200="zákl. přenesená",J200,0)</f>
        <v>0</v>
      </c>
      <c r="BH200" s="186">
        <f>IF(N200="sníž. přenesená",J200,0)</f>
        <v>0</v>
      </c>
      <c r="BI200" s="186">
        <f>IF(N200="nulová",J200,0)</f>
        <v>0</v>
      </c>
      <c r="BJ200" s="18" t="s">
        <v>81</v>
      </c>
      <c r="BK200" s="186">
        <f>ROUND(I200*H200,2)</f>
        <v>0</v>
      </c>
      <c r="BL200" s="18" t="s">
        <v>212</v>
      </c>
      <c r="BM200" s="185" t="s">
        <v>853</v>
      </c>
    </row>
    <row r="201" spans="1:47" s="2" customFormat="1" ht="11.25">
      <c r="A201" s="35"/>
      <c r="B201" s="36"/>
      <c r="C201" s="37"/>
      <c r="D201" s="187" t="s">
        <v>163</v>
      </c>
      <c r="E201" s="37"/>
      <c r="F201" s="188" t="s">
        <v>326</v>
      </c>
      <c r="G201" s="37"/>
      <c r="H201" s="37"/>
      <c r="I201" s="189"/>
      <c r="J201" s="37"/>
      <c r="K201" s="37"/>
      <c r="L201" s="40"/>
      <c r="M201" s="190"/>
      <c r="N201" s="191"/>
      <c r="O201" s="65"/>
      <c r="P201" s="65"/>
      <c r="Q201" s="65"/>
      <c r="R201" s="65"/>
      <c r="S201" s="65"/>
      <c r="T201" s="66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T201" s="18" t="s">
        <v>163</v>
      </c>
      <c r="AU201" s="18" t="s">
        <v>83</v>
      </c>
    </row>
    <row r="202" spans="1:65" s="2" customFormat="1" ht="24.2" customHeight="1">
      <c r="A202" s="35"/>
      <c r="B202" s="36"/>
      <c r="C202" s="174" t="s">
        <v>327</v>
      </c>
      <c r="D202" s="174" t="s">
        <v>156</v>
      </c>
      <c r="E202" s="175" t="s">
        <v>328</v>
      </c>
      <c r="F202" s="176" t="s">
        <v>329</v>
      </c>
      <c r="G202" s="177" t="s">
        <v>242</v>
      </c>
      <c r="H202" s="178">
        <v>2</v>
      </c>
      <c r="I202" s="179"/>
      <c r="J202" s="180">
        <f>ROUND(I202*H202,2)</f>
        <v>0</v>
      </c>
      <c r="K202" s="176" t="s">
        <v>206</v>
      </c>
      <c r="L202" s="40"/>
      <c r="M202" s="181" t="s">
        <v>19</v>
      </c>
      <c r="N202" s="182" t="s">
        <v>44</v>
      </c>
      <c r="O202" s="65"/>
      <c r="P202" s="183">
        <f>O202*H202</f>
        <v>0</v>
      </c>
      <c r="Q202" s="183">
        <v>0</v>
      </c>
      <c r="R202" s="183">
        <f>Q202*H202</f>
        <v>0</v>
      </c>
      <c r="S202" s="183">
        <v>0</v>
      </c>
      <c r="T202" s="184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85" t="s">
        <v>212</v>
      </c>
      <c r="AT202" s="185" t="s">
        <v>156</v>
      </c>
      <c r="AU202" s="185" t="s">
        <v>83</v>
      </c>
      <c r="AY202" s="18" t="s">
        <v>153</v>
      </c>
      <c r="BE202" s="186">
        <f>IF(N202="základní",J202,0)</f>
        <v>0</v>
      </c>
      <c r="BF202" s="186">
        <f>IF(N202="snížená",J202,0)</f>
        <v>0</v>
      </c>
      <c r="BG202" s="186">
        <f>IF(N202="zákl. přenesená",J202,0)</f>
        <v>0</v>
      </c>
      <c r="BH202" s="186">
        <f>IF(N202="sníž. přenesená",J202,0)</f>
        <v>0</v>
      </c>
      <c r="BI202" s="186">
        <f>IF(N202="nulová",J202,0)</f>
        <v>0</v>
      </c>
      <c r="BJ202" s="18" t="s">
        <v>81</v>
      </c>
      <c r="BK202" s="186">
        <f>ROUND(I202*H202,2)</f>
        <v>0</v>
      </c>
      <c r="BL202" s="18" t="s">
        <v>212</v>
      </c>
      <c r="BM202" s="185" t="s">
        <v>854</v>
      </c>
    </row>
    <row r="203" spans="1:65" s="2" customFormat="1" ht="49.15" customHeight="1">
      <c r="A203" s="35"/>
      <c r="B203" s="36"/>
      <c r="C203" s="174" t="s">
        <v>332</v>
      </c>
      <c r="D203" s="174" t="s">
        <v>156</v>
      </c>
      <c r="E203" s="175" t="s">
        <v>750</v>
      </c>
      <c r="F203" s="176" t="s">
        <v>751</v>
      </c>
      <c r="G203" s="177" t="s">
        <v>249</v>
      </c>
      <c r="H203" s="178">
        <v>0.009</v>
      </c>
      <c r="I203" s="179"/>
      <c r="J203" s="180">
        <f>ROUND(I203*H203,2)</f>
        <v>0</v>
      </c>
      <c r="K203" s="176" t="s">
        <v>160</v>
      </c>
      <c r="L203" s="40"/>
      <c r="M203" s="181" t="s">
        <v>19</v>
      </c>
      <c r="N203" s="182" t="s">
        <v>44</v>
      </c>
      <c r="O203" s="65"/>
      <c r="P203" s="183">
        <f>O203*H203</f>
        <v>0</v>
      </c>
      <c r="Q203" s="183">
        <v>0</v>
      </c>
      <c r="R203" s="183">
        <f>Q203*H203</f>
        <v>0</v>
      </c>
      <c r="S203" s="183">
        <v>0</v>
      </c>
      <c r="T203" s="184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85" t="s">
        <v>212</v>
      </c>
      <c r="AT203" s="185" t="s">
        <v>156</v>
      </c>
      <c r="AU203" s="185" t="s">
        <v>83</v>
      </c>
      <c r="AY203" s="18" t="s">
        <v>153</v>
      </c>
      <c r="BE203" s="186">
        <f>IF(N203="základní",J203,0)</f>
        <v>0</v>
      </c>
      <c r="BF203" s="186">
        <f>IF(N203="snížená",J203,0)</f>
        <v>0</v>
      </c>
      <c r="BG203" s="186">
        <f>IF(N203="zákl. přenesená",J203,0)</f>
        <v>0</v>
      </c>
      <c r="BH203" s="186">
        <f>IF(N203="sníž. přenesená",J203,0)</f>
        <v>0</v>
      </c>
      <c r="BI203" s="186">
        <f>IF(N203="nulová",J203,0)</f>
        <v>0</v>
      </c>
      <c r="BJ203" s="18" t="s">
        <v>81</v>
      </c>
      <c r="BK203" s="186">
        <f>ROUND(I203*H203,2)</f>
        <v>0</v>
      </c>
      <c r="BL203" s="18" t="s">
        <v>212</v>
      </c>
      <c r="BM203" s="185" t="s">
        <v>968</v>
      </c>
    </row>
    <row r="204" spans="1:47" s="2" customFormat="1" ht="11.25">
      <c r="A204" s="35"/>
      <c r="B204" s="36"/>
      <c r="C204" s="37"/>
      <c r="D204" s="187" t="s">
        <v>163</v>
      </c>
      <c r="E204" s="37"/>
      <c r="F204" s="188" t="s">
        <v>753</v>
      </c>
      <c r="G204" s="37"/>
      <c r="H204" s="37"/>
      <c r="I204" s="189"/>
      <c r="J204" s="37"/>
      <c r="K204" s="37"/>
      <c r="L204" s="40"/>
      <c r="M204" s="190"/>
      <c r="N204" s="191"/>
      <c r="O204" s="65"/>
      <c r="P204" s="65"/>
      <c r="Q204" s="65"/>
      <c r="R204" s="65"/>
      <c r="S204" s="65"/>
      <c r="T204" s="66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8" t="s">
        <v>163</v>
      </c>
      <c r="AU204" s="18" t="s">
        <v>83</v>
      </c>
    </row>
    <row r="205" spans="2:63" s="12" customFormat="1" ht="22.9" customHeight="1">
      <c r="B205" s="158"/>
      <c r="C205" s="159"/>
      <c r="D205" s="160" t="s">
        <v>72</v>
      </c>
      <c r="E205" s="172" t="s">
        <v>337</v>
      </c>
      <c r="F205" s="172" t="s">
        <v>338</v>
      </c>
      <c r="G205" s="159"/>
      <c r="H205" s="159"/>
      <c r="I205" s="162"/>
      <c r="J205" s="173">
        <f>BK205</f>
        <v>0</v>
      </c>
      <c r="K205" s="159"/>
      <c r="L205" s="164"/>
      <c r="M205" s="165"/>
      <c r="N205" s="166"/>
      <c r="O205" s="166"/>
      <c r="P205" s="167">
        <f>SUM(P206:P218)</f>
        <v>0</v>
      </c>
      <c r="Q205" s="166"/>
      <c r="R205" s="167">
        <f>SUM(R206:R218)</f>
        <v>0.013799999999999998</v>
      </c>
      <c r="S205" s="166"/>
      <c r="T205" s="168">
        <f>SUM(T206:T218)</f>
        <v>0</v>
      </c>
      <c r="AR205" s="169" t="s">
        <v>83</v>
      </c>
      <c r="AT205" s="170" t="s">
        <v>72</v>
      </c>
      <c r="AU205" s="170" t="s">
        <v>81</v>
      </c>
      <c r="AY205" s="169" t="s">
        <v>153</v>
      </c>
      <c r="BK205" s="171">
        <f>SUM(BK206:BK218)</f>
        <v>0</v>
      </c>
    </row>
    <row r="206" spans="1:65" s="2" customFormat="1" ht="33" customHeight="1">
      <c r="A206" s="35"/>
      <c r="B206" s="36"/>
      <c r="C206" s="174" t="s">
        <v>339</v>
      </c>
      <c r="D206" s="174" t="s">
        <v>156</v>
      </c>
      <c r="E206" s="175" t="s">
        <v>340</v>
      </c>
      <c r="F206" s="176" t="s">
        <v>341</v>
      </c>
      <c r="G206" s="177" t="s">
        <v>205</v>
      </c>
      <c r="H206" s="178">
        <v>5</v>
      </c>
      <c r="I206" s="179"/>
      <c r="J206" s="180">
        <f>ROUND(I206*H206,2)</f>
        <v>0</v>
      </c>
      <c r="K206" s="176" t="s">
        <v>160</v>
      </c>
      <c r="L206" s="40"/>
      <c r="M206" s="181" t="s">
        <v>19</v>
      </c>
      <c r="N206" s="182" t="s">
        <v>44</v>
      </c>
      <c r="O206" s="65"/>
      <c r="P206" s="183">
        <f>O206*H206</f>
        <v>0</v>
      </c>
      <c r="Q206" s="183">
        <v>0.00116</v>
      </c>
      <c r="R206" s="183">
        <f>Q206*H206</f>
        <v>0.0058</v>
      </c>
      <c r="S206" s="183">
        <v>0</v>
      </c>
      <c r="T206" s="184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85" t="s">
        <v>212</v>
      </c>
      <c r="AT206" s="185" t="s">
        <v>156</v>
      </c>
      <c r="AU206" s="185" t="s">
        <v>83</v>
      </c>
      <c r="AY206" s="18" t="s">
        <v>153</v>
      </c>
      <c r="BE206" s="186">
        <f>IF(N206="základní",J206,0)</f>
        <v>0</v>
      </c>
      <c r="BF206" s="186">
        <f>IF(N206="snížená",J206,0)</f>
        <v>0</v>
      </c>
      <c r="BG206" s="186">
        <f>IF(N206="zákl. přenesená",J206,0)</f>
        <v>0</v>
      </c>
      <c r="BH206" s="186">
        <f>IF(N206="sníž. přenesená",J206,0)</f>
        <v>0</v>
      </c>
      <c r="BI206" s="186">
        <f>IF(N206="nulová",J206,0)</f>
        <v>0</v>
      </c>
      <c r="BJ206" s="18" t="s">
        <v>81</v>
      </c>
      <c r="BK206" s="186">
        <f>ROUND(I206*H206,2)</f>
        <v>0</v>
      </c>
      <c r="BL206" s="18" t="s">
        <v>212</v>
      </c>
      <c r="BM206" s="185" t="s">
        <v>856</v>
      </c>
    </row>
    <row r="207" spans="1:47" s="2" customFormat="1" ht="11.25">
      <c r="A207" s="35"/>
      <c r="B207" s="36"/>
      <c r="C207" s="37"/>
      <c r="D207" s="187" t="s">
        <v>163</v>
      </c>
      <c r="E207" s="37"/>
      <c r="F207" s="188" t="s">
        <v>343</v>
      </c>
      <c r="G207" s="37"/>
      <c r="H207" s="37"/>
      <c r="I207" s="189"/>
      <c r="J207" s="37"/>
      <c r="K207" s="37"/>
      <c r="L207" s="40"/>
      <c r="M207" s="190"/>
      <c r="N207" s="191"/>
      <c r="O207" s="65"/>
      <c r="P207" s="65"/>
      <c r="Q207" s="65"/>
      <c r="R207" s="65"/>
      <c r="S207" s="65"/>
      <c r="T207" s="66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T207" s="18" t="s">
        <v>163</v>
      </c>
      <c r="AU207" s="18" t="s">
        <v>83</v>
      </c>
    </row>
    <row r="208" spans="1:65" s="2" customFormat="1" ht="33" customHeight="1">
      <c r="A208" s="35"/>
      <c r="B208" s="36"/>
      <c r="C208" s="174" t="s">
        <v>344</v>
      </c>
      <c r="D208" s="174" t="s">
        <v>156</v>
      </c>
      <c r="E208" s="175" t="s">
        <v>345</v>
      </c>
      <c r="F208" s="176" t="s">
        <v>346</v>
      </c>
      <c r="G208" s="177" t="s">
        <v>205</v>
      </c>
      <c r="H208" s="178">
        <v>5</v>
      </c>
      <c r="I208" s="179"/>
      <c r="J208" s="180">
        <f>ROUND(I208*H208,2)</f>
        <v>0</v>
      </c>
      <c r="K208" s="176" t="s">
        <v>160</v>
      </c>
      <c r="L208" s="40"/>
      <c r="M208" s="181" t="s">
        <v>19</v>
      </c>
      <c r="N208" s="182" t="s">
        <v>44</v>
      </c>
      <c r="O208" s="65"/>
      <c r="P208" s="183">
        <f>O208*H208</f>
        <v>0</v>
      </c>
      <c r="Q208" s="183">
        <v>0.00126</v>
      </c>
      <c r="R208" s="183">
        <f>Q208*H208</f>
        <v>0.0063</v>
      </c>
      <c r="S208" s="183">
        <v>0</v>
      </c>
      <c r="T208" s="184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85" t="s">
        <v>212</v>
      </c>
      <c r="AT208" s="185" t="s">
        <v>156</v>
      </c>
      <c r="AU208" s="185" t="s">
        <v>83</v>
      </c>
      <c r="AY208" s="18" t="s">
        <v>153</v>
      </c>
      <c r="BE208" s="186">
        <f>IF(N208="základní",J208,0)</f>
        <v>0</v>
      </c>
      <c r="BF208" s="186">
        <f>IF(N208="snížená",J208,0)</f>
        <v>0</v>
      </c>
      <c r="BG208" s="186">
        <f>IF(N208="zákl. přenesená",J208,0)</f>
        <v>0</v>
      </c>
      <c r="BH208" s="186">
        <f>IF(N208="sníž. přenesená",J208,0)</f>
        <v>0</v>
      </c>
      <c r="BI208" s="186">
        <f>IF(N208="nulová",J208,0)</f>
        <v>0</v>
      </c>
      <c r="BJ208" s="18" t="s">
        <v>81</v>
      </c>
      <c r="BK208" s="186">
        <f>ROUND(I208*H208,2)</f>
        <v>0</v>
      </c>
      <c r="BL208" s="18" t="s">
        <v>212</v>
      </c>
      <c r="BM208" s="185" t="s">
        <v>857</v>
      </c>
    </row>
    <row r="209" spans="1:47" s="2" customFormat="1" ht="11.25">
      <c r="A209" s="35"/>
      <c r="B209" s="36"/>
      <c r="C209" s="37"/>
      <c r="D209" s="187" t="s">
        <v>163</v>
      </c>
      <c r="E209" s="37"/>
      <c r="F209" s="188" t="s">
        <v>348</v>
      </c>
      <c r="G209" s="37"/>
      <c r="H209" s="37"/>
      <c r="I209" s="189"/>
      <c r="J209" s="37"/>
      <c r="K209" s="37"/>
      <c r="L209" s="40"/>
      <c r="M209" s="190"/>
      <c r="N209" s="191"/>
      <c r="O209" s="65"/>
      <c r="P209" s="65"/>
      <c r="Q209" s="65"/>
      <c r="R209" s="65"/>
      <c r="S209" s="65"/>
      <c r="T209" s="66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T209" s="18" t="s">
        <v>163</v>
      </c>
      <c r="AU209" s="18" t="s">
        <v>83</v>
      </c>
    </row>
    <row r="210" spans="1:65" s="2" customFormat="1" ht="55.5" customHeight="1">
      <c r="A210" s="35"/>
      <c r="B210" s="36"/>
      <c r="C210" s="174" t="s">
        <v>302</v>
      </c>
      <c r="D210" s="174" t="s">
        <v>156</v>
      </c>
      <c r="E210" s="175" t="s">
        <v>349</v>
      </c>
      <c r="F210" s="176" t="s">
        <v>350</v>
      </c>
      <c r="G210" s="177" t="s">
        <v>205</v>
      </c>
      <c r="H210" s="178">
        <v>10</v>
      </c>
      <c r="I210" s="179"/>
      <c r="J210" s="180">
        <f>ROUND(I210*H210,2)</f>
        <v>0</v>
      </c>
      <c r="K210" s="176" t="s">
        <v>160</v>
      </c>
      <c r="L210" s="40"/>
      <c r="M210" s="181" t="s">
        <v>19</v>
      </c>
      <c r="N210" s="182" t="s">
        <v>44</v>
      </c>
      <c r="O210" s="65"/>
      <c r="P210" s="183">
        <f>O210*H210</f>
        <v>0</v>
      </c>
      <c r="Q210" s="183">
        <v>4E-05</v>
      </c>
      <c r="R210" s="183">
        <f>Q210*H210</f>
        <v>0.0004</v>
      </c>
      <c r="S210" s="183">
        <v>0</v>
      </c>
      <c r="T210" s="184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85" t="s">
        <v>212</v>
      </c>
      <c r="AT210" s="185" t="s">
        <v>156</v>
      </c>
      <c r="AU210" s="185" t="s">
        <v>83</v>
      </c>
      <c r="AY210" s="18" t="s">
        <v>153</v>
      </c>
      <c r="BE210" s="186">
        <f>IF(N210="základní",J210,0)</f>
        <v>0</v>
      </c>
      <c r="BF210" s="186">
        <f>IF(N210="snížená",J210,0)</f>
        <v>0</v>
      </c>
      <c r="BG210" s="186">
        <f>IF(N210="zákl. přenesená",J210,0)</f>
        <v>0</v>
      </c>
      <c r="BH210" s="186">
        <f>IF(N210="sníž. přenesená",J210,0)</f>
        <v>0</v>
      </c>
      <c r="BI210" s="186">
        <f>IF(N210="nulová",J210,0)</f>
        <v>0</v>
      </c>
      <c r="BJ210" s="18" t="s">
        <v>81</v>
      </c>
      <c r="BK210" s="186">
        <f>ROUND(I210*H210,2)</f>
        <v>0</v>
      </c>
      <c r="BL210" s="18" t="s">
        <v>212</v>
      </c>
      <c r="BM210" s="185" t="s">
        <v>858</v>
      </c>
    </row>
    <row r="211" spans="1:47" s="2" customFormat="1" ht="11.25">
      <c r="A211" s="35"/>
      <c r="B211" s="36"/>
      <c r="C211" s="37"/>
      <c r="D211" s="187" t="s">
        <v>163</v>
      </c>
      <c r="E211" s="37"/>
      <c r="F211" s="188" t="s">
        <v>352</v>
      </c>
      <c r="G211" s="37"/>
      <c r="H211" s="37"/>
      <c r="I211" s="189"/>
      <c r="J211" s="37"/>
      <c r="K211" s="37"/>
      <c r="L211" s="40"/>
      <c r="M211" s="190"/>
      <c r="N211" s="191"/>
      <c r="O211" s="65"/>
      <c r="P211" s="65"/>
      <c r="Q211" s="65"/>
      <c r="R211" s="65"/>
      <c r="S211" s="65"/>
      <c r="T211" s="66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T211" s="18" t="s">
        <v>163</v>
      </c>
      <c r="AU211" s="18" t="s">
        <v>83</v>
      </c>
    </row>
    <row r="212" spans="1:65" s="2" customFormat="1" ht="24.2" customHeight="1">
      <c r="A212" s="35"/>
      <c r="B212" s="36"/>
      <c r="C212" s="174" t="s">
        <v>353</v>
      </c>
      <c r="D212" s="174" t="s">
        <v>156</v>
      </c>
      <c r="E212" s="175" t="s">
        <v>354</v>
      </c>
      <c r="F212" s="176" t="s">
        <v>355</v>
      </c>
      <c r="G212" s="177" t="s">
        <v>242</v>
      </c>
      <c r="H212" s="178">
        <v>2</v>
      </c>
      <c r="I212" s="179"/>
      <c r="J212" s="180">
        <f>ROUND(I212*H212,2)</f>
        <v>0</v>
      </c>
      <c r="K212" s="176" t="s">
        <v>206</v>
      </c>
      <c r="L212" s="40"/>
      <c r="M212" s="181" t="s">
        <v>19</v>
      </c>
      <c r="N212" s="182" t="s">
        <v>44</v>
      </c>
      <c r="O212" s="65"/>
      <c r="P212" s="183">
        <f>O212*H212</f>
        <v>0</v>
      </c>
      <c r="Q212" s="183">
        <v>0</v>
      </c>
      <c r="R212" s="183">
        <f>Q212*H212</f>
        <v>0</v>
      </c>
      <c r="S212" s="183">
        <v>0</v>
      </c>
      <c r="T212" s="184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85" t="s">
        <v>212</v>
      </c>
      <c r="AT212" s="185" t="s">
        <v>156</v>
      </c>
      <c r="AU212" s="185" t="s">
        <v>83</v>
      </c>
      <c r="AY212" s="18" t="s">
        <v>153</v>
      </c>
      <c r="BE212" s="186">
        <f>IF(N212="základní",J212,0)</f>
        <v>0</v>
      </c>
      <c r="BF212" s="186">
        <f>IF(N212="snížená",J212,0)</f>
        <v>0</v>
      </c>
      <c r="BG212" s="186">
        <f>IF(N212="zákl. přenesená",J212,0)</f>
        <v>0</v>
      </c>
      <c r="BH212" s="186">
        <f>IF(N212="sníž. přenesená",J212,0)</f>
        <v>0</v>
      </c>
      <c r="BI212" s="186">
        <f>IF(N212="nulová",J212,0)</f>
        <v>0</v>
      </c>
      <c r="BJ212" s="18" t="s">
        <v>81</v>
      </c>
      <c r="BK212" s="186">
        <f>ROUND(I212*H212,2)</f>
        <v>0</v>
      </c>
      <c r="BL212" s="18" t="s">
        <v>212</v>
      </c>
      <c r="BM212" s="185" t="s">
        <v>859</v>
      </c>
    </row>
    <row r="213" spans="1:65" s="2" customFormat="1" ht="24.2" customHeight="1">
      <c r="A213" s="35"/>
      <c r="B213" s="36"/>
      <c r="C213" s="174" t="s">
        <v>358</v>
      </c>
      <c r="D213" s="174" t="s">
        <v>156</v>
      </c>
      <c r="E213" s="175" t="s">
        <v>359</v>
      </c>
      <c r="F213" s="176" t="s">
        <v>360</v>
      </c>
      <c r="G213" s="177" t="s">
        <v>211</v>
      </c>
      <c r="H213" s="178">
        <v>6</v>
      </c>
      <c r="I213" s="179"/>
      <c r="J213" s="180">
        <f>ROUND(I213*H213,2)</f>
        <v>0</v>
      </c>
      <c r="K213" s="176" t="s">
        <v>160</v>
      </c>
      <c r="L213" s="40"/>
      <c r="M213" s="181" t="s">
        <v>19</v>
      </c>
      <c r="N213" s="182" t="s">
        <v>44</v>
      </c>
      <c r="O213" s="65"/>
      <c r="P213" s="183">
        <f>O213*H213</f>
        <v>0</v>
      </c>
      <c r="Q213" s="183">
        <v>0.0002</v>
      </c>
      <c r="R213" s="183">
        <f>Q213*H213</f>
        <v>0.0012000000000000001</v>
      </c>
      <c r="S213" s="183">
        <v>0</v>
      </c>
      <c r="T213" s="184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85" t="s">
        <v>212</v>
      </c>
      <c r="AT213" s="185" t="s">
        <v>156</v>
      </c>
      <c r="AU213" s="185" t="s">
        <v>83</v>
      </c>
      <c r="AY213" s="18" t="s">
        <v>153</v>
      </c>
      <c r="BE213" s="186">
        <f>IF(N213="základní",J213,0)</f>
        <v>0</v>
      </c>
      <c r="BF213" s="186">
        <f>IF(N213="snížená",J213,0)</f>
        <v>0</v>
      </c>
      <c r="BG213" s="186">
        <f>IF(N213="zákl. přenesená",J213,0)</f>
        <v>0</v>
      </c>
      <c r="BH213" s="186">
        <f>IF(N213="sníž. přenesená",J213,0)</f>
        <v>0</v>
      </c>
      <c r="BI213" s="186">
        <f>IF(N213="nulová",J213,0)</f>
        <v>0</v>
      </c>
      <c r="BJ213" s="18" t="s">
        <v>81</v>
      </c>
      <c r="BK213" s="186">
        <f>ROUND(I213*H213,2)</f>
        <v>0</v>
      </c>
      <c r="BL213" s="18" t="s">
        <v>212</v>
      </c>
      <c r="BM213" s="185" t="s">
        <v>860</v>
      </c>
    </row>
    <row r="214" spans="1:47" s="2" customFormat="1" ht="11.25">
      <c r="A214" s="35"/>
      <c r="B214" s="36"/>
      <c r="C214" s="37"/>
      <c r="D214" s="187" t="s">
        <v>163</v>
      </c>
      <c r="E214" s="37"/>
      <c r="F214" s="188" t="s">
        <v>362</v>
      </c>
      <c r="G214" s="37"/>
      <c r="H214" s="37"/>
      <c r="I214" s="189"/>
      <c r="J214" s="37"/>
      <c r="K214" s="37"/>
      <c r="L214" s="40"/>
      <c r="M214" s="190"/>
      <c r="N214" s="191"/>
      <c r="O214" s="65"/>
      <c r="P214" s="65"/>
      <c r="Q214" s="65"/>
      <c r="R214" s="65"/>
      <c r="S214" s="65"/>
      <c r="T214" s="66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T214" s="18" t="s">
        <v>163</v>
      </c>
      <c r="AU214" s="18" t="s">
        <v>83</v>
      </c>
    </row>
    <row r="215" spans="1:65" s="2" customFormat="1" ht="33" customHeight="1">
      <c r="A215" s="35"/>
      <c r="B215" s="36"/>
      <c r="C215" s="174" t="s">
        <v>363</v>
      </c>
      <c r="D215" s="174" t="s">
        <v>156</v>
      </c>
      <c r="E215" s="175" t="s">
        <v>364</v>
      </c>
      <c r="F215" s="176" t="s">
        <v>365</v>
      </c>
      <c r="G215" s="177" t="s">
        <v>205</v>
      </c>
      <c r="H215" s="178">
        <v>10</v>
      </c>
      <c r="I215" s="179"/>
      <c r="J215" s="180">
        <f>ROUND(I215*H215,2)</f>
        <v>0</v>
      </c>
      <c r="K215" s="176" t="s">
        <v>160</v>
      </c>
      <c r="L215" s="40"/>
      <c r="M215" s="181" t="s">
        <v>19</v>
      </c>
      <c r="N215" s="182" t="s">
        <v>44</v>
      </c>
      <c r="O215" s="65"/>
      <c r="P215" s="183">
        <f>O215*H215</f>
        <v>0</v>
      </c>
      <c r="Q215" s="183">
        <v>1E-05</v>
      </c>
      <c r="R215" s="183">
        <f>Q215*H215</f>
        <v>0.0001</v>
      </c>
      <c r="S215" s="183">
        <v>0</v>
      </c>
      <c r="T215" s="184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85" t="s">
        <v>212</v>
      </c>
      <c r="AT215" s="185" t="s">
        <v>156</v>
      </c>
      <c r="AU215" s="185" t="s">
        <v>83</v>
      </c>
      <c r="AY215" s="18" t="s">
        <v>153</v>
      </c>
      <c r="BE215" s="186">
        <f>IF(N215="základní",J215,0)</f>
        <v>0</v>
      </c>
      <c r="BF215" s="186">
        <f>IF(N215="snížená",J215,0)</f>
        <v>0</v>
      </c>
      <c r="BG215" s="186">
        <f>IF(N215="zákl. přenesená",J215,0)</f>
        <v>0</v>
      </c>
      <c r="BH215" s="186">
        <f>IF(N215="sníž. přenesená",J215,0)</f>
        <v>0</v>
      </c>
      <c r="BI215" s="186">
        <f>IF(N215="nulová",J215,0)</f>
        <v>0</v>
      </c>
      <c r="BJ215" s="18" t="s">
        <v>81</v>
      </c>
      <c r="BK215" s="186">
        <f>ROUND(I215*H215,2)</f>
        <v>0</v>
      </c>
      <c r="BL215" s="18" t="s">
        <v>212</v>
      </c>
      <c r="BM215" s="185" t="s">
        <v>861</v>
      </c>
    </row>
    <row r="216" spans="1:47" s="2" customFormat="1" ht="11.25">
      <c r="A216" s="35"/>
      <c r="B216" s="36"/>
      <c r="C216" s="37"/>
      <c r="D216" s="187" t="s">
        <v>163</v>
      </c>
      <c r="E216" s="37"/>
      <c r="F216" s="188" t="s">
        <v>367</v>
      </c>
      <c r="G216" s="37"/>
      <c r="H216" s="37"/>
      <c r="I216" s="189"/>
      <c r="J216" s="37"/>
      <c r="K216" s="37"/>
      <c r="L216" s="40"/>
      <c r="M216" s="190"/>
      <c r="N216" s="191"/>
      <c r="O216" s="65"/>
      <c r="P216" s="65"/>
      <c r="Q216" s="65"/>
      <c r="R216" s="65"/>
      <c r="S216" s="65"/>
      <c r="T216" s="66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T216" s="18" t="s">
        <v>163</v>
      </c>
      <c r="AU216" s="18" t="s">
        <v>83</v>
      </c>
    </row>
    <row r="217" spans="1:65" s="2" customFormat="1" ht="49.15" customHeight="1">
      <c r="A217" s="35"/>
      <c r="B217" s="36"/>
      <c r="C217" s="174" t="s">
        <v>368</v>
      </c>
      <c r="D217" s="174" t="s">
        <v>156</v>
      </c>
      <c r="E217" s="175" t="s">
        <v>754</v>
      </c>
      <c r="F217" s="176" t="s">
        <v>755</v>
      </c>
      <c r="G217" s="177" t="s">
        <v>249</v>
      </c>
      <c r="H217" s="178">
        <v>0.014</v>
      </c>
      <c r="I217" s="179"/>
      <c r="J217" s="180">
        <f>ROUND(I217*H217,2)</f>
        <v>0</v>
      </c>
      <c r="K217" s="176" t="s">
        <v>160</v>
      </c>
      <c r="L217" s="40"/>
      <c r="M217" s="181" t="s">
        <v>19</v>
      </c>
      <c r="N217" s="182" t="s">
        <v>44</v>
      </c>
      <c r="O217" s="65"/>
      <c r="P217" s="183">
        <f>O217*H217</f>
        <v>0</v>
      </c>
      <c r="Q217" s="183">
        <v>0</v>
      </c>
      <c r="R217" s="183">
        <f>Q217*H217</f>
        <v>0</v>
      </c>
      <c r="S217" s="183">
        <v>0</v>
      </c>
      <c r="T217" s="184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185" t="s">
        <v>212</v>
      </c>
      <c r="AT217" s="185" t="s">
        <v>156</v>
      </c>
      <c r="AU217" s="185" t="s">
        <v>83</v>
      </c>
      <c r="AY217" s="18" t="s">
        <v>153</v>
      </c>
      <c r="BE217" s="186">
        <f>IF(N217="základní",J217,0)</f>
        <v>0</v>
      </c>
      <c r="BF217" s="186">
        <f>IF(N217="snížená",J217,0)</f>
        <v>0</v>
      </c>
      <c r="BG217" s="186">
        <f>IF(N217="zákl. přenesená",J217,0)</f>
        <v>0</v>
      </c>
      <c r="BH217" s="186">
        <f>IF(N217="sníž. přenesená",J217,0)</f>
        <v>0</v>
      </c>
      <c r="BI217" s="186">
        <f>IF(N217="nulová",J217,0)</f>
        <v>0</v>
      </c>
      <c r="BJ217" s="18" t="s">
        <v>81</v>
      </c>
      <c r="BK217" s="186">
        <f>ROUND(I217*H217,2)</f>
        <v>0</v>
      </c>
      <c r="BL217" s="18" t="s">
        <v>212</v>
      </c>
      <c r="BM217" s="185" t="s">
        <v>969</v>
      </c>
    </row>
    <row r="218" spans="1:47" s="2" customFormat="1" ht="11.25">
      <c r="A218" s="35"/>
      <c r="B218" s="36"/>
      <c r="C218" s="37"/>
      <c r="D218" s="187" t="s">
        <v>163</v>
      </c>
      <c r="E218" s="37"/>
      <c r="F218" s="188" t="s">
        <v>757</v>
      </c>
      <c r="G218" s="37"/>
      <c r="H218" s="37"/>
      <c r="I218" s="189"/>
      <c r="J218" s="37"/>
      <c r="K218" s="37"/>
      <c r="L218" s="40"/>
      <c r="M218" s="190"/>
      <c r="N218" s="191"/>
      <c r="O218" s="65"/>
      <c r="P218" s="65"/>
      <c r="Q218" s="65"/>
      <c r="R218" s="65"/>
      <c r="S218" s="65"/>
      <c r="T218" s="66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T218" s="18" t="s">
        <v>163</v>
      </c>
      <c r="AU218" s="18" t="s">
        <v>83</v>
      </c>
    </row>
    <row r="219" spans="2:63" s="12" customFormat="1" ht="22.9" customHeight="1">
      <c r="B219" s="158"/>
      <c r="C219" s="159"/>
      <c r="D219" s="160" t="s">
        <v>72</v>
      </c>
      <c r="E219" s="172" t="s">
        <v>373</v>
      </c>
      <c r="F219" s="172" t="s">
        <v>374</v>
      </c>
      <c r="G219" s="159"/>
      <c r="H219" s="159"/>
      <c r="I219" s="162"/>
      <c r="J219" s="173">
        <f>BK219</f>
        <v>0</v>
      </c>
      <c r="K219" s="159"/>
      <c r="L219" s="164"/>
      <c r="M219" s="165"/>
      <c r="N219" s="166"/>
      <c r="O219" s="166"/>
      <c r="P219" s="167">
        <f>SUM(P220:P253)</f>
        <v>0</v>
      </c>
      <c r="Q219" s="166"/>
      <c r="R219" s="167">
        <f>SUM(R220:R253)</f>
        <v>0.08618000000000002</v>
      </c>
      <c r="S219" s="166"/>
      <c r="T219" s="168">
        <f>SUM(T220:T253)</f>
        <v>0.06997</v>
      </c>
      <c r="AR219" s="169" t="s">
        <v>83</v>
      </c>
      <c r="AT219" s="170" t="s">
        <v>72</v>
      </c>
      <c r="AU219" s="170" t="s">
        <v>81</v>
      </c>
      <c r="AY219" s="169" t="s">
        <v>153</v>
      </c>
      <c r="BK219" s="171">
        <f>SUM(BK220:BK253)</f>
        <v>0</v>
      </c>
    </row>
    <row r="220" spans="1:65" s="2" customFormat="1" ht="16.5" customHeight="1">
      <c r="A220" s="35"/>
      <c r="B220" s="36"/>
      <c r="C220" s="174" t="s">
        <v>375</v>
      </c>
      <c r="D220" s="174" t="s">
        <v>156</v>
      </c>
      <c r="E220" s="175" t="s">
        <v>376</v>
      </c>
      <c r="F220" s="176" t="s">
        <v>377</v>
      </c>
      <c r="G220" s="177" t="s">
        <v>211</v>
      </c>
      <c r="H220" s="178">
        <v>2</v>
      </c>
      <c r="I220" s="179"/>
      <c r="J220" s="180">
        <f>ROUND(I220*H220,2)</f>
        <v>0</v>
      </c>
      <c r="K220" s="176" t="s">
        <v>160</v>
      </c>
      <c r="L220" s="40"/>
      <c r="M220" s="181" t="s">
        <v>19</v>
      </c>
      <c r="N220" s="182" t="s">
        <v>44</v>
      </c>
      <c r="O220" s="65"/>
      <c r="P220" s="183">
        <f>O220*H220</f>
        <v>0</v>
      </c>
      <c r="Q220" s="183">
        <v>0</v>
      </c>
      <c r="R220" s="183">
        <f>Q220*H220</f>
        <v>0</v>
      </c>
      <c r="S220" s="183">
        <v>0.00049</v>
      </c>
      <c r="T220" s="184">
        <f>S220*H220</f>
        <v>0.00098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85" t="s">
        <v>212</v>
      </c>
      <c r="AT220" s="185" t="s">
        <v>156</v>
      </c>
      <c r="AU220" s="185" t="s">
        <v>83</v>
      </c>
      <c r="AY220" s="18" t="s">
        <v>153</v>
      </c>
      <c r="BE220" s="186">
        <f>IF(N220="základní",J220,0)</f>
        <v>0</v>
      </c>
      <c r="BF220" s="186">
        <f>IF(N220="snížená",J220,0)</f>
        <v>0</v>
      </c>
      <c r="BG220" s="186">
        <f>IF(N220="zákl. přenesená",J220,0)</f>
        <v>0</v>
      </c>
      <c r="BH220" s="186">
        <f>IF(N220="sníž. přenesená",J220,0)</f>
        <v>0</v>
      </c>
      <c r="BI220" s="186">
        <f>IF(N220="nulová",J220,0)</f>
        <v>0</v>
      </c>
      <c r="BJ220" s="18" t="s">
        <v>81</v>
      </c>
      <c r="BK220" s="186">
        <f>ROUND(I220*H220,2)</f>
        <v>0</v>
      </c>
      <c r="BL220" s="18" t="s">
        <v>212</v>
      </c>
      <c r="BM220" s="185" t="s">
        <v>863</v>
      </c>
    </row>
    <row r="221" spans="1:47" s="2" customFormat="1" ht="11.25">
      <c r="A221" s="35"/>
      <c r="B221" s="36"/>
      <c r="C221" s="37"/>
      <c r="D221" s="187" t="s">
        <v>163</v>
      </c>
      <c r="E221" s="37"/>
      <c r="F221" s="188" t="s">
        <v>379</v>
      </c>
      <c r="G221" s="37"/>
      <c r="H221" s="37"/>
      <c r="I221" s="189"/>
      <c r="J221" s="37"/>
      <c r="K221" s="37"/>
      <c r="L221" s="40"/>
      <c r="M221" s="190"/>
      <c r="N221" s="191"/>
      <c r="O221" s="65"/>
      <c r="P221" s="65"/>
      <c r="Q221" s="65"/>
      <c r="R221" s="65"/>
      <c r="S221" s="65"/>
      <c r="T221" s="66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T221" s="18" t="s">
        <v>163</v>
      </c>
      <c r="AU221" s="18" t="s">
        <v>83</v>
      </c>
    </row>
    <row r="222" spans="1:65" s="2" customFormat="1" ht="16.5" customHeight="1">
      <c r="A222" s="35"/>
      <c r="B222" s="36"/>
      <c r="C222" s="174" t="s">
        <v>381</v>
      </c>
      <c r="D222" s="174" t="s">
        <v>156</v>
      </c>
      <c r="E222" s="175" t="s">
        <v>382</v>
      </c>
      <c r="F222" s="176" t="s">
        <v>383</v>
      </c>
      <c r="G222" s="177" t="s">
        <v>384</v>
      </c>
      <c r="H222" s="178">
        <v>2</v>
      </c>
      <c r="I222" s="179"/>
      <c r="J222" s="180">
        <f>ROUND(I222*H222,2)</f>
        <v>0</v>
      </c>
      <c r="K222" s="176" t="s">
        <v>160</v>
      </c>
      <c r="L222" s="40"/>
      <c r="M222" s="181" t="s">
        <v>19</v>
      </c>
      <c r="N222" s="182" t="s">
        <v>44</v>
      </c>
      <c r="O222" s="65"/>
      <c r="P222" s="183">
        <f>O222*H222</f>
        <v>0</v>
      </c>
      <c r="Q222" s="183">
        <v>0</v>
      </c>
      <c r="R222" s="183">
        <f>Q222*H222</f>
        <v>0</v>
      </c>
      <c r="S222" s="183">
        <v>0.00156</v>
      </c>
      <c r="T222" s="184">
        <f>S222*H222</f>
        <v>0.00312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85" t="s">
        <v>212</v>
      </c>
      <c r="AT222" s="185" t="s">
        <v>156</v>
      </c>
      <c r="AU222" s="185" t="s">
        <v>83</v>
      </c>
      <c r="AY222" s="18" t="s">
        <v>153</v>
      </c>
      <c r="BE222" s="186">
        <f>IF(N222="základní",J222,0)</f>
        <v>0</v>
      </c>
      <c r="BF222" s="186">
        <f>IF(N222="snížená",J222,0)</f>
        <v>0</v>
      </c>
      <c r="BG222" s="186">
        <f>IF(N222="zákl. přenesená",J222,0)</f>
        <v>0</v>
      </c>
      <c r="BH222" s="186">
        <f>IF(N222="sníž. přenesená",J222,0)</f>
        <v>0</v>
      </c>
      <c r="BI222" s="186">
        <f>IF(N222="nulová",J222,0)</f>
        <v>0</v>
      </c>
      <c r="BJ222" s="18" t="s">
        <v>81</v>
      </c>
      <c r="BK222" s="186">
        <f>ROUND(I222*H222,2)</f>
        <v>0</v>
      </c>
      <c r="BL222" s="18" t="s">
        <v>212</v>
      </c>
      <c r="BM222" s="185" t="s">
        <v>864</v>
      </c>
    </row>
    <row r="223" spans="1:47" s="2" customFormat="1" ht="11.25">
      <c r="A223" s="35"/>
      <c r="B223" s="36"/>
      <c r="C223" s="37"/>
      <c r="D223" s="187" t="s">
        <v>163</v>
      </c>
      <c r="E223" s="37"/>
      <c r="F223" s="188" t="s">
        <v>386</v>
      </c>
      <c r="G223" s="37"/>
      <c r="H223" s="37"/>
      <c r="I223" s="189"/>
      <c r="J223" s="37"/>
      <c r="K223" s="37"/>
      <c r="L223" s="40"/>
      <c r="M223" s="190"/>
      <c r="N223" s="191"/>
      <c r="O223" s="65"/>
      <c r="P223" s="65"/>
      <c r="Q223" s="65"/>
      <c r="R223" s="65"/>
      <c r="S223" s="65"/>
      <c r="T223" s="66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T223" s="18" t="s">
        <v>163</v>
      </c>
      <c r="AU223" s="18" t="s">
        <v>83</v>
      </c>
    </row>
    <row r="224" spans="1:65" s="2" customFormat="1" ht="16.5" customHeight="1">
      <c r="A224" s="35"/>
      <c r="B224" s="36"/>
      <c r="C224" s="174" t="s">
        <v>387</v>
      </c>
      <c r="D224" s="174" t="s">
        <v>156</v>
      </c>
      <c r="E224" s="175" t="s">
        <v>388</v>
      </c>
      <c r="F224" s="176" t="s">
        <v>389</v>
      </c>
      <c r="G224" s="177" t="s">
        <v>211</v>
      </c>
      <c r="H224" s="178">
        <v>1</v>
      </c>
      <c r="I224" s="179"/>
      <c r="J224" s="180">
        <f>ROUND(I224*H224,2)</f>
        <v>0</v>
      </c>
      <c r="K224" s="176" t="s">
        <v>160</v>
      </c>
      <c r="L224" s="40"/>
      <c r="M224" s="181" t="s">
        <v>19</v>
      </c>
      <c r="N224" s="182" t="s">
        <v>44</v>
      </c>
      <c r="O224" s="65"/>
      <c r="P224" s="183">
        <f>O224*H224</f>
        <v>0</v>
      </c>
      <c r="Q224" s="183">
        <v>0</v>
      </c>
      <c r="R224" s="183">
        <f>Q224*H224</f>
        <v>0</v>
      </c>
      <c r="S224" s="183">
        <v>0.00762</v>
      </c>
      <c r="T224" s="184">
        <f>S224*H224</f>
        <v>0.00762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85" t="s">
        <v>212</v>
      </c>
      <c r="AT224" s="185" t="s">
        <v>156</v>
      </c>
      <c r="AU224" s="185" t="s">
        <v>83</v>
      </c>
      <c r="AY224" s="18" t="s">
        <v>153</v>
      </c>
      <c r="BE224" s="186">
        <f>IF(N224="základní",J224,0)</f>
        <v>0</v>
      </c>
      <c r="BF224" s="186">
        <f>IF(N224="snížená",J224,0)</f>
        <v>0</v>
      </c>
      <c r="BG224" s="186">
        <f>IF(N224="zákl. přenesená",J224,0)</f>
        <v>0</v>
      </c>
      <c r="BH224" s="186">
        <f>IF(N224="sníž. přenesená",J224,0)</f>
        <v>0</v>
      </c>
      <c r="BI224" s="186">
        <f>IF(N224="nulová",J224,0)</f>
        <v>0</v>
      </c>
      <c r="BJ224" s="18" t="s">
        <v>81</v>
      </c>
      <c r="BK224" s="186">
        <f>ROUND(I224*H224,2)</f>
        <v>0</v>
      </c>
      <c r="BL224" s="18" t="s">
        <v>212</v>
      </c>
      <c r="BM224" s="185" t="s">
        <v>865</v>
      </c>
    </row>
    <row r="225" spans="1:47" s="2" customFormat="1" ht="11.25">
      <c r="A225" s="35"/>
      <c r="B225" s="36"/>
      <c r="C225" s="37"/>
      <c r="D225" s="187" t="s">
        <v>163</v>
      </c>
      <c r="E225" s="37"/>
      <c r="F225" s="188" t="s">
        <v>391</v>
      </c>
      <c r="G225" s="37"/>
      <c r="H225" s="37"/>
      <c r="I225" s="189"/>
      <c r="J225" s="37"/>
      <c r="K225" s="37"/>
      <c r="L225" s="40"/>
      <c r="M225" s="190"/>
      <c r="N225" s="191"/>
      <c r="O225" s="65"/>
      <c r="P225" s="65"/>
      <c r="Q225" s="65"/>
      <c r="R225" s="65"/>
      <c r="S225" s="65"/>
      <c r="T225" s="66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T225" s="18" t="s">
        <v>163</v>
      </c>
      <c r="AU225" s="18" t="s">
        <v>83</v>
      </c>
    </row>
    <row r="226" spans="1:65" s="2" customFormat="1" ht="24.2" customHeight="1">
      <c r="A226" s="35"/>
      <c r="B226" s="36"/>
      <c r="C226" s="174" t="s">
        <v>392</v>
      </c>
      <c r="D226" s="174" t="s">
        <v>156</v>
      </c>
      <c r="E226" s="175" t="s">
        <v>393</v>
      </c>
      <c r="F226" s="176" t="s">
        <v>394</v>
      </c>
      <c r="G226" s="177" t="s">
        <v>384</v>
      </c>
      <c r="H226" s="178">
        <v>1</v>
      </c>
      <c r="I226" s="179"/>
      <c r="J226" s="180">
        <f>ROUND(I226*H226,2)</f>
        <v>0</v>
      </c>
      <c r="K226" s="176" t="s">
        <v>160</v>
      </c>
      <c r="L226" s="40"/>
      <c r="M226" s="181" t="s">
        <v>19</v>
      </c>
      <c r="N226" s="182" t="s">
        <v>44</v>
      </c>
      <c r="O226" s="65"/>
      <c r="P226" s="183">
        <f>O226*H226</f>
        <v>0</v>
      </c>
      <c r="Q226" s="183">
        <v>0</v>
      </c>
      <c r="R226" s="183">
        <f>Q226*H226</f>
        <v>0</v>
      </c>
      <c r="S226" s="183">
        <v>0.01933</v>
      </c>
      <c r="T226" s="184">
        <f>S226*H226</f>
        <v>0.01933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85" t="s">
        <v>212</v>
      </c>
      <c r="AT226" s="185" t="s">
        <v>156</v>
      </c>
      <c r="AU226" s="185" t="s">
        <v>83</v>
      </c>
      <c r="AY226" s="18" t="s">
        <v>153</v>
      </c>
      <c r="BE226" s="186">
        <f>IF(N226="základní",J226,0)</f>
        <v>0</v>
      </c>
      <c r="BF226" s="186">
        <f>IF(N226="snížená",J226,0)</f>
        <v>0</v>
      </c>
      <c r="BG226" s="186">
        <f>IF(N226="zákl. přenesená",J226,0)</f>
        <v>0</v>
      </c>
      <c r="BH226" s="186">
        <f>IF(N226="sníž. přenesená",J226,0)</f>
        <v>0</v>
      </c>
      <c r="BI226" s="186">
        <f>IF(N226="nulová",J226,0)</f>
        <v>0</v>
      </c>
      <c r="BJ226" s="18" t="s">
        <v>81</v>
      </c>
      <c r="BK226" s="186">
        <f>ROUND(I226*H226,2)</f>
        <v>0</v>
      </c>
      <c r="BL226" s="18" t="s">
        <v>212</v>
      </c>
      <c r="BM226" s="185" t="s">
        <v>866</v>
      </c>
    </row>
    <row r="227" spans="1:47" s="2" customFormat="1" ht="11.25">
      <c r="A227" s="35"/>
      <c r="B227" s="36"/>
      <c r="C227" s="37"/>
      <c r="D227" s="187" t="s">
        <v>163</v>
      </c>
      <c r="E227" s="37"/>
      <c r="F227" s="188" t="s">
        <v>396</v>
      </c>
      <c r="G227" s="37"/>
      <c r="H227" s="37"/>
      <c r="I227" s="189"/>
      <c r="J227" s="37"/>
      <c r="K227" s="37"/>
      <c r="L227" s="40"/>
      <c r="M227" s="190"/>
      <c r="N227" s="191"/>
      <c r="O227" s="65"/>
      <c r="P227" s="65"/>
      <c r="Q227" s="65"/>
      <c r="R227" s="65"/>
      <c r="S227" s="65"/>
      <c r="T227" s="66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T227" s="18" t="s">
        <v>163</v>
      </c>
      <c r="AU227" s="18" t="s">
        <v>83</v>
      </c>
    </row>
    <row r="228" spans="1:65" s="2" customFormat="1" ht="21.75" customHeight="1">
      <c r="A228" s="35"/>
      <c r="B228" s="36"/>
      <c r="C228" s="174" t="s">
        <v>397</v>
      </c>
      <c r="D228" s="174" t="s">
        <v>156</v>
      </c>
      <c r="E228" s="175" t="s">
        <v>398</v>
      </c>
      <c r="F228" s="176" t="s">
        <v>399</v>
      </c>
      <c r="G228" s="177" t="s">
        <v>384</v>
      </c>
      <c r="H228" s="178">
        <v>2</v>
      </c>
      <c r="I228" s="179"/>
      <c r="J228" s="180">
        <f>ROUND(I228*H228,2)</f>
        <v>0</v>
      </c>
      <c r="K228" s="176" t="s">
        <v>160</v>
      </c>
      <c r="L228" s="40"/>
      <c r="M228" s="181" t="s">
        <v>19</v>
      </c>
      <c r="N228" s="182" t="s">
        <v>44</v>
      </c>
      <c r="O228" s="65"/>
      <c r="P228" s="183">
        <f>O228*H228</f>
        <v>0</v>
      </c>
      <c r="Q228" s="183">
        <v>0</v>
      </c>
      <c r="R228" s="183">
        <f>Q228*H228</f>
        <v>0</v>
      </c>
      <c r="S228" s="183">
        <v>0.01946</v>
      </c>
      <c r="T228" s="184">
        <f>S228*H228</f>
        <v>0.03892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85" t="s">
        <v>212</v>
      </c>
      <c r="AT228" s="185" t="s">
        <v>156</v>
      </c>
      <c r="AU228" s="185" t="s">
        <v>83</v>
      </c>
      <c r="AY228" s="18" t="s">
        <v>153</v>
      </c>
      <c r="BE228" s="186">
        <f>IF(N228="základní",J228,0)</f>
        <v>0</v>
      </c>
      <c r="BF228" s="186">
        <f>IF(N228="snížená",J228,0)</f>
        <v>0</v>
      </c>
      <c r="BG228" s="186">
        <f>IF(N228="zákl. přenesená",J228,0)</f>
        <v>0</v>
      </c>
      <c r="BH228" s="186">
        <f>IF(N228="sníž. přenesená",J228,0)</f>
        <v>0</v>
      </c>
      <c r="BI228" s="186">
        <f>IF(N228="nulová",J228,0)</f>
        <v>0</v>
      </c>
      <c r="BJ228" s="18" t="s">
        <v>81</v>
      </c>
      <c r="BK228" s="186">
        <f>ROUND(I228*H228,2)</f>
        <v>0</v>
      </c>
      <c r="BL228" s="18" t="s">
        <v>212</v>
      </c>
      <c r="BM228" s="185" t="s">
        <v>867</v>
      </c>
    </row>
    <row r="229" spans="1:47" s="2" customFormat="1" ht="11.25">
      <c r="A229" s="35"/>
      <c r="B229" s="36"/>
      <c r="C229" s="37"/>
      <c r="D229" s="187" t="s">
        <v>163</v>
      </c>
      <c r="E229" s="37"/>
      <c r="F229" s="188" t="s">
        <v>401</v>
      </c>
      <c r="G229" s="37"/>
      <c r="H229" s="37"/>
      <c r="I229" s="189"/>
      <c r="J229" s="37"/>
      <c r="K229" s="37"/>
      <c r="L229" s="40"/>
      <c r="M229" s="190"/>
      <c r="N229" s="191"/>
      <c r="O229" s="65"/>
      <c r="P229" s="65"/>
      <c r="Q229" s="65"/>
      <c r="R229" s="65"/>
      <c r="S229" s="65"/>
      <c r="T229" s="66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T229" s="18" t="s">
        <v>163</v>
      </c>
      <c r="AU229" s="18" t="s">
        <v>83</v>
      </c>
    </row>
    <row r="230" spans="1:65" s="2" customFormat="1" ht="24.2" customHeight="1">
      <c r="A230" s="35"/>
      <c r="B230" s="36"/>
      <c r="C230" s="174" t="s">
        <v>402</v>
      </c>
      <c r="D230" s="174" t="s">
        <v>156</v>
      </c>
      <c r="E230" s="175" t="s">
        <v>403</v>
      </c>
      <c r="F230" s="176" t="s">
        <v>404</v>
      </c>
      <c r="G230" s="177" t="s">
        <v>384</v>
      </c>
      <c r="H230" s="178">
        <v>5</v>
      </c>
      <c r="I230" s="179"/>
      <c r="J230" s="180">
        <f>ROUND(I230*H230,2)</f>
        <v>0</v>
      </c>
      <c r="K230" s="176" t="s">
        <v>160</v>
      </c>
      <c r="L230" s="40"/>
      <c r="M230" s="181" t="s">
        <v>19</v>
      </c>
      <c r="N230" s="182" t="s">
        <v>44</v>
      </c>
      <c r="O230" s="65"/>
      <c r="P230" s="183">
        <f>O230*H230</f>
        <v>0</v>
      </c>
      <c r="Q230" s="183">
        <v>0.00024</v>
      </c>
      <c r="R230" s="183">
        <f>Q230*H230</f>
        <v>0.0012000000000000001</v>
      </c>
      <c r="S230" s="183">
        <v>0</v>
      </c>
      <c r="T230" s="184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185" t="s">
        <v>212</v>
      </c>
      <c r="AT230" s="185" t="s">
        <v>156</v>
      </c>
      <c r="AU230" s="185" t="s">
        <v>83</v>
      </c>
      <c r="AY230" s="18" t="s">
        <v>153</v>
      </c>
      <c r="BE230" s="186">
        <f>IF(N230="základní",J230,0)</f>
        <v>0</v>
      </c>
      <c r="BF230" s="186">
        <f>IF(N230="snížená",J230,0)</f>
        <v>0</v>
      </c>
      <c r="BG230" s="186">
        <f>IF(N230="zákl. přenesená",J230,0)</f>
        <v>0</v>
      </c>
      <c r="BH230" s="186">
        <f>IF(N230="sníž. přenesená",J230,0)</f>
        <v>0</v>
      </c>
      <c r="BI230" s="186">
        <f>IF(N230="nulová",J230,0)</f>
        <v>0</v>
      </c>
      <c r="BJ230" s="18" t="s">
        <v>81</v>
      </c>
      <c r="BK230" s="186">
        <f>ROUND(I230*H230,2)</f>
        <v>0</v>
      </c>
      <c r="BL230" s="18" t="s">
        <v>212</v>
      </c>
      <c r="BM230" s="185" t="s">
        <v>868</v>
      </c>
    </row>
    <row r="231" spans="1:47" s="2" customFormat="1" ht="11.25">
      <c r="A231" s="35"/>
      <c r="B231" s="36"/>
      <c r="C231" s="37"/>
      <c r="D231" s="187" t="s">
        <v>163</v>
      </c>
      <c r="E231" s="37"/>
      <c r="F231" s="188" t="s">
        <v>406</v>
      </c>
      <c r="G231" s="37"/>
      <c r="H231" s="37"/>
      <c r="I231" s="189"/>
      <c r="J231" s="37"/>
      <c r="K231" s="37"/>
      <c r="L231" s="40"/>
      <c r="M231" s="190"/>
      <c r="N231" s="191"/>
      <c r="O231" s="65"/>
      <c r="P231" s="65"/>
      <c r="Q231" s="65"/>
      <c r="R231" s="65"/>
      <c r="S231" s="65"/>
      <c r="T231" s="66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T231" s="18" t="s">
        <v>163</v>
      </c>
      <c r="AU231" s="18" t="s">
        <v>83</v>
      </c>
    </row>
    <row r="232" spans="1:65" s="2" customFormat="1" ht="24.2" customHeight="1">
      <c r="A232" s="35"/>
      <c r="B232" s="36"/>
      <c r="C232" s="215" t="s">
        <v>408</v>
      </c>
      <c r="D232" s="215" t="s">
        <v>298</v>
      </c>
      <c r="E232" s="216" t="s">
        <v>409</v>
      </c>
      <c r="F232" s="217" t="s">
        <v>410</v>
      </c>
      <c r="G232" s="218" t="s">
        <v>205</v>
      </c>
      <c r="H232" s="219">
        <v>2.5</v>
      </c>
      <c r="I232" s="220"/>
      <c r="J232" s="221">
        <f>ROUND(I232*H232,2)</f>
        <v>0</v>
      </c>
      <c r="K232" s="217" t="s">
        <v>160</v>
      </c>
      <c r="L232" s="222"/>
      <c r="M232" s="223" t="s">
        <v>19</v>
      </c>
      <c r="N232" s="224" t="s">
        <v>44</v>
      </c>
      <c r="O232" s="65"/>
      <c r="P232" s="183">
        <f>O232*H232</f>
        <v>0</v>
      </c>
      <c r="Q232" s="183">
        <v>0.00018</v>
      </c>
      <c r="R232" s="183">
        <f>Q232*H232</f>
        <v>0.00045000000000000004</v>
      </c>
      <c r="S232" s="183">
        <v>0</v>
      </c>
      <c r="T232" s="184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185" t="s">
        <v>302</v>
      </c>
      <c r="AT232" s="185" t="s">
        <v>298</v>
      </c>
      <c r="AU232" s="185" t="s">
        <v>83</v>
      </c>
      <c r="AY232" s="18" t="s">
        <v>153</v>
      </c>
      <c r="BE232" s="186">
        <f>IF(N232="základní",J232,0)</f>
        <v>0</v>
      </c>
      <c r="BF232" s="186">
        <f>IF(N232="snížená",J232,0)</f>
        <v>0</v>
      </c>
      <c r="BG232" s="186">
        <f>IF(N232="zákl. přenesená",J232,0)</f>
        <v>0</v>
      </c>
      <c r="BH232" s="186">
        <f>IF(N232="sníž. přenesená",J232,0)</f>
        <v>0</v>
      </c>
      <c r="BI232" s="186">
        <f>IF(N232="nulová",J232,0)</f>
        <v>0</v>
      </c>
      <c r="BJ232" s="18" t="s">
        <v>81</v>
      </c>
      <c r="BK232" s="186">
        <f>ROUND(I232*H232,2)</f>
        <v>0</v>
      </c>
      <c r="BL232" s="18" t="s">
        <v>212</v>
      </c>
      <c r="BM232" s="185" t="s">
        <v>869</v>
      </c>
    </row>
    <row r="233" spans="1:65" s="2" customFormat="1" ht="37.9" customHeight="1">
      <c r="A233" s="35"/>
      <c r="B233" s="36"/>
      <c r="C233" s="174" t="s">
        <v>412</v>
      </c>
      <c r="D233" s="174" t="s">
        <v>156</v>
      </c>
      <c r="E233" s="175" t="s">
        <v>413</v>
      </c>
      <c r="F233" s="176" t="s">
        <v>414</v>
      </c>
      <c r="G233" s="177" t="s">
        <v>384</v>
      </c>
      <c r="H233" s="178">
        <v>1</v>
      </c>
      <c r="I233" s="179"/>
      <c r="J233" s="180">
        <f>ROUND(I233*H233,2)</f>
        <v>0</v>
      </c>
      <c r="K233" s="176" t="s">
        <v>160</v>
      </c>
      <c r="L233" s="40"/>
      <c r="M233" s="181" t="s">
        <v>19</v>
      </c>
      <c r="N233" s="182" t="s">
        <v>44</v>
      </c>
      <c r="O233" s="65"/>
      <c r="P233" s="183">
        <f>O233*H233</f>
        <v>0</v>
      </c>
      <c r="Q233" s="183">
        <v>0.01387</v>
      </c>
      <c r="R233" s="183">
        <f>Q233*H233</f>
        <v>0.01387</v>
      </c>
      <c r="S233" s="183">
        <v>0</v>
      </c>
      <c r="T233" s="184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185" t="s">
        <v>212</v>
      </c>
      <c r="AT233" s="185" t="s">
        <v>156</v>
      </c>
      <c r="AU233" s="185" t="s">
        <v>83</v>
      </c>
      <c r="AY233" s="18" t="s">
        <v>153</v>
      </c>
      <c r="BE233" s="186">
        <f>IF(N233="základní",J233,0)</f>
        <v>0</v>
      </c>
      <c r="BF233" s="186">
        <f>IF(N233="snížená",J233,0)</f>
        <v>0</v>
      </c>
      <c r="BG233" s="186">
        <f>IF(N233="zákl. přenesená",J233,0)</f>
        <v>0</v>
      </c>
      <c r="BH233" s="186">
        <f>IF(N233="sníž. přenesená",J233,0)</f>
        <v>0</v>
      </c>
      <c r="BI233" s="186">
        <f>IF(N233="nulová",J233,0)</f>
        <v>0</v>
      </c>
      <c r="BJ233" s="18" t="s">
        <v>81</v>
      </c>
      <c r="BK233" s="186">
        <f>ROUND(I233*H233,2)</f>
        <v>0</v>
      </c>
      <c r="BL233" s="18" t="s">
        <v>212</v>
      </c>
      <c r="BM233" s="185" t="s">
        <v>870</v>
      </c>
    </row>
    <row r="234" spans="1:47" s="2" customFormat="1" ht="11.25">
      <c r="A234" s="35"/>
      <c r="B234" s="36"/>
      <c r="C234" s="37"/>
      <c r="D234" s="187" t="s">
        <v>163</v>
      </c>
      <c r="E234" s="37"/>
      <c r="F234" s="188" t="s">
        <v>416</v>
      </c>
      <c r="G234" s="37"/>
      <c r="H234" s="37"/>
      <c r="I234" s="189"/>
      <c r="J234" s="37"/>
      <c r="K234" s="37"/>
      <c r="L234" s="40"/>
      <c r="M234" s="190"/>
      <c r="N234" s="191"/>
      <c r="O234" s="65"/>
      <c r="P234" s="65"/>
      <c r="Q234" s="65"/>
      <c r="R234" s="65"/>
      <c r="S234" s="65"/>
      <c r="T234" s="66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T234" s="18" t="s">
        <v>163</v>
      </c>
      <c r="AU234" s="18" t="s">
        <v>83</v>
      </c>
    </row>
    <row r="235" spans="1:65" s="2" customFormat="1" ht="24.2" customHeight="1">
      <c r="A235" s="35"/>
      <c r="B235" s="36"/>
      <c r="C235" s="174" t="s">
        <v>417</v>
      </c>
      <c r="D235" s="174" t="s">
        <v>156</v>
      </c>
      <c r="E235" s="175" t="s">
        <v>418</v>
      </c>
      <c r="F235" s="176" t="s">
        <v>419</v>
      </c>
      <c r="G235" s="177" t="s">
        <v>211</v>
      </c>
      <c r="H235" s="178">
        <v>1</v>
      </c>
      <c r="I235" s="179"/>
      <c r="J235" s="180">
        <f>ROUND(I235*H235,2)</f>
        <v>0</v>
      </c>
      <c r="K235" s="176" t="s">
        <v>160</v>
      </c>
      <c r="L235" s="40"/>
      <c r="M235" s="181" t="s">
        <v>19</v>
      </c>
      <c r="N235" s="182" t="s">
        <v>44</v>
      </c>
      <c r="O235" s="65"/>
      <c r="P235" s="183">
        <f>O235*H235</f>
        <v>0</v>
      </c>
      <c r="Q235" s="183">
        <v>0</v>
      </c>
      <c r="R235" s="183">
        <f>Q235*H235</f>
        <v>0</v>
      </c>
      <c r="S235" s="183">
        <v>0</v>
      </c>
      <c r="T235" s="184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185" t="s">
        <v>212</v>
      </c>
      <c r="AT235" s="185" t="s">
        <v>156</v>
      </c>
      <c r="AU235" s="185" t="s">
        <v>83</v>
      </c>
      <c r="AY235" s="18" t="s">
        <v>153</v>
      </c>
      <c r="BE235" s="186">
        <f>IF(N235="základní",J235,0)</f>
        <v>0</v>
      </c>
      <c r="BF235" s="186">
        <f>IF(N235="snížená",J235,0)</f>
        <v>0</v>
      </c>
      <c r="BG235" s="186">
        <f>IF(N235="zákl. přenesená",J235,0)</f>
        <v>0</v>
      </c>
      <c r="BH235" s="186">
        <f>IF(N235="sníž. přenesená",J235,0)</f>
        <v>0</v>
      </c>
      <c r="BI235" s="186">
        <f>IF(N235="nulová",J235,0)</f>
        <v>0</v>
      </c>
      <c r="BJ235" s="18" t="s">
        <v>81</v>
      </c>
      <c r="BK235" s="186">
        <f>ROUND(I235*H235,2)</f>
        <v>0</v>
      </c>
      <c r="BL235" s="18" t="s">
        <v>212</v>
      </c>
      <c r="BM235" s="185" t="s">
        <v>871</v>
      </c>
    </row>
    <row r="236" spans="1:47" s="2" customFormat="1" ht="11.25">
      <c r="A236" s="35"/>
      <c r="B236" s="36"/>
      <c r="C236" s="37"/>
      <c r="D236" s="187" t="s">
        <v>163</v>
      </c>
      <c r="E236" s="37"/>
      <c r="F236" s="188" t="s">
        <v>421</v>
      </c>
      <c r="G236" s="37"/>
      <c r="H236" s="37"/>
      <c r="I236" s="189"/>
      <c r="J236" s="37"/>
      <c r="K236" s="37"/>
      <c r="L236" s="40"/>
      <c r="M236" s="190"/>
      <c r="N236" s="191"/>
      <c r="O236" s="65"/>
      <c r="P236" s="65"/>
      <c r="Q236" s="65"/>
      <c r="R236" s="65"/>
      <c r="S236" s="65"/>
      <c r="T236" s="66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T236" s="18" t="s">
        <v>163</v>
      </c>
      <c r="AU236" s="18" t="s">
        <v>83</v>
      </c>
    </row>
    <row r="237" spans="1:65" s="2" customFormat="1" ht="16.5" customHeight="1">
      <c r="A237" s="35"/>
      <c r="B237" s="36"/>
      <c r="C237" s="215" t="s">
        <v>422</v>
      </c>
      <c r="D237" s="215" t="s">
        <v>298</v>
      </c>
      <c r="E237" s="216" t="s">
        <v>423</v>
      </c>
      <c r="F237" s="217" t="s">
        <v>424</v>
      </c>
      <c r="G237" s="218" t="s">
        <v>211</v>
      </c>
      <c r="H237" s="219">
        <v>1</v>
      </c>
      <c r="I237" s="220"/>
      <c r="J237" s="221">
        <f>ROUND(I237*H237,2)</f>
        <v>0</v>
      </c>
      <c r="K237" s="217" t="s">
        <v>160</v>
      </c>
      <c r="L237" s="222"/>
      <c r="M237" s="223" t="s">
        <v>19</v>
      </c>
      <c r="N237" s="224" t="s">
        <v>44</v>
      </c>
      <c r="O237" s="65"/>
      <c r="P237" s="183">
        <f>O237*H237</f>
        <v>0</v>
      </c>
      <c r="Q237" s="183">
        <v>0.0024</v>
      </c>
      <c r="R237" s="183">
        <f>Q237*H237</f>
        <v>0.0024</v>
      </c>
      <c r="S237" s="183">
        <v>0</v>
      </c>
      <c r="T237" s="184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185" t="s">
        <v>302</v>
      </c>
      <c r="AT237" s="185" t="s">
        <v>298</v>
      </c>
      <c r="AU237" s="185" t="s">
        <v>83</v>
      </c>
      <c r="AY237" s="18" t="s">
        <v>153</v>
      </c>
      <c r="BE237" s="186">
        <f>IF(N237="základní",J237,0)</f>
        <v>0</v>
      </c>
      <c r="BF237" s="186">
        <f>IF(N237="snížená",J237,0)</f>
        <v>0</v>
      </c>
      <c r="BG237" s="186">
        <f>IF(N237="zákl. přenesená",J237,0)</f>
        <v>0</v>
      </c>
      <c r="BH237" s="186">
        <f>IF(N237="sníž. přenesená",J237,0)</f>
        <v>0</v>
      </c>
      <c r="BI237" s="186">
        <f>IF(N237="nulová",J237,0)</f>
        <v>0</v>
      </c>
      <c r="BJ237" s="18" t="s">
        <v>81</v>
      </c>
      <c r="BK237" s="186">
        <f>ROUND(I237*H237,2)</f>
        <v>0</v>
      </c>
      <c r="BL237" s="18" t="s">
        <v>212</v>
      </c>
      <c r="BM237" s="185" t="s">
        <v>872</v>
      </c>
    </row>
    <row r="238" spans="1:65" s="2" customFormat="1" ht="16.5" customHeight="1">
      <c r="A238" s="35"/>
      <c r="B238" s="36"/>
      <c r="C238" s="174" t="s">
        <v>426</v>
      </c>
      <c r="D238" s="174" t="s">
        <v>156</v>
      </c>
      <c r="E238" s="175" t="s">
        <v>427</v>
      </c>
      <c r="F238" s="176" t="s">
        <v>428</v>
      </c>
      <c r="G238" s="177" t="s">
        <v>384</v>
      </c>
      <c r="H238" s="178">
        <v>1</v>
      </c>
      <c r="I238" s="179"/>
      <c r="J238" s="180">
        <f>ROUND(I238*H238,2)</f>
        <v>0</v>
      </c>
      <c r="K238" s="176" t="s">
        <v>160</v>
      </c>
      <c r="L238" s="40"/>
      <c r="M238" s="181" t="s">
        <v>19</v>
      </c>
      <c r="N238" s="182" t="s">
        <v>44</v>
      </c>
      <c r="O238" s="65"/>
      <c r="P238" s="183">
        <f>O238*H238</f>
        <v>0</v>
      </c>
      <c r="Q238" s="183">
        <v>0.00583</v>
      </c>
      <c r="R238" s="183">
        <f>Q238*H238</f>
        <v>0.00583</v>
      </c>
      <c r="S238" s="183">
        <v>0</v>
      </c>
      <c r="T238" s="184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185" t="s">
        <v>212</v>
      </c>
      <c r="AT238" s="185" t="s">
        <v>156</v>
      </c>
      <c r="AU238" s="185" t="s">
        <v>83</v>
      </c>
      <c r="AY238" s="18" t="s">
        <v>153</v>
      </c>
      <c r="BE238" s="186">
        <f>IF(N238="základní",J238,0)</f>
        <v>0</v>
      </c>
      <c r="BF238" s="186">
        <f>IF(N238="snížená",J238,0)</f>
        <v>0</v>
      </c>
      <c r="BG238" s="186">
        <f>IF(N238="zákl. přenesená",J238,0)</f>
        <v>0</v>
      </c>
      <c r="BH238" s="186">
        <f>IF(N238="sníž. přenesená",J238,0)</f>
        <v>0</v>
      </c>
      <c r="BI238" s="186">
        <f>IF(N238="nulová",J238,0)</f>
        <v>0</v>
      </c>
      <c r="BJ238" s="18" t="s">
        <v>81</v>
      </c>
      <c r="BK238" s="186">
        <f>ROUND(I238*H238,2)</f>
        <v>0</v>
      </c>
      <c r="BL238" s="18" t="s">
        <v>212</v>
      </c>
      <c r="BM238" s="185" t="s">
        <v>873</v>
      </c>
    </row>
    <row r="239" spans="1:47" s="2" customFormat="1" ht="11.25">
      <c r="A239" s="35"/>
      <c r="B239" s="36"/>
      <c r="C239" s="37"/>
      <c r="D239" s="187" t="s">
        <v>163</v>
      </c>
      <c r="E239" s="37"/>
      <c r="F239" s="188" t="s">
        <v>430</v>
      </c>
      <c r="G239" s="37"/>
      <c r="H239" s="37"/>
      <c r="I239" s="189"/>
      <c r="J239" s="37"/>
      <c r="K239" s="37"/>
      <c r="L239" s="40"/>
      <c r="M239" s="190"/>
      <c r="N239" s="191"/>
      <c r="O239" s="65"/>
      <c r="P239" s="65"/>
      <c r="Q239" s="65"/>
      <c r="R239" s="65"/>
      <c r="S239" s="65"/>
      <c r="T239" s="66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T239" s="18" t="s">
        <v>163</v>
      </c>
      <c r="AU239" s="18" t="s">
        <v>83</v>
      </c>
    </row>
    <row r="240" spans="1:65" s="2" customFormat="1" ht="24.2" customHeight="1">
      <c r="A240" s="35"/>
      <c r="B240" s="36"/>
      <c r="C240" s="215" t="s">
        <v>431</v>
      </c>
      <c r="D240" s="215" t="s">
        <v>298</v>
      </c>
      <c r="E240" s="216" t="s">
        <v>432</v>
      </c>
      <c r="F240" s="217" t="s">
        <v>874</v>
      </c>
      <c r="G240" s="218" t="s">
        <v>211</v>
      </c>
      <c r="H240" s="219">
        <v>1</v>
      </c>
      <c r="I240" s="220"/>
      <c r="J240" s="221">
        <f>ROUND(I240*H240,2)</f>
        <v>0</v>
      </c>
      <c r="K240" s="217" t="s">
        <v>206</v>
      </c>
      <c r="L240" s="222"/>
      <c r="M240" s="223" t="s">
        <v>19</v>
      </c>
      <c r="N240" s="224" t="s">
        <v>44</v>
      </c>
      <c r="O240" s="65"/>
      <c r="P240" s="183">
        <f>O240*H240</f>
        <v>0</v>
      </c>
      <c r="Q240" s="183">
        <v>0.013</v>
      </c>
      <c r="R240" s="183">
        <f>Q240*H240</f>
        <v>0.013</v>
      </c>
      <c r="S240" s="183">
        <v>0</v>
      </c>
      <c r="T240" s="184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185" t="s">
        <v>302</v>
      </c>
      <c r="AT240" s="185" t="s">
        <v>298</v>
      </c>
      <c r="AU240" s="185" t="s">
        <v>83</v>
      </c>
      <c r="AY240" s="18" t="s">
        <v>153</v>
      </c>
      <c r="BE240" s="186">
        <f>IF(N240="základní",J240,0)</f>
        <v>0</v>
      </c>
      <c r="BF240" s="186">
        <f>IF(N240="snížená",J240,0)</f>
        <v>0</v>
      </c>
      <c r="BG240" s="186">
        <f>IF(N240="zákl. přenesená",J240,0)</f>
        <v>0</v>
      </c>
      <c r="BH240" s="186">
        <f>IF(N240="sníž. přenesená",J240,0)</f>
        <v>0</v>
      </c>
      <c r="BI240" s="186">
        <f>IF(N240="nulová",J240,0)</f>
        <v>0</v>
      </c>
      <c r="BJ240" s="18" t="s">
        <v>81</v>
      </c>
      <c r="BK240" s="186">
        <f>ROUND(I240*H240,2)</f>
        <v>0</v>
      </c>
      <c r="BL240" s="18" t="s">
        <v>212</v>
      </c>
      <c r="BM240" s="185" t="s">
        <v>875</v>
      </c>
    </row>
    <row r="241" spans="2:51" s="13" customFormat="1" ht="33.75">
      <c r="B241" s="192"/>
      <c r="C241" s="193"/>
      <c r="D241" s="194" t="s">
        <v>165</v>
      </c>
      <c r="E241" s="195" t="s">
        <v>19</v>
      </c>
      <c r="F241" s="196" t="s">
        <v>876</v>
      </c>
      <c r="G241" s="193"/>
      <c r="H241" s="197">
        <v>1</v>
      </c>
      <c r="I241" s="198"/>
      <c r="J241" s="193"/>
      <c r="K241" s="193"/>
      <c r="L241" s="199"/>
      <c r="M241" s="200"/>
      <c r="N241" s="201"/>
      <c r="O241" s="201"/>
      <c r="P241" s="201"/>
      <c r="Q241" s="201"/>
      <c r="R241" s="201"/>
      <c r="S241" s="201"/>
      <c r="T241" s="202"/>
      <c r="AT241" s="203" t="s">
        <v>165</v>
      </c>
      <c r="AU241" s="203" t="s">
        <v>83</v>
      </c>
      <c r="AV241" s="13" t="s">
        <v>83</v>
      </c>
      <c r="AW241" s="13" t="s">
        <v>34</v>
      </c>
      <c r="AX241" s="13" t="s">
        <v>81</v>
      </c>
      <c r="AY241" s="203" t="s">
        <v>153</v>
      </c>
    </row>
    <row r="242" spans="1:65" s="2" customFormat="1" ht="33" customHeight="1">
      <c r="A242" s="35"/>
      <c r="B242" s="36"/>
      <c r="C242" s="174" t="s">
        <v>436</v>
      </c>
      <c r="D242" s="174" t="s">
        <v>156</v>
      </c>
      <c r="E242" s="175" t="s">
        <v>437</v>
      </c>
      <c r="F242" s="176" t="s">
        <v>438</v>
      </c>
      <c r="G242" s="177" t="s">
        <v>211</v>
      </c>
      <c r="H242" s="178">
        <v>1</v>
      </c>
      <c r="I242" s="179"/>
      <c r="J242" s="180">
        <f>ROUND(I242*H242,2)</f>
        <v>0</v>
      </c>
      <c r="K242" s="176" t="s">
        <v>206</v>
      </c>
      <c r="L242" s="40"/>
      <c r="M242" s="181" t="s">
        <v>19</v>
      </c>
      <c r="N242" s="182" t="s">
        <v>44</v>
      </c>
      <c r="O242" s="65"/>
      <c r="P242" s="183">
        <f>O242*H242</f>
        <v>0</v>
      </c>
      <c r="Q242" s="183">
        <v>0.00285</v>
      </c>
      <c r="R242" s="183">
        <f>Q242*H242</f>
        <v>0.00285</v>
      </c>
      <c r="S242" s="183">
        <v>0</v>
      </c>
      <c r="T242" s="184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185" t="s">
        <v>212</v>
      </c>
      <c r="AT242" s="185" t="s">
        <v>156</v>
      </c>
      <c r="AU242" s="185" t="s">
        <v>83</v>
      </c>
      <c r="AY242" s="18" t="s">
        <v>153</v>
      </c>
      <c r="BE242" s="186">
        <f>IF(N242="základní",J242,0)</f>
        <v>0</v>
      </c>
      <c r="BF242" s="186">
        <f>IF(N242="snížená",J242,0)</f>
        <v>0</v>
      </c>
      <c r="BG242" s="186">
        <f>IF(N242="zákl. přenesená",J242,0)</f>
        <v>0</v>
      </c>
      <c r="BH242" s="186">
        <f>IF(N242="sníž. přenesená",J242,0)</f>
        <v>0</v>
      </c>
      <c r="BI242" s="186">
        <f>IF(N242="nulová",J242,0)</f>
        <v>0</v>
      </c>
      <c r="BJ242" s="18" t="s">
        <v>81</v>
      </c>
      <c r="BK242" s="186">
        <f>ROUND(I242*H242,2)</f>
        <v>0</v>
      </c>
      <c r="BL242" s="18" t="s">
        <v>212</v>
      </c>
      <c r="BM242" s="185" t="s">
        <v>877</v>
      </c>
    </row>
    <row r="243" spans="1:65" s="2" customFormat="1" ht="24.2" customHeight="1">
      <c r="A243" s="35"/>
      <c r="B243" s="36"/>
      <c r="C243" s="174" t="s">
        <v>440</v>
      </c>
      <c r="D243" s="174" t="s">
        <v>156</v>
      </c>
      <c r="E243" s="175" t="s">
        <v>441</v>
      </c>
      <c r="F243" s="176" t="s">
        <v>442</v>
      </c>
      <c r="G243" s="177" t="s">
        <v>384</v>
      </c>
      <c r="H243" s="178">
        <v>1</v>
      </c>
      <c r="I243" s="179"/>
      <c r="J243" s="180">
        <f>ROUND(I243*H243,2)</f>
        <v>0</v>
      </c>
      <c r="K243" s="176" t="s">
        <v>206</v>
      </c>
      <c r="L243" s="40"/>
      <c r="M243" s="181" t="s">
        <v>19</v>
      </c>
      <c r="N243" s="182" t="s">
        <v>44</v>
      </c>
      <c r="O243" s="65"/>
      <c r="P243" s="183">
        <f>O243*H243</f>
        <v>0</v>
      </c>
      <c r="Q243" s="183">
        <v>0.01736</v>
      </c>
      <c r="R243" s="183">
        <f>Q243*H243</f>
        <v>0.01736</v>
      </c>
      <c r="S243" s="183">
        <v>0</v>
      </c>
      <c r="T243" s="184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185" t="s">
        <v>212</v>
      </c>
      <c r="AT243" s="185" t="s">
        <v>156</v>
      </c>
      <c r="AU243" s="185" t="s">
        <v>83</v>
      </c>
      <c r="AY243" s="18" t="s">
        <v>153</v>
      </c>
      <c r="BE243" s="186">
        <f>IF(N243="základní",J243,0)</f>
        <v>0</v>
      </c>
      <c r="BF243" s="186">
        <f>IF(N243="snížená",J243,0)</f>
        <v>0</v>
      </c>
      <c r="BG243" s="186">
        <f>IF(N243="zákl. přenesená",J243,0)</f>
        <v>0</v>
      </c>
      <c r="BH243" s="186">
        <f>IF(N243="sníž. přenesená",J243,0)</f>
        <v>0</v>
      </c>
      <c r="BI243" s="186">
        <f>IF(N243="nulová",J243,0)</f>
        <v>0</v>
      </c>
      <c r="BJ243" s="18" t="s">
        <v>81</v>
      </c>
      <c r="BK243" s="186">
        <f>ROUND(I243*H243,2)</f>
        <v>0</v>
      </c>
      <c r="BL243" s="18" t="s">
        <v>212</v>
      </c>
      <c r="BM243" s="185" t="s">
        <v>878</v>
      </c>
    </row>
    <row r="244" spans="1:65" s="2" customFormat="1" ht="24.2" customHeight="1">
      <c r="A244" s="35"/>
      <c r="B244" s="36"/>
      <c r="C244" s="174" t="s">
        <v>444</v>
      </c>
      <c r="D244" s="174" t="s">
        <v>156</v>
      </c>
      <c r="E244" s="175" t="s">
        <v>445</v>
      </c>
      <c r="F244" s="176" t="s">
        <v>446</v>
      </c>
      <c r="G244" s="177" t="s">
        <v>384</v>
      </c>
      <c r="H244" s="178">
        <v>1</v>
      </c>
      <c r="I244" s="179"/>
      <c r="J244" s="180">
        <f>ROUND(I244*H244,2)</f>
        <v>0</v>
      </c>
      <c r="K244" s="176" t="s">
        <v>206</v>
      </c>
      <c r="L244" s="40"/>
      <c r="M244" s="181" t="s">
        <v>19</v>
      </c>
      <c r="N244" s="182" t="s">
        <v>44</v>
      </c>
      <c r="O244" s="65"/>
      <c r="P244" s="183">
        <f>O244*H244</f>
        <v>0</v>
      </c>
      <c r="Q244" s="183">
        <v>0.00214</v>
      </c>
      <c r="R244" s="183">
        <f>Q244*H244</f>
        <v>0.00214</v>
      </c>
      <c r="S244" s="183">
        <v>0</v>
      </c>
      <c r="T244" s="184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185" t="s">
        <v>212</v>
      </c>
      <c r="AT244" s="185" t="s">
        <v>156</v>
      </c>
      <c r="AU244" s="185" t="s">
        <v>83</v>
      </c>
      <c r="AY244" s="18" t="s">
        <v>153</v>
      </c>
      <c r="BE244" s="186">
        <f>IF(N244="základní",J244,0)</f>
        <v>0</v>
      </c>
      <c r="BF244" s="186">
        <f>IF(N244="snížená",J244,0)</f>
        <v>0</v>
      </c>
      <c r="BG244" s="186">
        <f>IF(N244="zákl. přenesená",J244,0)</f>
        <v>0</v>
      </c>
      <c r="BH244" s="186">
        <f>IF(N244="sníž. přenesená",J244,0)</f>
        <v>0</v>
      </c>
      <c r="BI244" s="186">
        <f>IF(N244="nulová",J244,0)</f>
        <v>0</v>
      </c>
      <c r="BJ244" s="18" t="s">
        <v>81</v>
      </c>
      <c r="BK244" s="186">
        <f>ROUND(I244*H244,2)</f>
        <v>0</v>
      </c>
      <c r="BL244" s="18" t="s">
        <v>212</v>
      </c>
      <c r="BM244" s="185" t="s">
        <v>879</v>
      </c>
    </row>
    <row r="245" spans="2:51" s="13" customFormat="1" ht="22.5">
      <c r="B245" s="192"/>
      <c r="C245" s="193"/>
      <c r="D245" s="194" t="s">
        <v>165</v>
      </c>
      <c r="E245" s="195" t="s">
        <v>19</v>
      </c>
      <c r="F245" s="196" t="s">
        <v>448</v>
      </c>
      <c r="G245" s="193"/>
      <c r="H245" s="197">
        <v>1</v>
      </c>
      <c r="I245" s="198"/>
      <c r="J245" s="193"/>
      <c r="K245" s="193"/>
      <c r="L245" s="199"/>
      <c r="M245" s="200"/>
      <c r="N245" s="201"/>
      <c r="O245" s="201"/>
      <c r="P245" s="201"/>
      <c r="Q245" s="201"/>
      <c r="R245" s="201"/>
      <c r="S245" s="201"/>
      <c r="T245" s="202"/>
      <c r="AT245" s="203" t="s">
        <v>165</v>
      </c>
      <c r="AU245" s="203" t="s">
        <v>83</v>
      </c>
      <c r="AV245" s="13" t="s">
        <v>83</v>
      </c>
      <c r="AW245" s="13" t="s">
        <v>34</v>
      </c>
      <c r="AX245" s="13" t="s">
        <v>81</v>
      </c>
      <c r="AY245" s="203" t="s">
        <v>153</v>
      </c>
    </row>
    <row r="246" spans="1:65" s="2" customFormat="1" ht="33" customHeight="1">
      <c r="A246" s="35"/>
      <c r="B246" s="36"/>
      <c r="C246" s="174" t="s">
        <v>449</v>
      </c>
      <c r="D246" s="174" t="s">
        <v>156</v>
      </c>
      <c r="E246" s="175" t="s">
        <v>450</v>
      </c>
      <c r="F246" s="176" t="s">
        <v>451</v>
      </c>
      <c r="G246" s="177" t="s">
        <v>384</v>
      </c>
      <c r="H246" s="178">
        <v>2</v>
      </c>
      <c r="I246" s="179"/>
      <c r="J246" s="180">
        <f>ROUND(I246*H246,2)</f>
        <v>0</v>
      </c>
      <c r="K246" s="176" t="s">
        <v>206</v>
      </c>
      <c r="L246" s="40"/>
      <c r="M246" s="181" t="s">
        <v>19</v>
      </c>
      <c r="N246" s="182" t="s">
        <v>44</v>
      </c>
      <c r="O246" s="65"/>
      <c r="P246" s="183">
        <f>O246*H246</f>
        <v>0</v>
      </c>
      <c r="Q246" s="183">
        <v>0.01046</v>
      </c>
      <c r="R246" s="183">
        <f>Q246*H246</f>
        <v>0.02092</v>
      </c>
      <c r="S246" s="183">
        <v>0</v>
      </c>
      <c r="T246" s="184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185" t="s">
        <v>212</v>
      </c>
      <c r="AT246" s="185" t="s">
        <v>156</v>
      </c>
      <c r="AU246" s="185" t="s">
        <v>83</v>
      </c>
      <c r="AY246" s="18" t="s">
        <v>153</v>
      </c>
      <c r="BE246" s="186">
        <f>IF(N246="základní",J246,0)</f>
        <v>0</v>
      </c>
      <c r="BF246" s="186">
        <f>IF(N246="snížená",J246,0)</f>
        <v>0</v>
      </c>
      <c r="BG246" s="186">
        <f>IF(N246="zákl. přenesená",J246,0)</f>
        <v>0</v>
      </c>
      <c r="BH246" s="186">
        <f>IF(N246="sníž. přenesená",J246,0)</f>
        <v>0</v>
      </c>
      <c r="BI246" s="186">
        <f>IF(N246="nulová",J246,0)</f>
        <v>0</v>
      </c>
      <c r="BJ246" s="18" t="s">
        <v>81</v>
      </c>
      <c r="BK246" s="186">
        <f>ROUND(I246*H246,2)</f>
        <v>0</v>
      </c>
      <c r="BL246" s="18" t="s">
        <v>212</v>
      </c>
      <c r="BM246" s="185" t="s">
        <v>880</v>
      </c>
    </row>
    <row r="247" spans="1:65" s="2" customFormat="1" ht="33" customHeight="1">
      <c r="A247" s="35"/>
      <c r="B247" s="36"/>
      <c r="C247" s="174" t="s">
        <v>454</v>
      </c>
      <c r="D247" s="174" t="s">
        <v>156</v>
      </c>
      <c r="E247" s="175" t="s">
        <v>455</v>
      </c>
      <c r="F247" s="176" t="s">
        <v>456</v>
      </c>
      <c r="G247" s="177" t="s">
        <v>211</v>
      </c>
      <c r="H247" s="178">
        <v>2</v>
      </c>
      <c r="I247" s="179"/>
      <c r="J247" s="180">
        <f>ROUND(I247*H247,2)</f>
        <v>0</v>
      </c>
      <c r="K247" s="176" t="s">
        <v>160</v>
      </c>
      <c r="L247" s="40"/>
      <c r="M247" s="181" t="s">
        <v>19</v>
      </c>
      <c r="N247" s="182" t="s">
        <v>44</v>
      </c>
      <c r="O247" s="65"/>
      <c r="P247" s="183">
        <f>O247*H247</f>
        <v>0</v>
      </c>
      <c r="Q247" s="183">
        <v>0.00128</v>
      </c>
      <c r="R247" s="183">
        <f>Q247*H247</f>
        <v>0.00256</v>
      </c>
      <c r="S247" s="183">
        <v>0</v>
      </c>
      <c r="T247" s="184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185" t="s">
        <v>212</v>
      </c>
      <c r="AT247" s="185" t="s">
        <v>156</v>
      </c>
      <c r="AU247" s="185" t="s">
        <v>83</v>
      </c>
      <c r="AY247" s="18" t="s">
        <v>153</v>
      </c>
      <c r="BE247" s="186">
        <f>IF(N247="základní",J247,0)</f>
        <v>0</v>
      </c>
      <c r="BF247" s="186">
        <f>IF(N247="snížená",J247,0)</f>
        <v>0</v>
      </c>
      <c r="BG247" s="186">
        <f>IF(N247="zákl. přenesená",J247,0)</f>
        <v>0</v>
      </c>
      <c r="BH247" s="186">
        <f>IF(N247="sníž. přenesená",J247,0)</f>
        <v>0</v>
      </c>
      <c r="BI247" s="186">
        <f>IF(N247="nulová",J247,0)</f>
        <v>0</v>
      </c>
      <c r="BJ247" s="18" t="s">
        <v>81</v>
      </c>
      <c r="BK247" s="186">
        <f>ROUND(I247*H247,2)</f>
        <v>0</v>
      </c>
      <c r="BL247" s="18" t="s">
        <v>212</v>
      </c>
      <c r="BM247" s="185" t="s">
        <v>881</v>
      </c>
    </row>
    <row r="248" spans="1:47" s="2" customFormat="1" ht="11.25">
      <c r="A248" s="35"/>
      <c r="B248" s="36"/>
      <c r="C248" s="37"/>
      <c r="D248" s="187" t="s">
        <v>163</v>
      </c>
      <c r="E248" s="37"/>
      <c r="F248" s="188" t="s">
        <v>458</v>
      </c>
      <c r="G248" s="37"/>
      <c r="H248" s="37"/>
      <c r="I248" s="189"/>
      <c r="J248" s="37"/>
      <c r="K248" s="37"/>
      <c r="L248" s="40"/>
      <c r="M248" s="190"/>
      <c r="N248" s="191"/>
      <c r="O248" s="65"/>
      <c r="P248" s="65"/>
      <c r="Q248" s="65"/>
      <c r="R248" s="65"/>
      <c r="S248" s="65"/>
      <c r="T248" s="66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T248" s="18" t="s">
        <v>163</v>
      </c>
      <c r="AU248" s="18" t="s">
        <v>83</v>
      </c>
    </row>
    <row r="249" spans="2:51" s="13" customFormat="1" ht="11.25">
      <c r="B249" s="192"/>
      <c r="C249" s="193"/>
      <c r="D249" s="194" t="s">
        <v>165</v>
      </c>
      <c r="E249" s="195" t="s">
        <v>19</v>
      </c>
      <c r="F249" s="196" t="s">
        <v>882</v>
      </c>
      <c r="G249" s="193"/>
      <c r="H249" s="197">
        <v>2</v>
      </c>
      <c r="I249" s="198"/>
      <c r="J249" s="193"/>
      <c r="K249" s="193"/>
      <c r="L249" s="199"/>
      <c r="M249" s="200"/>
      <c r="N249" s="201"/>
      <c r="O249" s="201"/>
      <c r="P249" s="201"/>
      <c r="Q249" s="201"/>
      <c r="R249" s="201"/>
      <c r="S249" s="201"/>
      <c r="T249" s="202"/>
      <c r="AT249" s="203" t="s">
        <v>165</v>
      </c>
      <c r="AU249" s="203" t="s">
        <v>83</v>
      </c>
      <c r="AV249" s="13" t="s">
        <v>83</v>
      </c>
      <c r="AW249" s="13" t="s">
        <v>34</v>
      </c>
      <c r="AX249" s="13" t="s">
        <v>81</v>
      </c>
      <c r="AY249" s="203" t="s">
        <v>153</v>
      </c>
    </row>
    <row r="250" spans="1:65" s="2" customFormat="1" ht="24.2" customHeight="1">
      <c r="A250" s="35"/>
      <c r="B250" s="36"/>
      <c r="C250" s="174" t="s">
        <v>460</v>
      </c>
      <c r="D250" s="174" t="s">
        <v>156</v>
      </c>
      <c r="E250" s="175" t="s">
        <v>461</v>
      </c>
      <c r="F250" s="176" t="s">
        <v>462</v>
      </c>
      <c r="G250" s="177" t="s">
        <v>384</v>
      </c>
      <c r="H250" s="178">
        <v>2</v>
      </c>
      <c r="I250" s="179"/>
      <c r="J250" s="180">
        <f>ROUND(I250*H250,2)</f>
        <v>0</v>
      </c>
      <c r="K250" s="176" t="s">
        <v>160</v>
      </c>
      <c r="L250" s="40"/>
      <c r="M250" s="181" t="s">
        <v>19</v>
      </c>
      <c r="N250" s="182" t="s">
        <v>44</v>
      </c>
      <c r="O250" s="65"/>
      <c r="P250" s="183">
        <f>O250*H250</f>
        <v>0</v>
      </c>
      <c r="Q250" s="183">
        <v>0.0018</v>
      </c>
      <c r="R250" s="183">
        <f>Q250*H250</f>
        <v>0.0036</v>
      </c>
      <c r="S250" s="183">
        <v>0</v>
      </c>
      <c r="T250" s="184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185" t="s">
        <v>212</v>
      </c>
      <c r="AT250" s="185" t="s">
        <v>156</v>
      </c>
      <c r="AU250" s="185" t="s">
        <v>83</v>
      </c>
      <c r="AY250" s="18" t="s">
        <v>153</v>
      </c>
      <c r="BE250" s="186">
        <f>IF(N250="základní",J250,0)</f>
        <v>0</v>
      </c>
      <c r="BF250" s="186">
        <f>IF(N250="snížená",J250,0)</f>
        <v>0</v>
      </c>
      <c r="BG250" s="186">
        <f>IF(N250="zákl. přenesená",J250,0)</f>
        <v>0</v>
      </c>
      <c r="BH250" s="186">
        <f>IF(N250="sníž. přenesená",J250,0)</f>
        <v>0</v>
      </c>
      <c r="BI250" s="186">
        <f>IF(N250="nulová",J250,0)</f>
        <v>0</v>
      </c>
      <c r="BJ250" s="18" t="s">
        <v>81</v>
      </c>
      <c r="BK250" s="186">
        <f>ROUND(I250*H250,2)</f>
        <v>0</v>
      </c>
      <c r="BL250" s="18" t="s">
        <v>212</v>
      </c>
      <c r="BM250" s="185" t="s">
        <v>883</v>
      </c>
    </row>
    <row r="251" spans="1:47" s="2" customFormat="1" ht="11.25">
      <c r="A251" s="35"/>
      <c r="B251" s="36"/>
      <c r="C251" s="37"/>
      <c r="D251" s="187" t="s">
        <v>163</v>
      </c>
      <c r="E251" s="37"/>
      <c r="F251" s="188" t="s">
        <v>464</v>
      </c>
      <c r="G251" s="37"/>
      <c r="H251" s="37"/>
      <c r="I251" s="189"/>
      <c r="J251" s="37"/>
      <c r="K251" s="37"/>
      <c r="L251" s="40"/>
      <c r="M251" s="190"/>
      <c r="N251" s="191"/>
      <c r="O251" s="65"/>
      <c r="P251" s="65"/>
      <c r="Q251" s="65"/>
      <c r="R251" s="65"/>
      <c r="S251" s="65"/>
      <c r="T251" s="66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T251" s="18" t="s">
        <v>163</v>
      </c>
      <c r="AU251" s="18" t="s">
        <v>83</v>
      </c>
    </row>
    <row r="252" spans="1:65" s="2" customFormat="1" ht="49.15" customHeight="1">
      <c r="A252" s="35"/>
      <c r="B252" s="36"/>
      <c r="C252" s="174" t="s">
        <v>465</v>
      </c>
      <c r="D252" s="174" t="s">
        <v>156</v>
      </c>
      <c r="E252" s="175" t="s">
        <v>758</v>
      </c>
      <c r="F252" s="176" t="s">
        <v>759</v>
      </c>
      <c r="G252" s="177" t="s">
        <v>249</v>
      </c>
      <c r="H252" s="178">
        <v>0.086</v>
      </c>
      <c r="I252" s="179"/>
      <c r="J252" s="180">
        <f>ROUND(I252*H252,2)</f>
        <v>0</v>
      </c>
      <c r="K252" s="176" t="s">
        <v>160</v>
      </c>
      <c r="L252" s="40"/>
      <c r="M252" s="181" t="s">
        <v>19</v>
      </c>
      <c r="N252" s="182" t="s">
        <v>44</v>
      </c>
      <c r="O252" s="65"/>
      <c r="P252" s="183">
        <f>O252*H252</f>
        <v>0</v>
      </c>
      <c r="Q252" s="183">
        <v>0</v>
      </c>
      <c r="R252" s="183">
        <f>Q252*H252</f>
        <v>0</v>
      </c>
      <c r="S252" s="183">
        <v>0</v>
      </c>
      <c r="T252" s="184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185" t="s">
        <v>212</v>
      </c>
      <c r="AT252" s="185" t="s">
        <v>156</v>
      </c>
      <c r="AU252" s="185" t="s">
        <v>83</v>
      </c>
      <c r="AY252" s="18" t="s">
        <v>153</v>
      </c>
      <c r="BE252" s="186">
        <f>IF(N252="základní",J252,0)</f>
        <v>0</v>
      </c>
      <c r="BF252" s="186">
        <f>IF(N252="snížená",J252,0)</f>
        <v>0</v>
      </c>
      <c r="BG252" s="186">
        <f>IF(N252="zákl. přenesená",J252,0)</f>
        <v>0</v>
      </c>
      <c r="BH252" s="186">
        <f>IF(N252="sníž. přenesená",J252,0)</f>
        <v>0</v>
      </c>
      <c r="BI252" s="186">
        <f>IF(N252="nulová",J252,0)</f>
        <v>0</v>
      </c>
      <c r="BJ252" s="18" t="s">
        <v>81</v>
      </c>
      <c r="BK252" s="186">
        <f>ROUND(I252*H252,2)</f>
        <v>0</v>
      </c>
      <c r="BL252" s="18" t="s">
        <v>212</v>
      </c>
      <c r="BM252" s="185" t="s">
        <v>970</v>
      </c>
    </row>
    <row r="253" spans="1:47" s="2" customFormat="1" ht="11.25">
      <c r="A253" s="35"/>
      <c r="B253" s="36"/>
      <c r="C253" s="37"/>
      <c r="D253" s="187" t="s">
        <v>163</v>
      </c>
      <c r="E253" s="37"/>
      <c r="F253" s="188" t="s">
        <v>761</v>
      </c>
      <c r="G253" s="37"/>
      <c r="H253" s="37"/>
      <c r="I253" s="189"/>
      <c r="J253" s="37"/>
      <c r="K253" s="37"/>
      <c r="L253" s="40"/>
      <c r="M253" s="190"/>
      <c r="N253" s="191"/>
      <c r="O253" s="65"/>
      <c r="P253" s="65"/>
      <c r="Q253" s="65"/>
      <c r="R253" s="65"/>
      <c r="S253" s="65"/>
      <c r="T253" s="66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T253" s="18" t="s">
        <v>163</v>
      </c>
      <c r="AU253" s="18" t="s">
        <v>83</v>
      </c>
    </row>
    <row r="254" spans="2:63" s="12" customFormat="1" ht="22.9" customHeight="1">
      <c r="B254" s="158"/>
      <c r="C254" s="159"/>
      <c r="D254" s="160" t="s">
        <v>72</v>
      </c>
      <c r="E254" s="172" t="s">
        <v>470</v>
      </c>
      <c r="F254" s="172" t="s">
        <v>471</v>
      </c>
      <c r="G254" s="159"/>
      <c r="H254" s="159"/>
      <c r="I254" s="162"/>
      <c r="J254" s="173">
        <f>BK254</f>
        <v>0</v>
      </c>
      <c r="K254" s="159"/>
      <c r="L254" s="164"/>
      <c r="M254" s="165"/>
      <c r="N254" s="166"/>
      <c r="O254" s="166"/>
      <c r="P254" s="167">
        <f>SUM(P255:P283)</f>
        <v>0</v>
      </c>
      <c r="Q254" s="166"/>
      <c r="R254" s="167">
        <f>SUM(R255:R283)</f>
        <v>0.0018000000000000002</v>
      </c>
      <c r="S254" s="166"/>
      <c r="T254" s="168">
        <f>SUM(T255:T283)</f>
        <v>0.0083</v>
      </c>
      <c r="AR254" s="169" t="s">
        <v>83</v>
      </c>
      <c r="AT254" s="170" t="s">
        <v>72</v>
      </c>
      <c r="AU254" s="170" t="s">
        <v>81</v>
      </c>
      <c r="AY254" s="169" t="s">
        <v>153</v>
      </c>
      <c r="BK254" s="171">
        <f>SUM(BK255:BK283)</f>
        <v>0</v>
      </c>
    </row>
    <row r="255" spans="1:65" s="2" customFormat="1" ht="21.75" customHeight="1">
      <c r="A255" s="35"/>
      <c r="B255" s="36"/>
      <c r="C255" s="174" t="s">
        <v>472</v>
      </c>
      <c r="D255" s="174" t="s">
        <v>156</v>
      </c>
      <c r="E255" s="175" t="s">
        <v>473</v>
      </c>
      <c r="F255" s="176" t="s">
        <v>474</v>
      </c>
      <c r="G255" s="177" t="s">
        <v>211</v>
      </c>
      <c r="H255" s="178">
        <v>5</v>
      </c>
      <c r="I255" s="179"/>
      <c r="J255" s="180">
        <f>ROUND(I255*H255,2)</f>
        <v>0</v>
      </c>
      <c r="K255" s="176" t="s">
        <v>206</v>
      </c>
      <c r="L255" s="40"/>
      <c r="M255" s="181" t="s">
        <v>19</v>
      </c>
      <c r="N255" s="182" t="s">
        <v>44</v>
      </c>
      <c r="O255" s="65"/>
      <c r="P255" s="183">
        <f>O255*H255</f>
        <v>0</v>
      </c>
      <c r="Q255" s="183">
        <v>0</v>
      </c>
      <c r="R255" s="183">
        <f>Q255*H255</f>
        <v>0</v>
      </c>
      <c r="S255" s="183">
        <v>5E-05</v>
      </c>
      <c r="T255" s="184">
        <f>S255*H255</f>
        <v>0.00025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185" t="s">
        <v>212</v>
      </c>
      <c r="AT255" s="185" t="s">
        <v>156</v>
      </c>
      <c r="AU255" s="185" t="s">
        <v>83</v>
      </c>
      <c r="AY255" s="18" t="s">
        <v>153</v>
      </c>
      <c r="BE255" s="186">
        <f>IF(N255="základní",J255,0)</f>
        <v>0</v>
      </c>
      <c r="BF255" s="186">
        <f>IF(N255="snížená",J255,0)</f>
        <v>0</v>
      </c>
      <c r="BG255" s="186">
        <f>IF(N255="zákl. přenesená",J255,0)</f>
        <v>0</v>
      </c>
      <c r="BH255" s="186">
        <f>IF(N255="sníž. přenesená",J255,0)</f>
        <v>0</v>
      </c>
      <c r="BI255" s="186">
        <f>IF(N255="nulová",J255,0)</f>
        <v>0</v>
      </c>
      <c r="BJ255" s="18" t="s">
        <v>81</v>
      </c>
      <c r="BK255" s="186">
        <f>ROUND(I255*H255,2)</f>
        <v>0</v>
      </c>
      <c r="BL255" s="18" t="s">
        <v>212</v>
      </c>
      <c r="BM255" s="185" t="s">
        <v>885</v>
      </c>
    </row>
    <row r="256" spans="2:51" s="13" customFormat="1" ht="11.25">
      <c r="B256" s="192"/>
      <c r="C256" s="193"/>
      <c r="D256" s="194" t="s">
        <v>165</v>
      </c>
      <c r="E256" s="195" t="s">
        <v>19</v>
      </c>
      <c r="F256" s="196" t="s">
        <v>886</v>
      </c>
      <c r="G256" s="193"/>
      <c r="H256" s="197">
        <v>2</v>
      </c>
      <c r="I256" s="198"/>
      <c r="J256" s="193"/>
      <c r="K256" s="193"/>
      <c r="L256" s="199"/>
      <c r="M256" s="200"/>
      <c r="N256" s="201"/>
      <c r="O256" s="201"/>
      <c r="P256" s="201"/>
      <c r="Q256" s="201"/>
      <c r="R256" s="201"/>
      <c r="S256" s="201"/>
      <c r="T256" s="202"/>
      <c r="AT256" s="203" t="s">
        <v>165</v>
      </c>
      <c r="AU256" s="203" t="s">
        <v>83</v>
      </c>
      <c r="AV256" s="13" t="s">
        <v>83</v>
      </c>
      <c r="AW256" s="13" t="s">
        <v>34</v>
      </c>
      <c r="AX256" s="13" t="s">
        <v>73</v>
      </c>
      <c r="AY256" s="203" t="s">
        <v>153</v>
      </c>
    </row>
    <row r="257" spans="2:51" s="13" customFormat="1" ht="11.25">
      <c r="B257" s="192"/>
      <c r="C257" s="193"/>
      <c r="D257" s="194" t="s">
        <v>165</v>
      </c>
      <c r="E257" s="195" t="s">
        <v>19</v>
      </c>
      <c r="F257" s="196" t="s">
        <v>887</v>
      </c>
      <c r="G257" s="193"/>
      <c r="H257" s="197">
        <v>3</v>
      </c>
      <c r="I257" s="198"/>
      <c r="J257" s="193"/>
      <c r="K257" s="193"/>
      <c r="L257" s="199"/>
      <c r="M257" s="200"/>
      <c r="N257" s="201"/>
      <c r="O257" s="201"/>
      <c r="P257" s="201"/>
      <c r="Q257" s="201"/>
      <c r="R257" s="201"/>
      <c r="S257" s="201"/>
      <c r="T257" s="202"/>
      <c r="AT257" s="203" t="s">
        <v>165</v>
      </c>
      <c r="AU257" s="203" t="s">
        <v>83</v>
      </c>
      <c r="AV257" s="13" t="s">
        <v>83</v>
      </c>
      <c r="AW257" s="13" t="s">
        <v>34</v>
      </c>
      <c r="AX257" s="13" t="s">
        <v>73</v>
      </c>
      <c r="AY257" s="203" t="s">
        <v>153</v>
      </c>
    </row>
    <row r="258" spans="2:51" s="14" customFormat="1" ht="11.25">
      <c r="B258" s="204"/>
      <c r="C258" s="205"/>
      <c r="D258" s="194" t="s">
        <v>165</v>
      </c>
      <c r="E258" s="206" t="s">
        <v>19</v>
      </c>
      <c r="F258" s="207" t="s">
        <v>184</v>
      </c>
      <c r="G258" s="205"/>
      <c r="H258" s="208">
        <v>5</v>
      </c>
      <c r="I258" s="209"/>
      <c r="J258" s="205"/>
      <c r="K258" s="205"/>
      <c r="L258" s="210"/>
      <c r="M258" s="211"/>
      <c r="N258" s="212"/>
      <c r="O258" s="212"/>
      <c r="P258" s="212"/>
      <c r="Q258" s="212"/>
      <c r="R258" s="212"/>
      <c r="S258" s="212"/>
      <c r="T258" s="213"/>
      <c r="AT258" s="214" t="s">
        <v>165</v>
      </c>
      <c r="AU258" s="214" t="s">
        <v>83</v>
      </c>
      <c r="AV258" s="14" t="s">
        <v>161</v>
      </c>
      <c r="AW258" s="14" t="s">
        <v>34</v>
      </c>
      <c r="AX258" s="14" t="s">
        <v>81</v>
      </c>
      <c r="AY258" s="214" t="s">
        <v>153</v>
      </c>
    </row>
    <row r="259" spans="1:65" s="2" customFormat="1" ht="24.2" customHeight="1">
      <c r="A259" s="35"/>
      <c r="B259" s="36"/>
      <c r="C259" s="174" t="s">
        <v>477</v>
      </c>
      <c r="D259" s="174" t="s">
        <v>156</v>
      </c>
      <c r="E259" s="175" t="s">
        <v>478</v>
      </c>
      <c r="F259" s="176" t="s">
        <v>479</v>
      </c>
      <c r="G259" s="177" t="s">
        <v>211</v>
      </c>
      <c r="H259" s="178">
        <v>1</v>
      </c>
      <c r="I259" s="179"/>
      <c r="J259" s="180">
        <f>ROUND(I259*H259,2)</f>
        <v>0</v>
      </c>
      <c r="K259" s="176" t="s">
        <v>206</v>
      </c>
      <c r="L259" s="40"/>
      <c r="M259" s="181" t="s">
        <v>19</v>
      </c>
      <c r="N259" s="182" t="s">
        <v>44</v>
      </c>
      <c r="O259" s="65"/>
      <c r="P259" s="183">
        <f>O259*H259</f>
        <v>0</v>
      </c>
      <c r="Q259" s="183">
        <v>0</v>
      </c>
      <c r="R259" s="183">
        <f>Q259*H259</f>
        <v>0</v>
      </c>
      <c r="S259" s="183">
        <v>5E-05</v>
      </c>
      <c r="T259" s="184">
        <f>S259*H259</f>
        <v>5E-05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185" t="s">
        <v>212</v>
      </c>
      <c r="AT259" s="185" t="s">
        <v>156</v>
      </c>
      <c r="AU259" s="185" t="s">
        <v>83</v>
      </c>
      <c r="AY259" s="18" t="s">
        <v>153</v>
      </c>
      <c r="BE259" s="186">
        <f>IF(N259="základní",J259,0)</f>
        <v>0</v>
      </c>
      <c r="BF259" s="186">
        <f>IF(N259="snížená",J259,0)</f>
        <v>0</v>
      </c>
      <c r="BG259" s="186">
        <f>IF(N259="zákl. přenesená",J259,0)</f>
        <v>0</v>
      </c>
      <c r="BH259" s="186">
        <f>IF(N259="sníž. přenesená",J259,0)</f>
        <v>0</v>
      </c>
      <c r="BI259" s="186">
        <f>IF(N259="nulová",J259,0)</f>
        <v>0</v>
      </c>
      <c r="BJ259" s="18" t="s">
        <v>81</v>
      </c>
      <c r="BK259" s="186">
        <f>ROUND(I259*H259,2)</f>
        <v>0</v>
      </c>
      <c r="BL259" s="18" t="s">
        <v>212</v>
      </c>
      <c r="BM259" s="185" t="s">
        <v>888</v>
      </c>
    </row>
    <row r="260" spans="2:51" s="13" customFormat="1" ht="11.25">
      <c r="B260" s="192"/>
      <c r="C260" s="193"/>
      <c r="D260" s="194" t="s">
        <v>165</v>
      </c>
      <c r="E260" s="195" t="s">
        <v>19</v>
      </c>
      <c r="F260" s="196" t="s">
        <v>889</v>
      </c>
      <c r="G260" s="193"/>
      <c r="H260" s="197">
        <v>1</v>
      </c>
      <c r="I260" s="198"/>
      <c r="J260" s="193"/>
      <c r="K260" s="193"/>
      <c r="L260" s="199"/>
      <c r="M260" s="200"/>
      <c r="N260" s="201"/>
      <c r="O260" s="201"/>
      <c r="P260" s="201"/>
      <c r="Q260" s="201"/>
      <c r="R260" s="201"/>
      <c r="S260" s="201"/>
      <c r="T260" s="202"/>
      <c r="AT260" s="203" t="s">
        <v>165</v>
      </c>
      <c r="AU260" s="203" t="s">
        <v>83</v>
      </c>
      <c r="AV260" s="13" t="s">
        <v>83</v>
      </c>
      <c r="AW260" s="13" t="s">
        <v>34</v>
      </c>
      <c r="AX260" s="13" t="s">
        <v>81</v>
      </c>
      <c r="AY260" s="203" t="s">
        <v>153</v>
      </c>
    </row>
    <row r="261" spans="1:65" s="2" customFormat="1" ht="37.9" customHeight="1">
      <c r="A261" s="35"/>
      <c r="B261" s="36"/>
      <c r="C261" s="174" t="s">
        <v>481</v>
      </c>
      <c r="D261" s="174" t="s">
        <v>156</v>
      </c>
      <c r="E261" s="175" t="s">
        <v>482</v>
      </c>
      <c r="F261" s="176" t="s">
        <v>483</v>
      </c>
      <c r="G261" s="177" t="s">
        <v>211</v>
      </c>
      <c r="H261" s="178">
        <v>4</v>
      </c>
      <c r="I261" s="179"/>
      <c r="J261" s="180">
        <f>ROUND(I261*H261,2)</f>
        <v>0</v>
      </c>
      <c r="K261" s="176" t="s">
        <v>160</v>
      </c>
      <c r="L261" s="40"/>
      <c r="M261" s="181" t="s">
        <v>19</v>
      </c>
      <c r="N261" s="182" t="s">
        <v>44</v>
      </c>
      <c r="O261" s="65"/>
      <c r="P261" s="183">
        <f>O261*H261</f>
        <v>0</v>
      </c>
      <c r="Q261" s="183">
        <v>0</v>
      </c>
      <c r="R261" s="183">
        <f>Q261*H261</f>
        <v>0</v>
      </c>
      <c r="S261" s="183">
        <v>0.002</v>
      </c>
      <c r="T261" s="184">
        <f>S261*H261</f>
        <v>0.008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185" t="s">
        <v>212</v>
      </c>
      <c r="AT261" s="185" t="s">
        <v>156</v>
      </c>
      <c r="AU261" s="185" t="s">
        <v>83</v>
      </c>
      <c r="AY261" s="18" t="s">
        <v>153</v>
      </c>
      <c r="BE261" s="186">
        <f>IF(N261="základní",J261,0)</f>
        <v>0</v>
      </c>
      <c r="BF261" s="186">
        <f>IF(N261="snížená",J261,0)</f>
        <v>0</v>
      </c>
      <c r="BG261" s="186">
        <f>IF(N261="zákl. přenesená",J261,0)</f>
        <v>0</v>
      </c>
      <c r="BH261" s="186">
        <f>IF(N261="sníž. přenesená",J261,0)</f>
        <v>0</v>
      </c>
      <c r="BI261" s="186">
        <f>IF(N261="nulová",J261,0)</f>
        <v>0</v>
      </c>
      <c r="BJ261" s="18" t="s">
        <v>81</v>
      </c>
      <c r="BK261" s="186">
        <f>ROUND(I261*H261,2)</f>
        <v>0</v>
      </c>
      <c r="BL261" s="18" t="s">
        <v>212</v>
      </c>
      <c r="BM261" s="185" t="s">
        <v>890</v>
      </c>
    </row>
    <row r="262" spans="1:47" s="2" customFormat="1" ht="11.25">
      <c r="A262" s="35"/>
      <c r="B262" s="36"/>
      <c r="C262" s="37"/>
      <c r="D262" s="187" t="s">
        <v>163</v>
      </c>
      <c r="E262" s="37"/>
      <c r="F262" s="188" t="s">
        <v>485</v>
      </c>
      <c r="G262" s="37"/>
      <c r="H262" s="37"/>
      <c r="I262" s="189"/>
      <c r="J262" s="37"/>
      <c r="K262" s="37"/>
      <c r="L262" s="40"/>
      <c r="M262" s="190"/>
      <c r="N262" s="191"/>
      <c r="O262" s="65"/>
      <c r="P262" s="65"/>
      <c r="Q262" s="65"/>
      <c r="R262" s="65"/>
      <c r="S262" s="65"/>
      <c r="T262" s="66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T262" s="18" t="s">
        <v>163</v>
      </c>
      <c r="AU262" s="18" t="s">
        <v>83</v>
      </c>
    </row>
    <row r="263" spans="2:51" s="13" customFormat="1" ht="11.25">
      <c r="B263" s="192"/>
      <c r="C263" s="193"/>
      <c r="D263" s="194" t="s">
        <v>165</v>
      </c>
      <c r="E263" s="195" t="s">
        <v>19</v>
      </c>
      <c r="F263" s="196" t="s">
        <v>891</v>
      </c>
      <c r="G263" s="193"/>
      <c r="H263" s="197">
        <v>4</v>
      </c>
      <c r="I263" s="198"/>
      <c r="J263" s="193"/>
      <c r="K263" s="193"/>
      <c r="L263" s="199"/>
      <c r="M263" s="200"/>
      <c r="N263" s="201"/>
      <c r="O263" s="201"/>
      <c r="P263" s="201"/>
      <c r="Q263" s="201"/>
      <c r="R263" s="201"/>
      <c r="S263" s="201"/>
      <c r="T263" s="202"/>
      <c r="AT263" s="203" t="s">
        <v>165</v>
      </c>
      <c r="AU263" s="203" t="s">
        <v>83</v>
      </c>
      <c r="AV263" s="13" t="s">
        <v>83</v>
      </c>
      <c r="AW263" s="13" t="s">
        <v>34</v>
      </c>
      <c r="AX263" s="13" t="s">
        <v>81</v>
      </c>
      <c r="AY263" s="203" t="s">
        <v>153</v>
      </c>
    </row>
    <row r="264" spans="1:65" s="2" customFormat="1" ht="37.9" customHeight="1">
      <c r="A264" s="35"/>
      <c r="B264" s="36"/>
      <c r="C264" s="174" t="s">
        <v>486</v>
      </c>
      <c r="D264" s="174" t="s">
        <v>156</v>
      </c>
      <c r="E264" s="175" t="s">
        <v>487</v>
      </c>
      <c r="F264" s="176" t="s">
        <v>488</v>
      </c>
      <c r="G264" s="177" t="s">
        <v>211</v>
      </c>
      <c r="H264" s="178">
        <v>4</v>
      </c>
      <c r="I264" s="179"/>
      <c r="J264" s="180">
        <f>ROUND(I264*H264,2)</f>
        <v>0</v>
      </c>
      <c r="K264" s="176" t="s">
        <v>160</v>
      </c>
      <c r="L264" s="40"/>
      <c r="M264" s="181" t="s">
        <v>19</v>
      </c>
      <c r="N264" s="182" t="s">
        <v>44</v>
      </c>
      <c r="O264" s="65"/>
      <c r="P264" s="183">
        <f>O264*H264</f>
        <v>0</v>
      </c>
      <c r="Q264" s="183">
        <v>0</v>
      </c>
      <c r="R264" s="183">
        <f>Q264*H264</f>
        <v>0</v>
      </c>
      <c r="S264" s="183">
        <v>0</v>
      </c>
      <c r="T264" s="184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185" t="s">
        <v>212</v>
      </c>
      <c r="AT264" s="185" t="s">
        <v>156</v>
      </c>
      <c r="AU264" s="185" t="s">
        <v>83</v>
      </c>
      <c r="AY264" s="18" t="s">
        <v>153</v>
      </c>
      <c r="BE264" s="186">
        <f>IF(N264="základní",J264,0)</f>
        <v>0</v>
      </c>
      <c r="BF264" s="186">
        <f>IF(N264="snížená",J264,0)</f>
        <v>0</v>
      </c>
      <c r="BG264" s="186">
        <f>IF(N264="zákl. přenesená",J264,0)</f>
        <v>0</v>
      </c>
      <c r="BH264" s="186">
        <f>IF(N264="sníž. přenesená",J264,0)</f>
        <v>0</v>
      </c>
      <c r="BI264" s="186">
        <f>IF(N264="nulová",J264,0)</f>
        <v>0</v>
      </c>
      <c r="BJ264" s="18" t="s">
        <v>81</v>
      </c>
      <c r="BK264" s="186">
        <f>ROUND(I264*H264,2)</f>
        <v>0</v>
      </c>
      <c r="BL264" s="18" t="s">
        <v>212</v>
      </c>
      <c r="BM264" s="185" t="s">
        <v>892</v>
      </c>
    </row>
    <row r="265" spans="1:47" s="2" customFormat="1" ht="11.25">
      <c r="A265" s="35"/>
      <c r="B265" s="36"/>
      <c r="C265" s="37"/>
      <c r="D265" s="187" t="s">
        <v>163</v>
      </c>
      <c r="E265" s="37"/>
      <c r="F265" s="188" t="s">
        <v>490</v>
      </c>
      <c r="G265" s="37"/>
      <c r="H265" s="37"/>
      <c r="I265" s="189"/>
      <c r="J265" s="37"/>
      <c r="K265" s="37"/>
      <c r="L265" s="40"/>
      <c r="M265" s="190"/>
      <c r="N265" s="191"/>
      <c r="O265" s="65"/>
      <c r="P265" s="65"/>
      <c r="Q265" s="65"/>
      <c r="R265" s="65"/>
      <c r="S265" s="65"/>
      <c r="T265" s="66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T265" s="18" t="s">
        <v>163</v>
      </c>
      <c r="AU265" s="18" t="s">
        <v>83</v>
      </c>
    </row>
    <row r="266" spans="2:51" s="13" customFormat="1" ht="11.25">
      <c r="B266" s="192"/>
      <c r="C266" s="193"/>
      <c r="D266" s="194" t="s">
        <v>165</v>
      </c>
      <c r="E266" s="195" t="s">
        <v>19</v>
      </c>
      <c r="F266" s="196" t="s">
        <v>891</v>
      </c>
      <c r="G266" s="193"/>
      <c r="H266" s="197">
        <v>4</v>
      </c>
      <c r="I266" s="198"/>
      <c r="J266" s="193"/>
      <c r="K266" s="193"/>
      <c r="L266" s="199"/>
      <c r="M266" s="200"/>
      <c r="N266" s="201"/>
      <c r="O266" s="201"/>
      <c r="P266" s="201"/>
      <c r="Q266" s="201"/>
      <c r="R266" s="201"/>
      <c r="S266" s="201"/>
      <c r="T266" s="202"/>
      <c r="AT266" s="203" t="s">
        <v>165</v>
      </c>
      <c r="AU266" s="203" t="s">
        <v>83</v>
      </c>
      <c r="AV266" s="13" t="s">
        <v>83</v>
      </c>
      <c r="AW266" s="13" t="s">
        <v>34</v>
      </c>
      <c r="AX266" s="13" t="s">
        <v>81</v>
      </c>
      <c r="AY266" s="203" t="s">
        <v>153</v>
      </c>
    </row>
    <row r="267" spans="1:65" s="2" customFormat="1" ht="24.2" customHeight="1">
      <c r="A267" s="35"/>
      <c r="B267" s="36"/>
      <c r="C267" s="215" t="s">
        <v>491</v>
      </c>
      <c r="D267" s="215" t="s">
        <v>298</v>
      </c>
      <c r="E267" s="216" t="s">
        <v>492</v>
      </c>
      <c r="F267" s="217" t="s">
        <v>493</v>
      </c>
      <c r="G267" s="218" t="s">
        <v>211</v>
      </c>
      <c r="H267" s="219">
        <v>4</v>
      </c>
      <c r="I267" s="220"/>
      <c r="J267" s="221">
        <f>ROUND(I267*H267,2)</f>
        <v>0</v>
      </c>
      <c r="K267" s="217" t="s">
        <v>206</v>
      </c>
      <c r="L267" s="222"/>
      <c r="M267" s="223" t="s">
        <v>19</v>
      </c>
      <c r="N267" s="224" t="s">
        <v>44</v>
      </c>
      <c r="O267" s="65"/>
      <c r="P267" s="183">
        <f>O267*H267</f>
        <v>0</v>
      </c>
      <c r="Q267" s="183">
        <v>0.00034</v>
      </c>
      <c r="R267" s="183">
        <f>Q267*H267</f>
        <v>0.00136</v>
      </c>
      <c r="S267" s="183">
        <v>0</v>
      </c>
      <c r="T267" s="184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185" t="s">
        <v>302</v>
      </c>
      <c r="AT267" s="185" t="s">
        <v>298</v>
      </c>
      <c r="AU267" s="185" t="s">
        <v>83</v>
      </c>
      <c r="AY267" s="18" t="s">
        <v>153</v>
      </c>
      <c r="BE267" s="186">
        <f>IF(N267="základní",J267,0)</f>
        <v>0</v>
      </c>
      <c r="BF267" s="186">
        <f>IF(N267="snížená",J267,0)</f>
        <v>0</v>
      </c>
      <c r="BG267" s="186">
        <f>IF(N267="zákl. přenesená",J267,0)</f>
        <v>0</v>
      </c>
      <c r="BH267" s="186">
        <f>IF(N267="sníž. přenesená",J267,0)</f>
        <v>0</v>
      </c>
      <c r="BI267" s="186">
        <f>IF(N267="nulová",J267,0)</f>
        <v>0</v>
      </c>
      <c r="BJ267" s="18" t="s">
        <v>81</v>
      </c>
      <c r="BK267" s="186">
        <f>ROUND(I267*H267,2)</f>
        <v>0</v>
      </c>
      <c r="BL267" s="18" t="s">
        <v>212</v>
      </c>
      <c r="BM267" s="185" t="s">
        <v>893</v>
      </c>
    </row>
    <row r="268" spans="1:65" s="2" customFormat="1" ht="44.25" customHeight="1">
      <c r="A268" s="35"/>
      <c r="B268" s="36"/>
      <c r="C268" s="174" t="s">
        <v>495</v>
      </c>
      <c r="D268" s="174" t="s">
        <v>156</v>
      </c>
      <c r="E268" s="175" t="s">
        <v>496</v>
      </c>
      <c r="F268" s="176" t="s">
        <v>497</v>
      </c>
      <c r="G268" s="177" t="s">
        <v>211</v>
      </c>
      <c r="H268" s="178">
        <v>1</v>
      </c>
      <c r="I268" s="179"/>
      <c r="J268" s="180">
        <f>ROUND(I268*H268,2)</f>
        <v>0</v>
      </c>
      <c r="K268" s="176" t="s">
        <v>160</v>
      </c>
      <c r="L268" s="40"/>
      <c r="M268" s="181" t="s">
        <v>19</v>
      </c>
      <c r="N268" s="182" t="s">
        <v>44</v>
      </c>
      <c r="O268" s="65"/>
      <c r="P268" s="183">
        <f>O268*H268</f>
        <v>0</v>
      </c>
      <c r="Q268" s="183">
        <v>0</v>
      </c>
      <c r="R268" s="183">
        <f>Q268*H268</f>
        <v>0</v>
      </c>
      <c r="S268" s="183">
        <v>0</v>
      </c>
      <c r="T268" s="184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185" t="s">
        <v>212</v>
      </c>
      <c r="AT268" s="185" t="s">
        <v>156</v>
      </c>
      <c r="AU268" s="185" t="s">
        <v>83</v>
      </c>
      <c r="AY268" s="18" t="s">
        <v>153</v>
      </c>
      <c r="BE268" s="186">
        <f>IF(N268="základní",J268,0)</f>
        <v>0</v>
      </c>
      <c r="BF268" s="186">
        <f>IF(N268="snížená",J268,0)</f>
        <v>0</v>
      </c>
      <c r="BG268" s="186">
        <f>IF(N268="zákl. přenesená",J268,0)</f>
        <v>0</v>
      </c>
      <c r="BH268" s="186">
        <f>IF(N268="sníž. přenesená",J268,0)</f>
        <v>0</v>
      </c>
      <c r="BI268" s="186">
        <f>IF(N268="nulová",J268,0)</f>
        <v>0</v>
      </c>
      <c r="BJ268" s="18" t="s">
        <v>81</v>
      </c>
      <c r="BK268" s="186">
        <f>ROUND(I268*H268,2)</f>
        <v>0</v>
      </c>
      <c r="BL268" s="18" t="s">
        <v>212</v>
      </c>
      <c r="BM268" s="185" t="s">
        <v>894</v>
      </c>
    </row>
    <row r="269" spans="1:47" s="2" customFormat="1" ht="11.25">
      <c r="A269" s="35"/>
      <c r="B269" s="36"/>
      <c r="C269" s="37"/>
      <c r="D269" s="187" t="s">
        <v>163</v>
      </c>
      <c r="E269" s="37"/>
      <c r="F269" s="188" t="s">
        <v>499</v>
      </c>
      <c r="G269" s="37"/>
      <c r="H269" s="37"/>
      <c r="I269" s="189"/>
      <c r="J269" s="37"/>
      <c r="K269" s="37"/>
      <c r="L269" s="40"/>
      <c r="M269" s="190"/>
      <c r="N269" s="191"/>
      <c r="O269" s="65"/>
      <c r="P269" s="65"/>
      <c r="Q269" s="65"/>
      <c r="R269" s="65"/>
      <c r="S269" s="65"/>
      <c r="T269" s="66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T269" s="18" t="s">
        <v>163</v>
      </c>
      <c r="AU269" s="18" t="s">
        <v>83</v>
      </c>
    </row>
    <row r="270" spans="2:51" s="13" customFormat="1" ht="11.25">
      <c r="B270" s="192"/>
      <c r="C270" s="193"/>
      <c r="D270" s="194" t="s">
        <v>165</v>
      </c>
      <c r="E270" s="195" t="s">
        <v>19</v>
      </c>
      <c r="F270" s="196" t="s">
        <v>895</v>
      </c>
      <c r="G270" s="193"/>
      <c r="H270" s="197">
        <v>1</v>
      </c>
      <c r="I270" s="198"/>
      <c r="J270" s="193"/>
      <c r="K270" s="193"/>
      <c r="L270" s="199"/>
      <c r="M270" s="200"/>
      <c r="N270" s="201"/>
      <c r="O270" s="201"/>
      <c r="P270" s="201"/>
      <c r="Q270" s="201"/>
      <c r="R270" s="201"/>
      <c r="S270" s="201"/>
      <c r="T270" s="202"/>
      <c r="AT270" s="203" t="s">
        <v>165</v>
      </c>
      <c r="AU270" s="203" t="s">
        <v>83</v>
      </c>
      <c r="AV270" s="13" t="s">
        <v>83</v>
      </c>
      <c r="AW270" s="13" t="s">
        <v>34</v>
      </c>
      <c r="AX270" s="13" t="s">
        <v>81</v>
      </c>
      <c r="AY270" s="203" t="s">
        <v>153</v>
      </c>
    </row>
    <row r="271" spans="1:65" s="2" customFormat="1" ht="24.2" customHeight="1">
      <c r="A271" s="35"/>
      <c r="B271" s="36"/>
      <c r="C271" s="215" t="s">
        <v>501</v>
      </c>
      <c r="D271" s="215" t="s">
        <v>298</v>
      </c>
      <c r="E271" s="216" t="s">
        <v>502</v>
      </c>
      <c r="F271" s="217" t="s">
        <v>503</v>
      </c>
      <c r="G271" s="218" t="s">
        <v>211</v>
      </c>
      <c r="H271" s="219">
        <v>1</v>
      </c>
      <c r="I271" s="220"/>
      <c r="J271" s="221">
        <f>ROUND(I271*H271,2)</f>
        <v>0</v>
      </c>
      <c r="K271" s="217" t="s">
        <v>160</v>
      </c>
      <c r="L271" s="222"/>
      <c r="M271" s="223" t="s">
        <v>19</v>
      </c>
      <c r="N271" s="224" t="s">
        <v>44</v>
      </c>
      <c r="O271" s="65"/>
      <c r="P271" s="183">
        <f>O271*H271</f>
        <v>0</v>
      </c>
      <c r="Q271" s="183">
        <v>9E-05</v>
      </c>
      <c r="R271" s="183">
        <f>Q271*H271</f>
        <v>9E-05</v>
      </c>
      <c r="S271" s="183">
        <v>0</v>
      </c>
      <c r="T271" s="184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185" t="s">
        <v>302</v>
      </c>
      <c r="AT271" s="185" t="s">
        <v>298</v>
      </c>
      <c r="AU271" s="185" t="s">
        <v>83</v>
      </c>
      <c r="AY271" s="18" t="s">
        <v>153</v>
      </c>
      <c r="BE271" s="186">
        <f>IF(N271="základní",J271,0)</f>
        <v>0</v>
      </c>
      <c r="BF271" s="186">
        <f>IF(N271="snížená",J271,0)</f>
        <v>0</v>
      </c>
      <c r="BG271" s="186">
        <f>IF(N271="zákl. přenesená",J271,0)</f>
        <v>0</v>
      </c>
      <c r="BH271" s="186">
        <f>IF(N271="sníž. přenesená",J271,0)</f>
        <v>0</v>
      </c>
      <c r="BI271" s="186">
        <f>IF(N271="nulová",J271,0)</f>
        <v>0</v>
      </c>
      <c r="BJ271" s="18" t="s">
        <v>81</v>
      </c>
      <c r="BK271" s="186">
        <f>ROUND(I271*H271,2)</f>
        <v>0</v>
      </c>
      <c r="BL271" s="18" t="s">
        <v>212</v>
      </c>
      <c r="BM271" s="185" t="s">
        <v>896</v>
      </c>
    </row>
    <row r="272" spans="1:65" s="2" customFormat="1" ht="49.15" customHeight="1">
      <c r="A272" s="35"/>
      <c r="B272" s="36"/>
      <c r="C272" s="174" t="s">
        <v>505</v>
      </c>
      <c r="D272" s="174" t="s">
        <v>156</v>
      </c>
      <c r="E272" s="175" t="s">
        <v>506</v>
      </c>
      <c r="F272" s="176" t="s">
        <v>507</v>
      </c>
      <c r="G272" s="177" t="s">
        <v>211</v>
      </c>
      <c r="H272" s="178">
        <v>3</v>
      </c>
      <c r="I272" s="179"/>
      <c r="J272" s="180">
        <f>ROUND(I272*H272,2)</f>
        <v>0</v>
      </c>
      <c r="K272" s="176" t="s">
        <v>160</v>
      </c>
      <c r="L272" s="40"/>
      <c r="M272" s="181" t="s">
        <v>19</v>
      </c>
      <c r="N272" s="182" t="s">
        <v>44</v>
      </c>
      <c r="O272" s="65"/>
      <c r="P272" s="183">
        <f>O272*H272</f>
        <v>0</v>
      </c>
      <c r="Q272" s="183">
        <v>0</v>
      </c>
      <c r="R272" s="183">
        <f>Q272*H272</f>
        <v>0</v>
      </c>
      <c r="S272" s="183">
        <v>0</v>
      </c>
      <c r="T272" s="184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185" t="s">
        <v>212</v>
      </c>
      <c r="AT272" s="185" t="s">
        <v>156</v>
      </c>
      <c r="AU272" s="185" t="s">
        <v>83</v>
      </c>
      <c r="AY272" s="18" t="s">
        <v>153</v>
      </c>
      <c r="BE272" s="186">
        <f>IF(N272="základní",J272,0)</f>
        <v>0</v>
      </c>
      <c r="BF272" s="186">
        <f>IF(N272="snížená",J272,0)</f>
        <v>0</v>
      </c>
      <c r="BG272" s="186">
        <f>IF(N272="zákl. přenesená",J272,0)</f>
        <v>0</v>
      </c>
      <c r="BH272" s="186">
        <f>IF(N272="sníž. přenesená",J272,0)</f>
        <v>0</v>
      </c>
      <c r="BI272" s="186">
        <f>IF(N272="nulová",J272,0)</f>
        <v>0</v>
      </c>
      <c r="BJ272" s="18" t="s">
        <v>81</v>
      </c>
      <c r="BK272" s="186">
        <f>ROUND(I272*H272,2)</f>
        <v>0</v>
      </c>
      <c r="BL272" s="18" t="s">
        <v>212</v>
      </c>
      <c r="BM272" s="185" t="s">
        <v>897</v>
      </c>
    </row>
    <row r="273" spans="1:47" s="2" customFormat="1" ht="11.25">
      <c r="A273" s="35"/>
      <c r="B273" s="36"/>
      <c r="C273" s="37"/>
      <c r="D273" s="187" t="s">
        <v>163</v>
      </c>
      <c r="E273" s="37"/>
      <c r="F273" s="188" t="s">
        <v>509</v>
      </c>
      <c r="G273" s="37"/>
      <c r="H273" s="37"/>
      <c r="I273" s="189"/>
      <c r="J273" s="37"/>
      <c r="K273" s="37"/>
      <c r="L273" s="40"/>
      <c r="M273" s="190"/>
      <c r="N273" s="191"/>
      <c r="O273" s="65"/>
      <c r="P273" s="65"/>
      <c r="Q273" s="65"/>
      <c r="R273" s="65"/>
      <c r="S273" s="65"/>
      <c r="T273" s="66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T273" s="18" t="s">
        <v>163</v>
      </c>
      <c r="AU273" s="18" t="s">
        <v>83</v>
      </c>
    </row>
    <row r="274" spans="2:51" s="13" customFormat="1" ht="22.5">
      <c r="B274" s="192"/>
      <c r="C274" s="193"/>
      <c r="D274" s="194" t="s">
        <v>165</v>
      </c>
      <c r="E274" s="195" t="s">
        <v>19</v>
      </c>
      <c r="F274" s="196" t="s">
        <v>898</v>
      </c>
      <c r="G274" s="193"/>
      <c r="H274" s="197">
        <v>3</v>
      </c>
      <c r="I274" s="198"/>
      <c r="J274" s="193"/>
      <c r="K274" s="193"/>
      <c r="L274" s="199"/>
      <c r="M274" s="200"/>
      <c r="N274" s="201"/>
      <c r="O274" s="201"/>
      <c r="P274" s="201"/>
      <c r="Q274" s="201"/>
      <c r="R274" s="201"/>
      <c r="S274" s="201"/>
      <c r="T274" s="202"/>
      <c r="AT274" s="203" t="s">
        <v>165</v>
      </c>
      <c r="AU274" s="203" t="s">
        <v>83</v>
      </c>
      <c r="AV274" s="13" t="s">
        <v>83</v>
      </c>
      <c r="AW274" s="13" t="s">
        <v>34</v>
      </c>
      <c r="AX274" s="13" t="s">
        <v>81</v>
      </c>
      <c r="AY274" s="203" t="s">
        <v>153</v>
      </c>
    </row>
    <row r="275" spans="1:65" s="2" customFormat="1" ht="24.2" customHeight="1">
      <c r="A275" s="35"/>
      <c r="B275" s="36"/>
      <c r="C275" s="215" t="s">
        <v>511</v>
      </c>
      <c r="D275" s="215" t="s">
        <v>298</v>
      </c>
      <c r="E275" s="216" t="s">
        <v>512</v>
      </c>
      <c r="F275" s="217" t="s">
        <v>513</v>
      </c>
      <c r="G275" s="218" t="s">
        <v>211</v>
      </c>
      <c r="H275" s="219">
        <v>2</v>
      </c>
      <c r="I275" s="220"/>
      <c r="J275" s="221">
        <f>ROUND(I275*H275,2)</f>
        <v>0</v>
      </c>
      <c r="K275" s="217" t="s">
        <v>160</v>
      </c>
      <c r="L275" s="222"/>
      <c r="M275" s="223" t="s">
        <v>19</v>
      </c>
      <c r="N275" s="224" t="s">
        <v>44</v>
      </c>
      <c r="O275" s="65"/>
      <c r="P275" s="183">
        <f>O275*H275</f>
        <v>0</v>
      </c>
      <c r="Q275" s="183">
        <v>8E-05</v>
      </c>
      <c r="R275" s="183">
        <f>Q275*H275</f>
        <v>0.00016</v>
      </c>
      <c r="S275" s="183">
        <v>0</v>
      </c>
      <c r="T275" s="184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185" t="s">
        <v>302</v>
      </c>
      <c r="AT275" s="185" t="s">
        <v>298</v>
      </c>
      <c r="AU275" s="185" t="s">
        <v>83</v>
      </c>
      <c r="AY275" s="18" t="s">
        <v>153</v>
      </c>
      <c r="BE275" s="186">
        <f>IF(N275="základní",J275,0)</f>
        <v>0</v>
      </c>
      <c r="BF275" s="186">
        <f>IF(N275="snížená",J275,0)</f>
        <v>0</v>
      </c>
      <c r="BG275" s="186">
        <f>IF(N275="zákl. přenesená",J275,0)</f>
        <v>0</v>
      </c>
      <c r="BH275" s="186">
        <f>IF(N275="sníž. přenesená",J275,0)</f>
        <v>0</v>
      </c>
      <c r="BI275" s="186">
        <f>IF(N275="nulová",J275,0)</f>
        <v>0</v>
      </c>
      <c r="BJ275" s="18" t="s">
        <v>81</v>
      </c>
      <c r="BK275" s="186">
        <f>ROUND(I275*H275,2)</f>
        <v>0</v>
      </c>
      <c r="BL275" s="18" t="s">
        <v>212</v>
      </c>
      <c r="BM275" s="185" t="s">
        <v>899</v>
      </c>
    </row>
    <row r="276" spans="1:65" s="2" customFormat="1" ht="24.2" customHeight="1">
      <c r="A276" s="35"/>
      <c r="B276" s="36"/>
      <c r="C276" s="215" t="s">
        <v>515</v>
      </c>
      <c r="D276" s="215" t="s">
        <v>298</v>
      </c>
      <c r="E276" s="216" t="s">
        <v>900</v>
      </c>
      <c r="F276" s="217" t="s">
        <v>901</v>
      </c>
      <c r="G276" s="218" t="s">
        <v>211</v>
      </c>
      <c r="H276" s="219">
        <v>1</v>
      </c>
      <c r="I276" s="220"/>
      <c r="J276" s="221">
        <f>ROUND(I276*H276,2)</f>
        <v>0</v>
      </c>
      <c r="K276" s="217" t="s">
        <v>160</v>
      </c>
      <c r="L276" s="222"/>
      <c r="M276" s="223" t="s">
        <v>19</v>
      </c>
      <c r="N276" s="224" t="s">
        <v>44</v>
      </c>
      <c r="O276" s="65"/>
      <c r="P276" s="183">
        <f>O276*H276</f>
        <v>0</v>
      </c>
      <c r="Q276" s="183">
        <v>8E-05</v>
      </c>
      <c r="R276" s="183">
        <f>Q276*H276</f>
        <v>8E-05</v>
      </c>
      <c r="S276" s="183">
        <v>0</v>
      </c>
      <c r="T276" s="184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185" t="s">
        <v>302</v>
      </c>
      <c r="AT276" s="185" t="s">
        <v>298</v>
      </c>
      <c r="AU276" s="185" t="s">
        <v>83</v>
      </c>
      <c r="AY276" s="18" t="s">
        <v>153</v>
      </c>
      <c r="BE276" s="186">
        <f>IF(N276="základní",J276,0)</f>
        <v>0</v>
      </c>
      <c r="BF276" s="186">
        <f>IF(N276="snížená",J276,0)</f>
        <v>0</v>
      </c>
      <c r="BG276" s="186">
        <f>IF(N276="zákl. přenesená",J276,0)</f>
        <v>0</v>
      </c>
      <c r="BH276" s="186">
        <f>IF(N276="sníž. přenesená",J276,0)</f>
        <v>0</v>
      </c>
      <c r="BI276" s="186">
        <f>IF(N276="nulová",J276,0)</f>
        <v>0</v>
      </c>
      <c r="BJ276" s="18" t="s">
        <v>81</v>
      </c>
      <c r="BK276" s="186">
        <f>ROUND(I276*H276,2)</f>
        <v>0</v>
      </c>
      <c r="BL276" s="18" t="s">
        <v>212</v>
      </c>
      <c r="BM276" s="185" t="s">
        <v>902</v>
      </c>
    </row>
    <row r="277" spans="1:65" s="2" customFormat="1" ht="16.5" customHeight="1">
      <c r="A277" s="35"/>
      <c r="B277" s="36"/>
      <c r="C277" s="215" t="s">
        <v>519</v>
      </c>
      <c r="D277" s="215" t="s">
        <v>298</v>
      </c>
      <c r="E277" s="216" t="s">
        <v>516</v>
      </c>
      <c r="F277" s="217" t="s">
        <v>517</v>
      </c>
      <c r="G277" s="218" t="s">
        <v>211</v>
      </c>
      <c r="H277" s="219">
        <v>3</v>
      </c>
      <c r="I277" s="220"/>
      <c r="J277" s="221">
        <f>ROUND(I277*H277,2)</f>
        <v>0</v>
      </c>
      <c r="K277" s="217" t="s">
        <v>160</v>
      </c>
      <c r="L277" s="222"/>
      <c r="M277" s="223" t="s">
        <v>19</v>
      </c>
      <c r="N277" s="224" t="s">
        <v>44</v>
      </c>
      <c r="O277" s="65"/>
      <c r="P277" s="183">
        <f>O277*H277</f>
        <v>0</v>
      </c>
      <c r="Q277" s="183">
        <v>1E-05</v>
      </c>
      <c r="R277" s="183">
        <f>Q277*H277</f>
        <v>3.0000000000000004E-05</v>
      </c>
      <c r="S277" s="183">
        <v>0</v>
      </c>
      <c r="T277" s="184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185" t="s">
        <v>302</v>
      </c>
      <c r="AT277" s="185" t="s">
        <v>298</v>
      </c>
      <c r="AU277" s="185" t="s">
        <v>83</v>
      </c>
      <c r="AY277" s="18" t="s">
        <v>153</v>
      </c>
      <c r="BE277" s="186">
        <f>IF(N277="základní",J277,0)</f>
        <v>0</v>
      </c>
      <c r="BF277" s="186">
        <f>IF(N277="snížená",J277,0)</f>
        <v>0</v>
      </c>
      <c r="BG277" s="186">
        <f>IF(N277="zákl. přenesená",J277,0)</f>
        <v>0</v>
      </c>
      <c r="BH277" s="186">
        <f>IF(N277="sníž. přenesená",J277,0)</f>
        <v>0</v>
      </c>
      <c r="BI277" s="186">
        <f>IF(N277="nulová",J277,0)</f>
        <v>0</v>
      </c>
      <c r="BJ277" s="18" t="s">
        <v>81</v>
      </c>
      <c r="BK277" s="186">
        <f>ROUND(I277*H277,2)</f>
        <v>0</v>
      </c>
      <c r="BL277" s="18" t="s">
        <v>212</v>
      </c>
      <c r="BM277" s="185" t="s">
        <v>903</v>
      </c>
    </row>
    <row r="278" spans="1:65" s="2" customFormat="1" ht="49.15" customHeight="1">
      <c r="A278" s="35"/>
      <c r="B278" s="36"/>
      <c r="C278" s="174" t="s">
        <v>525</v>
      </c>
      <c r="D278" s="174" t="s">
        <v>156</v>
      </c>
      <c r="E278" s="175" t="s">
        <v>520</v>
      </c>
      <c r="F278" s="176" t="s">
        <v>521</v>
      </c>
      <c r="G278" s="177" t="s">
        <v>211</v>
      </c>
      <c r="H278" s="178">
        <v>2</v>
      </c>
      <c r="I278" s="179"/>
      <c r="J278" s="180">
        <f>ROUND(I278*H278,2)</f>
        <v>0</v>
      </c>
      <c r="K278" s="176" t="s">
        <v>160</v>
      </c>
      <c r="L278" s="40"/>
      <c r="M278" s="181" t="s">
        <v>19</v>
      </c>
      <c r="N278" s="182" t="s">
        <v>44</v>
      </c>
      <c r="O278" s="65"/>
      <c r="P278" s="183">
        <f>O278*H278</f>
        <v>0</v>
      </c>
      <c r="Q278" s="183">
        <v>0</v>
      </c>
      <c r="R278" s="183">
        <f>Q278*H278</f>
        <v>0</v>
      </c>
      <c r="S278" s="183">
        <v>0</v>
      </c>
      <c r="T278" s="184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185" t="s">
        <v>212</v>
      </c>
      <c r="AT278" s="185" t="s">
        <v>156</v>
      </c>
      <c r="AU278" s="185" t="s">
        <v>83</v>
      </c>
      <c r="AY278" s="18" t="s">
        <v>153</v>
      </c>
      <c r="BE278" s="186">
        <f>IF(N278="základní",J278,0)</f>
        <v>0</v>
      </c>
      <c r="BF278" s="186">
        <f>IF(N278="snížená",J278,0)</f>
        <v>0</v>
      </c>
      <c r="BG278" s="186">
        <f>IF(N278="zákl. přenesená",J278,0)</f>
        <v>0</v>
      </c>
      <c r="BH278" s="186">
        <f>IF(N278="sníž. přenesená",J278,0)</f>
        <v>0</v>
      </c>
      <c r="BI278" s="186">
        <f>IF(N278="nulová",J278,0)</f>
        <v>0</v>
      </c>
      <c r="BJ278" s="18" t="s">
        <v>81</v>
      </c>
      <c r="BK278" s="186">
        <f>ROUND(I278*H278,2)</f>
        <v>0</v>
      </c>
      <c r="BL278" s="18" t="s">
        <v>212</v>
      </c>
      <c r="BM278" s="185" t="s">
        <v>904</v>
      </c>
    </row>
    <row r="279" spans="1:47" s="2" customFormat="1" ht="11.25">
      <c r="A279" s="35"/>
      <c r="B279" s="36"/>
      <c r="C279" s="37"/>
      <c r="D279" s="187" t="s">
        <v>163</v>
      </c>
      <c r="E279" s="37"/>
      <c r="F279" s="188" t="s">
        <v>523</v>
      </c>
      <c r="G279" s="37"/>
      <c r="H279" s="37"/>
      <c r="I279" s="189"/>
      <c r="J279" s="37"/>
      <c r="K279" s="37"/>
      <c r="L279" s="40"/>
      <c r="M279" s="190"/>
      <c r="N279" s="191"/>
      <c r="O279" s="65"/>
      <c r="P279" s="65"/>
      <c r="Q279" s="65"/>
      <c r="R279" s="65"/>
      <c r="S279" s="65"/>
      <c r="T279" s="66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T279" s="18" t="s">
        <v>163</v>
      </c>
      <c r="AU279" s="18" t="s">
        <v>83</v>
      </c>
    </row>
    <row r="280" spans="2:51" s="13" customFormat="1" ht="11.25">
      <c r="B280" s="192"/>
      <c r="C280" s="193"/>
      <c r="D280" s="194" t="s">
        <v>165</v>
      </c>
      <c r="E280" s="195" t="s">
        <v>19</v>
      </c>
      <c r="F280" s="196" t="s">
        <v>524</v>
      </c>
      <c r="G280" s="193"/>
      <c r="H280" s="197">
        <v>2</v>
      </c>
      <c r="I280" s="198"/>
      <c r="J280" s="193"/>
      <c r="K280" s="193"/>
      <c r="L280" s="199"/>
      <c r="M280" s="200"/>
      <c r="N280" s="201"/>
      <c r="O280" s="201"/>
      <c r="P280" s="201"/>
      <c r="Q280" s="201"/>
      <c r="R280" s="201"/>
      <c r="S280" s="201"/>
      <c r="T280" s="202"/>
      <c r="AT280" s="203" t="s">
        <v>165</v>
      </c>
      <c r="AU280" s="203" t="s">
        <v>83</v>
      </c>
      <c r="AV280" s="13" t="s">
        <v>83</v>
      </c>
      <c r="AW280" s="13" t="s">
        <v>34</v>
      </c>
      <c r="AX280" s="13" t="s">
        <v>81</v>
      </c>
      <c r="AY280" s="203" t="s">
        <v>153</v>
      </c>
    </row>
    <row r="281" spans="1:65" s="2" customFormat="1" ht="24.2" customHeight="1">
      <c r="A281" s="35"/>
      <c r="B281" s="36"/>
      <c r="C281" s="215" t="s">
        <v>529</v>
      </c>
      <c r="D281" s="215" t="s">
        <v>298</v>
      </c>
      <c r="E281" s="216" t="s">
        <v>526</v>
      </c>
      <c r="F281" s="217" t="s">
        <v>527</v>
      </c>
      <c r="G281" s="218" t="s">
        <v>211</v>
      </c>
      <c r="H281" s="219">
        <v>2</v>
      </c>
      <c r="I281" s="220"/>
      <c r="J281" s="221">
        <f>ROUND(I281*H281,2)</f>
        <v>0</v>
      </c>
      <c r="K281" s="217" t="s">
        <v>160</v>
      </c>
      <c r="L281" s="222"/>
      <c r="M281" s="223" t="s">
        <v>19</v>
      </c>
      <c r="N281" s="224" t="s">
        <v>44</v>
      </c>
      <c r="O281" s="65"/>
      <c r="P281" s="183">
        <f>O281*H281</f>
        <v>0</v>
      </c>
      <c r="Q281" s="183">
        <v>4E-05</v>
      </c>
      <c r="R281" s="183">
        <f>Q281*H281</f>
        <v>8E-05</v>
      </c>
      <c r="S281" s="183">
        <v>0</v>
      </c>
      <c r="T281" s="184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185" t="s">
        <v>302</v>
      </c>
      <c r="AT281" s="185" t="s">
        <v>298</v>
      </c>
      <c r="AU281" s="185" t="s">
        <v>83</v>
      </c>
      <c r="AY281" s="18" t="s">
        <v>153</v>
      </c>
      <c r="BE281" s="186">
        <f>IF(N281="základní",J281,0)</f>
        <v>0</v>
      </c>
      <c r="BF281" s="186">
        <f>IF(N281="snížená",J281,0)</f>
        <v>0</v>
      </c>
      <c r="BG281" s="186">
        <f>IF(N281="zákl. přenesená",J281,0)</f>
        <v>0</v>
      </c>
      <c r="BH281" s="186">
        <f>IF(N281="sníž. přenesená",J281,0)</f>
        <v>0</v>
      </c>
      <c r="BI281" s="186">
        <f>IF(N281="nulová",J281,0)</f>
        <v>0</v>
      </c>
      <c r="BJ281" s="18" t="s">
        <v>81</v>
      </c>
      <c r="BK281" s="186">
        <f>ROUND(I281*H281,2)</f>
        <v>0</v>
      </c>
      <c r="BL281" s="18" t="s">
        <v>212</v>
      </c>
      <c r="BM281" s="185" t="s">
        <v>905</v>
      </c>
    </row>
    <row r="282" spans="1:65" s="2" customFormat="1" ht="49.15" customHeight="1">
      <c r="A282" s="35"/>
      <c r="B282" s="36"/>
      <c r="C282" s="174" t="s">
        <v>536</v>
      </c>
      <c r="D282" s="174" t="s">
        <v>156</v>
      </c>
      <c r="E282" s="175" t="s">
        <v>762</v>
      </c>
      <c r="F282" s="176" t="s">
        <v>763</v>
      </c>
      <c r="G282" s="177" t="s">
        <v>249</v>
      </c>
      <c r="H282" s="178">
        <v>0.002</v>
      </c>
      <c r="I282" s="179"/>
      <c r="J282" s="180">
        <f>ROUND(I282*H282,2)</f>
        <v>0</v>
      </c>
      <c r="K282" s="176" t="s">
        <v>160</v>
      </c>
      <c r="L282" s="40"/>
      <c r="M282" s="181" t="s">
        <v>19</v>
      </c>
      <c r="N282" s="182" t="s">
        <v>44</v>
      </c>
      <c r="O282" s="65"/>
      <c r="P282" s="183">
        <f>O282*H282</f>
        <v>0</v>
      </c>
      <c r="Q282" s="183">
        <v>0</v>
      </c>
      <c r="R282" s="183">
        <f>Q282*H282</f>
        <v>0</v>
      </c>
      <c r="S282" s="183">
        <v>0</v>
      </c>
      <c r="T282" s="184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185" t="s">
        <v>212</v>
      </c>
      <c r="AT282" s="185" t="s">
        <v>156</v>
      </c>
      <c r="AU282" s="185" t="s">
        <v>83</v>
      </c>
      <c r="AY282" s="18" t="s">
        <v>153</v>
      </c>
      <c r="BE282" s="186">
        <f>IF(N282="základní",J282,0)</f>
        <v>0</v>
      </c>
      <c r="BF282" s="186">
        <f>IF(N282="snížená",J282,0)</f>
        <v>0</v>
      </c>
      <c r="BG282" s="186">
        <f>IF(N282="zákl. přenesená",J282,0)</f>
        <v>0</v>
      </c>
      <c r="BH282" s="186">
        <f>IF(N282="sníž. přenesená",J282,0)</f>
        <v>0</v>
      </c>
      <c r="BI282" s="186">
        <f>IF(N282="nulová",J282,0)</f>
        <v>0</v>
      </c>
      <c r="BJ282" s="18" t="s">
        <v>81</v>
      </c>
      <c r="BK282" s="186">
        <f>ROUND(I282*H282,2)</f>
        <v>0</v>
      </c>
      <c r="BL282" s="18" t="s">
        <v>212</v>
      </c>
      <c r="BM282" s="185" t="s">
        <v>971</v>
      </c>
    </row>
    <row r="283" spans="1:47" s="2" customFormat="1" ht="11.25">
      <c r="A283" s="35"/>
      <c r="B283" s="36"/>
      <c r="C283" s="37"/>
      <c r="D283" s="187" t="s">
        <v>163</v>
      </c>
      <c r="E283" s="37"/>
      <c r="F283" s="188" t="s">
        <v>765</v>
      </c>
      <c r="G283" s="37"/>
      <c r="H283" s="37"/>
      <c r="I283" s="189"/>
      <c r="J283" s="37"/>
      <c r="K283" s="37"/>
      <c r="L283" s="40"/>
      <c r="M283" s="190"/>
      <c r="N283" s="191"/>
      <c r="O283" s="65"/>
      <c r="P283" s="65"/>
      <c r="Q283" s="65"/>
      <c r="R283" s="65"/>
      <c r="S283" s="65"/>
      <c r="T283" s="66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T283" s="18" t="s">
        <v>163</v>
      </c>
      <c r="AU283" s="18" t="s">
        <v>83</v>
      </c>
    </row>
    <row r="284" spans="2:63" s="12" customFormat="1" ht="22.9" customHeight="1">
      <c r="B284" s="158"/>
      <c r="C284" s="159"/>
      <c r="D284" s="160" t="s">
        <v>72</v>
      </c>
      <c r="E284" s="172" t="s">
        <v>534</v>
      </c>
      <c r="F284" s="172" t="s">
        <v>535</v>
      </c>
      <c r="G284" s="159"/>
      <c r="H284" s="159"/>
      <c r="I284" s="162"/>
      <c r="J284" s="173">
        <f>BK284</f>
        <v>0</v>
      </c>
      <c r="K284" s="159"/>
      <c r="L284" s="164"/>
      <c r="M284" s="165"/>
      <c r="N284" s="166"/>
      <c r="O284" s="166"/>
      <c r="P284" s="167">
        <f>SUM(P285:P293)</f>
        <v>0</v>
      </c>
      <c r="Q284" s="166"/>
      <c r="R284" s="167">
        <f>SUM(R285:R293)</f>
        <v>0.0006</v>
      </c>
      <c r="S284" s="166"/>
      <c r="T284" s="168">
        <f>SUM(T285:T293)</f>
        <v>0.0004</v>
      </c>
      <c r="AR284" s="169" t="s">
        <v>83</v>
      </c>
      <c r="AT284" s="170" t="s">
        <v>72</v>
      </c>
      <c r="AU284" s="170" t="s">
        <v>81</v>
      </c>
      <c r="AY284" s="169" t="s">
        <v>153</v>
      </c>
      <c r="BK284" s="171">
        <f>SUM(BK285:BK293)</f>
        <v>0</v>
      </c>
    </row>
    <row r="285" spans="1:65" s="2" customFormat="1" ht="24.2" customHeight="1">
      <c r="A285" s="35"/>
      <c r="B285" s="36"/>
      <c r="C285" s="174" t="s">
        <v>542</v>
      </c>
      <c r="D285" s="174" t="s">
        <v>156</v>
      </c>
      <c r="E285" s="175" t="s">
        <v>537</v>
      </c>
      <c r="F285" s="176" t="s">
        <v>538</v>
      </c>
      <c r="G285" s="177" t="s">
        <v>211</v>
      </c>
      <c r="H285" s="178">
        <v>2</v>
      </c>
      <c r="I285" s="179"/>
      <c r="J285" s="180">
        <f>ROUND(I285*H285,2)</f>
        <v>0</v>
      </c>
      <c r="K285" s="176" t="s">
        <v>160</v>
      </c>
      <c r="L285" s="40"/>
      <c r="M285" s="181" t="s">
        <v>19</v>
      </c>
      <c r="N285" s="182" t="s">
        <v>44</v>
      </c>
      <c r="O285" s="65"/>
      <c r="P285" s="183">
        <f>O285*H285</f>
        <v>0</v>
      </c>
      <c r="Q285" s="183">
        <v>0</v>
      </c>
      <c r="R285" s="183">
        <f>Q285*H285</f>
        <v>0</v>
      </c>
      <c r="S285" s="183">
        <v>0.0002</v>
      </c>
      <c r="T285" s="184">
        <f>S285*H285</f>
        <v>0.0004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185" t="s">
        <v>212</v>
      </c>
      <c r="AT285" s="185" t="s">
        <v>156</v>
      </c>
      <c r="AU285" s="185" t="s">
        <v>83</v>
      </c>
      <c r="AY285" s="18" t="s">
        <v>153</v>
      </c>
      <c r="BE285" s="186">
        <f>IF(N285="základní",J285,0)</f>
        <v>0</v>
      </c>
      <c r="BF285" s="186">
        <f>IF(N285="snížená",J285,0)</f>
        <v>0</v>
      </c>
      <c r="BG285" s="186">
        <f>IF(N285="zákl. přenesená",J285,0)</f>
        <v>0</v>
      </c>
      <c r="BH285" s="186">
        <f>IF(N285="sníž. přenesená",J285,0)</f>
        <v>0</v>
      </c>
      <c r="BI285" s="186">
        <f>IF(N285="nulová",J285,0)</f>
        <v>0</v>
      </c>
      <c r="BJ285" s="18" t="s">
        <v>81</v>
      </c>
      <c r="BK285" s="186">
        <f>ROUND(I285*H285,2)</f>
        <v>0</v>
      </c>
      <c r="BL285" s="18" t="s">
        <v>212</v>
      </c>
      <c r="BM285" s="185" t="s">
        <v>907</v>
      </c>
    </row>
    <row r="286" spans="1:47" s="2" customFormat="1" ht="11.25">
      <c r="A286" s="35"/>
      <c r="B286" s="36"/>
      <c r="C286" s="37"/>
      <c r="D286" s="187" t="s">
        <v>163</v>
      </c>
      <c r="E286" s="37"/>
      <c r="F286" s="188" t="s">
        <v>540</v>
      </c>
      <c r="G286" s="37"/>
      <c r="H286" s="37"/>
      <c r="I286" s="189"/>
      <c r="J286" s="37"/>
      <c r="K286" s="37"/>
      <c r="L286" s="40"/>
      <c r="M286" s="190"/>
      <c r="N286" s="191"/>
      <c r="O286" s="65"/>
      <c r="P286" s="65"/>
      <c r="Q286" s="65"/>
      <c r="R286" s="65"/>
      <c r="S286" s="65"/>
      <c r="T286" s="66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T286" s="18" t="s">
        <v>163</v>
      </c>
      <c r="AU286" s="18" t="s">
        <v>83</v>
      </c>
    </row>
    <row r="287" spans="2:51" s="13" customFormat="1" ht="11.25">
      <c r="B287" s="192"/>
      <c r="C287" s="193"/>
      <c r="D287" s="194" t="s">
        <v>165</v>
      </c>
      <c r="E287" s="195" t="s">
        <v>19</v>
      </c>
      <c r="F287" s="196" t="s">
        <v>563</v>
      </c>
      <c r="G287" s="193"/>
      <c r="H287" s="197">
        <v>2</v>
      </c>
      <c r="I287" s="198"/>
      <c r="J287" s="193"/>
      <c r="K287" s="193"/>
      <c r="L287" s="199"/>
      <c r="M287" s="200"/>
      <c r="N287" s="201"/>
      <c r="O287" s="201"/>
      <c r="P287" s="201"/>
      <c r="Q287" s="201"/>
      <c r="R287" s="201"/>
      <c r="S287" s="201"/>
      <c r="T287" s="202"/>
      <c r="AT287" s="203" t="s">
        <v>165</v>
      </c>
      <c r="AU287" s="203" t="s">
        <v>83</v>
      </c>
      <c r="AV287" s="13" t="s">
        <v>83</v>
      </c>
      <c r="AW287" s="13" t="s">
        <v>34</v>
      </c>
      <c r="AX287" s="13" t="s">
        <v>81</v>
      </c>
      <c r="AY287" s="203" t="s">
        <v>153</v>
      </c>
    </row>
    <row r="288" spans="1:65" s="2" customFormat="1" ht="24.2" customHeight="1">
      <c r="A288" s="35"/>
      <c r="B288" s="36"/>
      <c r="C288" s="174" t="s">
        <v>547</v>
      </c>
      <c r="D288" s="174" t="s">
        <v>156</v>
      </c>
      <c r="E288" s="175" t="s">
        <v>543</v>
      </c>
      <c r="F288" s="176" t="s">
        <v>544</v>
      </c>
      <c r="G288" s="177" t="s">
        <v>211</v>
      </c>
      <c r="H288" s="178">
        <v>2</v>
      </c>
      <c r="I288" s="179"/>
      <c r="J288" s="180">
        <f>ROUND(I288*H288,2)</f>
        <v>0</v>
      </c>
      <c r="K288" s="176" t="s">
        <v>160</v>
      </c>
      <c r="L288" s="40"/>
      <c r="M288" s="181" t="s">
        <v>19</v>
      </c>
      <c r="N288" s="182" t="s">
        <v>44</v>
      </c>
      <c r="O288" s="65"/>
      <c r="P288" s="183">
        <f>O288*H288</f>
        <v>0</v>
      </c>
      <c r="Q288" s="183">
        <v>0</v>
      </c>
      <c r="R288" s="183">
        <f>Q288*H288</f>
        <v>0</v>
      </c>
      <c r="S288" s="183">
        <v>0</v>
      </c>
      <c r="T288" s="184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185" t="s">
        <v>212</v>
      </c>
      <c r="AT288" s="185" t="s">
        <v>156</v>
      </c>
      <c r="AU288" s="185" t="s">
        <v>83</v>
      </c>
      <c r="AY288" s="18" t="s">
        <v>153</v>
      </c>
      <c r="BE288" s="186">
        <f>IF(N288="základní",J288,0)</f>
        <v>0</v>
      </c>
      <c r="BF288" s="186">
        <f>IF(N288="snížená",J288,0)</f>
        <v>0</v>
      </c>
      <c r="BG288" s="186">
        <f>IF(N288="zákl. přenesená",J288,0)</f>
        <v>0</v>
      </c>
      <c r="BH288" s="186">
        <f>IF(N288="sníž. přenesená",J288,0)</f>
        <v>0</v>
      </c>
      <c r="BI288" s="186">
        <f>IF(N288="nulová",J288,0)</f>
        <v>0</v>
      </c>
      <c r="BJ288" s="18" t="s">
        <v>81</v>
      </c>
      <c r="BK288" s="186">
        <f>ROUND(I288*H288,2)</f>
        <v>0</v>
      </c>
      <c r="BL288" s="18" t="s">
        <v>212</v>
      </c>
      <c r="BM288" s="185" t="s">
        <v>908</v>
      </c>
    </row>
    <row r="289" spans="1:47" s="2" customFormat="1" ht="11.25">
      <c r="A289" s="35"/>
      <c r="B289" s="36"/>
      <c r="C289" s="37"/>
      <c r="D289" s="187" t="s">
        <v>163</v>
      </c>
      <c r="E289" s="37"/>
      <c r="F289" s="188" t="s">
        <v>546</v>
      </c>
      <c r="G289" s="37"/>
      <c r="H289" s="37"/>
      <c r="I289" s="189"/>
      <c r="J289" s="37"/>
      <c r="K289" s="37"/>
      <c r="L289" s="40"/>
      <c r="M289" s="190"/>
      <c r="N289" s="191"/>
      <c r="O289" s="65"/>
      <c r="P289" s="65"/>
      <c r="Q289" s="65"/>
      <c r="R289" s="65"/>
      <c r="S289" s="65"/>
      <c r="T289" s="66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T289" s="18" t="s">
        <v>163</v>
      </c>
      <c r="AU289" s="18" t="s">
        <v>83</v>
      </c>
    </row>
    <row r="290" spans="2:51" s="13" customFormat="1" ht="11.25">
      <c r="B290" s="192"/>
      <c r="C290" s="193"/>
      <c r="D290" s="194" t="s">
        <v>165</v>
      </c>
      <c r="E290" s="195" t="s">
        <v>19</v>
      </c>
      <c r="F290" s="196" t="s">
        <v>563</v>
      </c>
      <c r="G290" s="193"/>
      <c r="H290" s="197">
        <v>2</v>
      </c>
      <c r="I290" s="198"/>
      <c r="J290" s="193"/>
      <c r="K290" s="193"/>
      <c r="L290" s="199"/>
      <c r="M290" s="200"/>
      <c r="N290" s="201"/>
      <c r="O290" s="201"/>
      <c r="P290" s="201"/>
      <c r="Q290" s="201"/>
      <c r="R290" s="201"/>
      <c r="S290" s="201"/>
      <c r="T290" s="202"/>
      <c r="AT290" s="203" t="s">
        <v>165</v>
      </c>
      <c r="AU290" s="203" t="s">
        <v>83</v>
      </c>
      <c r="AV290" s="13" t="s">
        <v>83</v>
      </c>
      <c r="AW290" s="13" t="s">
        <v>34</v>
      </c>
      <c r="AX290" s="13" t="s">
        <v>81</v>
      </c>
      <c r="AY290" s="203" t="s">
        <v>153</v>
      </c>
    </row>
    <row r="291" spans="1:65" s="2" customFormat="1" ht="24.2" customHeight="1">
      <c r="A291" s="35"/>
      <c r="B291" s="36"/>
      <c r="C291" s="215" t="s">
        <v>551</v>
      </c>
      <c r="D291" s="215" t="s">
        <v>298</v>
      </c>
      <c r="E291" s="216" t="s">
        <v>548</v>
      </c>
      <c r="F291" s="217" t="s">
        <v>549</v>
      </c>
      <c r="G291" s="218" t="s">
        <v>211</v>
      </c>
      <c r="H291" s="219">
        <v>2</v>
      </c>
      <c r="I291" s="220"/>
      <c r="J291" s="221">
        <f>ROUND(I291*H291,2)</f>
        <v>0</v>
      </c>
      <c r="K291" s="217" t="s">
        <v>160</v>
      </c>
      <c r="L291" s="222"/>
      <c r="M291" s="223" t="s">
        <v>19</v>
      </c>
      <c r="N291" s="224" t="s">
        <v>44</v>
      </c>
      <c r="O291" s="65"/>
      <c r="P291" s="183">
        <f>O291*H291</f>
        <v>0</v>
      </c>
      <c r="Q291" s="183">
        <v>0.0003</v>
      </c>
      <c r="R291" s="183">
        <f>Q291*H291</f>
        <v>0.0006</v>
      </c>
      <c r="S291" s="183">
        <v>0</v>
      </c>
      <c r="T291" s="184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185" t="s">
        <v>302</v>
      </c>
      <c r="AT291" s="185" t="s">
        <v>298</v>
      </c>
      <c r="AU291" s="185" t="s">
        <v>83</v>
      </c>
      <c r="AY291" s="18" t="s">
        <v>153</v>
      </c>
      <c r="BE291" s="186">
        <f>IF(N291="základní",J291,0)</f>
        <v>0</v>
      </c>
      <c r="BF291" s="186">
        <f>IF(N291="snížená",J291,0)</f>
        <v>0</v>
      </c>
      <c r="BG291" s="186">
        <f>IF(N291="zákl. přenesená",J291,0)</f>
        <v>0</v>
      </c>
      <c r="BH291" s="186">
        <f>IF(N291="sníž. přenesená",J291,0)</f>
        <v>0</v>
      </c>
      <c r="BI291" s="186">
        <f>IF(N291="nulová",J291,0)</f>
        <v>0</v>
      </c>
      <c r="BJ291" s="18" t="s">
        <v>81</v>
      </c>
      <c r="BK291" s="186">
        <f>ROUND(I291*H291,2)</f>
        <v>0</v>
      </c>
      <c r="BL291" s="18" t="s">
        <v>212</v>
      </c>
      <c r="BM291" s="185" t="s">
        <v>909</v>
      </c>
    </row>
    <row r="292" spans="1:65" s="2" customFormat="1" ht="49.15" customHeight="1">
      <c r="A292" s="35"/>
      <c r="B292" s="36"/>
      <c r="C292" s="174" t="s">
        <v>558</v>
      </c>
      <c r="D292" s="174" t="s">
        <v>156</v>
      </c>
      <c r="E292" s="175" t="s">
        <v>766</v>
      </c>
      <c r="F292" s="176" t="s">
        <v>767</v>
      </c>
      <c r="G292" s="177" t="s">
        <v>249</v>
      </c>
      <c r="H292" s="178">
        <v>0.001</v>
      </c>
      <c r="I292" s="179"/>
      <c r="J292" s="180">
        <f>ROUND(I292*H292,2)</f>
        <v>0</v>
      </c>
      <c r="K292" s="176" t="s">
        <v>160</v>
      </c>
      <c r="L292" s="40"/>
      <c r="M292" s="181" t="s">
        <v>19</v>
      </c>
      <c r="N292" s="182" t="s">
        <v>44</v>
      </c>
      <c r="O292" s="65"/>
      <c r="P292" s="183">
        <f>O292*H292</f>
        <v>0</v>
      </c>
      <c r="Q292" s="183">
        <v>0</v>
      </c>
      <c r="R292" s="183">
        <f>Q292*H292</f>
        <v>0</v>
      </c>
      <c r="S292" s="183">
        <v>0</v>
      </c>
      <c r="T292" s="184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185" t="s">
        <v>212</v>
      </c>
      <c r="AT292" s="185" t="s">
        <v>156</v>
      </c>
      <c r="AU292" s="185" t="s">
        <v>83</v>
      </c>
      <c r="AY292" s="18" t="s">
        <v>153</v>
      </c>
      <c r="BE292" s="186">
        <f>IF(N292="základní",J292,0)</f>
        <v>0</v>
      </c>
      <c r="BF292" s="186">
        <f>IF(N292="snížená",J292,0)</f>
        <v>0</v>
      </c>
      <c r="BG292" s="186">
        <f>IF(N292="zákl. přenesená",J292,0)</f>
        <v>0</v>
      </c>
      <c r="BH292" s="186">
        <f>IF(N292="sníž. přenesená",J292,0)</f>
        <v>0</v>
      </c>
      <c r="BI292" s="186">
        <f>IF(N292="nulová",J292,0)</f>
        <v>0</v>
      </c>
      <c r="BJ292" s="18" t="s">
        <v>81</v>
      </c>
      <c r="BK292" s="186">
        <f>ROUND(I292*H292,2)</f>
        <v>0</v>
      </c>
      <c r="BL292" s="18" t="s">
        <v>212</v>
      </c>
      <c r="BM292" s="185" t="s">
        <v>972</v>
      </c>
    </row>
    <row r="293" spans="1:47" s="2" customFormat="1" ht="11.25">
      <c r="A293" s="35"/>
      <c r="B293" s="36"/>
      <c r="C293" s="37"/>
      <c r="D293" s="187" t="s">
        <v>163</v>
      </c>
      <c r="E293" s="37"/>
      <c r="F293" s="188" t="s">
        <v>769</v>
      </c>
      <c r="G293" s="37"/>
      <c r="H293" s="37"/>
      <c r="I293" s="189"/>
      <c r="J293" s="37"/>
      <c r="K293" s="37"/>
      <c r="L293" s="40"/>
      <c r="M293" s="190"/>
      <c r="N293" s="191"/>
      <c r="O293" s="65"/>
      <c r="P293" s="65"/>
      <c r="Q293" s="65"/>
      <c r="R293" s="65"/>
      <c r="S293" s="65"/>
      <c r="T293" s="66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T293" s="18" t="s">
        <v>163</v>
      </c>
      <c r="AU293" s="18" t="s">
        <v>83</v>
      </c>
    </row>
    <row r="294" spans="2:63" s="12" customFormat="1" ht="22.9" customHeight="1">
      <c r="B294" s="158"/>
      <c r="C294" s="159"/>
      <c r="D294" s="160" t="s">
        <v>72</v>
      </c>
      <c r="E294" s="172" t="s">
        <v>911</v>
      </c>
      <c r="F294" s="172" t="s">
        <v>912</v>
      </c>
      <c r="G294" s="159"/>
      <c r="H294" s="159"/>
      <c r="I294" s="162"/>
      <c r="J294" s="173">
        <f>BK294</f>
        <v>0</v>
      </c>
      <c r="K294" s="159"/>
      <c r="L294" s="164"/>
      <c r="M294" s="165"/>
      <c r="N294" s="166"/>
      <c r="O294" s="166"/>
      <c r="P294" s="167">
        <f>SUM(P295:P299)</f>
        <v>0</v>
      </c>
      <c r="Q294" s="166"/>
      <c r="R294" s="167">
        <f>SUM(R295:R299)</f>
        <v>0.014858399999999999</v>
      </c>
      <c r="S294" s="166"/>
      <c r="T294" s="168">
        <f>SUM(T295:T299)</f>
        <v>0</v>
      </c>
      <c r="AR294" s="169" t="s">
        <v>83</v>
      </c>
      <c r="AT294" s="170" t="s">
        <v>72</v>
      </c>
      <c r="AU294" s="170" t="s">
        <v>81</v>
      </c>
      <c r="AY294" s="169" t="s">
        <v>153</v>
      </c>
      <c r="BK294" s="171">
        <f>SUM(BK295:BK299)</f>
        <v>0</v>
      </c>
    </row>
    <row r="295" spans="1:65" s="2" customFormat="1" ht="49.15" customHeight="1">
      <c r="A295" s="35"/>
      <c r="B295" s="36"/>
      <c r="C295" s="174" t="s">
        <v>564</v>
      </c>
      <c r="D295" s="174" t="s">
        <v>156</v>
      </c>
      <c r="E295" s="175" t="s">
        <v>913</v>
      </c>
      <c r="F295" s="176" t="s">
        <v>914</v>
      </c>
      <c r="G295" s="177" t="s">
        <v>205</v>
      </c>
      <c r="H295" s="178">
        <v>1.64</v>
      </c>
      <c r="I295" s="179"/>
      <c r="J295" s="180">
        <f>ROUND(I295*H295,2)</f>
        <v>0</v>
      </c>
      <c r="K295" s="176" t="s">
        <v>160</v>
      </c>
      <c r="L295" s="40"/>
      <c r="M295" s="181" t="s">
        <v>19</v>
      </c>
      <c r="N295" s="182" t="s">
        <v>44</v>
      </c>
      <c r="O295" s="65"/>
      <c r="P295" s="183">
        <f>O295*H295</f>
        <v>0</v>
      </c>
      <c r="Q295" s="183">
        <v>0.00906</v>
      </c>
      <c r="R295" s="183">
        <f>Q295*H295</f>
        <v>0.014858399999999999</v>
      </c>
      <c r="S295" s="183">
        <v>0</v>
      </c>
      <c r="T295" s="184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185" t="s">
        <v>212</v>
      </c>
      <c r="AT295" s="185" t="s">
        <v>156</v>
      </c>
      <c r="AU295" s="185" t="s">
        <v>83</v>
      </c>
      <c r="AY295" s="18" t="s">
        <v>153</v>
      </c>
      <c r="BE295" s="186">
        <f>IF(N295="základní",J295,0)</f>
        <v>0</v>
      </c>
      <c r="BF295" s="186">
        <f>IF(N295="snížená",J295,0)</f>
        <v>0</v>
      </c>
      <c r="BG295" s="186">
        <f>IF(N295="zákl. přenesená",J295,0)</f>
        <v>0</v>
      </c>
      <c r="BH295" s="186">
        <f>IF(N295="sníž. přenesená",J295,0)</f>
        <v>0</v>
      </c>
      <c r="BI295" s="186">
        <f>IF(N295="nulová",J295,0)</f>
        <v>0</v>
      </c>
      <c r="BJ295" s="18" t="s">
        <v>81</v>
      </c>
      <c r="BK295" s="186">
        <f>ROUND(I295*H295,2)</f>
        <v>0</v>
      </c>
      <c r="BL295" s="18" t="s">
        <v>212</v>
      </c>
      <c r="BM295" s="185" t="s">
        <v>915</v>
      </c>
    </row>
    <row r="296" spans="1:47" s="2" customFormat="1" ht="11.25">
      <c r="A296" s="35"/>
      <c r="B296" s="36"/>
      <c r="C296" s="37"/>
      <c r="D296" s="187" t="s">
        <v>163</v>
      </c>
      <c r="E296" s="37"/>
      <c r="F296" s="188" t="s">
        <v>916</v>
      </c>
      <c r="G296" s="37"/>
      <c r="H296" s="37"/>
      <c r="I296" s="189"/>
      <c r="J296" s="37"/>
      <c r="K296" s="37"/>
      <c r="L296" s="40"/>
      <c r="M296" s="190"/>
      <c r="N296" s="191"/>
      <c r="O296" s="65"/>
      <c r="P296" s="65"/>
      <c r="Q296" s="65"/>
      <c r="R296" s="65"/>
      <c r="S296" s="65"/>
      <c r="T296" s="66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T296" s="18" t="s">
        <v>163</v>
      </c>
      <c r="AU296" s="18" t="s">
        <v>83</v>
      </c>
    </row>
    <row r="297" spans="2:51" s="13" customFormat="1" ht="11.25">
      <c r="B297" s="192"/>
      <c r="C297" s="193"/>
      <c r="D297" s="194" t="s">
        <v>165</v>
      </c>
      <c r="E297" s="195" t="s">
        <v>19</v>
      </c>
      <c r="F297" s="196" t="s">
        <v>917</v>
      </c>
      <c r="G297" s="193"/>
      <c r="H297" s="197">
        <v>1.64</v>
      </c>
      <c r="I297" s="198"/>
      <c r="J297" s="193"/>
      <c r="K297" s="193"/>
      <c r="L297" s="199"/>
      <c r="M297" s="200"/>
      <c r="N297" s="201"/>
      <c r="O297" s="201"/>
      <c r="P297" s="201"/>
      <c r="Q297" s="201"/>
      <c r="R297" s="201"/>
      <c r="S297" s="201"/>
      <c r="T297" s="202"/>
      <c r="AT297" s="203" t="s">
        <v>165</v>
      </c>
      <c r="AU297" s="203" t="s">
        <v>83</v>
      </c>
      <c r="AV297" s="13" t="s">
        <v>83</v>
      </c>
      <c r="AW297" s="13" t="s">
        <v>34</v>
      </c>
      <c r="AX297" s="13" t="s">
        <v>81</v>
      </c>
      <c r="AY297" s="203" t="s">
        <v>153</v>
      </c>
    </row>
    <row r="298" spans="1:65" s="2" customFormat="1" ht="76.35" customHeight="1">
      <c r="A298" s="35"/>
      <c r="B298" s="36"/>
      <c r="C298" s="174" t="s">
        <v>570</v>
      </c>
      <c r="D298" s="174" t="s">
        <v>156</v>
      </c>
      <c r="E298" s="175" t="s">
        <v>918</v>
      </c>
      <c r="F298" s="176" t="s">
        <v>919</v>
      </c>
      <c r="G298" s="177" t="s">
        <v>249</v>
      </c>
      <c r="H298" s="178">
        <v>0.015</v>
      </c>
      <c r="I298" s="179"/>
      <c r="J298" s="180">
        <f>ROUND(I298*H298,2)</f>
        <v>0</v>
      </c>
      <c r="K298" s="176" t="s">
        <v>160</v>
      </c>
      <c r="L298" s="40"/>
      <c r="M298" s="181" t="s">
        <v>19</v>
      </c>
      <c r="N298" s="182" t="s">
        <v>44</v>
      </c>
      <c r="O298" s="65"/>
      <c r="P298" s="183">
        <f>O298*H298</f>
        <v>0</v>
      </c>
      <c r="Q298" s="183">
        <v>0</v>
      </c>
      <c r="R298" s="183">
        <f>Q298*H298</f>
        <v>0</v>
      </c>
      <c r="S298" s="183">
        <v>0</v>
      </c>
      <c r="T298" s="184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185" t="s">
        <v>212</v>
      </c>
      <c r="AT298" s="185" t="s">
        <v>156</v>
      </c>
      <c r="AU298" s="185" t="s">
        <v>83</v>
      </c>
      <c r="AY298" s="18" t="s">
        <v>153</v>
      </c>
      <c r="BE298" s="186">
        <f>IF(N298="základní",J298,0)</f>
        <v>0</v>
      </c>
      <c r="BF298" s="186">
        <f>IF(N298="snížená",J298,0)</f>
        <v>0</v>
      </c>
      <c r="BG298" s="186">
        <f>IF(N298="zákl. přenesená",J298,0)</f>
        <v>0</v>
      </c>
      <c r="BH298" s="186">
        <f>IF(N298="sníž. přenesená",J298,0)</f>
        <v>0</v>
      </c>
      <c r="BI298" s="186">
        <f>IF(N298="nulová",J298,0)</f>
        <v>0</v>
      </c>
      <c r="BJ298" s="18" t="s">
        <v>81</v>
      </c>
      <c r="BK298" s="186">
        <f>ROUND(I298*H298,2)</f>
        <v>0</v>
      </c>
      <c r="BL298" s="18" t="s">
        <v>212</v>
      </c>
      <c r="BM298" s="185" t="s">
        <v>973</v>
      </c>
    </row>
    <row r="299" spans="1:47" s="2" customFormat="1" ht="11.25">
      <c r="A299" s="35"/>
      <c r="B299" s="36"/>
      <c r="C299" s="37"/>
      <c r="D299" s="187" t="s">
        <v>163</v>
      </c>
      <c r="E299" s="37"/>
      <c r="F299" s="188" t="s">
        <v>921</v>
      </c>
      <c r="G299" s="37"/>
      <c r="H299" s="37"/>
      <c r="I299" s="189"/>
      <c r="J299" s="37"/>
      <c r="K299" s="37"/>
      <c r="L299" s="40"/>
      <c r="M299" s="190"/>
      <c r="N299" s="191"/>
      <c r="O299" s="65"/>
      <c r="P299" s="65"/>
      <c r="Q299" s="65"/>
      <c r="R299" s="65"/>
      <c r="S299" s="65"/>
      <c r="T299" s="66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T299" s="18" t="s">
        <v>163</v>
      </c>
      <c r="AU299" s="18" t="s">
        <v>83</v>
      </c>
    </row>
    <row r="300" spans="2:63" s="12" customFormat="1" ht="22.9" customHeight="1">
      <c r="B300" s="158"/>
      <c r="C300" s="159"/>
      <c r="D300" s="160" t="s">
        <v>72</v>
      </c>
      <c r="E300" s="172" t="s">
        <v>556</v>
      </c>
      <c r="F300" s="172" t="s">
        <v>557</v>
      </c>
      <c r="G300" s="159"/>
      <c r="H300" s="159"/>
      <c r="I300" s="162"/>
      <c r="J300" s="173">
        <f>BK300</f>
        <v>0</v>
      </c>
      <c r="K300" s="159"/>
      <c r="L300" s="164"/>
      <c r="M300" s="165"/>
      <c r="N300" s="166"/>
      <c r="O300" s="166"/>
      <c r="P300" s="167">
        <f>SUM(P301:P317)</f>
        <v>0</v>
      </c>
      <c r="Q300" s="166"/>
      <c r="R300" s="167">
        <f>SUM(R301:R317)</f>
        <v>0.047530039999999996</v>
      </c>
      <c r="S300" s="166"/>
      <c r="T300" s="168">
        <f>SUM(T301:T317)</f>
        <v>0.05</v>
      </c>
      <c r="AR300" s="169" t="s">
        <v>83</v>
      </c>
      <c r="AT300" s="170" t="s">
        <v>72</v>
      </c>
      <c r="AU300" s="170" t="s">
        <v>81</v>
      </c>
      <c r="AY300" s="169" t="s">
        <v>153</v>
      </c>
      <c r="BK300" s="171">
        <f>SUM(BK301:BK317)</f>
        <v>0</v>
      </c>
    </row>
    <row r="301" spans="1:65" s="2" customFormat="1" ht="24.2" customHeight="1">
      <c r="A301" s="35"/>
      <c r="B301" s="36"/>
      <c r="C301" s="174" t="s">
        <v>576</v>
      </c>
      <c r="D301" s="174" t="s">
        <v>156</v>
      </c>
      <c r="E301" s="175" t="s">
        <v>559</v>
      </c>
      <c r="F301" s="176" t="s">
        <v>560</v>
      </c>
      <c r="G301" s="177" t="s">
        <v>211</v>
      </c>
      <c r="H301" s="178">
        <v>2</v>
      </c>
      <c r="I301" s="179"/>
      <c r="J301" s="180">
        <f>ROUND(I301*H301,2)</f>
        <v>0</v>
      </c>
      <c r="K301" s="176" t="s">
        <v>160</v>
      </c>
      <c r="L301" s="40"/>
      <c r="M301" s="181" t="s">
        <v>19</v>
      </c>
      <c r="N301" s="182" t="s">
        <v>44</v>
      </c>
      <c r="O301" s="65"/>
      <c r="P301" s="183">
        <f>O301*H301</f>
        <v>0</v>
      </c>
      <c r="Q301" s="183">
        <v>0</v>
      </c>
      <c r="R301" s="183">
        <f>Q301*H301</f>
        <v>0</v>
      </c>
      <c r="S301" s="183">
        <v>0.001</v>
      </c>
      <c r="T301" s="184">
        <f>S301*H301</f>
        <v>0.002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185" t="s">
        <v>212</v>
      </c>
      <c r="AT301" s="185" t="s">
        <v>156</v>
      </c>
      <c r="AU301" s="185" t="s">
        <v>83</v>
      </c>
      <c r="AY301" s="18" t="s">
        <v>153</v>
      </c>
      <c r="BE301" s="186">
        <f>IF(N301="základní",J301,0)</f>
        <v>0</v>
      </c>
      <c r="BF301" s="186">
        <f>IF(N301="snížená",J301,0)</f>
        <v>0</v>
      </c>
      <c r="BG301" s="186">
        <f>IF(N301="zákl. přenesená",J301,0)</f>
        <v>0</v>
      </c>
      <c r="BH301" s="186">
        <f>IF(N301="sníž. přenesená",J301,0)</f>
        <v>0</v>
      </c>
      <c r="BI301" s="186">
        <f>IF(N301="nulová",J301,0)</f>
        <v>0</v>
      </c>
      <c r="BJ301" s="18" t="s">
        <v>81</v>
      </c>
      <c r="BK301" s="186">
        <f>ROUND(I301*H301,2)</f>
        <v>0</v>
      </c>
      <c r="BL301" s="18" t="s">
        <v>212</v>
      </c>
      <c r="BM301" s="185" t="s">
        <v>922</v>
      </c>
    </row>
    <row r="302" spans="1:47" s="2" customFormat="1" ht="11.25">
      <c r="A302" s="35"/>
      <c r="B302" s="36"/>
      <c r="C302" s="37"/>
      <c r="D302" s="187" t="s">
        <v>163</v>
      </c>
      <c r="E302" s="37"/>
      <c r="F302" s="188" t="s">
        <v>562</v>
      </c>
      <c r="G302" s="37"/>
      <c r="H302" s="37"/>
      <c r="I302" s="189"/>
      <c r="J302" s="37"/>
      <c r="K302" s="37"/>
      <c r="L302" s="40"/>
      <c r="M302" s="190"/>
      <c r="N302" s="191"/>
      <c r="O302" s="65"/>
      <c r="P302" s="65"/>
      <c r="Q302" s="65"/>
      <c r="R302" s="65"/>
      <c r="S302" s="65"/>
      <c r="T302" s="66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T302" s="18" t="s">
        <v>163</v>
      </c>
      <c r="AU302" s="18" t="s">
        <v>83</v>
      </c>
    </row>
    <row r="303" spans="2:51" s="13" customFormat="1" ht="11.25">
      <c r="B303" s="192"/>
      <c r="C303" s="193"/>
      <c r="D303" s="194" t="s">
        <v>165</v>
      </c>
      <c r="E303" s="195" t="s">
        <v>19</v>
      </c>
      <c r="F303" s="196" t="s">
        <v>563</v>
      </c>
      <c r="G303" s="193"/>
      <c r="H303" s="197">
        <v>2</v>
      </c>
      <c r="I303" s="198"/>
      <c r="J303" s="193"/>
      <c r="K303" s="193"/>
      <c r="L303" s="199"/>
      <c r="M303" s="200"/>
      <c r="N303" s="201"/>
      <c r="O303" s="201"/>
      <c r="P303" s="201"/>
      <c r="Q303" s="201"/>
      <c r="R303" s="201"/>
      <c r="S303" s="201"/>
      <c r="T303" s="202"/>
      <c r="AT303" s="203" t="s">
        <v>165</v>
      </c>
      <c r="AU303" s="203" t="s">
        <v>83</v>
      </c>
      <c r="AV303" s="13" t="s">
        <v>83</v>
      </c>
      <c r="AW303" s="13" t="s">
        <v>34</v>
      </c>
      <c r="AX303" s="13" t="s">
        <v>81</v>
      </c>
      <c r="AY303" s="203" t="s">
        <v>153</v>
      </c>
    </row>
    <row r="304" spans="1:65" s="2" customFormat="1" ht="24.2" customHeight="1">
      <c r="A304" s="35"/>
      <c r="B304" s="36"/>
      <c r="C304" s="174" t="s">
        <v>581</v>
      </c>
      <c r="D304" s="174" t="s">
        <v>156</v>
      </c>
      <c r="E304" s="175" t="s">
        <v>565</v>
      </c>
      <c r="F304" s="176" t="s">
        <v>566</v>
      </c>
      <c r="G304" s="177" t="s">
        <v>211</v>
      </c>
      <c r="H304" s="178">
        <v>2</v>
      </c>
      <c r="I304" s="179"/>
      <c r="J304" s="180">
        <f>ROUND(I304*H304,2)</f>
        <v>0</v>
      </c>
      <c r="K304" s="176" t="s">
        <v>160</v>
      </c>
      <c r="L304" s="40"/>
      <c r="M304" s="181" t="s">
        <v>19</v>
      </c>
      <c r="N304" s="182" t="s">
        <v>44</v>
      </c>
      <c r="O304" s="65"/>
      <c r="P304" s="183">
        <f>O304*H304</f>
        <v>0</v>
      </c>
      <c r="Q304" s="183">
        <v>0</v>
      </c>
      <c r="R304" s="183">
        <f>Q304*H304</f>
        <v>0</v>
      </c>
      <c r="S304" s="183">
        <v>0.024</v>
      </c>
      <c r="T304" s="184">
        <f>S304*H304</f>
        <v>0.048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185" t="s">
        <v>212</v>
      </c>
      <c r="AT304" s="185" t="s">
        <v>156</v>
      </c>
      <c r="AU304" s="185" t="s">
        <v>83</v>
      </c>
      <c r="AY304" s="18" t="s">
        <v>153</v>
      </c>
      <c r="BE304" s="186">
        <f>IF(N304="základní",J304,0)</f>
        <v>0</v>
      </c>
      <c r="BF304" s="186">
        <f>IF(N304="snížená",J304,0)</f>
        <v>0</v>
      </c>
      <c r="BG304" s="186">
        <f>IF(N304="zákl. přenesená",J304,0)</f>
        <v>0</v>
      </c>
      <c r="BH304" s="186">
        <f>IF(N304="sníž. přenesená",J304,0)</f>
        <v>0</v>
      </c>
      <c r="BI304" s="186">
        <f>IF(N304="nulová",J304,0)</f>
        <v>0</v>
      </c>
      <c r="BJ304" s="18" t="s">
        <v>81</v>
      </c>
      <c r="BK304" s="186">
        <f>ROUND(I304*H304,2)</f>
        <v>0</v>
      </c>
      <c r="BL304" s="18" t="s">
        <v>212</v>
      </c>
      <c r="BM304" s="185" t="s">
        <v>923</v>
      </c>
    </row>
    <row r="305" spans="1:47" s="2" customFormat="1" ht="11.25">
      <c r="A305" s="35"/>
      <c r="B305" s="36"/>
      <c r="C305" s="37"/>
      <c r="D305" s="187" t="s">
        <v>163</v>
      </c>
      <c r="E305" s="37"/>
      <c r="F305" s="188" t="s">
        <v>568</v>
      </c>
      <c r="G305" s="37"/>
      <c r="H305" s="37"/>
      <c r="I305" s="189"/>
      <c r="J305" s="37"/>
      <c r="K305" s="37"/>
      <c r="L305" s="40"/>
      <c r="M305" s="190"/>
      <c r="N305" s="191"/>
      <c r="O305" s="65"/>
      <c r="P305" s="65"/>
      <c r="Q305" s="65"/>
      <c r="R305" s="65"/>
      <c r="S305" s="65"/>
      <c r="T305" s="66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T305" s="18" t="s">
        <v>163</v>
      </c>
      <c r="AU305" s="18" t="s">
        <v>83</v>
      </c>
    </row>
    <row r="306" spans="2:51" s="13" customFormat="1" ht="11.25">
      <c r="B306" s="192"/>
      <c r="C306" s="193"/>
      <c r="D306" s="194" t="s">
        <v>165</v>
      </c>
      <c r="E306" s="195" t="s">
        <v>19</v>
      </c>
      <c r="F306" s="196" t="s">
        <v>569</v>
      </c>
      <c r="G306" s="193"/>
      <c r="H306" s="197">
        <v>2</v>
      </c>
      <c r="I306" s="198"/>
      <c r="J306" s="193"/>
      <c r="K306" s="193"/>
      <c r="L306" s="199"/>
      <c r="M306" s="200"/>
      <c r="N306" s="201"/>
      <c r="O306" s="201"/>
      <c r="P306" s="201"/>
      <c r="Q306" s="201"/>
      <c r="R306" s="201"/>
      <c r="S306" s="201"/>
      <c r="T306" s="202"/>
      <c r="AT306" s="203" t="s">
        <v>165</v>
      </c>
      <c r="AU306" s="203" t="s">
        <v>83</v>
      </c>
      <c r="AV306" s="13" t="s">
        <v>83</v>
      </c>
      <c r="AW306" s="13" t="s">
        <v>34</v>
      </c>
      <c r="AX306" s="13" t="s">
        <v>81</v>
      </c>
      <c r="AY306" s="203" t="s">
        <v>153</v>
      </c>
    </row>
    <row r="307" spans="1:65" s="2" customFormat="1" ht="37.9" customHeight="1">
      <c r="A307" s="35"/>
      <c r="B307" s="36"/>
      <c r="C307" s="174" t="s">
        <v>586</v>
      </c>
      <c r="D307" s="174" t="s">
        <v>156</v>
      </c>
      <c r="E307" s="175" t="s">
        <v>571</v>
      </c>
      <c r="F307" s="176" t="s">
        <v>572</v>
      </c>
      <c r="G307" s="177" t="s">
        <v>211</v>
      </c>
      <c r="H307" s="178">
        <v>2</v>
      </c>
      <c r="I307" s="179"/>
      <c r="J307" s="180">
        <f>ROUND(I307*H307,2)</f>
        <v>0</v>
      </c>
      <c r="K307" s="176" t="s">
        <v>160</v>
      </c>
      <c r="L307" s="40"/>
      <c r="M307" s="181" t="s">
        <v>19</v>
      </c>
      <c r="N307" s="182" t="s">
        <v>44</v>
      </c>
      <c r="O307" s="65"/>
      <c r="P307" s="183">
        <f>O307*H307</f>
        <v>0</v>
      </c>
      <c r="Q307" s="183">
        <v>0</v>
      </c>
      <c r="R307" s="183">
        <f>Q307*H307</f>
        <v>0</v>
      </c>
      <c r="S307" s="183">
        <v>0</v>
      </c>
      <c r="T307" s="184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185" t="s">
        <v>212</v>
      </c>
      <c r="AT307" s="185" t="s">
        <v>156</v>
      </c>
      <c r="AU307" s="185" t="s">
        <v>83</v>
      </c>
      <c r="AY307" s="18" t="s">
        <v>153</v>
      </c>
      <c r="BE307" s="186">
        <f>IF(N307="základní",J307,0)</f>
        <v>0</v>
      </c>
      <c r="BF307" s="186">
        <f>IF(N307="snížená",J307,0)</f>
        <v>0</v>
      </c>
      <c r="BG307" s="186">
        <f>IF(N307="zákl. přenesená",J307,0)</f>
        <v>0</v>
      </c>
      <c r="BH307" s="186">
        <f>IF(N307="sníž. přenesená",J307,0)</f>
        <v>0</v>
      </c>
      <c r="BI307" s="186">
        <f>IF(N307="nulová",J307,0)</f>
        <v>0</v>
      </c>
      <c r="BJ307" s="18" t="s">
        <v>81</v>
      </c>
      <c r="BK307" s="186">
        <f>ROUND(I307*H307,2)</f>
        <v>0</v>
      </c>
      <c r="BL307" s="18" t="s">
        <v>212</v>
      </c>
      <c r="BM307" s="185" t="s">
        <v>924</v>
      </c>
    </row>
    <row r="308" spans="1:47" s="2" customFormat="1" ht="11.25">
      <c r="A308" s="35"/>
      <c r="B308" s="36"/>
      <c r="C308" s="37"/>
      <c r="D308" s="187" t="s">
        <v>163</v>
      </c>
      <c r="E308" s="37"/>
      <c r="F308" s="188" t="s">
        <v>574</v>
      </c>
      <c r="G308" s="37"/>
      <c r="H308" s="37"/>
      <c r="I308" s="189"/>
      <c r="J308" s="37"/>
      <c r="K308" s="37"/>
      <c r="L308" s="40"/>
      <c r="M308" s="190"/>
      <c r="N308" s="191"/>
      <c r="O308" s="65"/>
      <c r="P308" s="65"/>
      <c r="Q308" s="65"/>
      <c r="R308" s="65"/>
      <c r="S308" s="65"/>
      <c r="T308" s="66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T308" s="18" t="s">
        <v>163</v>
      </c>
      <c r="AU308" s="18" t="s">
        <v>83</v>
      </c>
    </row>
    <row r="309" spans="2:51" s="13" customFormat="1" ht="11.25">
      <c r="B309" s="192"/>
      <c r="C309" s="193"/>
      <c r="D309" s="194" t="s">
        <v>165</v>
      </c>
      <c r="E309" s="195" t="s">
        <v>19</v>
      </c>
      <c r="F309" s="196" t="s">
        <v>563</v>
      </c>
      <c r="G309" s="193"/>
      <c r="H309" s="197">
        <v>2</v>
      </c>
      <c r="I309" s="198"/>
      <c r="J309" s="193"/>
      <c r="K309" s="193"/>
      <c r="L309" s="199"/>
      <c r="M309" s="200"/>
      <c r="N309" s="201"/>
      <c r="O309" s="201"/>
      <c r="P309" s="201"/>
      <c r="Q309" s="201"/>
      <c r="R309" s="201"/>
      <c r="S309" s="201"/>
      <c r="T309" s="202"/>
      <c r="AT309" s="203" t="s">
        <v>165</v>
      </c>
      <c r="AU309" s="203" t="s">
        <v>83</v>
      </c>
      <c r="AV309" s="13" t="s">
        <v>83</v>
      </c>
      <c r="AW309" s="13" t="s">
        <v>34</v>
      </c>
      <c r="AX309" s="13" t="s">
        <v>81</v>
      </c>
      <c r="AY309" s="203" t="s">
        <v>153</v>
      </c>
    </row>
    <row r="310" spans="1:65" s="2" customFormat="1" ht="24.2" customHeight="1">
      <c r="A310" s="35"/>
      <c r="B310" s="36"/>
      <c r="C310" s="215" t="s">
        <v>591</v>
      </c>
      <c r="D310" s="215" t="s">
        <v>298</v>
      </c>
      <c r="E310" s="216" t="s">
        <v>577</v>
      </c>
      <c r="F310" s="217" t="s">
        <v>578</v>
      </c>
      <c r="G310" s="218" t="s">
        <v>211</v>
      </c>
      <c r="H310" s="219">
        <v>2</v>
      </c>
      <c r="I310" s="220"/>
      <c r="J310" s="221">
        <f>ROUND(I310*H310,2)</f>
        <v>0</v>
      </c>
      <c r="K310" s="217" t="s">
        <v>579</v>
      </c>
      <c r="L310" s="222"/>
      <c r="M310" s="223" t="s">
        <v>19</v>
      </c>
      <c r="N310" s="224" t="s">
        <v>44</v>
      </c>
      <c r="O310" s="65"/>
      <c r="P310" s="183">
        <f>O310*H310</f>
        <v>0</v>
      </c>
      <c r="Q310" s="183">
        <v>0.013</v>
      </c>
      <c r="R310" s="183">
        <f>Q310*H310</f>
        <v>0.026</v>
      </c>
      <c r="S310" s="183">
        <v>0</v>
      </c>
      <c r="T310" s="184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185" t="s">
        <v>302</v>
      </c>
      <c r="AT310" s="185" t="s">
        <v>298</v>
      </c>
      <c r="AU310" s="185" t="s">
        <v>83</v>
      </c>
      <c r="AY310" s="18" t="s">
        <v>153</v>
      </c>
      <c r="BE310" s="186">
        <f>IF(N310="základní",J310,0)</f>
        <v>0</v>
      </c>
      <c r="BF310" s="186">
        <f>IF(N310="snížená",J310,0)</f>
        <v>0</v>
      </c>
      <c r="BG310" s="186">
        <f>IF(N310="zákl. přenesená",J310,0)</f>
        <v>0</v>
      </c>
      <c r="BH310" s="186">
        <f>IF(N310="sníž. přenesená",J310,0)</f>
        <v>0</v>
      </c>
      <c r="BI310" s="186">
        <f>IF(N310="nulová",J310,0)</f>
        <v>0</v>
      </c>
      <c r="BJ310" s="18" t="s">
        <v>81</v>
      </c>
      <c r="BK310" s="186">
        <f>ROUND(I310*H310,2)</f>
        <v>0</v>
      </c>
      <c r="BL310" s="18" t="s">
        <v>212</v>
      </c>
      <c r="BM310" s="185" t="s">
        <v>925</v>
      </c>
    </row>
    <row r="311" spans="1:65" s="2" customFormat="1" ht="33" customHeight="1">
      <c r="A311" s="35"/>
      <c r="B311" s="36"/>
      <c r="C311" s="174" t="s">
        <v>598</v>
      </c>
      <c r="D311" s="174" t="s">
        <v>156</v>
      </c>
      <c r="E311" s="175" t="s">
        <v>582</v>
      </c>
      <c r="F311" s="176" t="s">
        <v>583</v>
      </c>
      <c r="G311" s="177" t="s">
        <v>211</v>
      </c>
      <c r="H311" s="178">
        <v>2</v>
      </c>
      <c r="I311" s="179"/>
      <c r="J311" s="180">
        <f>ROUND(I311*H311,2)</f>
        <v>0</v>
      </c>
      <c r="K311" s="176" t="s">
        <v>160</v>
      </c>
      <c r="L311" s="40"/>
      <c r="M311" s="181" t="s">
        <v>19</v>
      </c>
      <c r="N311" s="182" t="s">
        <v>44</v>
      </c>
      <c r="O311" s="65"/>
      <c r="P311" s="183">
        <f>O311*H311</f>
        <v>0</v>
      </c>
      <c r="Q311" s="183">
        <v>0</v>
      </c>
      <c r="R311" s="183">
        <f>Q311*H311</f>
        <v>0</v>
      </c>
      <c r="S311" s="183">
        <v>0</v>
      </c>
      <c r="T311" s="184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185" t="s">
        <v>212</v>
      </c>
      <c r="AT311" s="185" t="s">
        <v>156</v>
      </c>
      <c r="AU311" s="185" t="s">
        <v>83</v>
      </c>
      <c r="AY311" s="18" t="s">
        <v>153</v>
      </c>
      <c r="BE311" s="186">
        <f>IF(N311="základní",J311,0)</f>
        <v>0</v>
      </c>
      <c r="BF311" s="186">
        <f>IF(N311="snížená",J311,0)</f>
        <v>0</v>
      </c>
      <c r="BG311" s="186">
        <f>IF(N311="zákl. přenesená",J311,0)</f>
        <v>0</v>
      </c>
      <c r="BH311" s="186">
        <f>IF(N311="sníž. přenesená",J311,0)</f>
        <v>0</v>
      </c>
      <c r="BI311" s="186">
        <f>IF(N311="nulová",J311,0)</f>
        <v>0</v>
      </c>
      <c r="BJ311" s="18" t="s">
        <v>81</v>
      </c>
      <c r="BK311" s="186">
        <f>ROUND(I311*H311,2)</f>
        <v>0</v>
      </c>
      <c r="BL311" s="18" t="s">
        <v>212</v>
      </c>
      <c r="BM311" s="185" t="s">
        <v>926</v>
      </c>
    </row>
    <row r="312" spans="1:47" s="2" customFormat="1" ht="11.25">
      <c r="A312" s="35"/>
      <c r="B312" s="36"/>
      <c r="C312" s="37"/>
      <c r="D312" s="187" t="s">
        <v>163</v>
      </c>
      <c r="E312" s="37"/>
      <c r="F312" s="188" t="s">
        <v>585</v>
      </c>
      <c r="G312" s="37"/>
      <c r="H312" s="37"/>
      <c r="I312" s="189"/>
      <c r="J312" s="37"/>
      <c r="K312" s="37"/>
      <c r="L312" s="40"/>
      <c r="M312" s="190"/>
      <c r="N312" s="191"/>
      <c r="O312" s="65"/>
      <c r="P312" s="65"/>
      <c r="Q312" s="65"/>
      <c r="R312" s="65"/>
      <c r="S312" s="65"/>
      <c r="T312" s="66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T312" s="18" t="s">
        <v>163</v>
      </c>
      <c r="AU312" s="18" t="s">
        <v>83</v>
      </c>
    </row>
    <row r="313" spans="2:51" s="13" customFormat="1" ht="11.25">
      <c r="B313" s="192"/>
      <c r="C313" s="193"/>
      <c r="D313" s="194" t="s">
        <v>165</v>
      </c>
      <c r="E313" s="195" t="s">
        <v>19</v>
      </c>
      <c r="F313" s="196" t="s">
        <v>927</v>
      </c>
      <c r="G313" s="193"/>
      <c r="H313" s="197">
        <v>2</v>
      </c>
      <c r="I313" s="198"/>
      <c r="J313" s="193"/>
      <c r="K313" s="193"/>
      <c r="L313" s="199"/>
      <c r="M313" s="200"/>
      <c r="N313" s="201"/>
      <c r="O313" s="201"/>
      <c r="P313" s="201"/>
      <c r="Q313" s="201"/>
      <c r="R313" s="201"/>
      <c r="S313" s="201"/>
      <c r="T313" s="202"/>
      <c r="AT313" s="203" t="s">
        <v>165</v>
      </c>
      <c r="AU313" s="203" t="s">
        <v>83</v>
      </c>
      <c r="AV313" s="13" t="s">
        <v>83</v>
      </c>
      <c r="AW313" s="13" t="s">
        <v>34</v>
      </c>
      <c r="AX313" s="13" t="s">
        <v>81</v>
      </c>
      <c r="AY313" s="203" t="s">
        <v>153</v>
      </c>
    </row>
    <row r="314" spans="1:65" s="2" customFormat="1" ht="24.2" customHeight="1">
      <c r="A314" s="35"/>
      <c r="B314" s="36"/>
      <c r="C314" s="215" t="s">
        <v>603</v>
      </c>
      <c r="D314" s="215" t="s">
        <v>298</v>
      </c>
      <c r="E314" s="216" t="s">
        <v>587</v>
      </c>
      <c r="F314" s="217" t="s">
        <v>588</v>
      </c>
      <c r="G314" s="218" t="s">
        <v>159</v>
      </c>
      <c r="H314" s="219">
        <v>0.852</v>
      </c>
      <c r="I314" s="220"/>
      <c r="J314" s="221">
        <f>ROUND(I314*H314,2)</f>
        <v>0</v>
      </c>
      <c r="K314" s="217" t="s">
        <v>206</v>
      </c>
      <c r="L314" s="222"/>
      <c r="M314" s="223" t="s">
        <v>19</v>
      </c>
      <c r="N314" s="224" t="s">
        <v>44</v>
      </c>
      <c r="O314" s="65"/>
      <c r="P314" s="183">
        <f>O314*H314</f>
        <v>0</v>
      </c>
      <c r="Q314" s="183">
        <v>0.02527</v>
      </c>
      <c r="R314" s="183">
        <f>Q314*H314</f>
        <v>0.02153004</v>
      </c>
      <c r="S314" s="183">
        <v>0</v>
      </c>
      <c r="T314" s="184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185" t="s">
        <v>302</v>
      </c>
      <c r="AT314" s="185" t="s">
        <v>298</v>
      </c>
      <c r="AU314" s="185" t="s">
        <v>83</v>
      </c>
      <c r="AY314" s="18" t="s">
        <v>153</v>
      </c>
      <c r="BE314" s="186">
        <f>IF(N314="základní",J314,0)</f>
        <v>0</v>
      </c>
      <c r="BF314" s="186">
        <f>IF(N314="snížená",J314,0)</f>
        <v>0</v>
      </c>
      <c r="BG314" s="186">
        <f>IF(N314="zákl. přenesená",J314,0)</f>
        <v>0</v>
      </c>
      <c r="BH314" s="186">
        <f>IF(N314="sníž. přenesená",J314,0)</f>
        <v>0</v>
      </c>
      <c r="BI314" s="186">
        <f>IF(N314="nulová",J314,0)</f>
        <v>0</v>
      </c>
      <c r="BJ314" s="18" t="s">
        <v>81</v>
      </c>
      <c r="BK314" s="186">
        <f>ROUND(I314*H314,2)</f>
        <v>0</v>
      </c>
      <c r="BL314" s="18" t="s">
        <v>212</v>
      </c>
      <c r="BM314" s="185" t="s">
        <v>928</v>
      </c>
    </row>
    <row r="315" spans="2:51" s="13" customFormat="1" ht="11.25">
      <c r="B315" s="192"/>
      <c r="C315" s="193"/>
      <c r="D315" s="194" t="s">
        <v>165</v>
      </c>
      <c r="E315" s="195" t="s">
        <v>19</v>
      </c>
      <c r="F315" s="196" t="s">
        <v>929</v>
      </c>
      <c r="G315" s="193"/>
      <c r="H315" s="197">
        <v>0.852</v>
      </c>
      <c r="I315" s="198"/>
      <c r="J315" s="193"/>
      <c r="K315" s="193"/>
      <c r="L315" s="199"/>
      <c r="M315" s="200"/>
      <c r="N315" s="201"/>
      <c r="O315" s="201"/>
      <c r="P315" s="201"/>
      <c r="Q315" s="201"/>
      <c r="R315" s="201"/>
      <c r="S315" s="201"/>
      <c r="T315" s="202"/>
      <c r="AT315" s="203" t="s">
        <v>165</v>
      </c>
      <c r="AU315" s="203" t="s">
        <v>83</v>
      </c>
      <c r="AV315" s="13" t="s">
        <v>83</v>
      </c>
      <c r="AW315" s="13" t="s">
        <v>34</v>
      </c>
      <c r="AX315" s="13" t="s">
        <v>81</v>
      </c>
      <c r="AY315" s="203" t="s">
        <v>153</v>
      </c>
    </row>
    <row r="316" spans="1:65" s="2" customFormat="1" ht="49.15" customHeight="1">
      <c r="A316" s="35"/>
      <c r="B316" s="36"/>
      <c r="C316" s="174" t="s">
        <v>609</v>
      </c>
      <c r="D316" s="174" t="s">
        <v>156</v>
      </c>
      <c r="E316" s="175" t="s">
        <v>770</v>
      </c>
      <c r="F316" s="176" t="s">
        <v>771</v>
      </c>
      <c r="G316" s="177" t="s">
        <v>249</v>
      </c>
      <c r="H316" s="178">
        <v>0.048</v>
      </c>
      <c r="I316" s="179"/>
      <c r="J316" s="180">
        <f>ROUND(I316*H316,2)</f>
        <v>0</v>
      </c>
      <c r="K316" s="176" t="s">
        <v>160</v>
      </c>
      <c r="L316" s="40"/>
      <c r="M316" s="181" t="s">
        <v>19</v>
      </c>
      <c r="N316" s="182" t="s">
        <v>44</v>
      </c>
      <c r="O316" s="65"/>
      <c r="P316" s="183">
        <f>O316*H316</f>
        <v>0</v>
      </c>
      <c r="Q316" s="183">
        <v>0</v>
      </c>
      <c r="R316" s="183">
        <f>Q316*H316</f>
        <v>0</v>
      </c>
      <c r="S316" s="183">
        <v>0</v>
      </c>
      <c r="T316" s="184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185" t="s">
        <v>212</v>
      </c>
      <c r="AT316" s="185" t="s">
        <v>156</v>
      </c>
      <c r="AU316" s="185" t="s">
        <v>83</v>
      </c>
      <c r="AY316" s="18" t="s">
        <v>153</v>
      </c>
      <c r="BE316" s="186">
        <f>IF(N316="základní",J316,0)</f>
        <v>0</v>
      </c>
      <c r="BF316" s="186">
        <f>IF(N316="snížená",J316,0)</f>
        <v>0</v>
      </c>
      <c r="BG316" s="186">
        <f>IF(N316="zákl. přenesená",J316,0)</f>
        <v>0</v>
      </c>
      <c r="BH316" s="186">
        <f>IF(N316="sníž. přenesená",J316,0)</f>
        <v>0</v>
      </c>
      <c r="BI316" s="186">
        <f>IF(N316="nulová",J316,0)</f>
        <v>0</v>
      </c>
      <c r="BJ316" s="18" t="s">
        <v>81</v>
      </c>
      <c r="BK316" s="186">
        <f>ROUND(I316*H316,2)</f>
        <v>0</v>
      </c>
      <c r="BL316" s="18" t="s">
        <v>212</v>
      </c>
      <c r="BM316" s="185" t="s">
        <v>974</v>
      </c>
    </row>
    <row r="317" spans="1:47" s="2" customFormat="1" ht="11.25">
      <c r="A317" s="35"/>
      <c r="B317" s="36"/>
      <c r="C317" s="37"/>
      <c r="D317" s="187" t="s">
        <v>163</v>
      </c>
      <c r="E317" s="37"/>
      <c r="F317" s="188" t="s">
        <v>773</v>
      </c>
      <c r="G317" s="37"/>
      <c r="H317" s="37"/>
      <c r="I317" s="189"/>
      <c r="J317" s="37"/>
      <c r="K317" s="37"/>
      <c r="L317" s="40"/>
      <c r="M317" s="190"/>
      <c r="N317" s="191"/>
      <c r="O317" s="65"/>
      <c r="P317" s="65"/>
      <c r="Q317" s="65"/>
      <c r="R317" s="65"/>
      <c r="S317" s="65"/>
      <c r="T317" s="66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T317" s="18" t="s">
        <v>163</v>
      </c>
      <c r="AU317" s="18" t="s">
        <v>83</v>
      </c>
    </row>
    <row r="318" spans="2:63" s="12" customFormat="1" ht="22.9" customHeight="1">
      <c r="B318" s="158"/>
      <c r="C318" s="159"/>
      <c r="D318" s="160" t="s">
        <v>72</v>
      </c>
      <c r="E318" s="172" t="s">
        <v>596</v>
      </c>
      <c r="F318" s="172" t="s">
        <v>597</v>
      </c>
      <c r="G318" s="159"/>
      <c r="H318" s="159"/>
      <c r="I318" s="162"/>
      <c r="J318" s="173">
        <f>BK318</f>
        <v>0</v>
      </c>
      <c r="K318" s="159"/>
      <c r="L318" s="164"/>
      <c r="M318" s="165"/>
      <c r="N318" s="166"/>
      <c r="O318" s="166"/>
      <c r="P318" s="167">
        <f>SUM(P319:P325)</f>
        <v>0</v>
      </c>
      <c r="Q318" s="166"/>
      <c r="R318" s="167">
        <f>SUM(R319:R325)</f>
        <v>0.0014116999999999999</v>
      </c>
      <c r="S318" s="166"/>
      <c r="T318" s="168">
        <f>SUM(T319:T325)</f>
        <v>0.0004</v>
      </c>
      <c r="AR318" s="169" t="s">
        <v>83</v>
      </c>
      <c r="AT318" s="170" t="s">
        <v>72</v>
      </c>
      <c r="AU318" s="170" t="s">
        <v>81</v>
      </c>
      <c r="AY318" s="169" t="s">
        <v>153</v>
      </c>
      <c r="BK318" s="171">
        <f>SUM(BK319:BK325)</f>
        <v>0</v>
      </c>
    </row>
    <row r="319" spans="1:65" s="2" customFormat="1" ht="16.5" customHeight="1">
      <c r="A319" s="35"/>
      <c r="B319" s="36"/>
      <c r="C319" s="174" t="s">
        <v>613</v>
      </c>
      <c r="D319" s="174" t="s">
        <v>156</v>
      </c>
      <c r="E319" s="175" t="s">
        <v>599</v>
      </c>
      <c r="F319" s="176" t="s">
        <v>600</v>
      </c>
      <c r="G319" s="177" t="s">
        <v>211</v>
      </c>
      <c r="H319" s="178">
        <v>1</v>
      </c>
      <c r="I319" s="179"/>
      <c r="J319" s="180">
        <f>ROUND(I319*H319,2)</f>
        <v>0</v>
      </c>
      <c r="K319" s="176" t="s">
        <v>206</v>
      </c>
      <c r="L319" s="40"/>
      <c r="M319" s="181" t="s">
        <v>19</v>
      </c>
      <c r="N319" s="182" t="s">
        <v>44</v>
      </c>
      <c r="O319" s="65"/>
      <c r="P319" s="183">
        <f>O319*H319</f>
        <v>0</v>
      </c>
      <c r="Q319" s="183">
        <v>0</v>
      </c>
      <c r="R319" s="183">
        <f>Q319*H319</f>
        <v>0</v>
      </c>
      <c r="S319" s="183">
        <v>0.0004</v>
      </c>
      <c r="T319" s="184">
        <f>S319*H319</f>
        <v>0.0004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185" t="s">
        <v>212</v>
      </c>
      <c r="AT319" s="185" t="s">
        <v>156</v>
      </c>
      <c r="AU319" s="185" t="s">
        <v>83</v>
      </c>
      <c r="AY319" s="18" t="s">
        <v>153</v>
      </c>
      <c r="BE319" s="186">
        <f>IF(N319="základní",J319,0)</f>
        <v>0</v>
      </c>
      <c r="BF319" s="186">
        <f>IF(N319="snížená",J319,0)</f>
        <v>0</v>
      </c>
      <c r="BG319" s="186">
        <f>IF(N319="zákl. přenesená",J319,0)</f>
        <v>0</v>
      </c>
      <c r="BH319" s="186">
        <f>IF(N319="sníž. přenesená",J319,0)</f>
        <v>0</v>
      </c>
      <c r="BI319" s="186">
        <f>IF(N319="nulová",J319,0)</f>
        <v>0</v>
      </c>
      <c r="BJ319" s="18" t="s">
        <v>81</v>
      </c>
      <c r="BK319" s="186">
        <f>ROUND(I319*H319,2)</f>
        <v>0</v>
      </c>
      <c r="BL319" s="18" t="s">
        <v>212</v>
      </c>
      <c r="BM319" s="185" t="s">
        <v>931</v>
      </c>
    </row>
    <row r="320" spans="1:65" s="2" customFormat="1" ht="37.9" customHeight="1">
      <c r="A320" s="35"/>
      <c r="B320" s="36"/>
      <c r="C320" s="174" t="s">
        <v>620</v>
      </c>
      <c r="D320" s="174" t="s">
        <v>156</v>
      </c>
      <c r="E320" s="175" t="s">
        <v>604</v>
      </c>
      <c r="F320" s="176" t="s">
        <v>605</v>
      </c>
      <c r="G320" s="177" t="s">
        <v>159</v>
      </c>
      <c r="H320" s="178">
        <v>0.09</v>
      </c>
      <c r="I320" s="179"/>
      <c r="J320" s="180">
        <f>ROUND(I320*H320,2)</f>
        <v>0</v>
      </c>
      <c r="K320" s="176" t="s">
        <v>160</v>
      </c>
      <c r="L320" s="40"/>
      <c r="M320" s="181" t="s">
        <v>19</v>
      </c>
      <c r="N320" s="182" t="s">
        <v>44</v>
      </c>
      <c r="O320" s="65"/>
      <c r="P320" s="183">
        <f>O320*H320</f>
        <v>0</v>
      </c>
      <c r="Q320" s="183">
        <v>0.00013</v>
      </c>
      <c r="R320" s="183">
        <f>Q320*H320</f>
        <v>1.1699999999999998E-05</v>
      </c>
      <c r="S320" s="183">
        <v>0</v>
      </c>
      <c r="T320" s="184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185" t="s">
        <v>212</v>
      </c>
      <c r="AT320" s="185" t="s">
        <v>156</v>
      </c>
      <c r="AU320" s="185" t="s">
        <v>83</v>
      </c>
      <c r="AY320" s="18" t="s">
        <v>153</v>
      </c>
      <c r="BE320" s="186">
        <f>IF(N320="základní",J320,0)</f>
        <v>0</v>
      </c>
      <c r="BF320" s="186">
        <f>IF(N320="snížená",J320,0)</f>
        <v>0</v>
      </c>
      <c r="BG320" s="186">
        <f>IF(N320="zákl. přenesená",J320,0)</f>
        <v>0</v>
      </c>
      <c r="BH320" s="186">
        <f>IF(N320="sníž. přenesená",J320,0)</f>
        <v>0</v>
      </c>
      <c r="BI320" s="186">
        <f>IF(N320="nulová",J320,0)</f>
        <v>0</v>
      </c>
      <c r="BJ320" s="18" t="s">
        <v>81</v>
      </c>
      <c r="BK320" s="186">
        <f>ROUND(I320*H320,2)</f>
        <v>0</v>
      </c>
      <c r="BL320" s="18" t="s">
        <v>212</v>
      </c>
      <c r="BM320" s="185" t="s">
        <v>932</v>
      </c>
    </row>
    <row r="321" spans="1:47" s="2" customFormat="1" ht="11.25">
      <c r="A321" s="35"/>
      <c r="B321" s="36"/>
      <c r="C321" s="37"/>
      <c r="D321" s="187" t="s">
        <v>163</v>
      </c>
      <c r="E321" s="37"/>
      <c r="F321" s="188" t="s">
        <v>607</v>
      </c>
      <c r="G321" s="37"/>
      <c r="H321" s="37"/>
      <c r="I321" s="189"/>
      <c r="J321" s="37"/>
      <c r="K321" s="37"/>
      <c r="L321" s="40"/>
      <c r="M321" s="190"/>
      <c r="N321" s="191"/>
      <c r="O321" s="65"/>
      <c r="P321" s="65"/>
      <c r="Q321" s="65"/>
      <c r="R321" s="65"/>
      <c r="S321" s="65"/>
      <c r="T321" s="66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T321" s="18" t="s">
        <v>163</v>
      </c>
      <c r="AU321" s="18" t="s">
        <v>83</v>
      </c>
    </row>
    <row r="322" spans="2:51" s="13" customFormat="1" ht="11.25">
      <c r="B322" s="192"/>
      <c r="C322" s="193"/>
      <c r="D322" s="194" t="s">
        <v>165</v>
      </c>
      <c r="E322" s="195" t="s">
        <v>19</v>
      </c>
      <c r="F322" s="196" t="s">
        <v>933</v>
      </c>
      <c r="G322" s="193"/>
      <c r="H322" s="197">
        <v>0.09</v>
      </c>
      <c r="I322" s="198"/>
      <c r="J322" s="193"/>
      <c r="K322" s="193"/>
      <c r="L322" s="199"/>
      <c r="M322" s="200"/>
      <c r="N322" s="201"/>
      <c r="O322" s="201"/>
      <c r="P322" s="201"/>
      <c r="Q322" s="201"/>
      <c r="R322" s="201"/>
      <c r="S322" s="201"/>
      <c r="T322" s="202"/>
      <c r="AT322" s="203" t="s">
        <v>165</v>
      </c>
      <c r="AU322" s="203" t="s">
        <v>83</v>
      </c>
      <c r="AV322" s="13" t="s">
        <v>83</v>
      </c>
      <c r="AW322" s="13" t="s">
        <v>34</v>
      </c>
      <c r="AX322" s="13" t="s">
        <v>81</v>
      </c>
      <c r="AY322" s="203" t="s">
        <v>153</v>
      </c>
    </row>
    <row r="323" spans="1:65" s="2" customFormat="1" ht="24.2" customHeight="1">
      <c r="A323" s="35"/>
      <c r="B323" s="36"/>
      <c r="C323" s="215" t="s">
        <v>625</v>
      </c>
      <c r="D323" s="215" t="s">
        <v>298</v>
      </c>
      <c r="E323" s="216" t="s">
        <v>610</v>
      </c>
      <c r="F323" s="217" t="s">
        <v>611</v>
      </c>
      <c r="G323" s="218" t="s">
        <v>211</v>
      </c>
      <c r="H323" s="219">
        <v>1</v>
      </c>
      <c r="I323" s="220"/>
      <c r="J323" s="221">
        <f>ROUND(I323*H323,2)</f>
        <v>0</v>
      </c>
      <c r="K323" s="217" t="s">
        <v>160</v>
      </c>
      <c r="L323" s="222"/>
      <c r="M323" s="223" t="s">
        <v>19</v>
      </c>
      <c r="N323" s="224" t="s">
        <v>44</v>
      </c>
      <c r="O323" s="65"/>
      <c r="P323" s="183">
        <f>O323*H323</f>
        <v>0</v>
      </c>
      <c r="Q323" s="183">
        <v>0.0014</v>
      </c>
      <c r="R323" s="183">
        <f>Q323*H323</f>
        <v>0.0014</v>
      </c>
      <c r="S323" s="183">
        <v>0</v>
      </c>
      <c r="T323" s="184">
        <f>S323*H323</f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185" t="s">
        <v>302</v>
      </c>
      <c r="AT323" s="185" t="s">
        <v>298</v>
      </c>
      <c r="AU323" s="185" t="s">
        <v>83</v>
      </c>
      <c r="AY323" s="18" t="s">
        <v>153</v>
      </c>
      <c r="BE323" s="186">
        <f>IF(N323="základní",J323,0)</f>
        <v>0</v>
      </c>
      <c r="BF323" s="186">
        <f>IF(N323="snížená",J323,0)</f>
        <v>0</v>
      </c>
      <c r="BG323" s="186">
        <f>IF(N323="zákl. přenesená",J323,0)</f>
        <v>0</v>
      </c>
      <c r="BH323" s="186">
        <f>IF(N323="sníž. přenesená",J323,0)</f>
        <v>0</v>
      </c>
      <c r="BI323" s="186">
        <f>IF(N323="nulová",J323,0)</f>
        <v>0</v>
      </c>
      <c r="BJ323" s="18" t="s">
        <v>81</v>
      </c>
      <c r="BK323" s="186">
        <f>ROUND(I323*H323,2)</f>
        <v>0</v>
      </c>
      <c r="BL323" s="18" t="s">
        <v>212</v>
      </c>
      <c r="BM323" s="185" t="s">
        <v>934</v>
      </c>
    </row>
    <row r="324" spans="1:65" s="2" customFormat="1" ht="49.15" customHeight="1">
      <c r="A324" s="35"/>
      <c r="B324" s="36"/>
      <c r="C324" s="174" t="s">
        <v>630</v>
      </c>
      <c r="D324" s="174" t="s">
        <v>156</v>
      </c>
      <c r="E324" s="175" t="s">
        <v>774</v>
      </c>
      <c r="F324" s="176" t="s">
        <v>775</v>
      </c>
      <c r="G324" s="177" t="s">
        <v>249</v>
      </c>
      <c r="H324" s="178">
        <v>0.001</v>
      </c>
      <c r="I324" s="179"/>
      <c r="J324" s="180">
        <f>ROUND(I324*H324,2)</f>
        <v>0</v>
      </c>
      <c r="K324" s="176" t="s">
        <v>160</v>
      </c>
      <c r="L324" s="40"/>
      <c r="M324" s="181" t="s">
        <v>19</v>
      </c>
      <c r="N324" s="182" t="s">
        <v>44</v>
      </c>
      <c r="O324" s="65"/>
      <c r="P324" s="183">
        <f>O324*H324</f>
        <v>0</v>
      </c>
      <c r="Q324" s="183">
        <v>0</v>
      </c>
      <c r="R324" s="183">
        <f>Q324*H324</f>
        <v>0</v>
      </c>
      <c r="S324" s="183">
        <v>0</v>
      </c>
      <c r="T324" s="184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185" t="s">
        <v>212</v>
      </c>
      <c r="AT324" s="185" t="s">
        <v>156</v>
      </c>
      <c r="AU324" s="185" t="s">
        <v>83</v>
      </c>
      <c r="AY324" s="18" t="s">
        <v>153</v>
      </c>
      <c r="BE324" s="186">
        <f>IF(N324="základní",J324,0)</f>
        <v>0</v>
      </c>
      <c r="BF324" s="186">
        <f>IF(N324="snížená",J324,0)</f>
        <v>0</v>
      </c>
      <c r="BG324" s="186">
        <f>IF(N324="zákl. přenesená",J324,0)</f>
        <v>0</v>
      </c>
      <c r="BH324" s="186">
        <f>IF(N324="sníž. přenesená",J324,0)</f>
        <v>0</v>
      </c>
      <c r="BI324" s="186">
        <f>IF(N324="nulová",J324,0)</f>
        <v>0</v>
      </c>
      <c r="BJ324" s="18" t="s">
        <v>81</v>
      </c>
      <c r="BK324" s="186">
        <f>ROUND(I324*H324,2)</f>
        <v>0</v>
      </c>
      <c r="BL324" s="18" t="s">
        <v>212</v>
      </c>
      <c r="BM324" s="185" t="s">
        <v>975</v>
      </c>
    </row>
    <row r="325" spans="1:47" s="2" customFormat="1" ht="11.25">
      <c r="A325" s="35"/>
      <c r="B325" s="36"/>
      <c r="C325" s="37"/>
      <c r="D325" s="187" t="s">
        <v>163</v>
      </c>
      <c r="E325" s="37"/>
      <c r="F325" s="188" t="s">
        <v>777</v>
      </c>
      <c r="G325" s="37"/>
      <c r="H325" s="37"/>
      <c r="I325" s="189"/>
      <c r="J325" s="37"/>
      <c r="K325" s="37"/>
      <c r="L325" s="40"/>
      <c r="M325" s="190"/>
      <c r="N325" s="191"/>
      <c r="O325" s="65"/>
      <c r="P325" s="65"/>
      <c r="Q325" s="65"/>
      <c r="R325" s="65"/>
      <c r="S325" s="65"/>
      <c r="T325" s="66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T325" s="18" t="s">
        <v>163</v>
      </c>
      <c r="AU325" s="18" t="s">
        <v>83</v>
      </c>
    </row>
    <row r="326" spans="2:63" s="12" customFormat="1" ht="22.9" customHeight="1">
      <c r="B326" s="158"/>
      <c r="C326" s="159"/>
      <c r="D326" s="160" t="s">
        <v>72</v>
      </c>
      <c r="E326" s="172" t="s">
        <v>618</v>
      </c>
      <c r="F326" s="172" t="s">
        <v>619</v>
      </c>
      <c r="G326" s="159"/>
      <c r="H326" s="159"/>
      <c r="I326" s="162"/>
      <c r="J326" s="173">
        <f>BK326</f>
        <v>0</v>
      </c>
      <c r="K326" s="159"/>
      <c r="L326" s="164"/>
      <c r="M326" s="165"/>
      <c r="N326" s="166"/>
      <c r="O326" s="166"/>
      <c r="P326" s="167">
        <f>SUM(P327:P339)</f>
        <v>0</v>
      </c>
      <c r="Q326" s="166"/>
      <c r="R326" s="167">
        <f>SUM(R327:R339)</f>
        <v>0.1172751</v>
      </c>
      <c r="S326" s="166"/>
      <c r="T326" s="168">
        <f>SUM(T327:T339)</f>
        <v>0</v>
      </c>
      <c r="AR326" s="169" t="s">
        <v>83</v>
      </c>
      <c r="AT326" s="170" t="s">
        <v>72</v>
      </c>
      <c r="AU326" s="170" t="s">
        <v>81</v>
      </c>
      <c r="AY326" s="169" t="s">
        <v>153</v>
      </c>
      <c r="BK326" s="171">
        <f>SUM(BK327:BK339)</f>
        <v>0</v>
      </c>
    </row>
    <row r="327" spans="1:65" s="2" customFormat="1" ht="24.2" customHeight="1">
      <c r="A327" s="35"/>
      <c r="B327" s="36"/>
      <c r="C327" s="174" t="s">
        <v>635</v>
      </c>
      <c r="D327" s="174" t="s">
        <v>156</v>
      </c>
      <c r="E327" s="175" t="s">
        <v>621</v>
      </c>
      <c r="F327" s="176" t="s">
        <v>622</v>
      </c>
      <c r="G327" s="177" t="s">
        <v>159</v>
      </c>
      <c r="H327" s="178">
        <v>3.377</v>
      </c>
      <c r="I327" s="179"/>
      <c r="J327" s="180">
        <f>ROUND(I327*H327,2)</f>
        <v>0</v>
      </c>
      <c r="K327" s="176" t="s">
        <v>160</v>
      </c>
      <c r="L327" s="40"/>
      <c r="M327" s="181" t="s">
        <v>19</v>
      </c>
      <c r="N327" s="182" t="s">
        <v>44</v>
      </c>
      <c r="O327" s="65"/>
      <c r="P327" s="183">
        <f>O327*H327</f>
        <v>0</v>
      </c>
      <c r="Q327" s="183">
        <v>0</v>
      </c>
      <c r="R327" s="183">
        <f>Q327*H327</f>
        <v>0</v>
      </c>
      <c r="S327" s="183">
        <v>0</v>
      </c>
      <c r="T327" s="184">
        <f>S327*H327</f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185" t="s">
        <v>212</v>
      </c>
      <c r="AT327" s="185" t="s">
        <v>156</v>
      </c>
      <c r="AU327" s="185" t="s">
        <v>83</v>
      </c>
      <c r="AY327" s="18" t="s">
        <v>153</v>
      </c>
      <c r="BE327" s="186">
        <f>IF(N327="základní",J327,0)</f>
        <v>0</v>
      </c>
      <c r="BF327" s="186">
        <f>IF(N327="snížená",J327,0)</f>
        <v>0</v>
      </c>
      <c r="BG327" s="186">
        <f>IF(N327="zákl. přenesená",J327,0)</f>
        <v>0</v>
      </c>
      <c r="BH327" s="186">
        <f>IF(N327="sníž. přenesená",J327,0)</f>
        <v>0</v>
      </c>
      <c r="BI327" s="186">
        <f>IF(N327="nulová",J327,0)</f>
        <v>0</v>
      </c>
      <c r="BJ327" s="18" t="s">
        <v>81</v>
      </c>
      <c r="BK327" s="186">
        <f>ROUND(I327*H327,2)</f>
        <v>0</v>
      </c>
      <c r="BL327" s="18" t="s">
        <v>212</v>
      </c>
      <c r="BM327" s="185" t="s">
        <v>936</v>
      </c>
    </row>
    <row r="328" spans="1:47" s="2" customFormat="1" ht="11.25">
      <c r="A328" s="35"/>
      <c r="B328" s="36"/>
      <c r="C328" s="37"/>
      <c r="D328" s="187" t="s">
        <v>163</v>
      </c>
      <c r="E328" s="37"/>
      <c r="F328" s="188" t="s">
        <v>624</v>
      </c>
      <c r="G328" s="37"/>
      <c r="H328" s="37"/>
      <c r="I328" s="189"/>
      <c r="J328" s="37"/>
      <c r="K328" s="37"/>
      <c r="L328" s="40"/>
      <c r="M328" s="190"/>
      <c r="N328" s="191"/>
      <c r="O328" s="65"/>
      <c r="P328" s="65"/>
      <c r="Q328" s="65"/>
      <c r="R328" s="65"/>
      <c r="S328" s="65"/>
      <c r="T328" s="66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T328" s="18" t="s">
        <v>163</v>
      </c>
      <c r="AU328" s="18" t="s">
        <v>83</v>
      </c>
    </row>
    <row r="329" spans="2:51" s="13" customFormat="1" ht="11.25">
      <c r="B329" s="192"/>
      <c r="C329" s="193"/>
      <c r="D329" s="194" t="s">
        <v>165</v>
      </c>
      <c r="E329" s="195" t="s">
        <v>19</v>
      </c>
      <c r="F329" s="196" t="s">
        <v>810</v>
      </c>
      <c r="G329" s="193"/>
      <c r="H329" s="197">
        <v>1.164</v>
      </c>
      <c r="I329" s="198"/>
      <c r="J329" s="193"/>
      <c r="K329" s="193"/>
      <c r="L329" s="199"/>
      <c r="M329" s="200"/>
      <c r="N329" s="201"/>
      <c r="O329" s="201"/>
      <c r="P329" s="201"/>
      <c r="Q329" s="201"/>
      <c r="R329" s="201"/>
      <c r="S329" s="201"/>
      <c r="T329" s="202"/>
      <c r="AT329" s="203" t="s">
        <v>165</v>
      </c>
      <c r="AU329" s="203" t="s">
        <v>83</v>
      </c>
      <c r="AV329" s="13" t="s">
        <v>83</v>
      </c>
      <c r="AW329" s="13" t="s">
        <v>34</v>
      </c>
      <c r="AX329" s="13" t="s">
        <v>73</v>
      </c>
      <c r="AY329" s="203" t="s">
        <v>153</v>
      </c>
    </row>
    <row r="330" spans="2:51" s="13" customFormat="1" ht="11.25">
      <c r="B330" s="192"/>
      <c r="C330" s="193"/>
      <c r="D330" s="194" t="s">
        <v>165</v>
      </c>
      <c r="E330" s="195" t="s">
        <v>19</v>
      </c>
      <c r="F330" s="196" t="s">
        <v>811</v>
      </c>
      <c r="G330" s="193"/>
      <c r="H330" s="197">
        <v>1.278</v>
      </c>
      <c r="I330" s="198"/>
      <c r="J330" s="193"/>
      <c r="K330" s="193"/>
      <c r="L330" s="199"/>
      <c r="M330" s="200"/>
      <c r="N330" s="201"/>
      <c r="O330" s="201"/>
      <c r="P330" s="201"/>
      <c r="Q330" s="201"/>
      <c r="R330" s="201"/>
      <c r="S330" s="201"/>
      <c r="T330" s="202"/>
      <c r="AT330" s="203" t="s">
        <v>165</v>
      </c>
      <c r="AU330" s="203" t="s">
        <v>83</v>
      </c>
      <c r="AV330" s="13" t="s">
        <v>83</v>
      </c>
      <c r="AW330" s="13" t="s">
        <v>34</v>
      </c>
      <c r="AX330" s="13" t="s">
        <v>73</v>
      </c>
      <c r="AY330" s="203" t="s">
        <v>153</v>
      </c>
    </row>
    <row r="331" spans="2:51" s="13" customFormat="1" ht="11.25">
      <c r="B331" s="192"/>
      <c r="C331" s="193"/>
      <c r="D331" s="194" t="s">
        <v>165</v>
      </c>
      <c r="E331" s="195" t="s">
        <v>19</v>
      </c>
      <c r="F331" s="196" t="s">
        <v>812</v>
      </c>
      <c r="G331" s="193"/>
      <c r="H331" s="197">
        <v>0.935</v>
      </c>
      <c r="I331" s="198"/>
      <c r="J331" s="193"/>
      <c r="K331" s="193"/>
      <c r="L331" s="199"/>
      <c r="M331" s="200"/>
      <c r="N331" s="201"/>
      <c r="O331" s="201"/>
      <c r="P331" s="201"/>
      <c r="Q331" s="201"/>
      <c r="R331" s="201"/>
      <c r="S331" s="201"/>
      <c r="T331" s="202"/>
      <c r="AT331" s="203" t="s">
        <v>165</v>
      </c>
      <c r="AU331" s="203" t="s">
        <v>83</v>
      </c>
      <c r="AV331" s="13" t="s">
        <v>83</v>
      </c>
      <c r="AW331" s="13" t="s">
        <v>34</v>
      </c>
      <c r="AX331" s="13" t="s">
        <v>73</v>
      </c>
      <c r="AY331" s="203" t="s">
        <v>153</v>
      </c>
    </row>
    <row r="332" spans="2:51" s="14" customFormat="1" ht="11.25">
      <c r="B332" s="204"/>
      <c r="C332" s="205"/>
      <c r="D332" s="194" t="s">
        <v>165</v>
      </c>
      <c r="E332" s="206" t="s">
        <v>19</v>
      </c>
      <c r="F332" s="207" t="s">
        <v>184</v>
      </c>
      <c r="G332" s="205"/>
      <c r="H332" s="208">
        <v>3.3770000000000002</v>
      </c>
      <c r="I332" s="209"/>
      <c r="J332" s="205"/>
      <c r="K332" s="205"/>
      <c r="L332" s="210"/>
      <c r="M332" s="211"/>
      <c r="N332" s="212"/>
      <c r="O332" s="212"/>
      <c r="P332" s="212"/>
      <c r="Q332" s="212"/>
      <c r="R332" s="212"/>
      <c r="S332" s="212"/>
      <c r="T332" s="213"/>
      <c r="AT332" s="214" t="s">
        <v>165</v>
      </c>
      <c r="AU332" s="214" t="s">
        <v>83</v>
      </c>
      <c r="AV332" s="14" t="s">
        <v>161</v>
      </c>
      <c r="AW332" s="14" t="s">
        <v>34</v>
      </c>
      <c r="AX332" s="14" t="s">
        <v>81</v>
      </c>
      <c r="AY332" s="214" t="s">
        <v>153</v>
      </c>
    </row>
    <row r="333" spans="1:65" s="2" customFormat="1" ht="16.5" customHeight="1">
      <c r="A333" s="35"/>
      <c r="B333" s="36"/>
      <c r="C333" s="174" t="s">
        <v>639</v>
      </c>
      <c r="D333" s="174" t="s">
        <v>156</v>
      </c>
      <c r="E333" s="175" t="s">
        <v>626</v>
      </c>
      <c r="F333" s="176" t="s">
        <v>627</v>
      </c>
      <c r="G333" s="177" t="s">
        <v>159</v>
      </c>
      <c r="H333" s="178">
        <v>3.377</v>
      </c>
      <c r="I333" s="179"/>
      <c r="J333" s="180">
        <f>ROUND(I333*H333,2)</f>
        <v>0</v>
      </c>
      <c r="K333" s="176" t="s">
        <v>160</v>
      </c>
      <c r="L333" s="40"/>
      <c r="M333" s="181" t="s">
        <v>19</v>
      </c>
      <c r="N333" s="182" t="s">
        <v>44</v>
      </c>
      <c r="O333" s="65"/>
      <c r="P333" s="183">
        <f>O333*H333</f>
        <v>0</v>
      </c>
      <c r="Q333" s="183">
        <v>0.0003</v>
      </c>
      <c r="R333" s="183">
        <f>Q333*H333</f>
        <v>0.0010130999999999999</v>
      </c>
      <c r="S333" s="183">
        <v>0</v>
      </c>
      <c r="T333" s="184">
        <f>S333*H333</f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185" t="s">
        <v>212</v>
      </c>
      <c r="AT333" s="185" t="s">
        <v>156</v>
      </c>
      <c r="AU333" s="185" t="s">
        <v>83</v>
      </c>
      <c r="AY333" s="18" t="s">
        <v>153</v>
      </c>
      <c r="BE333" s="186">
        <f>IF(N333="základní",J333,0)</f>
        <v>0</v>
      </c>
      <c r="BF333" s="186">
        <f>IF(N333="snížená",J333,0)</f>
        <v>0</v>
      </c>
      <c r="BG333" s="186">
        <f>IF(N333="zákl. přenesená",J333,0)</f>
        <v>0</v>
      </c>
      <c r="BH333" s="186">
        <f>IF(N333="sníž. přenesená",J333,0)</f>
        <v>0</v>
      </c>
      <c r="BI333" s="186">
        <f>IF(N333="nulová",J333,0)</f>
        <v>0</v>
      </c>
      <c r="BJ333" s="18" t="s">
        <v>81</v>
      </c>
      <c r="BK333" s="186">
        <f>ROUND(I333*H333,2)</f>
        <v>0</v>
      </c>
      <c r="BL333" s="18" t="s">
        <v>212</v>
      </c>
      <c r="BM333" s="185" t="s">
        <v>937</v>
      </c>
    </row>
    <row r="334" spans="1:47" s="2" customFormat="1" ht="11.25">
      <c r="A334" s="35"/>
      <c r="B334" s="36"/>
      <c r="C334" s="37"/>
      <c r="D334" s="187" t="s">
        <v>163</v>
      </c>
      <c r="E334" s="37"/>
      <c r="F334" s="188" t="s">
        <v>629</v>
      </c>
      <c r="G334" s="37"/>
      <c r="H334" s="37"/>
      <c r="I334" s="189"/>
      <c r="J334" s="37"/>
      <c r="K334" s="37"/>
      <c r="L334" s="40"/>
      <c r="M334" s="190"/>
      <c r="N334" s="191"/>
      <c r="O334" s="65"/>
      <c r="P334" s="65"/>
      <c r="Q334" s="65"/>
      <c r="R334" s="65"/>
      <c r="S334" s="65"/>
      <c r="T334" s="66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T334" s="18" t="s">
        <v>163</v>
      </c>
      <c r="AU334" s="18" t="s">
        <v>83</v>
      </c>
    </row>
    <row r="335" spans="1:65" s="2" customFormat="1" ht="37.9" customHeight="1">
      <c r="A335" s="35"/>
      <c r="B335" s="36"/>
      <c r="C335" s="174" t="s">
        <v>646</v>
      </c>
      <c r="D335" s="174" t="s">
        <v>156</v>
      </c>
      <c r="E335" s="175" t="s">
        <v>631</v>
      </c>
      <c r="F335" s="176" t="s">
        <v>632</v>
      </c>
      <c r="G335" s="177" t="s">
        <v>159</v>
      </c>
      <c r="H335" s="178">
        <v>3.377</v>
      </c>
      <c r="I335" s="179"/>
      <c r="J335" s="180">
        <f>ROUND(I335*H335,2)</f>
        <v>0</v>
      </c>
      <c r="K335" s="176" t="s">
        <v>160</v>
      </c>
      <c r="L335" s="40"/>
      <c r="M335" s="181" t="s">
        <v>19</v>
      </c>
      <c r="N335" s="182" t="s">
        <v>44</v>
      </c>
      <c r="O335" s="65"/>
      <c r="P335" s="183">
        <f>O335*H335</f>
        <v>0</v>
      </c>
      <c r="Q335" s="183">
        <v>0.006</v>
      </c>
      <c r="R335" s="183">
        <f>Q335*H335</f>
        <v>0.020262</v>
      </c>
      <c r="S335" s="183">
        <v>0</v>
      </c>
      <c r="T335" s="184">
        <f>S335*H335</f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185" t="s">
        <v>212</v>
      </c>
      <c r="AT335" s="185" t="s">
        <v>156</v>
      </c>
      <c r="AU335" s="185" t="s">
        <v>83</v>
      </c>
      <c r="AY335" s="18" t="s">
        <v>153</v>
      </c>
      <c r="BE335" s="186">
        <f>IF(N335="základní",J335,0)</f>
        <v>0</v>
      </c>
      <c r="BF335" s="186">
        <f>IF(N335="snížená",J335,0)</f>
        <v>0</v>
      </c>
      <c r="BG335" s="186">
        <f>IF(N335="zákl. přenesená",J335,0)</f>
        <v>0</v>
      </c>
      <c r="BH335" s="186">
        <f>IF(N335="sníž. přenesená",J335,0)</f>
        <v>0</v>
      </c>
      <c r="BI335" s="186">
        <f>IF(N335="nulová",J335,0)</f>
        <v>0</v>
      </c>
      <c r="BJ335" s="18" t="s">
        <v>81</v>
      </c>
      <c r="BK335" s="186">
        <f>ROUND(I335*H335,2)</f>
        <v>0</v>
      </c>
      <c r="BL335" s="18" t="s">
        <v>212</v>
      </c>
      <c r="BM335" s="185" t="s">
        <v>938</v>
      </c>
    </row>
    <row r="336" spans="1:47" s="2" customFormat="1" ht="11.25">
      <c r="A336" s="35"/>
      <c r="B336" s="36"/>
      <c r="C336" s="37"/>
      <c r="D336" s="187" t="s">
        <v>163</v>
      </c>
      <c r="E336" s="37"/>
      <c r="F336" s="188" t="s">
        <v>634</v>
      </c>
      <c r="G336" s="37"/>
      <c r="H336" s="37"/>
      <c r="I336" s="189"/>
      <c r="J336" s="37"/>
      <c r="K336" s="37"/>
      <c r="L336" s="40"/>
      <c r="M336" s="190"/>
      <c r="N336" s="191"/>
      <c r="O336" s="65"/>
      <c r="P336" s="65"/>
      <c r="Q336" s="65"/>
      <c r="R336" s="65"/>
      <c r="S336" s="65"/>
      <c r="T336" s="66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T336" s="18" t="s">
        <v>163</v>
      </c>
      <c r="AU336" s="18" t="s">
        <v>83</v>
      </c>
    </row>
    <row r="337" spans="1:65" s="2" customFormat="1" ht="24.2" customHeight="1">
      <c r="A337" s="35"/>
      <c r="B337" s="36"/>
      <c r="C337" s="215" t="s">
        <v>652</v>
      </c>
      <c r="D337" s="215" t="s">
        <v>298</v>
      </c>
      <c r="E337" s="216" t="s">
        <v>636</v>
      </c>
      <c r="F337" s="217" t="s">
        <v>637</v>
      </c>
      <c r="G337" s="218" t="s">
        <v>159</v>
      </c>
      <c r="H337" s="219">
        <v>5</v>
      </c>
      <c r="I337" s="220"/>
      <c r="J337" s="221">
        <f>ROUND(I337*H337,2)</f>
        <v>0</v>
      </c>
      <c r="K337" s="217" t="s">
        <v>206</v>
      </c>
      <c r="L337" s="222"/>
      <c r="M337" s="223" t="s">
        <v>19</v>
      </c>
      <c r="N337" s="224" t="s">
        <v>44</v>
      </c>
      <c r="O337" s="65"/>
      <c r="P337" s="183">
        <f>O337*H337</f>
        <v>0</v>
      </c>
      <c r="Q337" s="183">
        <v>0.0192</v>
      </c>
      <c r="R337" s="183">
        <f>Q337*H337</f>
        <v>0.09599999999999999</v>
      </c>
      <c r="S337" s="183">
        <v>0</v>
      </c>
      <c r="T337" s="184">
        <f>S337*H337</f>
        <v>0</v>
      </c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R337" s="185" t="s">
        <v>302</v>
      </c>
      <c r="AT337" s="185" t="s">
        <v>298</v>
      </c>
      <c r="AU337" s="185" t="s">
        <v>83</v>
      </c>
      <c r="AY337" s="18" t="s">
        <v>153</v>
      </c>
      <c r="BE337" s="186">
        <f>IF(N337="základní",J337,0)</f>
        <v>0</v>
      </c>
      <c r="BF337" s="186">
        <f>IF(N337="snížená",J337,0)</f>
        <v>0</v>
      </c>
      <c r="BG337" s="186">
        <f>IF(N337="zákl. přenesená",J337,0)</f>
        <v>0</v>
      </c>
      <c r="BH337" s="186">
        <f>IF(N337="sníž. přenesená",J337,0)</f>
        <v>0</v>
      </c>
      <c r="BI337" s="186">
        <f>IF(N337="nulová",J337,0)</f>
        <v>0</v>
      </c>
      <c r="BJ337" s="18" t="s">
        <v>81</v>
      </c>
      <c r="BK337" s="186">
        <f>ROUND(I337*H337,2)</f>
        <v>0</v>
      </c>
      <c r="BL337" s="18" t="s">
        <v>212</v>
      </c>
      <c r="BM337" s="185" t="s">
        <v>939</v>
      </c>
    </row>
    <row r="338" spans="1:65" s="2" customFormat="1" ht="49.15" customHeight="1">
      <c r="A338" s="35"/>
      <c r="B338" s="36"/>
      <c r="C338" s="174" t="s">
        <v>656</v>
      </c>
      <c r="D338" s="174" t="s">
        <v>156</v>
      </c>
      <c r="E338" s="175" t="s">
        <v>778</v>
      </c>
      <c r="F338" s="176" t="s">
        <v>779</v>
      </c>
      <c r="G338" s="177" t="s">
        <v>249</v>
      </c>
      <c r="H338" s="178">
        <v>0.117</v>
      </c>
      <c r="I338" s="179"/>
      <c r="J338" s="180">
        <f>ROUND(I338*H338,2)</f>
        <v>0</v>
      </c>
      <c r="K338" s="176" t="s">
        <v>160</v>
      </c>
      <c r="L338" s="40"/>
      <c r="M338" s="181" t="s">
        <v>19</v>
      </c>
      <c r="N338" s="182" t="s">
        <v>44</v>
      </c>
      <c r="O338" s="65"/>
      <c r="P338" s="183">
        <f>O338*H338</f>
        <v>0</v>
      </c>
      <c r="Q338" s="183">
        <v>0</v>
      </c>
      <c r="R338" s="183">
        <f>Q338*H338</f>
        <v>0</v>
      </c>
      <c r="S338" s="183">
        <v>0</v>
      </c>
      <c r="T338" s="184">
        <f>S338*H338</f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185" t="s">
        <v>212</v>
      </c>
      <c r="AT338" s="185" t="s">
        <v>156</v>
      </c>
      <c r="AU338" s="185" t="s">
        <v>83</v>
      </c>
      <c r="AY338" s="18" t="s">
        <v>153</v>
      </c>
      <c r="BE338" s="186">
        <f>IF(N338="základní",J338,0)</f>
        <v>0</v>
      </c>
      <c r="BF338" s="186">
        <f>IF(N338="snížená",J338,0)</f>
        <v>0</v>
      </c>
      <c r="BG338" s="186">
        <f>IF(N338="zákl. přenesená",J338,0)</f>
        <v>0</v>
      </c>
      <c r="BH338" s="186">
        <f>IF(N338="sníž. přenesená",J338,0)</f>
        <v>0</v>
      </c>
      <c r="BI338" s="186">
        <f>IF(N338="nulová",J338,0)</f>
        <v>0</v>
      </c>
      <c r="BJ338" s="18" t="s">
        <v>81</v>
      </c>
      <c r="BK338" s="186">
        <f>ROUND(I338*H338,2)</f>
        <v>0</v>
      </c>
      <c r="BL338" s="18" t="s">
        <v>212</v>
      </c>
      <c r="BM338" s="185" t="s">
        <v>976</v>
      </c>
    </row>
    <row r="339" spans="1:47" s="2" customFormat="1" ht="11.25">
      <c r="A339" s="35"/>
      <c r="B339" s="36"/>
      <c r="C339" s="37"/>
      <c r="D339" s="187" t="s">
        <v>163</v>
      </c>
      <c r="E339" s="37"/>
      <c r="F339" s="188" t="s">
        <v>781</v>
      </c>
      <c r="G339" s="37"/>
      <c r="H339" s="37"/>
      <c r="I339" s="189"/>
      <c r="J339" s="37"/>
      <c r="K339" s="37"/>
      <c r="L339" s="40"/>
      <c r="M339" s="190"/>
      <c r="N339" s="191"/>
      <c r="O339" s="65"/>
      <c r="P339" s="65"/>
      <c r="Q339" s="65"/>
      <c r="R339" s="65"/>
      <c r="S339" s="65"/>
      <c r="T339" s="66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T339" s="18" t="s">
        <v>163</v>
      </c>
      <c r="AU339" s="18" t="s">
        <v>83</v>
      </c>
    </row>
    <row r="340" spans="2:63" s="12" customFormat="1" ht="22.9" customHeight="1">
      <c r="B340" s="158"/>
      <c r="C340" s="159"/>
      <c r="D340" s="160" t="s">
        <v>72</v>
      </c>
      <c r="E340" s="172" t="s">
        <v>644</v>
      </c>
      <c r="F340" s="172" t="s">
        <v>645</v>
      </c>
      <c r="G340" s="159"/>
      <c r="H340" s="159"/>
      <c r="I340" s="162"/>
      <c r="J340" s="173">
        <f>BK340</f>
        <v>0</v>
      </c>
      <c r="K340" s="159"/>
      <c r="L340" s="164"/>
      <c r="M340" s="165"/>
      <c r="N340" s="166"/>
      <c r="O340" s="166"/>
      <c r="P340" s="167">
        <f>SUM(P341:P346)</f>
        <v>0</v>
      </c>
      <c r="Q340" s="166"/>
      <c r="R340" s="167">
        <f>SUM(R341:R346)</f>
        <v>0.000504</v>
      </c>
      <c r="S340" s="166"/>
      <c r="T340" s="168">
        <f>SUM(T341:T346)</f>
        <v>0</v>
      </c>
      <c r="AR340" s="169" t="s">
        <v>83</v>
      </c>
      <c r="AT340" s="170" t="s">
        <v>72</v>
      </c>
      <c r="AU340" s="170" t="s">
        <v>81</v>
      </c>
      <c r="AY340" s="169" t="s">
        <v>153</v>
      </c>
      <c r="BK340" s="171">
        <f>SUM(BK341:BK346)</f>
        <v>0</v>
      </c>
    </row>
    <row r="341" spans="1:65" s="2" customFormat="1" ht="21.75" customHeight="1">
      <c r="A341" s="35"/>
      <c r="B341" s="36"/>
      <c r="C341" s="174" t="s">
        <v>663</v>
      </c>
      <c r="D341" s="174" t="s">
        <v>156</v>
      </c>
      <c r="E341" s="175" t="s">
        <v>647</v>
      </c>
      <c r="F341" s="176" t="s">
        <v>648</v>
      </c>
      <c r="G341" s="177" t="s">
        <v>205</v>
      </c>
      <c r="H341" s="178">
        <v>1.2</v>
      </c>
      <c r="I341" s="179"/>
      <c r="J341" s="180">
        <f>ROUND(I341*H341,2)</f>
        <v>0</v>
      </c>
      <c r="K341" s="176" t="s">
        <v>160</v>
      </c>
      <c r="L341" s="40"/>
      <c r="M341" s="181" t="s">
        <v>19</v>
      </c>
      <c r="N341" s="182" t="s">
        <v>44</v>
      </c>
      <c r="O341" s="65"/>
      <c r="P341" s="183">
        <f>O341*H341</f>
        <v>0</v>
      </c>
      <c r="Q341" s="183">
        <v>4E-05</v>
      </c>
      <c r="R341" s="183">
        <f>Q341*H341</f>
        <v>4.8E-05</v>
      </c>
      <c r="S341" s="183">
        <v>0</v>
      </c>
      <c r="T341" s="184">
        <f>S341*H341</f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185" t="s">
        <v>212</v>
      </c>
      <c r="AT341" s="185" t="s">
        <v>156</v>
      </c>
      <c r="AU341" s="185" t="s">
        <v>83</v>
      </c>
      <c r="AY341" s="18" t="s">
        <v>153</v>
      </c>
      <c r="BE341" s="186">
        <f>IF(N341="základní",J341,0)</f>
        <v>0</v>
      </c>
      <c r="BF341" s="186">
        <f>IF(N341="snížená",J341,0)</f>
        <v>0</v>
      </c>
      <c r="BG341" s="186">
        <f>IF(N341="zákl. přenesená",J341,0)</f>
        <v>0</v>
      </c>
      <c r="BH341" s="186">
        <f>IF(N341="sníž. přenesená",J341,0)</f>
        <v>0</v>
      </c>
      <c r="BI341" s="186">
        <f>IF(N341="nulová",J341,0)</f>
        <v>0</v>
      </c>
      <c r="BJ341" s="18" t="s">
        <v>81</v>
      </c>
      <c r="BK341" s="186">
        <f>ROUND(I341*H341,2)</f>
        <v>0</v>
      </c>
      <c r="BL341" s="18" t="s">
        <v>212</v>
      </c>
      <c r="BM341" s="185" t="s">
        <v>941</v>
      </c>
    </row>
    <row r="342" spans="1:47" s="2" customFormat="1" ht="11.25">
      <c r="A342" s="35"/>
      <c r="B342" s="36"/>
      <c r="C342" s="37"/>
      <c r="D342" s="187" t="s">
        <v>163</v>
      </c>
      <c r="E342" s="37"/>
      <c r="F342" s="188" t="s">
        <v>650</v>
      </c>
      <c r="G342" s="37"/>
      <c r="H342" s="37"/>
      <c r="I342" s="189"/>
      <c r="J342" s="37"/>
      <c r="K342" s="37"/>
      <c r="L342" s="40"/>
      <c r="M342" s="190"/>
      <c r="N342" s="191"/>
      <c r="O342" s="65"/>
      <c r="P342" s="65"/>
      <c r="Q342" s="65"/>
      <c r="R342" s="65"/>
      <c r="S342" s="65"/>
      <c r="T342" s="66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T342" s="18" t="s">
        <v>163</v>
      </c>
      <c r="AU342" s="18" t="s">
        <v>83</v>
      </c>
    </row>
    <row r="343" spans="2:51" s="13" customFormat="1" ht="11.25">
      <c r="B343" s="192"/>
      <c r="C343" s="193"/>
      <c r="D343" s="194" t="s">
        <v>165</v>
      </c>
      <c r="E343" s="195" t="s">
        <v>19</v>
      </c>
      <c r="F343" s="196" t="s">
        <v>651</v>
      </c>
      <c r="G343" s="193"/>
      <c r="H343" s="197">
        <v>1.2</v>
      </c>
      <c r="I343" s="198"/>
      <c r="J343" s="193"/>
      <c r="K343" s="193"/>
      <c r="L343" s="199"/>
      <c r="M343" s="200"/>
      <c r="N343" s="201"/>
      <c r="O343" s="201"/>
      <c r="P343" s="201"/>
      <c r="Q343" s="201"/>
      <c r="R343" s="201"/>
      <c r="S343" s="201"/>
      <c r="T343" s="202"/>
      <c r="AT343" s="203" t="s">
        <v>165</v>
      </c>
      <c r="AU343" s="203" t="s">
        <v>83</v>
      </c>
      <c r="AV343" s="13" t="s">
        <v>83</v>
      </c>
      <c r="AW343" s="13" t="s">
        <v>34</v>
      </c>
      <c r="AX343" s="13" t="s">
        <v>81</v>
      </c>
      <c r="AY343" s="203" t="s">
        <v>153</v>
      </c>
    </row>
    <row r="344" spans="1:65" s="2" customFormat="1" ht="24.2" customHeight="1">
      <c r="A344" s="35"/>
      <c r="B344" s="36"/>
      <c r="C344" s="215" t="s">
        <v>668</v>
      </c>
      <c r="D344" s="215" t="s">
        <v>298</v>
      </c>
      <c r="E344" s="216" t="s">
        <v>653</v>
      </c>
      <c r="F344" s="217" t="s">
        <v>654</v>
      </c>
      <c r="G344" s="218" t="s">
        <v>205</v>
      </c>
      <c r="H344" s="219">
        <v>1.2</v>
      </c>
      <c r="I344" s="220"/>
      <c r="J344" s="221">
        <f>ROUND(I344*H344,2)</f>
        <v>0</v>
      </c>
      <c r="K344" s="217" t="s">
        <v>160</v>
      </c>
      <c r="L344" s="222"/>
      <c r="M344" s="223" t="s">
        <v>19</v>
      </c>
      <c r="N344" s="224" t="s">
        <v>44</v>
      </c>
      <c r="O344" s="65"/>
      <c r="P344" s="183">
        <f>O344*H344</f>
        <v>0</v>
      </c>
      <c r="Q344" s="183">
        <v>0.00038</v>
      </c>
      <c r="R344" s="183">
        <f>Q344*H344</f>
        <v>0.000456</v>
      </c>
      <c r="S344" s="183">
        <v>0</v>
      </c>
      <c r="T344" s="184">
        <f>S344*H344</f>
        <v>0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185" t="s">
        <v>302</v>
      </c>
      <c r="AT344" s="185" t="s">
        <v>298</v>
      </c>
      <c r="AU344" s="185" t="s">
        <v>83</v>
      </c>
      <c r="AY344" s="18" t="s">
        <v>153</v>
      </c>
      <c r="BE344" s="186">
        <f>IF(N344="základní",J344,0)</f>
        <v>0</v>
      </c>
      <c r="BF344" s="186">
        <f>IF(N344="snížená",J344,0)</f>
        <v>0</v>
      </c>
      <c r="BG344" s="186">
        <f>IF(N344="zákl. přenesená",J344,0)</f>
        <v>0</v>
      </c>
      <c r="BH344" s="186">
        <f>IF(N344="sníž. přenesená",J344,0)</f>
        <v>0</v>
      </c>
      <c r="BI344" s="186">
        <f>IF(N344="nulová",J344,0)</f>
        <v>0</v>
      </c>
      <c r="BJ344" s="18" t="s">
        <v>81</v>
      </c>
      <c r="BK344" s="186">
        <f>ROUND(I344*H344,2)</f>
        <v>0</v>
      </c>
      <c r="BL344" s="18" t="s">
        <v>212</v>
      </c>
      <c r="BM344" s="185" t="s">
        <v>942</v>
      </c>
    </row>
    <row r="345" spans="1:65" s="2" customFormat="1" ht="49.15" customHeight="1">
      <c r="A345" s="35"/>
      <c r="B345" s="36"/>
      <c r="C345" s="174" t="s">
        <v>673</v>
      </c>
      <c r="D345" s="174" t="s">
        <v>156</v>
      </c>
      <c r="E345" s="175" t="s">
        <v>782</v>
      </c>
      <c r="F345" s="176" t="s">
        <v>783</v>
      </c>
      <c r="G345" s="177" t="s">
        <v>249</v>
      </c>
      <c r="H345" s="178">
        <v>0.001</v>
      </c>
      <c r="I345" s="179"/>
      <c r="J345" s="180">
        <f>ROUND(I345*H345,2)</f>
        <v>0</v>
      </c>
      <c r="K345" s="176" t="s">
        <v>160</v>
      </c>
      <c r="L345" s="40"/>
      <c r="M345" s="181" t="s">
        <v>19</v>
      </c>
      <c r="N345" s="182" t="s">
        <v>44</v>
      </c>
      <c r="O345" s="65"/>
      <c r="P345" s="183">
        <f>O345*H345</f>
        <v>0</v>
      </c>
      <c r="Q345" s="183">
        <v>0</v>
      </c>
      <c r="R345" s="183">
        <f>Q345*H345</f>
        <v>0</v>
      </c>
      <c r="S345" s="183">
        <v>0</v>
      </c>
      <c r="T345" s="184">
        <f>S345*H345</f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185" t="s">
        <v>212</v>
      </c>
      <c r="AT345" s="185" t="s">
        <v>156</v>
      </c>
      <c r="AU345" s="185" t="s">
        <v>83</v>
      </c>
      <c r="AY345" s="18" t="s">
        <v>153</v>
      </c>
      <c r="BE345" s="186">
        <f>IF(N345="základní",J345,0)</f>
        <v>0</v>
      </c>
      <c r="BF345" s="186">
        <f>IF(N345="snížená",J345,0)</f>
        <v>0</v>
      </c>
      <c r="BG345" s="186">
        <f>IF(N345="zákl. přenesená",J345,0)</f>
        <v>0</v>
      </c>
      <c r="BH345" s="186">
        <f>IF(N345="sníž. přenesená",J345,0)</f>
        <v>0</v>
      </c>
      <c r="BI345" s="186">
        <f>IF(N345="nulová",J345,0)</f>
        <v>0</v>
      </c>
      <c r="BJ345" s="18" t="s">
        <v>81</v>
      </c>
      <c r="BK345" s="186">
        <f>ROUND(I345*H345,2)</f>
        <v>0</v>
      </c>
      <c r="BL345" s="18" t="s">
        <v>212</v>
      </c>
      <c r="BM345" s="185" t="s">
        <v>977</v>
      </c>
    </row>
    <row r="346" spans="1:47" s="2" customFormat="1" ht="11.25">
      <c r="A346" s="35"/>
      <c r="B346" s="36"/>
      <c r="C346" s="37"/>
      <c r="D346" s="187" t="s">
        <v>163</v>
      </c>
      <c r="E346" s="37"/>
      <c r="F346" s="188" t="s">
        <v>785</v>
      </c>
      <c r="G346" s="37"/>
      <c r="H346" s="37"/>
      <c r="I346" s="189"/>
      <c r="J346" s="37"/>
      <c r="K346" s="37"/>
      <c r="L346" s="40"/>
      <c r="M346" s="190"/>
      <c r="N346" s="191"/>
      <c r="O346" s="65"/>
      <c r="P346" s="65"/>
      <c r="Q346" s="65"/>
      <c r="R346" s="65"/>
      <c r="S346" s="65"/>
      <c r="T346" s="66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T346" s="18" t="s">
        <v>163</v>
      </c>
      <c r="AU346" s="18" t="s">
        <v>83</v>
      </c>
    </row>
    <row r="347" spans="2:63" s="12" customFormat="1" ht="22.9" customHeight="1">
      <c r="B347" s="158"/>
      <c r="C347" s="159"/>
      <c r="D347" s="160" t="s">
        <v>72</v>
      </c>
      <c r="E347" s="172" t="s">
        <v>661</v>
      </c>
      <c r="F347" s="172" t="s">
        <v>662</v>
      </c>
      <c r="G347" s="159"/>
      <c r="H347" s="159"/>
      <c r="I347" s="162"/>
      <c r="J347" s="173">
        <f>BK347</f>
        <v>0</v>
      </c>
      <c r="K347" s="159"/>
      <c r="L347" s="164"/>
      <c r="M347" s="165"/>
      <c r="N347" s="166"/>
      <c r="O347" s="166"/>
      <c r="P347" s="167">
        <f>SUM(P348:P367)</f>
        <v>0</v>
      </c>
      <c r="Q347" s="166"/>
      <c r="R347" s="167">
        <f>SUM(R348:R367)</f>
        <v>0.7168527599999999</v>
      </c>
      <c r="S347" s="166"/>
      <c r="T347" s="168">
        <f>SUM(T348:T367)</f>
        <v>0</v>
      </c>
      <c r="AR347" s="169" t="s">
        <v>83</v>
      </c>
      <c r="AT347" s="170" t="s">
        <v>72</v>
      </c>
      <c r="AU347" s="170" t="s">
        <v>81</v>
      </c>
      <c r="AY347" s="169" t="s">
        <v>153</v>
      </c>
      <c r="BK347" s="171">
        <f>SUM(BK348:BK367)</f>
        <v>0</v>
      </c>
    </row>
    <row r="348" spans="1:65" s="2" customFormat="1" ht="24.2" customHeight="1">
      <c r="A348" s="35"/>
      <c r="B348" s="36"/>
      <c r="C348" s="174" t="s">
        <v>679</v>
      </c>
      <c r="D348" s="174" t="s">
        <v>156</v>
      </c>
      <c r="E348" s="175" t="s">
        <v>664</v>
      </c>
      <c r="F348" s="176" t="s">
        <v>665</v>
      </c>
      <c r="G348" s="177" t="s">
        <v>159</v>
      </c>
      <c r="H348" s="178">
        <v>17.842</v>
      </c>
      <c r="I348" s="179"/>
      <c r="J348" s="180">
        <f>ROUND(I348*H348,2)</f>
        <v>0</v>
      </c>
      <c r="K348" s="176" t="s">
        <v>160</v>
      </c>
      <c r="L348" s="40"/>
      <c r="M348" s="181" t="s">
        <v>19</v>
      </c>
      <c r="N348" s="182" t="s">
        <v>44</v>
      </c>
      <c r="O348" s="65"/>
      <c r="P348" s="183">
        <f>O348*H348</f>
        <v>0</v>
      </c>
      <c r="Q348" s="183">
        <v>0.02048</v>
      </c>
      <c r="R348" s="183">
        <f>Q348*H348</f>
        <v>0.36540416</v>
      </c>
      <c r="S348" s="183">
        <v>0</v>
      </c>
      <c r="T348" s="184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185" t="s">
        <v>212</v>
      </c>
      <c r="AT348" s="185" t="s">
        <v>156</v>
      </c>
      <c r="AU348" s="185" t="s">
        <v>83</v>
      </c>
      <c r="AY348" s="18" t="s">
        <v>153</v>
      </c>
      <c r="BE348" s="186">
        <f>IF(N348="základní",J348,0)</f>
        <v>0</v>
      </c>
      <c r="BF348" s="186">
        <f>IF(N348="snížená",J348,0)</f>
        <v>0</v>
      </c>
      <c r="BG348" s="186">
        <f>IF(N348="zákl. přenesená",J348,0)</f>
        <v>0</v>
      </c>
      <c r="BH348" s="186">
        <f>IF(N348="sníž. přenesená",J348,0)</f>
        <v>0</v>
      </c>
      <c r="BI348" s="186">
        <f>IF(N348="nulová",J348,0)</f>
        <v>0</v>
      </c>
      <c r="BJ348" s="18" t="s">
        <v>81</v>
      </c>
      <c r="BK348" s="186">
        <f>ROUND(I348*H348,2)</f>
        <v>0</v>
      </c>
      <c r="BL348" s="18" t="s">
        <v>212</v>
      </c>
      <c r="BM348" s="185" t="s">
        <v>944</v>
      </c>
    </row>
    <row r="349" spans="1:47" s="2" customFormat="1" ht="11.25">
      <c r="A349" s="35"/>
      <c r="B349" s="36"/>
      <c r="C349" s="37"/>
      <c r="D349" s="187" t="s">
        <v>163</v>
      </c>
      <c r="E349" s="37"/>
      <c r="F349" s="188" t="s">
        <v>667</v>
      </c>
      <c r="G349" s="37"/>
      <c r="H349" s="37"/>
      <c r="I349" s="189"/>
      <c r="J349" s="37"/>
      <c r="K349" s="37"/>
      <c r="L349" s="40"/>
      <c r="M349" s="190"/>
      <c r="N349" s="191"/>
      <c r="O349" s="65"/>
      <c r="P349" s="65"/>
      <c r="Q349" s="65"/>
      <c r="R349" s="65"/>
      <c r="S349" s="65"/>
      <c r="T349" s="66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T349" s="18" t="s">
        <v>163</v>
      </c>
      <c r="AU349" s="18" t="s">
        <v>83</v>
      </c>
    </row>
    <row r="350" spans="2:51" s="13" customFormat="1" ht="11.25">
      <c r="B350" s="192"/>
      <c r="C350" s="193"/>
      <c r="D350" s="194" t="s">
        <v>165</v>
      </c>
      <c r="E350" s="195" t="s">
        <v>19</v>
      </c>
      <c r="F350" s="196" t="s">
        <v>827</v>
      </c>
      <c r="G350" s="193"/>
      <c r="H350" s="197">
        <v>4.682</v>
      </c>
      <c r="I350" s="198"/>
      <c r="J350" s="193"/>
      <c r="K350" s="193"/>
      <c r="L350" s="199"/>
      <c r="M350" s="200"/>
      <c r="N350" s="201"/>
      <c r="O350" s="201"/>
      <c r="P350" s="201"/>
      <c r="Q350" s="201"/>
      <c r="R350" s="201"/>
      <c r="S350" s="201"/>
      <c r="T350" s="202"/>
      <c r="AT350" s="203" t="s">
        <v>165</v>
      </c>
      <c r="AU350" s="203" t="s">
        <v>83</v>
      </c>
      <c r="AV350" s="13" t="s">
        <v>83</v>
      </c>
      <c r="AW350" s="13" t="s">
        <v>34</v>
      </c>
      <c r="AX350" s="13" t="s">
        <v>73</v>
      </c>
      <c r="AY350" s="203" t="s">
        <v>153</v>
      </c>
    </row>
    <row r="351" spans="2:51" s="13" customFormat="1" ht="11.25">
      <c r="B351" s="192"/>
      <c r="C351" s="193"/>
      <c r="D351" s="194" t="s">
        <v>165</v>
      </c>
      <c r="E351" s="195" t="s">
        <v>19</v>
      </c>
      <c r="F351" s="196" t="s">
        <v>828</v>
      </c>
      <c r="G351" s="193"/>
      <c r="H351" s="197">
        <v>8.08</v>
      </c>
      <c r="I351" s="198"/>
      <c r="J351" s="193"/>
      <c r="K351" s="193"/>
      <c r="L351" s="199"/>
      <c r="M351" s="200"/>
      <c r="N351" s="201"/>
      <c r="O351" s="201"/>
      <c r="P351" s="201"/>
      <c r="Q351" s="201"/>
      <c r="R351" s="201"/>
      <c r="S351" s="201"/>
      <c r="T351" s="202"/>
      <c r="AT351" s="203" t="s">
        <v>165</v>
      </c>
      <c r="AU351" s="203" t="s">
        <v>83</v>
      </c>
      <c r="AV351" s="13" t="s">
        <v>83</v>
      </c>
      <c r="AW351" s="13" t="s">
        <v>34</v>
      </c>
      <c r="AX351" s="13" t="s">
        <v>73</v>
      </c>
      <c r="AY351" s="203" t="s">
        <v>153</v>
      </c>
    </row>
    <row r="352" spans="2:51" s="13" customFormat="1" ht="11.25">
      <c r="B352" s="192"/>
      <c r="C352" s="193"/>
      <c r="D352" s="194" t="s">
        <v>165</v>
      </c>
      <c r="E352" s="195" t="s">
        <v>19</v>
      </c>
      <c r="F352" s="196" t="s">
        <v>829</v>
      </c>
      <c r="G352" s="193"/>
      <c r="H352" s="197">
        <v>5.08</v>
      </c>
      <c r="I352" s="198"/>
      <c r="J352" s="193"/>
      <c r="K352" s="193"/>
      <c r="L352" s="199"/>
      <c r="M352" s="200"/>
      <c r="N352" s="201"/>
      <c r="O352" s="201"/>
      <c r="P352" s="201"/>
      <c r="Q352" s="201"/>
      <c r="R352" s="201"/>
      <c r="S352" s="201"/>
      <c r="T352" s="202"/>
      <c r="AT352" s="203" t="s">
        <v>165</v>
      </c>
      <c r="AU352" s="203" t="s">
        <v>83</v>
      </c>
      <c r="AV352" s="13" t="s">
        <v>83</v>
      </c>
      <c r="AW352" s="13" t="s">
        <v>34</v>
      </c>
      <c r="AX352" s="13" t="s">
        <v>73</v>
      </c>
      <c r="AY352" s="203" t="s">
        <v>153</v>
      </c>
    </row>
    <row r="353" spans="2:51" s="14" customFormat="1" ht="11.25">
      <c r="B353" s="204"/>
      <c r="C353" s="205"/>
      <c r="D353" s="194" t="s">
        <v>165</v>
      </c>
      <c r="E353" s="206" t="s">
        <v>19</v>
      </c>
      <c r="F353" s="207" t="s">
        <v>184</v>
      </c>
      <c r="G353" s="205"/>
      <c r="H353" s="208">
        <v>17.842</v>
      </c>
      <c r="I353" s="209"/>
      <c r="J353" s="205"/>
      <c r="K353" s="205"/>
      <c r="L353" s="210"/>
      <c r="M353" s="211"/>
      <c r="N353" s="212"/>
      <c r="O353" s="212"/>
      <c r="P353" s="212"/>
      <c r="Q353" s="212"/>
      <c r="R353" s="212"/>
      <c r="S353" s="212"/>
      <c r="T353" s="213"/>
      <c r="AT353" s="214" t="s">
        <v>165</v>
      </c>
      <c r="AU353" s="214" t="s">
        <v>83</v>
      </c>
      <c r="AV353" s="14" t="s">
        <v>161</v>
      </c>
      <c r="AW353" s="14" t="s">
        <v>34</v>
      </c>
      <c r="AX353" s="14" t="s">
        <v>81</v>
      </c>
      <c r="AY353" s="214" t="s">
        <v>153</v>
      </c>
    </row>
    <row r="354" spans="1:65" s="2" customFormat="1" ht="16.5" customHeight="1">
      <c r="A354" s="35"/>
      <c r="B354" s="36"/>
      <c r="C354" s="174" t="s">
        <v>683</v>
      </c>
      <c r="D354" s="174" t="s">
        <v>156</v>
      </c>
      <c r="E354" s="175" t="s">
        <v>669</v>
      </c>
      <c r="F354" s="176" t="s">
        <v>670</v>
      </c>
      <c r="G354" s="177" t="s">
        <v>159</v>
      </c>
      <c r="H354" s="178">
        <v>17.842</v>
      </c>
      <c r="I354" s="179"/>
      <c r="J354" s="180">
        <f>ROUND(I354*H354,2)</f>
        <v>0</v>
      </c>
      <c r="K354" s="176" t="s">
        <v>160</v>
      </c>
      <c r="L354" s="40"/>
      <c r="M354" s="181" t="s">
        <v>19</v>
      </c>
      <c r="N354" s="182" t="s">
        <v>44</v>
      </c>
      <c r="O354" s="65"/>
      <c r="P354" s="183">
        <f>O354*H354</f>
        <v>0</v>
      </c>
      <c r="Q354" s="183">
        <v>0.0003</v>
      </c>
      <c r="R354" s="183">
        <f>Q354*H354</f>
        <v>0.005352599999999999</v>
      </c>
      <c r="S354" s="183">
        <v>0</v>
      </c>
      <c r="T354" s="184">
        <f>S354*H354</f>
        <v>0</v>
      </c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R354" s="185" t="s">
        <v>212</v>
      </c>
      <c r="AT354" s="185" t="s">
        <v>156</v>
      </c>
      <c r="AU354" s="185" t="s">
        <v>83</v>
      </c>
      <c r="AY354" s="18" t="s">
        <v>153</v>
      </c>
      <c r="BE354" s="186">
        <f>IF(N354="základní",J354,0)</f>
        <v>0</v>
      </c>
      <c r="BF354" s="186">
        <f>IF(N354="snížená",J354,0)</f>
        <v>0</v>
      </c>
      <c r="BG354" s="186">
        <f>IF(N354="zákl. přenesená",J354,0)</f>
        <v>0</v>
      </c>
      <c r="BH354" s="186">
        <f>IF(N354="sníž. přenesená",J354,0)</f>
        <v>0</v>
      </c>
      <c r="BI354" s="186">
        <f>IF(N354="nulová",J354,0)</f>
        <v>0</v>
      </c>
      <c r="BJ354" s="18" t="s">
        <v>81</v>
      </c>
      <c r="BK354" s="186">
        <f>ROUND(I354*H354,2)</f>
        <v>0</v>
      </c>
      <c r="BL354" s="18" t="s">
        <v>212</v>
      </c>
      <c r="BM354" s="185" t="s">
        <v>945</v>
      </c>
    </row>
    <row r="355" spans="1:47" s="2" customFormat="1" ht="11.25">
      <c r="A355" s="35"/>
      <c r="B355" s="36"/>
      <c r="C355" s="37"/>
      <c r="D355" s="187" t="s">
        <v>163</v>
      </c>
      <c r="E355" s="37"/>
      <c r="F355" s="188" t="s">
        <v>672</v>
      </c>
      <c r="G355" s="37"/>
      <c r="H355" s="37"/>
      <c r="I355" s="189"/>
      <c r="J355" s="37"/>
      <c r="K355" s="37"/>
      <c r="L355" s="40"/>
      <c r="M355" s="190"/>
      <c r="N355" s="191"/>
      <c r="O355" s="65"/>
      <c r="P355" s="65"/>
      <c r="Q355" s="65"/>
      <c r="R355" s="65"/>
      <c r="S355" s="65"/>
      <c r="T355" s="66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T355" s="18" t="s">
        <v>163</v>
      </c>
      <c r="AU355" s="18" t="s">
        <v>83</v>
      </c>
    </row>
    <row r="356" spans="1:65" s="2" customFormat="1" ht="33" customHeight="1">
      <c r="A356" s="35"/>
      <c r="B356" s="36"/>
      <c r="C356" s="174" t="s">
        <v>688</v>
      </c>
      <c r="D356" s="174" t="s">
        <v>156</v>
      </c>
      <c r="E356" s="175" t="s">
        <v>674</v>
      </c>
      <c r="F356" s="176" t="s">
        <v>675</v>
      </c>
      <c r="G356" s="177" t="s">
        <v>205</v>
      </c>
      <c r="H356" s="178">
        <v>10.42</v>
      </c>
      <c r="I356" s="179"/>
      <c r="J356" s="180">
        <f>ROUND(I356*H356,2)</f>
        <v>0</v>
      </c>
      <c r="K356" s="176" t="s">
        <v>160</v>
      </c>
      <c r="L356" s="40"/>
      <c r="M356" s="181" t="s">
        <v>19</v>
      </c>
      <c r="N356" s="182" t="s">
        <v>44</v>
      </c>
      <c r="O356" s="65"/>
      <c r="P356" s="183">
        <f>O356*H356</f>
        <v>0</v>
      </c>
      <c r="Q356" s="183">
        <v>0.0002</v>
      </c>
      <c r="R356" s="183">
        <f>Q356*H356</f>
        <v>0.002084</v>
      </c>
      <c r="S356" s="183">
        <v>0</v>
      </c>
      <c r="T356" s="184">
        <f>S356*H356</f>
        <v>0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R356" s="185" t="s">
        <v>212</v>
      </c>
      <c r="AT356" s="185" t="s">
        <v>156</v>
      </c>
      <c r="AU356" s="185" t="s">
        <v>83</v>
      </c>
      <c r="AY356" s="18" t="s">
        <v>153</v>
      </c>
      <c r="BE356" s="186">
        <f>IF(N356="základní",J356,0)</f>
        <v>0</v>
      </c>
      <c r="BF356" s="186">
        <f>IF(N356="snížená",J356,0)</f>
        <v>0</v>
      </c>
      <c r="BG356" s="186">
        <f>IF(N356="zákl. přenesená",J356,0)</f>
        <v>0</v>
      </c>
      <c r="BH356" s="186">
        <f>IF(N356="sníž. přenesená",J356,0)</f>
        <v>0</v>
      </c>
      <c r="BI356" s="186">
        <f>IF(N356="nulová",J356,0)</f>
        <v>0</v>
      </c>
      <c r="BJ356" s="18" t="s">
        <v>81</v>
      </c>
      <c r="BK356" s="186">
        <f>ROUND(I356*H356,2)</f>
        <v>0</v>
      </c>
      <c r="BL356" s="18" t="s">
        <v>212</v>
      </c>
      <c r="BM356" s="185" t="s">
        <v>946</v>
      </c>
    </row>
    <row r="357" spans="1:47" s="2" customFormat="1" ht="11.25">
      <c r="A357" s="35"/>
      <c r="B357" s="36"/>
      <c r="C357" s="37"/>
      <c r="D357" s="187" t="s">
        <v>163</v>
      </c>
      <c r="E357" s="37"/>
      <c r="F357" s="188" t="s">
        <v>677</v>
      </c>
      <c r="G357" s="37"/>
      <c r="H357" s="37"/>
      <c r="I357" s="189"/>
      <c r="J357" s="37"/>
      <c r="K357" s="37"/>
      <c r="L357" s="40"/>
      <c r="M357" s="190"/>
      <c r="N357" s="191"/>
      <c r="O357" s="65"/>
      <c r="P357" s="65"/>
      <c r="Q357" s="65"/>
      <c r="R357" s="65"/>
      <c r="S357" s="65"/>
      <c r="T357" s="66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T357" s="18" t="s">
        <v>163</v>
      </c>
      <c r="AU357" s="18" t="s">
        <v>83</v>
      </c>
    </row>
    <row r="358" spans="2:51" s="13" customFormat="1" ht="11.25">
      <c r="B358" s="192"/>
      <c r="C358" s="193"/>
      <c r="D358" s="194" t="s">
        <v>165</v>
      </c>
      <c r="E358" s="195" t="s">
        <v>19</v>
      </c>
      <c r="F358" s="196" t="s">
        <v>947</v>
      </c>
      <c r="G358" s="193"/>
      <c r="H358" s="197">
        <v>3.06</v>
      </c>
      <c r="I358" s="198"/>
      <c r="J358" s="193"/>
      <c r="K358" s="193"/>
      <c r="L358" s="199"/>
      <c r="M358" s="200"/>
      <c r="N358" s="201"/>
      <c r="O358" s="201"/>
      <c r="P358" s="201"/>
      <c r="Q358" s="201"/>
      <c r="R358" s="201"/>
      <c r="S358" s="201"/>
      <c r="T358" s="202"/>
      <c r="AT358" s="203" t="s">
        <v>165</v>
      </c>
      <c r="AU358" s="203" t="s">
        <v>83</v>
      </c>
      <c r="AV358" s="13" t="s">
        <v>83</v>
      </c>
      <c r="AW358" s="13" t="s">
        <v>34</v>
      </c>
      <c r="AX358" s="13" t="s">
        <v>73</v>
      </c>
      <c r="AY358" s="203" t="s">
        <v>153</v>
      </c>
    </row>
    <row r="359" spans="2:51" s="13" customFormat="1" ht="11.25">
      <c r="B359" s="192"/>
      <c r="C359" s="193"/>
      <c r="D359" s="194" t="s">
        <v>165</v>
      </c>
      <c r="E359" s="195" t="s">
        <v>19</v>
      </c>
      <c r="F359" s="196" t="s">
        <v>948</v>
      </c>
      <c r="G359" s="193"/>
      <c r="H359" s="197">
        <v>4.04</v>
      </c>
      <c r="I359" s="198"/>
      <c r="J359" s="193"/>
      <c r="K359" s="193"/>
      <c r="L359" s="199"/>
      <c r="M359" s="200"/>
      <c r="N359" s="201"/>
      <c r="O359" s="201"/>
      <c r="P359" s="201"/>
      <c r="Q359" s="201"/>
      <c r="R359" s="201"/>
      <c r="S359" s="201"/>
      <c r="T359" s="202"/>
      <c r="AT359" s="203" t="s">
        <v>165</v>
      </c>
      <c r="AU359" s="203" t="s">
        <v>83</v>
      </c>
      <c r="AV359" s="13" t="s">
        <v>83</v>
      </c>
      <c r="AW359" s="13" t="s">
        <v>34</v>
      </c>
      <c r="AX359" s="13" t="s">
        <v>73</v>
      </c>
      <c r="AY359" s="203" t="s">
        <v>153</v>
      </c>
    </row>
    <row r="360" spans="2:51" s="13" customFormat="1" ht="11.25">
      <c r="B360" s="192"/>
      <c r="C360" s="193"/>
      <c r="D360" s="194" t="s">
        <v>165</v>
      </c>
      <c r="E360" s="195" t="s">
        <v>19</v>
      </c>
      <c r="F360" s="196" t="s">
        <v>949</v>
      </c>
      <c r="G360" s="193"/>
      <c r="H360" s="197">
        <v>3.32</v>
      </c>
      <c r="I360" s="198"/>
      <c r="J360" s="193"/>
      <c r="K360" s="193"/>
      <c r="L360" s="199"/>
      <c r="M360" s="200"/>
      <c r="N360" s="201"/>
      <c r="O360" s="201"/>
      <c r="P360" s="201"/>
      <c r="Q360" s="201"/>
      <c r="R360" s="201"/>
      <c r="S360" s="201"/>
      <c r="T360" s="202"/>
      <c r="AT360" s="203" t="s">
        <v>165</v>
      </c>
      <c r="AU360" s="203" t="s">
        <v>83</v>
      </c>
      <c r="AV360" s="13" t="s">
        <v>83</v>
      </c>
      <c r="AW360" s="13" t="s">
        <v>34</v>
      </c>
      <c r="AX360" s="13" t="s">
        <v>73</v>
      </c>
      <c r="AY360" s="203" t="s">
        <v>153</v>
      </c>
    </row>
    <row r="361" spans="2:51" s="14" customFormat="1" ht="11.25">
      <c r="B361" s="204"/>
      <c r="C361" s="205"/>
      <c r="D361" s="194" t="s">
        <v>165</v>
      </c>
      <c r="E361" s="206" t="s">
        <v>19</v>
      </c>
      <c r="F361" s="207" t="s">
        <v>184</v>
      </c>
      <c r="G361" s="205"/>
      <c r="H361" s="208">
        <v>10.42</v>
      </c>
      <c r="I361" s="209"/>
      <c r="J361" s="205"/>
      <c r="K361" s="205"/>
      <c r="L361" s="210"/>
      <c r="M361" s="211"/>
      <c r="N361" s="212"/>
      <c r="O361" s="212"/>
      <c r="P361" s="212"/>
      <c r="Q361" s="212"/>
      <c r="R361" s="212"/>
      <c r="S361" s="212"/>
      <c r="T361" s="213"/>
      <c r="AT361" s="214" t="s">
        <v>165</v>
      </c>
      <c r="AU361" s="214" t="s">
        <v>83</v>
      </c>
      <c r="AV361" s="14" t="s">
        <v>161</v>
      </c>
      <c r="AW361" s="14" t="s">
        <v>34</v>
      </c>
      <c r="AX361" s="14" t="s">
        <v>81</v>
      </c>
      <c r="AY361" s="214" t="s">
        <v>153</v>
      </c>
    </row>
    <row r="362" spans="1:65" s="2" customFormat="1" ht="16.5" customHeight="1">
      <c r="A362" s="35"/>
      <c r="B362" s="36"/>
      <c r="C362" s="215" t="s">
        <v>692</v>
      </c>
      <c r="D362" s="215" t="s">
        <v>298</v>
      </c>
      <c r="E362" s="216" t="s">
        <v>680</v>
      </c>
      <c r="F362" s="217" t="s">
        <v>681</v>
      </c>
      <c r="G362" s="218" t="s">
        <v>205</v>
      </c>
      <c r="H362" s="219">
        <v>12</v>
      </c>
      <c r="I362" s="220"/>
      <c r="J362" s="221">
        <f>ROUND(I362*H362,2)</f>
        <v>0</v>
      </c>
      <c r="K362" s="217" t="s">
        <v>206</v>
      </c>
      <c r="L362" s="222"/>
      <c r="M362" s="223" t="s">
        <v>19</v>
      </c>
      <c r="N362" s="224" t="s">
        <v>44</v>
      </c>
      <c r="O362" s="65"/>
      <c r="P362" s="183">
        <f>O362*H362</f>
        <v>0</v>
      </c>
      <c r="Q362" s="183">
        <v>8E-05</v>
      </c>
      <c r="R362" s="183">
        <f>Q362*H362</f>
        <v>0.0009600000000000001</v>
      </c>
      <c r="S362" s="183">
        <v>0</v>
      </c>
      <c r="T362" s="184">
        <f>S362*H362</f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185" t="s">
        <v>302</v>
      </c>
      <c r="AT362" s="185" t="s">
        <v>298</v>
      </c>
      <c r="AU362" s="185" t="s">
        <v>83</v>
      </c>
      <c r="AY362" s="18" t="s">
        <v>153</v>
      </c>
      <c r="BE362" s="186">
        <f>IF(N362="základní",J362,0)</f>
        <v>0</v>
      </c>
      <c r="BF362" s="186">
        <f>IF(N362="snížená",J362,0)</f>
        <v>0</v>
      </c>
      <c r="BG362" s="186">
        <f>IF(N362="zákl. přenesená",J362,0)</f>
        <v>0</v>
      </c>
      <c r="BH362" s="186">
        <f>IF(N362="sníž. přenesená",J362,0)</f>
        <v>0</v>
      </c>
      <c r="BI362" s="186">
        <f>IF(N362="nulová",J362,0)</f>
        <v>0</v>
      </c>
      <c r="BJ362" s="18" t="s">
        <v>81</v>
      </c>
      <c r="BK362" s="186">
        <f>ROUND(I362*H362,2)</f>
        <v>0</v>
      </c>
      <c r="BL362" s="18" t="s">
        <v>212</v>
      </c>
      <c r="BM362" s="185" t="s">
        <v>950</v>
      </c>
    </row>
    <row r="363" spans="1:65" s="2" customFormat="1" ht="37.9" customHeight="1">
      <c r="A363" s="35"/>
      <c r="B363" s="36"/>
      <c r="C363" s="174" t="s">
        <v>699</v>
      </c>
      <c r="D363" s="174" t="s">
        <v>156</v>
      </c>
      <c r="E363" s="175" t="s">
        <v>684</v>
      </c>
      <c r="F363" s="176" t="s">
        <v>685</v>
      </c>
      <c r="G363" s="177" t="s">
        <v>159</v>
      </c>
      <c r="H363" s="178">
        <v>17.842</v>
      </c>
      <c r="I363" s="179"/>
      <c r="J363" s="180">
        <f>ROUND(I363*H363,2)</f>
        <v>0</v>
      </c>
      <c r="K363" s="176" t="s">
        <v>160</v>
      </c>
      <c r="L363" s="40"/>
      <c r="M363" s="181" t="s">
        <v>19</v>
      </c>
      <c r="N363" s="182" t="s">
        <v>44</v>
      </c>
      <c r="O363" s="65"/>
      <c r="P363" s="183">
        <f>O363*H363</f>
        <v>0</v>
      </c>
      <c r="Q363" s="183">
        <v>0.006</v>
      </c>
      <c r="R363" s="183">
        <f>Q363*H363</f>
        <v>0.107052</v>
      </c>
      <c r="S363" s="183">
        <v>0</v>
      </c>
      <c r="T363" s="184">
        <f>S363*H363</f>
        <v>0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185" t="s">
        <v>212</v>
      </c>
      <c r="AT363" s="185" t="s">
        <v>156</v>
      </c>
      <c r="AU363" s="185" t="s">
        <v>83</v>
      </c>
      <c r="AY363" s="18" t="s">
        <v>153</v>
      </c>
      <c r="BE363" s="186">
        <f>IF(N363="základní",J363,0)</f>
        <v>0</v>
      </c>
      <c r="BF363" s="186">
        <f>IF(N363="snížená",J363,0)</f>
        <v>0</v>
      </c>
      <c r="BG363" s="186">
        <f>IF(N363="zákl. přenesená",J363,0)</f>
        <v>0</v>
      </c>
      <c r="BH363" s="186">
        <f>IF(N363="sníž. přenesená",J363,0)</f>
        <v>0</v>
      </c>
      <c r="BI363" s="186">
        <f>IF(N363="nulová",J363,0)</f>
        <v>0</v>
      </c>
      <c r="BJ363" s="18" t="s">
        <v>81</v>
      </c>
      <c r="BK363" s="186">
        <f>ROUND(I363*H363,2)</f>
        <v>0</v>
      </c>
      <c r="BL363" s="18" t="s">
        <v>212</v>
      </c>
      <c r="BM363" s="185" t="s">
        <v>951</v>
      </c>
    </row>
    <row r="364" spans="1:47" s="2" customFormat="1" ht="11.25">
      <c r="A364" s="35"/>
      <c r="B364" s="36"/>
      <c r="C364" s="37"/>
      <c r="D364" s="187" t="s">
        <v>163</v>
      </c>
      <c r="E364" s="37"/>
      <c r="F364" s="188" t="s">
        <v>687</v>
      </c>
      <c r="G364" s="37"/>
      <c r="H364" s="37"/>
      <c r="I364" s="189"/>
      <c r="J364" s="37"/>
      <c r="K364" s="37"/>
      <c r="L364" s="40"/>
      <c r="M364" s="190"/>
      <c r="N364" s="191"/>
      <c r="O364" s="65"/>
      <c r="P364" s="65"/>
      <c r="Q364" s="65"/>
      <c r="R364" s="65"/>
      <c r="S364" s="65"/>
      <c r="T364" s="66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T364" s="18" t="s">
        <v>163</v>
      </c>
      <c r="AU364" s="18" t="s">
        <v>83</v>
      </c>
    </row>
    <row r="365" spans="1:65" s="2" customFormat="1" ht="24.2" customHeight="1">
      <c r="A365" s="35"/>
      <c r="B365" s="36"/>
      <c r="C365" s="215" t="s">
        <v>705</v>
      </c>
      <c r="D365" s="215" t="s">
        <v>298</v>
      </c>
      <c r="E365" s="216" t="s">
        <v>689</v>
      </c>
      <c r="F365" s="217" t="s">
        <v>690</v>
      </c>
      <c r="G365" s="218" t="s">
        <v>159</v>
      </c>
      <c r="H365" s="219">
        <v>20</v>
      </c>
      <c r="I365" s="220"/>
      <c r="J365" s="221">
        <f>ROUND(I365*H365,2)</f>
        <v>0</v>
      </c>
      <c r="K365" s="217" t="s">
        <v>206</v>
      </c>
      <c r="L365" s="222"/>
      <c r="M365" s="223" t="s">
        <v>19</v>
      </c>
      <c r="N365" s="224" t="s">
        <v>44</v>
      </c>
      <c r="O365" s="65"/>
      <c r="P365" s="183">
        <f>O365*H365</f>
        <v>0</v>
      </c>
      <c r="Q365" s="183">
        <v>0.0118</v>
      </c>
      <c r="R365" s="183">
        <f>Q365*H365</f>
        <v>0.236</v>
      </c>
      <c r="S365" s="183">
        <v>0</v>
      </c>
      <c r="T365" s="184">
        <f>S365*H365</f>
        <v>0</v>
      </c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R365" s="185" t="s">
        <v>302</v>
      </c>
      <c r="AT365" s="185" t="s">
        <v>298</v>
      </c>
      <c r="AU365" s="185" t="s">
        <v>83</v>
      </c>
      <c r="AY365" s="18" t="s">
        <v>153</v>
      </c>
      <c r="BE365" s="186">
        <f>IF(N365="základní",J365,0)</f>
        <v>0</v>
      </c>
      <c r="BF365" s="186">
        <f>IF(N365="snížená",J365,0)</f>
        <v>0</v>
      </c>
      <c r="BG365" s="186">
        <f>IF(N365="zákl. přenesená",J365,0)</f>
        <v>0</v>
      </c>
      <c r="BH365" s="186">
        <f>IF(N365="sníž. přenesená",J365,0)</f>
        <v>0</v>
      </c>
      <c r="BI365" s="186">
        <f>IF(N365="nulová",J365,0)</f>
        <v>0</v>
      </c>
      <c r="BJ365" s="18" t="s">
        <v>81</v>
      </c>
      <c r="BK365" s="186">
        <f>ROUND(I365*H365,2)</f>
        <v>0</v>
      </c>
      <c r="BL365" s="18" t="s">
        <v>212</v>
      </c>
      <c r="BM365" s="185" t="s">
        <v>952</v>
      </c>
    </row>
    <row r="366" spans="1:65" s="2" customFormat="1" ht="49.15" customHeight="1">
      <c r="A366" s="35"/>
      <c r="B366" s="36"/>
      <c r="C366" s="174" t="s">
        <v>710</v>
      </c>
      <c r="D366" s="174" t="s">
        <v>156</v>
      </c>
      <c r="E366" s="175" t="s">
        <v>786</v>
      </c>
      <c r="F366" s="176" t="s">
        <v>787</v>
      </c>
      <c r="G366" s="177" t="s">
        <v>249</v>
      </c>
      <c r="H366" s="178">
        <v>0.717</v>
      </c>
      <c r="I366" s="179"/>
      <c r="J366" s="180">
        <f>ROUND(I366*H366,2)</f>
        <v>0</v>
      </c>
      <c r="K366" s="176" t="s">
        <v>160</v>
      </c>
      <c r="L366" s="40"/>
      <c r="M366" s="181" t="s">
        <v>19</v>
      </c>
      <c r="N366" s="182" t="s">
        <v>44</v>
      </c>
      <c r="O366" s="65"/>
      <c r="P366" s="183">
        <f>O366*H366</f>
        <v>0</v>
      </c>
      <c r="Q366" s="183">
        <v>0</v>
      </c>
      <c r="R366" s="183">
        <f>Q366*H366</f>
        <v>0</v>
      </c>
      <c r="S366" s="183">
        <v>0</v>
      </c>
      <c r="T366" s="184">
        <f>S366*H366</f>
        <v>0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185" t="s">
        <v>212</v>
      </c>
      <c r="AT366" s="185" t="s">
        <v>156</v>
      </c>
      <c r="AU366" s="185" t="s">
        <v>83</v>
      </c>
      <c r="AY366" s="18" t="s">
        <v>153</v>
      </c>
      <c r="BE366" s="186">
        <f>IF(N366="základní",J366,0)</f>
        <v>0</v>
      </c>
      <c r="BF366" s="186">
        <f>IF(N366="snížená",J366,0)</f>
        <v>0</v>
      </c>
      <c r="BG366" s="186">
        <f>IF(N366="zákl. přenesená",J366,0)</f>
        <v>0</v>
      </c>
      <c r="BH366" s="186">
        <f>IF(N366="sníž. přenesená",J366,0)</f>
        <v>0</v>
      </c>
      <c r="BI366" s="186">
        <f>IF(N366="nulová",J366,0)</f>
        <v>0</v>
      </c>
      <c r="BJ366" s="18" t="s">
        <v>81</v>
      </c>
      <c r="BK366" s="186">
        <f>ROUND(I366*H366,2)</f>
        <v>0</v>
      </c>
      <c r="BL366" s="18" t="s">
        <v>212</v>
      </c>
      <c r="BM366" s="185" t="s">
        <v>978</v>
      </c>
    </row>
    <row r="367" spans="1:47" s="2" customFormat="1" ht="11.25">
      <c r="A367" s="35"/>
      <c r="B367" s="36"/>
      <c r="C367" s="37"/>
      <c r="D367" s="187" t="s">
        <v>163</v>
      </c>
      <c r="E367" s="37"/>
      <c r="F367" s="188" t="s">
        <v>789</v>
      </c>
      <c r="G367" s="37"/>
      <c r="H367" s="37"/>
      <c r="I367" s="189"/>
      <c r="J367" s="37"/>
      <c r="K367" s="37"/>
      <c r="L367" s="40"/>
      <c r="M367" s="190"/>
      <c r="N367" s="191"/>
      <c r="O367" s="65"/>
      <c r="P367" s="65"/>
      <c r="Q367" s="65"/>
      <c r="R367" s="65"/>
      <c r="S367" s="65"/>
      <c r="T367" s="66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T367" s="18" t="s">
        <v>163</v>
      </c>
      <c r="AU367" s="18" t="s">
        <v>83</v>
      </c>
    </row>
    <row r="368" spans="2:63" s="12" customFormat="1" ht="22.9" customHeight="1">
      <c r="B368" s="158"/>
      <c r="C368" s="159"/>
      <c r="D368" s="160" t="s">
        <v>72</v>
      </c>
      <c r="E368" s="172" t="s">
        <v>697</v>
      </c>
      <c r="F368" s="172" t="s">
        <v>698</v>
      </c>
      <c r="G368" s="159"/>
      <c r="H368" s="159"/>
      <c r="I368" s="162"/>
      <c r="J368" s="173">
        <f>BK368</f>
        <v>0</v>
      </c>
      <c r="K368" s="159"/>
      <c r="L368" s="164"/>
      <c r="M368" s="165"/>
      <c r="N368" s="166"/>
      <c r="O368" s="166"/>
      <c r="P368" s="167">
        <f>SUM(P369:P377)</f>
        <v>0</v>
      </c>
      <c r="Q368" s="166"/>
      <c r="R368" s="167">
        <f>SUM(R369:R377)</f>
        <v>0.0015731999999999999</v>
      </c>
      <c r="S368" s="166"/>
      <c r="T368" s="168">
        <f>SUM(T369:T377)</f>
        <v>0</v>
      </c>
      <c r="AR368" s="169" t="s">
        <v>83</v>
      </c>
      <c r="AT368" s="170" t="s">
        <v>72</v>
      </c>
      <c r="AU368" s="170" t="s">
        <v>81</v>
      </c>
      <c r="AY368" s="169" t="s">
        <v>153</v>
      </c>
      <c r="BK368" s="171">
        <f>SUM(BK369:BK377)</f>
        <v>0</v>
      </c>
    </row>
    <row r="369" spans="1:65" s="2" customFormat="1" ht="24.2" customHeight="1">
      <c r="A369" s="35"/>
      <c r="B369" s="36"/>
      <c r="C369" s="174" t="s">
        <v>715</v>
      </c>
      <c r="D369" s="174" t="s">
        <v>156</v>
      </c>
      <c r="E369" s="175" t="s">
        <v>700</v>
      </c>
      <c r="F369" s="176" t="s">
        <v>701</v>
      </c>
      <c r="G369" s="177" t="s">
        <v>159</v>
      </c>
      <c r="H369" s="178">
        <v>4.14</v>
      </c>
      <c r="I369" s="179"/>
      <c r="J369" s="180">
        <f>ROUND(I369*H369,2)</f>
        <v>0</v>
      </c>
      <c r="K369" s="176" t="s">
        <v>160</v>
      </c>
      <c r="L369" s="40"/>
      <c r="M369" s="181" t="s">
        <v>19</v>
      </c>
      <c r="N369" s="182" t="s">
        <v>44</v>
      </c>
      <c r="O369" s="65"/>
      <c r="P369" s="183">
        <f>O369*H369</f>
        <v>0</v>
      </c>
      <c r="Q369" s="183">
        <v>2E-05</v>
      </c>
      <c r="R369" s="183">
        <f>Q369*H369</f>
        <v>8.280000000000001E-05</v>
      </c>
      <c r="S369" s="183">
        <v>0</v>
      </c>
      <c r="T369" s="184">
        <f>S369*H369</f>
        <v>0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185" t="s">
        <v>212</v>
      </c>
      <c r="AT369" s="185" t="s">
        <v>156</v>
      </c>
      <c r="AU369" s="185" t="s">
        <v>83</v>
      </c>
      <c r="AY369" s="18" t="s">
        <v>153</v>
      </c>
      <c r="BE369" s="186">
        <f>IF(N369="základní",J369,0)</f>
        <v>0</v>
      </c>
      <c r="BF369" s="186">
        <f>IF(N369="snížená",J369,0)</f>
        <v>0</v>
      </c>
      <c r="BG369" s="186">
        <f>IF(N369="zákl. přenesená",J369,0)</f>
        <v>0</v>
      </c>
      <c r="BH369" s="186">
        <f>IF(N369="sníž. přenesená",J369,0)</f>
        <v>0</v>
      </c>
      <c r="BI369" s="186">
        <f>IF(N369="nulová",J369,0)</f>
        <v>0</v>
      </c>
      <c r="BJ369" s="18" t="s">
        <v>81</v>
      </c>
      <c r="BK369" s="186">
        <f>ROUND(I369*H369,2)</f>
        <v>0</v>
      </c>
      <c r="BL369" s="18" t="s">
        <v>212</v>
      </c>
      <c r="BM369" s="185" t="s">
        <v>954</v>
      </c>
    </row>
    <row r="370" spans="1:47" s="2" customFormat="1" ht="11.25">
      <c r="A370" s="35"/>
      <c r="B370" s="36"/>
      <c r="C370" s="37"/>
      <c r="D370" s="187" t="s">
        <v>163</v>
      </c>
      <c r="E370" s="37"/>
      <c r="F370" s="188" t="s">
        <v>703</v>
      </c>
      <c r="G370" s="37"/>
      <c r="H370" s="37"/>
      <c r="I370" s="189"/>
      <c r="J370" s="37"/>
      <c r="K370" s="37"/>
      <c r="L370" s="40"/>
      <c r="M370" s="190"/>
      <c r="N370" s="191"/>
      <c r="O370" s="65"/>
      <c r="P370" s="65"/>
      <c r="Q370" s="65"/>
      <c r="R370" s="65"/>
      <c r="S370" s="65"/>
      <c r="T370" s="66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T370" s="18" t="s">
        <v>163</v>
      </c>
      <c r="AU370" s="18" t="s">
        <v>83</v>
      </c>
    </row>
    <row r="371" spans="2:51" s="13" customFormat="1" ht="11.25">
      <c r="B371" s="192"/>
      <c r="C371" s="193"/>
      <c r="D371" s="194" t="s">
        <v>165</v>
      </c>
      <c r="E371" s="195" t="s">
        <v>19</v>
      </c>
      <c r="F371" s="196" t="s">
        <v>704</v>
      </c>
      <c r="G371" s="193"/>
      <c r="H371" s="197">
        <v>4.14</v>
      </c>
      <c r="I371" s="198"/>
      <c r="J371" s="193"/>
      <c r="K371" s="193"/>
      <c r="L371" s="199"/>
      <c r="M371" s="200"/>
      <c r="N371" s="201"/>
      <c r="O371" s="201"/>
      <c r="P371" s="201"/>
      <c r="Q371" s="201"/>
      <c r="R371" s="201"/>
      <c r="S371" s="201"/>
      <c r="T371" s="202"/>
      <c r="AT371" s="203" t="s">
        <v>165</v>
      </c>
      <c r="AU371" s="203" t="s">
        <v>83</v>
      </c>
      <c r="AV371" s="13" t="s">
        <v>83</v>
      </c>
      <c r="AW371" s="13" t="s">
        <v>34</v>
      </c>
      <c r="AX371" s="13" t="s">
        <v>81</v>
      </c>
      <c r="AY371" s="203" t="s">
        <v>153</v>
      </c>
    </row>
    <row r="372" spans="1:65" s="2" customFormat="1" ht="37.9" customHeight="1">
      <c r="A372" s="35"/>
      <c r="B372" s="36"/>
      <c r="C372" s="174" t="s">
        <v>722</v>
      </c>
      <c r="D372" s="174" t="s">
        <v>156</v>
      </c>
      <c r="E372" s="175" t="s">
        <v>706</v>
      </c>
      <c r="F372" s="176" t="s">
        <v>707</v>
      </c>
      <c r="G372" s="177" t="s">
        <v>159</v>
      </c>
      <c r="H372" s="178">
        <v>4.14</v>
      </c>
      <c r="I372" s="179"/>
      <c r="J372" s="180">
        <f>ROUND(I372*H372,2)</f>
        <v>0</v>
      </c>
      <c r="K372" s="176" t="s">
        <v>160</v>
      </c>
      <c r="L372" s="40"/>
      <c r="M372" s="181" t="s">
        <v>19</v>
      </c>
      <c r="N372" s="182" t="s">
        <v>44</v>
      </c>
      <c r="O372" s="65"/>
      <c r="P372" s="183">
        <f>O372*H372</f>
        <v>0</v>
      </c>
      <c r="Q372" s="183">
        <v>7E-05</v>
      </c>
      <c r="R372" s="183">
        <f>Q372*H372</f>
        <v>0.00028979999999999994</v>
      </c>
      <c r="S372" s="183">
        <v>0</v>
      </c>
      <c r="T372" s="184">
        <f>S372*H372</f>
        <v>0</v>
      </c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R372" s="185" t="s">
        <v>212</v>
      </c>
      <c r="AT372" s="185" t="s">
        <v>156</v>
      </c>
      <c r="AU372" s="185" t="s">
        <v>83</v>
      </c>
      <c r="AY372" s="18" t="s">
        <v>153</v>
      </c>
      <c r="BE372" s="186">
        <f>IF(N372="základní",J372,0)</f>
        <v>0</v>
      </c>
      <c r="BF372" s="186">
        <f>IF(N372="snížená",J372,0)</f>
        <v>0</v>
      </c>
      <c r="BG372" s="186">
        <f>IF(N372="zákl. přenesená",J372,0)</f>
        <v>0</v>
      </c>
      <c r="BH372" s="186">
        <f>IF(N372="sníž. přenesená",J372,0)</f>
        <v>0</v>
      </c>
      <c r="BI372" s="186">
        <f>IF(N372="nulová",J372,0)</f>
        <v>0</v>
      </c>
      <c r="BJ372" s="18" t="s">
        <v>81</v>
      </c>
      <c r="BK372" s="186">
        <f>ROUND(I372*H372,2)</f>
        <v>0</v>
      </c>
      <c r="BL372" s="18" t="s">
        <v>212</v>
      </c>
      <c r="BM372" s="185" t="s">
        <v>955</v>
      </c>
    </row>
    <row r="373" spans="1:47" s="2" customFormat="1" ht="11.25">
      <c r="A373" s="35"/>
      <c r="B373" s="36"/>
      <c r="C373" s="37"/>
      <c r="D373" s="187" t="s">
        <v>163</v>
      </c>
      <c r="E373" s="37"/>
      <c r="F373" s="188" t="s">
        <v>709</v>
      </c>
      <c r="G373" s="37"/>
      <c r="H373" s="37"/>
      <c r="I373" s="189"/>
      <c r="J373" s="37"/>
      <c r="K373" s="37"/>
      <c r="L373" s="40"/>
      <c r="M373" s="190"/>
      <c r="N373" s="191"/>
      <c r="O373" s="65"/>
      <c r="P373" s="65"/>
      <c r="Q373" s="65"/>
      <c r="R373" s="65"/>
      <c r="S373" s="65"/>
      <c r="T373" s="66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T373" s="18" t="s">
        <v>163</v>
      </c>
      <c r="AU373" s="18" t="s">
        <v>83</v>
      </c>
    </row>
    <row r="374" spans="1:65" s="2" customFormat="1" ht="24.2" customHeight="1">
      <c r="A374" s="35"/>
      <c r="B374" s="36"/>
      <c r="C374" s="174" t="s">
        <v>728</v>
      </c>
      <c r="D374" s="174" t="s">
        <v>156</v>
      </c>
      <c r="E374" s="175" t="s">
        <v>711</v>
      </c>
      <c r="F374" s="176" t="s">
        <v>712</v>
      </c>
      <c r="G374" s="177" t="s">
        <v>159</v>
      </c>
      <c r="H374" s="178">
        <v>4.14</v>
      </c>
      <c r="I374" s="179"/>
      <c r="J374" s="180">
        <f>ROUND(I374*H374,2)</f>
        <v>0</v>
      </c>
      <c r="K374" s="176" t="s">
        <v>160</v>
      </c>
      <c r="L374" s="40"/>
      <c r="M374" s="181" t="s">
        <v>19</v>
      </c>
      <c r="N374" s="182" t="s">
        <v>44</v>
      </c>
      <c r="O374" s="65"/>
      <c r="P374" s="183">
        <f>O374*H374</f>
        <v>0</v>
      </c>
      <c r="Q374" s="183">
        <v>0.00017</v>
      </c>
      <c r="R374" s="183">
        <f>Q374*H374</f>
        <v>0.0007038</v>
      </c>
      <c r="S374" s="183">
        <v>0</v>
      </c>
      <c r="T374" s="184">
        <f>S374*H374</f>
        <v>0</v>
      </c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R374" s="185" t="s">
        <v>212</v>
      </c>
      <c r="AT374" s="185" t="s">
        <v>156</v>
      </c>
      <c r="AU374" s="185" t="s">
        <v>83</v>
      </c>
      <c r="AY374" s="18" t="s">
        <v>153</v>
      </c>
      <c r="BE374" s="186">
        <f>IF(N374="základní",J374,0)</f>
        <v>0</v>
      </c>
      <c r="BF374" s="186">
        <f>IF(N374="snížená",J374,0)</f>
        <v>0</v>
      </c>
      <c r="BG374" s="186">
        <f>IF(N374="zákl. přenesená",J374,0)</f>
        <v>0</v>
      </c>
      <c r="BH374" s="186">
        <f>IF(N374="sníž. přenesená",J374,0)</f>
        <v>0</v>
      </c>
      <c r="BI374" s="186">
        <f>IF(N374="nulová",J374,0)</f>
        <v>0</v>
      </c>
      <c r="BJ374" s="18" t="s">
        <v>81</v>
      </c>
      <c r="BK374" s="186">
        <f>ROUND(I374*H374,2)</f>
        <v>0</v>
      </c>
      <c r="BL374" s="18" t="s">
        <v>212</v>
      </c>
      <c r="BM374" s="185" t="s">
        <v>956</v>
      </c>
    </row>
    <row r="375" spans="1:47" s="2" customFormat="1" ht="11.25">
      <c r="A375" s="35"/>
      <c r="B375" s="36"/>
      <c r="C375" s="37"/>
      <c r="D375" s="187" t="s">
        <v>163</v>
      </c>
      <c r="E375" s="37"/>
      <c r="F375" s="188" t="s">
        <v>714</v>
      </c>
      <c r="G375" s="37"/>
      <c r="H375" s="37"/>
      <c r="I375" s="189"/>
      <c r="J375" s="37"/>
      <c r="K375" s="37"/>
      <c r="L375" s="40"/>
      <c r="M375" s="190"/>
      <c r="N375" s="191"/>
      <c r="O375" s="65"/>
      <c r="P375" s="65"/>
      <c r="Q375" s="65"/>
      <c r="R375" s="65"/>
      <c r="S375" s="65"/>
      <c r="T375" s="66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T375" s="18" t="s">
        <v>163</v>
      </c>
      <c r="AU375" s="18" t="s">
        <v>83</v>
      </c>
    </row>
    <row r="376" spans="1:65" s="2" customFormat="1" ht="24.2" customHeight="1">
      <c r="A376" s="35"/>
      <c r="B376" s="36"/>
      <c r="C376" s="174" t="s">
        <v>735</v>
      </c>
      <c r="D376" s="174" t="s">
        <v>156</v>
      </c>
      <c r="E376" s="175" t="s">
        <v>716</v>
      </c>
      <c r="F376" s="176" t="s">
        <v>717</v>
      </c>
      <c r="G376" s="177" t="s">
        <v>159</v>
      </c>
      <c r="H376" s="178">
        <v>4.14</v>
      </c>
      <c r="I376" s="179"/>
      <c r="J376" s="180">
        <f>ROUND(I376*H376,2)</f>
        <v>0</v>
      </c>
      <c r="K376" s="176" t="s">
        <v>160</v>
      </c>
      <c r="L376" s="40"/>
      <c r="M376" s="181" t="s">
        <v>19</v>
      </c>
      <c r="N376" s="182" t="s">
        <v>44</v>
      </c>
      <c r="O376" s="65"/>
      <c r="P376" s="183">
        <f>O376*H376</f>
        <v>0</v>
      </c>
      <c r="Q376" s="183">
        <v>0.00012</v>
      </c>
      <c r="R376" s="183">
        <f>Q376*H376</f>
        <v>0.0004967999999999999</v>
      </c>
      <c r="S376" s="183">
        <v>0</v>
      </c>
      <c r="T376" s="184">
        <f>S376*H376</f>
        <v>0</v>
      </c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R376" s="185" t="s">
        <v>212</v>
      </c>
      <c r="AT376" s="185" t="s">
        <v>156</v>
      </c>
      <c r="AU376" s="185" t="s">
        <v>83</v>
      </c>
      <c r="AY376" s="18" t="s">
        <v>153</v>
      </c>
      <c r="BE376" s="186">
        <f>IF(N376="základní",J376,0)</f>
        <v>0</v>
      </c>
      <c r="BF376" s="186">
        <f>IF(N376="snížená",J376,0)</f>
        <v>0</v>
      </c>
      <c r="BG376" s="186">
        <f>IF(N376="zákl. přenesená",J376,0)</f>
        <v>0</v>
      </c>
      <c r="BH376" s="186">
        <f>IF(N376="sníž. přenesená",J376,0)</f>
        <v>0</v>
      </c>
      <c r="BI376" s="186">
        <f>IF(N376="nulová",J376,0)</f>
        <v>0</v>
      </c>
      <c r="BJ376" s="18" t="s">
        <v>81</v>
      </c>
      <c r="BK376" s="186">
        <f>ROUND(I376*H376,2)</f>
        <v>0</v>
      </c>
      <c r="BL376" s="18" t="s">
        <v>212</v>
      </c>
      <c r="BM376" s="185" t="s">
        <v>957</v>
      </c>
    </row>
    <row r="377" spans="1:47" s="2" customFormat="1" ht="11.25">
      <c r="A377" s="35"/>
      <c r="B377" s="36"/>
      <c r="C377" s="37"/>
      <c r="D377" s="187" t="s">
        <v>163</v>
      </c>
      <c r="E377" s="37"/>
      <c r="F377" s="188" t="s">
        <v>719</v>
      </c>
      <c r="G377" s="37"/>
      <c r="H377" s="37"/>
      <c r="I377" s="189"/>
      <c r="J377" s="37"/>
      <c r="K377" s="37"/>
      <c r="L377" s="40"/>
      <c r="M377" s="190"/>
      <c r="N377" s="191"/>
      <c r="O377" s="65"/>
      <c r="P377" s="65"/>
      <c r="Q377" s="65"/>
      <c r="R377" s="65"/>
      <c r="S377" s="65"/>
      <c r="T377" s="66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T377" s="18" t="s">
        <v>163</v>
      </c>
      <c r="AU377" s="18" t="s">
        <v>83</v>
      </c>
    </row>
    <row r="378" spans="2:63" s="12" customFormat="1" ht="22.9" customHeight="1">
      <c r="B378" s="158"/>
      <c r="C378" s="159"/>
      <c r="D378" s="160" t="s">
        <v>72</v>
      </c>
      <c r="E378" s="172" t="s">
        <v>720</v>
      </c>
      <c r="F378" s="172" t="s">
        <v>721</v>
      </c>
      <c r="G378" s="159"/>
      <c r="H378" s="159"/>
      <c r="I378" s="162"/>
      <c r="J378" s="173">
        <f>BK378</f>
        <v>0</v>
      </c>
      <c r="K378" s="159"/>
      <c r="L378" s="164"/>
      <c r="M378" s="165"/>
      <c r="N378" s="166"/>
      <c r="O378" s="166"/>
      <c r="P378" s="167">
        <f>SUM(P379:P383)</f>
        <v>0</v>
      </c>
      <c r="Q378" s="166"/>
      <c r="R378" s="167">
        <f>SUM(R379:R383)</f>
        <v>0.0059943186</v>
      </c>
      <c r="S378" s="166"/>
      <c r="T378" s="168">
        <f>SUM(T379:T383)</f>
        <v>0</v>
      </c>
      <c r="AR378" s="169" t="s">
        <v>83</v>
      </c>
      <c r="AT378" s="170" t="s">
        <v>72</v>
      </c>
      <c r="AU378" s="170" t="s">
        <v>81</v>
      </c>
      <c r="AY378" s="169" t="s">
        <v>153</v>
      </c>
      <c r="BK378" s="171">
        <f>SUM(BK379:BK383)</f>
        <v>0</v>
      </c>
    </row>
    <row r="379" spans="1:65" s="2" customFormat="1" ht="33" customHeight="1">
      <c r="A379" s="35"/>
      <c r="B379" s="36"/>
      <c r="C379" s="174" t="s">
        <v>958</v>
      </c>
      <c r="D379" s="174" t="s">
        <v>156</v>
      </c>
      <c r="E379" s="175" t="s">
        <v>723</v>
      </c>
      <c r="F379" s="176" t="s">
        <v>724</v>
      </c>
      <c r="G379" s="177" t="s">
        <v>159</v>
      </c>
      <c r="H379" s="178">
        <v>12.609</v>
      </c>
      <c r="I379" s="179"/>
      <c r="J379" s="180">
        <f>ROUND(I379*H379,2)</f>
        <v>0</v>
      </c>
      <c r="K379" s="176" t="s">
        <v>160</v>
      </c>
      <c r="L379" s="40"/>
      <c r="M379" s="181" t="s">
        <v>19</v>
      </c>
      <c r="N379" s="182" t="s">
        <v>44</v>
      </c>
      <c r="O379" s="65"/>
      <c r="P379" s="183">
        <f>O379*H379</f>
        <v>0</v>
      </c>
      <c r="Q379" s="183">
        <v>0.0002</v>
      </c>
      <c r="R379" s="183">
        <f>Q379*H379</f>
        <v>0.0025218000000000003</v>
      </c>
      <c r="S379" s="183">
        <v>0</v>
      </c>
      <c r="T379" s="184">
        <f>S379*H379</f>
        <v>0</v>
      </c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R379" s="185" t="s">
        <v>212</v>
      </c>
      <c r="AT379" s="185" t="s">
        <v>156</v>
      </c>
      <c r="AU379" s="185" t="s">
        <v>83</v>
      </c>
      <c r="AY379" s="18" t="s">
        <v>153</v>
      </c>
      <c r="BE379" s="186">
        <f>IF(N379="základní",J379,0)</f>
        <v>0</v>
      </c>
      <c r="BF379" s="186">
        <f>IF(N379="snížená",J379,0)</f>
        <v>0</v>
      </c>
      <c r="BG379" s="186">
        <f>IF(N379="zákl. přenesená",J379,0)</f>
        <v>0</v>
      </c>
      <c r="BH379" s="186">
        <f>IF(N379="sníž. přenesená",J379,0)</f>
        <v>0</v>
      </c>
      <c r="BI379" s="186">
        <f>IF(N379="nulová",J379,0)</f>
        <v>0</v>
      </c>
      <c r="BJ379" s="18" t="s">
        <v>81</v>
      </c>
      <c r="BK379" s="186">
        <f>ROUND(I379*H379,2)</f>
        <v>0</v>
      </c>
      <c r="BL379" s="18" t="s">
        <v>212</v>
      </c>
      <c r="BM379" s="185" t="s">
        <v>959</v>
      </c>
    </row>
    <row r="380" spans="1:47" s="2" customFormat="1" ht="11.25">
      <c r="A380" s="35"/>
      <c r="B380" s="36"/>
      <c r="C380" s="37"/>
      <c r="D380" s="187" t="s">
        <v>163</v>
      </c>
      <c r="E380" s="37"/>
      <c r="F380" s="188" t="s">
        <v>726</v>
      </c>
      <c r="G380" s="37"/>
      <c r="H380" s="37"/>
      <c r="I380" s="189"/>
      <c r="J380" s="37"/>
      <c r="K380" s="37"/>
      <c r="L380" s="40"/>
      <c r="M380" s="190"/>
      <c r="N380" s="191"/>
      <c r="O380" s="65"/>
      <c r="P380" s="65"/>
      <c r="Q380" s="65"/>
      <c r="R380" s="65"/>
      <c r="S380" s="65"/>
      <c r="T380" s="66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T380" s="18" t="s">
        <v>163</v>
      </c>
      <c r="AU380" s="18" t="s">
        <v>83</v>
      </c>
    </row>
    <row r="381" spans="2:51" s="13" customFormat="1" ht="22.5">
      <c r="B381" s="192"/>
      <c r="C381" s="193"/>
      <c r="D381" s="194" t="s">
        <v>165</v>
      </c>
      <c r="E381" s="195" t="s">
        <v>19</v>
      </c>
      <c r="F381" s="196" t="s">
        <v>960</v>
      </c>
      <c r="G381" s="193"/>
      <c r="H381" s="197">
        <v>12.609</v>
      </c>
      <c r="I381" s="198"/>
      <c r="J381" s="193"/>
      <c r="K381" s="193"/>
      <c r="L381" s="199"/>
      <c r="M381" s="200"/>
      <c r="N381" s="201"/>
      <c r="O381" s="201"/>
      <c r="P381" s="201"/>
      <c r="Q381" s="201"/>
      <c r="R381" s="201"/>
      <c r="S381" s="201"/>
      <c r="T381" s="202"/>
      <c r="AT381" s="203" t="s">
        <v>165</v>
      </c>
      <c r="AU381" s="203" t="s">
        <v>83</v>
      </c>
      <c r="AV381" s="13" t="s">
        <v>83</v>
      </c>
      <c r="AW381" s="13" t="s">
        <v>34</v>
      </c>
      <c r="AX381" s="13" t="s">
        <v>81</v>
      </c>
      <c r="AY381" s="203" t="s">
        <v>153</v>
      </c>
    </row>
    <row r="382" spans="1:65" s="2" customFormat="1" ht="33" customHeight="1">
      <c r="A382" s="35"/>
      <c r="B382" s="36"/>
      <c r="C382" s="174" t="s">
        <v>961</v>
      </c>
      <c r="D382" s="174" t="s">
        <v>156</v>
      </c>
      <c r="E382" s="175" t="s">
        <v>729</v>
      </c>
      <c r="F382" s="176" t="s">
        <v>730</v>
      </c>
      <c r="G382" s="177" t="s">
        <v>159</v>
      </c>
      <c r="H382" s="178">
        <v>12.609</v>
      </c>
      <c r="I382" s="179"/>
      <c r="J382" s="180">
        <f>ROUND(I382*H382,2)</f>
        <v>0</v>
      </c>
      <c r="K382" s="176" t="s">
        <v>160</v>
      </c>
      <c r="L382" s="40"/>
      <c r="M382" s="181" t="s">
        <v>19</v>
      </c>
      <c r="N382" s="182" t="s">
        <v>44</v>
      </c>
      <c r="O382" s="65"/>
      <c r="P382" s="183">
        <f>O382*H382</f>
        <v>0</v>
      </c>
      <c r="Q382" s="183">
        <v>0.0002754</v>
      </c>
      <c r="R382" s="183">
        <f>Q382*H382</f>
        <v>0.0034725186</v>
      </c>
      <c r="S382" s="183">
        <v>0</v>
      </c>
      <c r="T382" s="184">
        <f>S382*H382</f>
        <v>0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R382" s="185" t="s">
        <v>212</v>
      </c>
      <c r="AT382" s="185" t="s">
        <v>156</v>
      </c>
      <c r="AU382" s="185" t="s">
        <v>83</v>
      </c>
      <c r="AY382" s="18" t="s">
        <v>153</v>
      </c>
      <c r="BE382" s="186">
        <f>IF(N382="základní",J382,0)</f>
        <v>0</v>
      </c>
      <c r="BF382" s="186">
        <f>IF(N382="snížená",J382,0)</f>
        <v>0</v>
      </c>
      <c r="BG382" s="186">
        <f>IF(N382="zákl. přenesená",J382,0)</f>
        <v>0</v>
      </c>
      <c r="BH382" s="186">
        <f>IF(N382="sníž. přenesená",J382,0)</f>
        <v>0</v>
      </c>
      <c r="BI382" s="186">
        <f>IF(N382="nulová",J382,0)</f>
        <v>0</v>
      </c>
      <c r="BJ382" s="18" t="s">
        <v>81</v>
      </c>
      <c r="BK382" s="186">
        <f>ROUND(I382*H382,2)</f>
        <v>0</v>
      </c>
      <c r="BL382" s="18" t="s">
        <v>212</v>
      </c>
      <c r="BM382" s="185" t="s">
        <v>962</v>
      </c>
    </row>
    <row r="383" spans="1:47" s="2" customFormat="1" ht="11.25">
      <c r="A383" s="35"/>
      <c r="B383" s="36"/>
      <c r="C383" s="37"/>
      <c r="D383" s="187" t="s">
        <v>163</v>
      </c>
      <c r="E383" s="37"/>
      <c r="F383" s="188" t="s">
        <v>732</v>
      </c>
      <c r="G383" s="37"/>
      <c r="H383" s="37"/>
      <c r="I383" s="189"/>
      <c r="J383" s="37"/>
      <c r="K383" s="37"/>
      <c r="L383" s="40"/>
      <c r="M383" s="190"/>
      <c r="N383" s="191"/>
      <c r="O383" s="65"/>
      <c r="P383" s="65"/>
      <c r="Q383" s="65"/>
      <c r="R383" s="65"/>
      <c r="S383" s="65"/>
      <c r="T383" s="66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T383" s="18" t="s">
        <v>163</v>
      </c>
      <c r="AU383" s="18" t="s">
        <v>83</v>
      </c>
    </row>
    <row r="384" spans="2:63" s="12" customFormat="1" ht="25.9" customHeight="1">
      <c r="B384" s="158"/>
      <c r="C384" s="159"/>
      <c r="D384" s="160" t="s">
        <v>72</v>
      </c>
      <c r="E384" s="161" t="s">
        <v>108</v>
      </c>
      <c r="F384" s="161" t="s">
        <v>109</v>
      </c>
      <c r="G384" s="159"/>
      <c r="H384" s="159"/>
      <c r="I384" s="162"/>
      <c r="J384" s="163">
        <f>BK384</f>
        <v>0</v>
      </c>
      <c r="K384" s="159"/>
      <c r="L384" s="164"/>
      <c r="M384" s="165"/>
      <c r="N384" s="166"/>
      <c r="O384" s="166"/>
      <c r="P384" s="167">
        <f>P385</f>
        <v>0</v>
      </c>
      <c r="Q384" s="166"/>
      <c r="R384" s="167">
        <f>R385</f>
        <v>0</v>
      </c>
      <c r="S384" s="166"/>
      <c r="T384" s="168">
        <f>T385</f>
        <v>0</v>
      </c>
      <c r="AR384" s="169" t="s">
        <v>185</v>
      </c>
      <c r="AT384" s="170" t="s">
        <v>72</v>
      </c>
      <c r="AU384" s="170" t="s">
        <v>73</v>
      </c>
      <c r="AY384" s="169" t="s">
        <v>153</v>
      </c>
      <c r="BK384" s="171">
        <f>BK385</f>
        <v>0</v>
      </c>
    </row>
    <row r="385" spans="2:63" s="12" customFormat="1" ht="22.9" customHeight="1">
      <c r="B385" s="158"/>
      <c r="C385" s="159"/>
      <c r="D385" s="160" t="s">
        <v>72</v>
      </c>
      <c r="E385" s="172" t="s">
        <v>733</v>
      </c>
      <c r="F385" s="172" t="s">
        <v>734</v>
      </c>
      <c r="G385" s="159"/>
      <c r="H385" s="159"/>
      <c r="I385" s="162"/>
      <c r="J385" s="173">
        <f>BK385</f>
        <v>0</v>
      </c>
      <c r="K385" s="159"/>
      <c r="L385" s="164"/>
      <c r="M385" s="165"/>
      <c r="N385" s="166"/>
      <c r="O385" s="166"/>
      <c r="P385" s="167">
        <f>SUM(P386:P387)</f>
        <v>0</v>
      </c>
      <c r="Q385" s="166"/>
      <c r="R385" s="167">
        <f>SUM(R386:R387)</f>
        <v>0</v>
      </c>
      <c r="S385" s="166"/>
      <c r="T385" s="168">
        <f>SUM(T386:T387)</f>
        <v>0</v>
      </c>
      <c r="AR385" s="169" t="s">
        <v>185</v>
      </c>
      <c r="AT385" s="170" t="s">
        <v>72</v>
      </c>
      <c r="AU385" s="170" t="s">
        <v>81</v>
      </c>
      <c r="AY385" s="169" t="s">
        <v>153</v>
      </c>
      <c r="BK385" s="171">
        <f>SUM(BK386:BK387)</f>
        <v>0</v>
      </c>
    </row>
    <row r="386" spans="1:65" s="2" customFormat="1" ht="16.5" customHeight="1">
      <c r="A386" s="35"/>
      <c r="B386" s="36"/>
      <c r="C386" s="174" t="s">
        <v>963</v>
      </c>
      <c r="D386" s="174" t="s">
        <v>156</v>
      </c>
      <c r="E386" s="175" t="s">
        <v>736</v>
      </c>
      <c r="F386" s="176" t="s">
        <v>737</v>
      </c>
      <c r="G386" s="177" t="s">
        <v>384</v>
      </c>
      <c r="H386" s="178">
        <v>1</v>
      </c>
      <c r="I386" s="179"/>
      <c r="J386" s="180">
        <f>ROUND(I386*H386,2)</f>
        <v>0</v>
      </c>
      <c r="K386" s="176" t="s">
        <v>160</v>
      </c>
      <c r="L386" s="40"/>
      <c r="M386" s="181" t="s">
        <v>19</v>
      </c>
      <c r="N386" s="182" t="s">
        <v>44</v>
      </c>
      <c r="O386" s="65"/>
      <c r="P386" s="183">
        <f>O386*H386</f>
        <v>0</v>
      </c>
      <c r="Q386" s="183">
        <v>0</v>
      </c>
      <c r="R386" s="183">
        <f>Q386*H386</f>
        <v>0</v>
      </c>
      <c r="S386" s="183">
        <v>0</v>
      </c>
      <c r="T386" s="184">
        <f>S386*H386</f>
        <v>0</v>
      </c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R386" s="185" t="s">
        <v>738</v>
      </c>
      <c r="AT386" s="185" t="s">
        <v>156</v>
      </c>
      <c r="AU386" s="185" t="s">
        <v>83</v>
      </c>
      <c r="AY386" s="18" t="s">
        <v>153</v>
      </c>
      <c r="BE386" s="186">
        <f>IF(N386="základní",J386,0)</f>
        <v>0</v>
      </c>
      <c r="BF386" s="186">
        <f>IF(N386="snížená",J386,0)</f>
        <v>0</v>
      </c>
      <c r="BG386" s="186">
        <f>IF(N386="zákl. přenesená",J386,0)</f>
        <v>0</v>
      </c>
      <c r="BH386" s="186">
        <f>IF(N386="sníž. přenesená",J386,0)</f>
        <v>0</v>
      </c>
      <c r="BI386" s="186">
        <f>IF(N386="nulová",J386,0)</f>
        <v>0</v>
      </c>
      <c r="BJ386" s="18" t="s">
        <v>81</v>
      </c>
      <c r="BK386" s="186">
        <f>ROUND(I386*H386,2)</f>
        <v>0</v>
      </c>
      <c r="BL386" s="18" t="s">
        <v>738</v>
      </c>
      <c r="BM386" s="185" t="s">
        <v>964</v>
      </c>
    </row>
    <row r="387" spans="1:47" s="2" customFormat="1" ht="11.25">
      <c r="A387" s="35"/>
      <c r="B387" s="36"/>
      <c r="C387" s="37"/>
      <c r="D387" s="187" t="s">
        <v>163</v>
      </c>
      <c r="E387" s="37"/>
      <c r="F387" s="188" t="s">
        <v>740</v>
      </c>
      <c r="G387" s="37"/>
      <c r="H387" s="37"/>
      <c r="I387" s="189"/>
      <c r="J387" s="37"/>
      <c r="K387" s="37"/>
      <c r="L387" s="40"/>
      <c r="M387" s="225"/>
      <c r="N387" s="226"/>
      <c r="O387" s="227"/>
      <c r="P387" s="227"/>
      <c r="Q387" s="227"/>
      <c r="R387" s="227"/>
      <c r="S387" s="227"/>
      <c r="T387" s="228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T387" s="18" t="s">
        <v>163</v>
      </c>
      <c r="AU387" s="18" t="s">
        <v>83</v>
      </c>
    </row>
    <row r="388" spans="1:31" s="2" customFormat="1" ht="6.95" customHeight="1">
      <c r="A388" s="35"/>
      <c r="B388" s="48"/>
      <c r="C388" s="49"/>
      <c r="D388" s="49"/>
      <c r="E388" s="49"/>
      <c r="F388" s="49"/>
      <c r="G388" s="49"/>
      <c r="H388" s="49"/>
      <c r="I388" s="49"/>
      <c r="J388" s="49"/>
      <c r="K388" s="49"/>
      <c r="L388" s="40"/>
      <c r="M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</row>
  </sheetData>
  <sheetProtection algorithmName="SHA-512" hashValue="jAWhTXqc6Cfr2+FNUBHC0RRSpl/iboiRRTtMT022XkdPZ50SrQnJs1DE8GFlT5j4ISABkUoCZulemvs5nV4/2g==" saltValue="lmiLlfcQZnVOQEpYvuAPGoE63vRSegaDYlc9ureN5OBkiISDpM6oBvXhvXW0uXgfw3MxQuVNN1BcYJkpywgVhA==" spinCount="100000" sheet="1" objects="1" scenarios="1" formatColumns="0" formatRows="0" autoFilter="0"/>
  <autoFilter ref="C99:K387"/>
  <mergeCells count="9">
    <mergeCell ref="E50:H50"/>
    <mergeCell ref="E90:H90"/>
    <mergeCell ref="E92:H92"/>
    <mergeCell ref="L2:V2"/>
    <mergeCell ref="E7:H7"/>
    <mergeCell ref="E9:H9"/>
    <mergeCell ref="E18:H18"/>
    <mergeCell ref="E27:H27"/>
    <mergeCell ref="E48:H48"/>
  </mergeCells>
  <hyperlinks>
    <hyperlink ref="F104" r:id="rId1" display="https://podminky.urs.cz/item/CS_URS_2024_01/612135101"/>
    <hyperlink ref="F107" r:id="rId2" display="https://podminky.urs.cz/item/CS_URS_2024_01/611131121"/>
    <hyperlink ref="F113" r:id="rId3" display="https://podminky.urs.cz/item/CS_URS_2024_01/611321141"/>
    <hyperlink ref="F115" r:id="rId4" display="https://podminky.urs.cz/item/CS_URS_2024_01/612131121"/>
    <hyperlink ref="F121" r:id="rId5" display="https://podminky.urs.cz/item/CS_URS_2024_01/612321141"/>
    <hyperlink ref="F124" r:id="rId6" display="https://podminky.urs.cz/item/CS_URS_2024_01/949101111"/>
    <hyperlink ref="F126" r:id="rId7" display="https://podminky.urs.cz/item/CS_URS_2024_01/965081223"/>
    <hyperlink ref="F134" r:id="rId8" display="https://podminky.urs.cz/item/CS_URS_2024_01/971033331"/>
    <hyperlink ref="F137" r:id="rId9" display="https://podminky.urs.cz/item/CS_URS_2024_01/978059541"/>
    <hyperlink ref="F143" r:id="rId10" display="https://podminky.urs.cz/item/CS_URS_2024_01/978011191"/>
    <hyperlink ref="F149" r:id="rId11" display="https://podminky.urs.cz/item/CS_URS_2024_01/978013191"/>
    <hyperlink ref="F155" r:id="rId12" display="https://podminky.urs.cz/item/CS_URS_2024_01/962031133"/>
    <hyperlink ref="F160" r:id="rId13" display="https://podminky.urs.cz/item/CS_URS_2024_01/997013116"/>
    <hyperlink ref="F162" r:id="rId14" display="https://podminky.urs.cz/item/CS_URS_2024_01/997013501"/>
    <hyperlink ref="F164" r:id="rId15" display="https://podminky.urs.cz/item/CS_URS_2024_01/997013509"/>
    <hyperlink ref="F167" r:id="rId16" display="https://podminky.urs.cz/item/CS_URS_2024_01/997013607"/>
    <hyperlink ref="F170" r:id="rId17" display="https://podminky.urs.cz/item/CS_URS_2024_01/997013631"/>
    <hyperlink ref="F174" r:id="rId18" display="https://podminky.urs.cz/item/CS_URS_2024_01/711131811"/>
    <hyperlink ref="F180" r:id="rId19" display="https://podminky.urs.cz/item/CS_URS_2024_01/711191101"/>
    <hyperlink ref="F186" r:id="rId20" display="https://podminky.urs.cz/item/CS_URS_2024_01/711192101"/>
    <hyperlink ref="F194" r:id="rId21" display="https://podminky.urs.cz/item/CS_URS_2024_01/998711103"/>
    <hyperlink ref="F197" r:id="rId22" display="https://podminky.urs.cz/item/CS_URS_2024_01/721174004"/>
    <hyperlink ref="F199" r:id="rId23" display="https://podminky.urs.cz/item/CS_URS_2024_01/721174005"/>
    <hyperlink ref="F201" r:id="rId24" display="https://podminky.urs.cz/item/CS_URS_2024_01/721174043"/>
    <hyperlink ref="F204" r:id="rId25" display="https://podminky.urs.cz/item/CS_URS_2024_01/998721103"/>
    <hyperlink ref="F207" r:id="rId26" display="https://podminky.urs.cz/item/CS_URS_2024_01/722174003"/>
    <hyperlink ref="F209" r:id="rId27" display="https://podminky.urs.cz/item/CS_URS_2024_01/722174023"/>
    <hyperlink ref="F211" r:id="rId28" display="https://podminky.urs.cz/item/CS_URS_2024_01/722181212"/>
    <hyperlink ref="F214" r:id="rId29" display="https://podminky.urs.cz/item/CS_URS_2024_01/722220153"/>
    <hyperlink ref="F216" r:id="rId30" display="https://podminky.urs.cz/item/CS_URS_2024_01/722290234"/>
    <hyperlink ref="F218" r:id="rId31" display="https://podminky.urs.cz/item/CS_URS_2024_01/998722103"/>
    <hyperlink ref="F221" r:id="rId32" display="https://podminky.urs.cz/item/CS_URS_2024_01/725810811"/>
    <hyperlink ref="F223" r:id="rId33" display="https://podminky.urs.cz/item/CS_URS_2024_01/725820801"/>
    <hyperlink ref="F225" r:id="rId34" display="https://podminky.urs.cz/item/CS_URS_2024_01/725840851"/>
    <hyperlink ref="F227" r:id="rId35" display="https://podminky.urs.cz/item/CS_URS_2024_01/725110811"/>
    <hyperlink ref="F229" r:id="rId36" display="https://podminky.urs.cz/item/CS_URS_2024_01/725210821"/>
    <hyperlink ref="F231" r:id="rId37" display="https://podminky.urs.cz/item/CS_URS_2024_01/725813111"/>
    <hyperlink ref="F234" r:id="rId38" display="https://podminky.urs.cz/item/CS_URS_2024_01/725112011"/>
    <hyperlink ref="F236" r:id="rId39" display="https://podminky.urs.cz/item/CS_URS_2024_01/725291650"/>
    <hyperlink ref="F239" r:id="rId40" display="https://podminky.urs.cz/item/CS_URS_2024_01/725241901"/>
    <hyperlink ref="F248" r:id="rId41" display="https://podminky.urs.cz/item/CS_URS_2024_01/725865501"/>
    <hyperlink ref="F251" r:id="rId42" display="https://podminky.urs.cz/item/CS_URS_2024_01/725822611"/>
    <hyperlink ref="F253" r:id="rId43" display="https://podminky.urs.cz/item/CS_URS_2024_01/998725103"/>
    <hyperlink ref="F262" r:id="rId44" display="https://podminky.urs.cz/item/CS_URS_2024_01/741371813"/>
    <hyperlink ref="F265" r:id="rId45" display="https://podminky.urs.cz/item/CS_URS_2024_01/741372012"/>
    <hyperlink ref="F269" r:id="rId46" display="https://podminky.urs.cz/item/CS_URS_2024_01/741313043"/>
    <hyperlink ref="F273" r:id="rId47" display="https://podminky.urs.cz/item/CS_URS_2024_01/741310251"/>
    <hyperlink ref="F279" r:id="rId48" display="https://podminky.urs.cz/item/CS_URS_2024_01/741310201"/>
    <hyperlink ref="F283" r:id="rId49" display="https://podminky.urs.cz/item/CS_URS_2024_01/998741103"/>
    <hyperlink ref="F286" r:id="rId50" display="https://podminky.urs.cz/item/CS_URS_2024_01/751398825"/>
    <hyperlink ref="F289" r:id="rId51" display="https://podminky.urs.cz/item/CS_URS_2024_01/751398021"/>
    <hyperlink ref="F293" r:id="rId52" display="https://podminky.urs.cz/item/CS_URS_2024_01/998751102"/>
    <hyperlink ref="F296" r:id="rId53" display="https://podminky.urs.cz/item/CS_URS_2024_01/763164541"/>
    <hyperlink ref="F299" r:id="rId54" display="https://podminky.urs.cz/item/CS_URS_2024_01/998763303"/>
    <hyperlink ref="F302" r:id="rId55" display="https://podminky.urs.cz/item/CS_URS_2024_01/766491851"/>
    <hyperlink ref="F305" r:id="rId56" display="https://podminky.urs.cz/item/CS_URS_2024_01/766691914"/>
    <hyperlink ref="F308" r:id="rId57" display="https://podminky.urs.cz/item/CS_URS_2024_01/766660001"/>
    <hyperlink ref="F312" r:id="rId58" display="https://podminky.urs.cz/item/CS_URS_2024_01/766693411"/>
    <hyperlink ref="F317" r:id="rId59" display="https://podminky.urs.cz/item/CS_URS_2024_01/998766103"/>
    <hyperlink ref="F321" r:id="rId60" display="https://podminky.urs.cz/item/CS_URS_2024_01/767646411"/>
    <hyperlink ref="F325" r:id="rId61" display="https://podminky.urs.cz/item/CS_URS_2024_01/998767103"/>
    <hyperlink ref="F328" r:id="rId62" display="https://podminky.urs.cz/item/CS_URS_2024_01/771111011"/>
    <hyperlink ref="F334" r:id="rId63" display="https://podminky.urs.cz/item/CS_URS_2024_01/771121011"/>
    <hyperlink ref="F336" r:id="rId64" display="https://podminky.urs.cz/item/CS_URS_2024_01/771574416"/>
    <hyperlink ref="F339" r:id="rId65" display="https://podminky.urs.cz/item/CS_URS_2024_01/998771103"/>
    <hyperlink ref="F342" r:id="rId66" display="https://podminky.urs.cz/item/CS_URS_2024_01/775429121"/>
    <hyperlink ref="F346" r:id="rId67" display="https://podminky.urs.cz/item/CS_URS_2024_01/998775103"/>
    <hyperlink ref="F349" r:id="rId68" display="https://podminky.urs.cz/item/CS_URS_2024_01/612135001"/>
    <hyperlink ref="F355" r:id="rId69" display="https://podminky.urs.cz/item/CS_URS_2024_01/781121011"/>
    <hyperlink ref="F357" r:id="rId70" display="https://podminky.urs.cz/item/CS_URS_2024_01/781161021"/>
    <hyperlink ref="F364" r:id="rId71" display="https://podminky.urs.cz/item/CS_URS_2024_01/781472216"/>
    <hyperlink ref="F367" r:id="rId72" display="https://podminky.urs.cz/item/CS_URS_2024_01/998781103"/>
    <hyperlink ref="F370" r:id="rId73" display="https://podminky.urs.cz/item/CS_URS_2024_01/783306805"/>
    <hyperlink ref="F373" r:id="rId74" display="https://podminky.urs.cz/item/CS_URS_2024_01/783301313"/>
    <hyperlink ref="F375" r:id="rId75" display="https://podminky.urs.cz/item/CS_URS_2024_01/783314201"/>
    <hyperlink ref="F377" r:id="rId76" display="https://podminky.urs.cz/item/CS_URS_2024_01/783317101"/>
    <hyperlink ref="F380" r:id="rId77" display="https://podminky.urs.cz/item/CS_URS_2024_01/784181101"/>
    <hyperlink ref="F383" r:id="rId78" display="https://podminky.urs.cz/item/CS_URS_2024_01/784211121"/>
    <hyperlink ref="F387" r:id="rId79" display="https://podminky.urs.cz/item/CS_URS_2024_01/04320300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8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3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8" t="s">
        <v>98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83</v>
      </c>
    </row>
    <row r="4" spans="2:46" s="1" customFormat="1" ht="24.95" customHeight="1">
      <c r="B4" s="21"/>
      <c r="D4" s="104" t="s">
        <v>111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56" t="str">
        <f>'Rekapitulace stavby'!K6</f>
        <v>Rekonstrukce hygienických prostor ISŠT, Benešov, Černoleská 1997</v>
      </c>
      <c r="F7" s="357"/>
      <c r="G7" s="357"/>
      <c r="H7" s="357"/>
      <c r="L7" s="21"/>
    </row>
    <row r="8" spans="1:31" s="2" customFormat="1" ht="12" customHeight="1">
      <c r="A8" s="35"/>
      <c r="B8" s="40"/>
      <c r="C8" s="35"/>
      <c r="D8" s="106" t="s">
        <v>112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58" t="s">
        <v>979</v>
      </c>
      <c r="F9" s="359"/>
      <c r="G9" s="359"/>
      <c r="H9" s="359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28. 6. 2024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27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28</v>
      </c>
      <c r="F15" s="35"/>
      <c r="G15" s="35"/>
      <c r="H15" s="35"/>
      <c r="I15" s="106" t="s">
        <v>29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30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0" t="str">
        <f>'Rekapitulace stavby'!E14</f>
        <v>Vyplň údaj</v>
      </c>
      <c r="F18" s="361"/>
      <c r="G18" s="361"/>
      <c r="H18" s="361"/>
      <c r="I18" s="106" t="s">
        <v>29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32</v>
      </c>
      <c r="E20" s="35"/>
      <c r="F20" s="35"/>
      <c r="G20" s="35"/>
      <c r="H20" s="35"/>
      <c r="I20" s="106" t="s">
        <v>26</v>
      </c>
      <c r="J20" s="108" t="s">
        <v>19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33</v>
      </c>
      <c r="F21" s="35"/>
      <c r="G21" s="35"/>
      <c r="H21" s="35"/>
      <c r="I21" s="106" t="s">
        <v>29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35</v>
      </c>
      <c r="E23" s="35"/>
      <c r="F23" s="35"/>
      <c r="G23" s="35"/>
      <c r="H23" s="35"/>
      <c r="I23" s="106" t="s">
        <v>26</v>
      </c>
      <c r="J23" s="108" t="str">
        <f>IF('Rekapitulace stavby'!AN19="","",'Rekapitulace stavby'!AN19)</f>
        <v/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tr">
        <f>IF('Rekapitulace stavby'!E20="","",'Rekapitulace stavby'!E20)</f>
        <v xml:space="preserve"> </v>
      </c>
      <c r="F24" s="35"/>
      <c r="G24" s="35"/>
      <c r="H24" s="35"/>
      <c r="I24" s="106" t="s">
        <v>29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37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62" t="s">
        <v>19</v>
      </c>
      <c r="F27" s="362"/>
      <c r="G27" s="362"/>
      <c r="H27" s="362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39</v>
      </c>
      <c r="E30" s="35"/>
      <c r="F30" s="35"/>
      <c r="G30" s="35"/>
      <c r="H30" s="35"/>
      <c r="I30" s="35"/>
      <c r="J30" s="115">
        <f>ROUND(J100,2)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41</v>
      </c>
      <c r="G32" s="35"/>
      <c r="H32" s="35"/>
      <c r="I32" s="116" t="s">
        <v>40</v>
      </c>
      <c r="J32" s="116" t="s">
        <v>42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43</v>
      </c>
      <c r="E33" s="106" t="s">
        <v>44</v>
      </c>
      <c r="F33" s="118">
        <f>ROUND((SUM(BE100:BE387)),2)</f>
        <v>0</v>
      </c>
      <c r="G33" s="35"/>
      <c r="H33" s="35"/>
      <c r="I33" s="119">
        <v>0.21</v>
      </c>
      <c r="J33" s="118">
        <f>ROUND(((SUM(BE100:BE387))*I33),2)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45</v>
      </c>
      <c r="F34" s="118">
        <f>ROUND((SUM(BF100:BF387)),2)</f>
        <v>0</v>
      </c>
      <c r="G34" s="35"/>
      <c r="H34" s="35"/>
      <c r="I34" s="119">
        <v>0.12</v>
      </c>
      <c r="J34" s="118">
        <f>ROUND(((SUM(BF100:BF387))*I34),2)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46</v>
      </c>
      <c r="F35" s="118">
        <f>ROUND((SUM(BG100:BG387)),2)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47</v>
      </c>
      <c r="F36" s="118">
        <f>ROUND((SUM(BH100:BH387)),2)</f>
        <v>0</v>
      </c>
      <c r="G36" s="35"/>
      <c r="H36" s="35"/>
      <c r="I36" s="119">
        <v>0.12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48</v>
      </c>
      <c r="F37" s="118">
        <f>ROUND((SUM(BI100:BI387)),2)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49</v>
      </c>
      <c r="E39" s="122"/>
      <c r="F39" s="122"/>
      <c r="G39" s="123" t="s">
        <v>50</v>
      </c>
      <c r="H39" s="124" t="s">
        <v>51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114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63" t="str">
        <f>E7</f>
        <v>Rekonstrukce hygienických prostor ISŠT, Benešov, Černoleská 1997</v>
      </c>
      <c r="F48" s="364"/>
      <c r="G48" s="364"/>
      <c r="H48" s="364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112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0" t="str">
        <f>E9</f>
        <v>06 - 5.NP - č. 527 - Koupelna typ B</v>
      </c>
      <c r="F50" s="365"/>
      <c r="G50" s="365"/>
      <c r="H50" s="365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Benešov, Černoleská 1997</v>
      </c>
      <c r="G52" s="37"/>
      <c r="H52" s="37"/>
      <c r="I52" s="30" t="s">
        <v>23</v>
      </c>
      <c r="J52" s="60" t="str">
        <f>IF(J12="","",J12)</f>
        <v>28. 6. 2024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5.7" customHeight="1">
      <c r="A54" s="35"/>
      <c r="B54" s="36"/>
      <c r="C54" s="30" t="s">
        <v>25</v>
      </c>
      <c r="D54" s="37"/>
      <c r="E54" s="37"/>
      <c r="F54" s="28" t="str">
        <f>E15</f>
        <v>Integrovaná střední škola technická</v>
      </c>
      <c r="G54" s="37"/>
      <c r="H54" s="37"/>
      <c r="I54" s="30" t="s">
        <v>32</v>
      </c>
      <c r="J54" s="33" t="str">
        <f>E21</f>
        <v>Ing. arch. Ondřej Lovíšek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30" t="s">
        <v>35</v>
      </c>
      <c r="J55" s="33" t="str">
        <f>E24</f>
        <v xml:space="preserve"> 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115</v>
      </c>
      <c r="D57" s="132"/>
      <c r="E57" s="132"/>
      <c r="F57" s="132"/>
      <c r="G57" s="132"/>
      <c r="H57" s="132"/>
      <c r="I57" s="132"/>
      <c r="J57" s="133" t="s">
        <v>116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71</v>
      </c>
      <c r="D59" s="37"/>
      <c r="E59" s="37"/>
      <c r="F59" s="37"/>
      <c r="G59" s="37"/>
      <c r="H59" s="37"/>
      <c r="I59" s="37"/>
      <c r="J59" s="78">
        <f>J100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117</v>
      </c>
    </row>
    <row r="60" spans="2:12" s="9" customFormat="1" ht="24.95" customHeight="1">
      <c r="B60" s="135"/>
      <c r="C60" s="136"/>
      <c r="D60" s="137" t="s">
        <v>118</v>
      </c>
      <c r="E60" s="138"/>
      <c r="F60" s="138"/>
      <c r="G60" s="138"/>
      <c r="H60" s="138"/>
      <c r="I60" s="138"/>
      <c r="J60" s="139">
        <f>J101</f>
        <v>0</v>
      </c>
      <c r="K60" s="136"/>
      <c r="L60" s="140"/>
    </row>
    <row r="61" spans="2:12" s="10" customFormat="1" ht="19.9" customHeight="1">
      <c r="B61" s="141"/>
      <c r="C61" s="142"/>
      <c r="D61" s="143" t="s">
        <v>119</v>
      </c>
      <c r="E61" s="144"/>
      <c r="F61" s="144"/>
      <c r="G61" s="144"/>
      <c r="H61" s="144"/>
      <c r="I61" s="144"/>
      <c r="J61" s="145">
        <f>J102</f>
        <v>0</v>
      </c>
      <c r="K61" s="142"/>
      <c r="L61" s="146"/>
    </row>
    <row r="62" spans="2:12" s="10" customFormat="1" ht="19.9" customHeight="1">
      <c r="B62" s="141"/>
      <c r="C62" s="142"/>
      <c r="D62" s="143" t="s">
        <v>120</v>
      </c>
      <c r="E62" s="144"/>
      <c r="F62" s="144"/>
      <c r="G62" s="144"/>
      <c r="H62" s="144"/>
      <c r="I62" s="144"/>
      <c r="J62" s="145">
        <f>J122</f>
        <v>0</v>
      </c>
      <c r="K62" s="142"/>
      <c r="L62" s="146"/>
    </row>
    <row r="63" spans="2:12" s="10" customFormat="1" ht="19.9" customHeight="1">
      <c r="B63" s="141"/>
      <c r="C63" s="142"/>
      <c r="D63" s="143" t="s">
        <v>121</v>
      </c>
      <c r="E63" s="144"/>
      <c r="F63" s="144"/>
      <c r="G63" s="144"/>
      <c r="H63" s="144"/>
      <c r="I63" s="144"/>
      <c r="J63" s="145">
        <f>J158</f>
        <v>0</v>
      </c>
      <c r="K63" s="142"/>
      <c r="L63" s="146"/>
    </row>
    <row r="64" spans="2:12" s="9" customFormat="1" ht="24.95" customHeight="1">
      <c r="B64" s="135"/>
      <c r="C64" s="136"/>
      <c r="D64" s="137" t="s">
        <v>122</v>
      </c>
      <c r="E64" s="138"/>
      <c r="F64" s="138"/>
      <c r="G64" s="138"/>
      <c r="H64" s="138"/>
      <c r="I64" s="138"/>
      <c r="J64" s="139">
        <f>J171</f>
        <v>0</v>
      </c>
      <c r="K64" s="136"/>
      <c r="L64" s="140"/>
    </row>
    <row r="65" spans="2:12" s="10" customFormat="1" ht="19.9" customHeight="1">
      <c r="B65" s="141"/>
      <c r="C65" s="142"/>
      <c r="D65" s="143" t="s">
        <v>123</v>
      </c>
      <c r="E65" s="144"/>
      <c r="F65" s="144"/>
      <c r="G65" s="144"/>
      <c r="H65" s="144"/>
      <c r="I65" s="144"/>
      <c r="J65" s="145">
        <f>J172</f>
        <v>0</v>
      </c>
      <c r="K65" s="142"/>
      <c r="L65" s="146"/>
    </row>
    <row r="66" spans="2:12" s="10" customFormat="1" ht="19.9" customHeight="1">
      <c r="B66" s="141"/>
      <c r="C66" s="142"/>
      <c r="D66" s="143" t="s">
        <v>124</v>
      </c>
      <c r="E66" s="144"/>
      <c r="F66" s="144"/>
      <c r="G66" s="144"/>
      <c r="H66" s="144"/>
      <c r="I66" s="144"/>
      <c r="J66" s="145">
        <f>J195</f>
        <v>0</v>
      </c>
      <c r="K66" s="142"/>
      <c r="L66" s="146"/>
    </row>
    <row r="67" spans="2:12" s="10" customFormat="1" ht="19.9" customHeight="1">
      <c r="B67" s="141"/>
      <c r="C67" s="142"/>
      <c r="D67" s="143" t="s">
        <v>125</v>
      </c>
      <c r="E67" s="144"/>
      <c r="F67" s="144"/>
      <c r="G67" s="144"/>
      <c r="H67" s="144"/>
      <c r="I67" s="144"/>
      <c r="J67" s="145">
        <f>J205</f>
        <v>0</v>
      </c>
      <c r="K67" s="142"/>
      <c r="L67" s="146"/>
    </row>
    <row r="68" spans="2:12" s="10" customFormat="1" ht="19.9" customHeight="1">
      <c r="B68" s="141"/>
      <c r="C68" s="142"/>
      <c r="D68" s="143" t="s">
        <v>126</v>
      </c>
      <c r="E68" s="144"/>
      <c r="F68" s="144"/>
      <c r="G68" s="144"/>
      <c r="H68" s="144"/>
      <c r="I68" s="144"/>
      <c r="J68" s="145">
        <f>J219</f>
        <v>0</v>
      </c>
      <c r="K68" s="142"/>
      <c r="L68" s="146"/>
    </row>
    <row r="69" spans="2:12" s="10" customFormat="1" ht="19.9" customHeight="1">
      <c r="B69" s="141"/>
      <c r="C69" s="142"/>
      <c r="D69" s="143" t="s">
        <v>127</v>
      </c>
      <c r="E69" s="144"/>
      <c r="F69" s="144"/>
      <c r="G69" s="144"/>
      <c r="H69" s="144"/>
      <c r="I69" s="144"/>
      <c r="J69" s="145">
        <f>J254</f>
        <v>0</v>
      </c>
      <c r="K69" s="142"/>
      <c r="L69" s="146"/>
    </row>
    <row r="70" spans="2:12" s="10" customFormat="1" ht="19.9" customHeight="1">
      <c r="B70" s="141"/>
      <c r="C70" s="142"/>
      <c r="D70" s="143" t="s">
        <v>128</v>
      </c>
      <c r="E70" s="144"/>
      <c r="F70" s="144"/>
      <c r="G70" s="144"/>
      <c r="H70" s="144"/>
      <c r="I70" s="144"/>
      <c r="J70" s="145">
        <f>J284</f>
        <v>0</v>
      </c>
      <c r="K70" s="142"/>
      <c r="L70" s="146"/>
    </row>
    <row r="71" spans="2:12" s="10" customFormat="1" ht="19.9" customHeight="1">
      <c r="B71" s="141"/>
      <c r="C71" s="142"/>
      <c r="D71" s="143" t="s">
        <v>807</v>
      </c>
      <c r="E71" s="144"/>
      <c r="F71" s="144"/>
      <c r="G71" s="144"/>
      <c r="H71" s="144"/>
      <c r="I71" s="144"/>
      <c r="J71" s="145">
        <f>J294</f>
        <v>0</v>
      </c>
      <c r="K71" s="142"/>
      <c r="L71" s="146"/>
    </row>
    <row r="72" spans="2:12" s="10" customFormat="1" ht="19.9" customHeight="1">
      <c r="B72" s="141"/>
      <c r="C72" s="142"/>
      <c r="D72" s="143" t="s">
        <v>129</v>
      </c>
      <c r="E72" s="144"/>
      <c r="F72" s="144"/>
      <c r="G72" s="144"/>
      <c r="H72" s="144"/>
      <c r="I72" s="144"/>
      <c r="J72" s="145">
        <f>J300</f>
        <v>0</v>
      </c>
      <c r="K72" s="142"/>
      <c r="L72" s="146"/>
    </row>
    <row r="73" spans="2:12" s="10" customFormat="1" ht="19.9" customHeight="1">
      <c r="B73" s="141"/>
      <c r="C73" s="142"/>
      <c r="D73" s="143" t="s">
        <v>130</v>
      </c>
      <c r="E73" s="144"/>
      <c r="F73" s="144"/>
      <c r="G73" s="144"/>
      <c r="H73" s="144"/>
      <c r="I73" s="144"/>
      <c r="J73" s="145">
        <f>J318</f>
        <v>0</v>
      </c>
      <c r="K73" s="142"/>
      <c r="L73" s="146"/>
    </row>
    <row r="74" spans="2:12" s="10" customFormat="1" ht="19.9" customHeight="1">
      <c r="B74" s="141"/>
      <c r="C74" s="142"/>
      <c r="D74" s="143" t="s">
        <v>131</v>
      </c>
      <c r="E74" s="144"/>
      <c r="F74" s="144"/>
      <c r="G74" s="144"/>
      <c r="H74" s="144"/>
      <c r="I74" s="144"/>
      <c r="J74" s="145">
        <f>J326</f>
        <v>0</v>
      </c>
      <c r="K74" s="142"/>
      <c r="L74" s="146"/>
    </row>
    <row r="75" spans="2:12" s="10" customFormat="1" ht="19.9" customHeight="1">
      <c r="B75" s="141"/>
      <c r="C75" s="142"/>
      <c r="D75" s="143" t="s">
        <v>132</v>
      </c>
      <c r="E75" s="144"/>
      <c r="F75" s="144"/>
      <c r="G75" s="144"/>
      <c r="H75" s="144"/>
      <c r="I75" s="144"/>
      <c r="J75" s="145">
        <f>J340</f>
        <v>0</v>
      </c>
      <c r="K75" s="142"/>
      <c r="L75" s="146"/>
    </row>
    <row r="76" spans="2:12" s="10" customFormat="1" ht="19.9" customHeight="1">
      <c r="B76" s="141"/>
      <c r="C76" s="142"/>
      <c r="D76" s="143" t="s">
        <v>133</v>
      </c>
      <c r="E76" s="144"/>
      <c r="F76" s="144"/>
      <c r="G76" s="144"/>
      <c r="H76" s="144"/>
      <c r="I76" s="144"/>
      <c r="J76" s="145">
        <f>J347</f>
        <v>0</v>
      </c>
      <c r="K76" s="142"/>
      <c r="L76" s="146"/>
    </row>
    <row r="77" spans="2:12" s="10" customFormat="1" ht="19.9" customHeight="1">
      <c r="B77" s="141"/>
      <c r="C77" s="142"/>
      <c r="D77" s="143" t="s">
        <v>134</v>
      </c>
      <c r="E77" s="144"/>
      <c r="F77" s="144"/>
      <c r="G77" s="144"/>
      <c r="H77" s="144"/>
      <c r="I77" s="144"/>
      <c r="J77" s="145">
        <f>J368</f>
        <v>0</v>
      </c>
      <c r="K77" s="142"/>
      <c r="L77" s="146"/>
    </row>
    <row r="78" spans="2:12" s="10" customFormat="1" ht="19.9" customHeight="1">
      <c r="B78" s="141"/>
      <c r="C78" s="142"/>
      <c r="D78" s="143" t="s">
        <v>135</v>
      </c>
      <c r="E78" s="144"/>
      <c r="F78" s="144"/>
      <c r="G78" s="144"/>
      <c r="H78" s="144"/>
      <c r="I78" s="144"/>
      <c r="J78" s="145">
        <f>J378</f>
        <v>0</v>
      </c>
      <c r="K78" s="142"/>
      <c r="L78" s="146"/>
    </row>
    <row r="79" spans="2:12" s="9" customFormat="1" ht="24.95" customHeight="1">
      <c r="B79" s="135"/>
      <c r="C79" s="136"/>
      <c r="D79" s="137" t="s">
        <v>136</v>
      </c>
      <c r="E79" s="138"/>
      <c r="F79" s="138"/>
      <c r="G79" s="138"/>
      <c r="H79" s="138"/>
      <c r="I79" s="138"/>
      <c r="J79" s="139">
        <f>J384</f>
        <v>0</v>
      </c>
      <c r="K79" s="136"/>
      <c r="L79" s="140"/>
    </row>
    <row r="80" spans="2:12" s="10" customFormat="1" ht="19.9" customHeight="1">
      <c r="B80" s="141"/>
      <c r="C80" s="142"/>
      <c r="D80" s="143" t="s">
        <v>137</v>
      </c>
      <c r="E80" s="144"/>
      <c r="F80" s="144"/>
      <c r="G80" s="144"/>
      <c r="H80" s="144"/>
      <c r="I80" s="144"/>
      <c r="J80" s="145">
        <f>J385</f>
        <v>0</v>
      </c>
      <c r="K80" s="142"/>
      <c r="L80" s="146"/>
    </row>
    <row r="81" spans="1:31" s="2" customFormat="1" ht="21.7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6.95" customHeight="1">
      <c r="A82" s="35"/>
      <c r="B82" s="48"/>
      <c r="C82" s="49"/>
      <c r="D82" s="49"/>
      <c r="E82" s="49"/>
      <c r="F82" s="49"/>
      <c r="G82" s="49"/>
      <c r="H82" s="49"/>
      <c r="I82" s="49"/>
      <c r="J82" s="49"/>
      <c r="K82" s="49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6" spans="1:31" s="2" customFormat="1" ht="6.95" customHeight="1">
      <c r="A86" s="35"/>
      <c r="B86" s="50"/>
      <c r="C86" s="51"/>
      <c r="D86" s="51"/>
      <c r="E86" s="51"/>
      <c r="F86" s="51"/>
      <c r="G86" s="51"/>
      <c r="H86" s="51"/>
      <c r="I86" s="51"/>
      <c r="J86" s="51"/>
      <c r="K86" s="51"/>
      <c r="L86" s="10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24.95" customHeight="1">
      <c r="A87" s="35"/>
      <c r="B87" s="36"/>
      <c r="C87" s="24" t="s">
        <v>138</v>
      </c>
      <c r="D87" s="37"/>
      <c r="E87" s="37"/>
      <c r="F87" s="37"/>
      <c r="G87" s="37"/>
      <c r="H87" s="37"/>
      <c r="I87" s="37"/>
      <c r="J87" s="37"/>
      <c r="K87" s="37"/>
      <c r="L87" s="10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10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16</v>
      </c>
      <c r="D89" s="37"/>
      <c r="E89" s="37"/>
      <c r="F89" s="37"/>
      <c r="G89" s="37"/>
      <c r="H89" s="37"/>
      <c r="I89" s="37"/>
      <c r="J89" s="37"/>
      <c r="K89" s="37"/>
      <c r="L89" s="107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6.5" customHeight="1">
      <c r="A90" s="35"/>
      <c r="B90" s="36"/>
      <c r="C90" s="37"/>
      <c r="D90" s="37"/>
      <c r="E90" s="363" t="str">
        <f>E7</f>
        <v>Rekonstrukce hygienických prostor ISŠT, Benešov, Černoleská 1997</v>
      </c>
      <c r="F90" s="364"/>
      <c r="G90" s="364"/>
      <c r="H90" s="364"/>
      <c r="I90" s="37"/>
      <c r="J90" s="37"/>
      <c r="K90" s="37"/>
      <c r="L90" s="107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112</v>
      </c>
      <c r="D91" s="37"/>
      <c r="E91" s="37"/>
      <c r="F91" s="37"/>
      <c r="G91" s="37"/>
      <c r="H91" s="37"/>
      <c r="I91" s="37"/>
      <c r="J91" s="37"/>
      <c r="K91" s="37"/>
      <c r="L91" s="107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6.5" customHeight="1">
      <c r="A92" s="35"/>
      <c r="B92" s="36"/>
      <c r="C92" s="37"/>
      <c r="D92" s="37"/>
      <c r="E92" s="320" t="str">
        <f>E9</f>
        <v>06 - 5.NP - č. 527 - Koupelna typ B</v>
      </c>
      <c r="F92" s="365"/>
      <c r="G92" s="365"/>
      <c r="H92" s="365"/>
      <c r="I92" s="37"/>
      <c r="J92" s="37"/>
      <c r="K92" s="37"/>
      <c r="L92" s="107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6.9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107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2" customHeight="1">
      <c r="A94" s="35"/>
      <c r="B94" s="36"/>
      <c r="C94" s="30" t="s">
        <v>21</v>
      </c>
      <c r="D94" s="37"/>
      <c r="E94" s="37"/>
      <c r="F94" s="28" t="str">
        <f>F12</f>
        <v>Benešov, Černoleská 1997</v>
      </c>
      <c r="G94" s="37"/>
      <c r="H94" s="37"/>
      <c r="I94" s="30" t="s">
        <v>23</v>
      </c>
      <c r="J94" s="60" t="str">
        <f>IF(J12="","",J12)</f>
        <v>28. 6. 2024</v>
      </c>
      <c r="K94" s="37"/>
      <c r="L94" s="107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6.9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107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5.7" customHeight="1">
      <c r="A96" s="35"/>
      <c r="B96" s="36"/>
      <c r="C96" s="30" t="s">
        <v>25</v>
      </c>
      <c r="D96" s="37"/>
      <c r="E96" s="37"/>
      <c r="F96" s="28" t="str">
        <f>E15</f>
        <v>Integrovaná střední škola technická</v>
      </c>
      <c r="G96" s="37"/>
      <c r="H96" s="37"/>
      <c r="I96" s="30" t="s">
        <v>32</v>
      </c>
      <c r="J96" s="33" t="str">
        <f>E21</f>
        <v>Ing. arch. Ondřej Lovíšek</v>
      </c>
      <c r="K96" s="37"/>
      <c r="L96" s="107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5.2" customHeight="1">
      <c r="A97" s="35"/>
      <c r="B97" s="36"/>
      <c r="C97" s="30" t="s">
        <v>30</v>
      </c>
      <c r="D97" s="37"/>
      <c r="E97" s="37"/>
      <c r="F97" s="28" t="str">
        <f>IF(E18="","",E18)</f>
        <v>Vyplň údaj</v>
      </c>
      <c r="G97" s="37"/>
      <c r="H97" s="37"/>
      <c r="I97" s="30" t="s">
        <v>35</v>
      </c>
      <c r="J97" s="33" t="str">
        <f>E24</f>
        <v xml:space="preserve"> </v>
      </c>
      <c r="K97" s="37"/>
      <c r="L97" s="107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31" s="2" customFormat="1" ht="10.35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107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11" customFormat="1" ht="29.25" customHeight="1">
      <c r="A99" s="147"/>
      <c r="B99" s="148"/>
      <c r="C99" s="149" t="s">
        <v>139</v>
      </c>
      <c r="D99" s="150" t="s">
        <v>58</v>
      </c>
      <c r="E99" s="150" t="s">
        <v>54</v>
      </c>
      <c r="F99" s="150" t="s">
        <v>55</v>
      </c>
      <c r="G99" s="150" t="s">
        <v>140</v>
      </c>
      <c r="H99" s="150" t="s">
        <v>141</v>
      </c>
      <c r="I99" s="150" t="s">
        <v>142</v>
      </c>
      <c r="J99" s="150" t="s">
        <v>116</v>
      </c>
      <c r="K99" s="151" t="s">
        <v>143</v>
      </c>
      <c r="L99" s="152"/>
      <c r="M99" s="69" t="s">
        <v>19</v>
      </c>
      <c r="N99" s="70" t="s">
        <v>43</v>
      </c>
      <c r="O99" s="70" t="s">
        <v>144</v>
      </c>
      <c r="P99" s="70" t="s">
        <v>145</v>
      </c>
      <c r="Q99" s="70" t="s">
        <v>146</v>
      </c>
      <c r="R99" s="70" t="s">
        <v>147</v>
      </c>
      <c r="S99" s="70" t="s">
        <v>148</v>
      </c>
      <c r="T99" s="71" t="s">
        <v>149</v>
      </c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</row>
    <row r="100" spans="1:63" s="2" customFormat="1" ht="22.9" customHeight="1">
      <c r="A100" s="35"/>
      <c r="B100" s="36"/>
      <c r="C100" s="76" t="s">
        <v>150</v>
      </c>
      <c r="D100" s="37"/>
      <c r="E100" s="37"/>
      <c r="F100" s="37"/>
      <c r="G100" s="37"/>
      <c r="H100" s="37"/>
      <c r="I100" s="37"/>
      <c r="J100" s="153">
        <f>BK100</f>
        <v>0</v>
      </c>
      <c r="K100" s="37"/>
      <c r="L100" s="40"/>
      <c r="M100" s="72"/>
      <c r="N100" s="154"/>
      <c r="O100" s="73"/>
      <c r="P100" s="155">
        <f>P101+P171+P384</f>
        <v>0</v>
      </c>
      <c r="Q100" s="73"/>
      <c r="R100" s="155">
        <f>R101+R171+R384</f>
        <v>1.4276264886</v>
      </c>
      <c r="S100" s="73"/>
      <c r="T100" s="156">
        <f>T101+T171+T384</f>
        <v>2.4100949999999997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8" t="s">
        <v>72</v>
      </c>
      <c r="AU100" s="18" t="s">
        <v>117</v>
      </c>
      <c r="BK100" s="157">
        <f>BK101+BK171+BK384</f>
        <v>0</v>
      </c>
    </row>
    <row r="101" spans="2:63" s="12" customFormat="1" ht="25.9" customHeight="1">
      <c r="B101" s="158"/>
      <c r="C101" s="159"/>
      <c r="D101" s="160" t="s">
        <v>72</v>
      </c>
      <c r="E101" s="161" t="s">
        <v>151</v>
      </c>
      <c r="F101" s="161" t="s">
        <v>152</v>
      </c>
      <c r="G101" s="159"/>
      <c r="H101" s="159"/>
      <c r="I101" s="162"/>
      <c r="J101" s="163">
        <f>BK101</f>
        <v>0</v>
      </c>
      <c r="K101" s="159"/>
      <c r="L101" s="164"/>
      <c r="M101" s="165"/>
      <c r="N101" s="166"/>
      <c r="O101" s="166"/>
      <c r="P101" s="167">
        <f>P102+P122+P158</f>
        <v>0</v>
      </c>
      <c r="Q101" s="166"/>
      <c r="R101" s="167">
        <f>R102+R122+R158</f>
        <v>0.40355097000000006</v>
      </c>
      <c r="S101" s="166"/>
      <c r="T101" s="168">
        <f>T102+T122+T158</f>
        <v>2.267517</v>
      </c>
      <c r="AR101" s="169" t="s">
        <v>81</v>
      </c>
      <c r="AT101" s="170" t="s">
        <v>72</v>
      </c>
      <c r="AU101" s="170" t="s">
        <v>73</v>
      </c>
      <c r="AY101" s="169" t="s">
        <v>153</v>
      </c>
      <c r="BK101" s="171">
        <f>BK102+BK122+BK158</f>
        <v>0</v>
      </c>
    </row>
    <row r="102" spans="2:63" s="12" customFormat="1" ht="22.9" customHeight="1">
      <c r="B102" s="158"/>
      <c r="C102" s="159"/>
      <c r="D102" s="160" t="s">
        <v>72</v>
      </c>
      <c r="E102" s="172" t="s">
        <v>154</v>
      </c>
      <c r="F102" s="172" t="s">
        <v>155</v>
      </c>
      <c r="G102" s="159"/>
      <c r="H102" s="159"/>
      <c r="I102" s="162"/>
      <c r="J102" s="173">
        <f>BK102</f>
        <v>0</v>
      </c>
      <c r="K102" s="159"/>
      <c r="L102" s="164"/>
      <c r="M102" s="165"/>
      <c r="N102" s="166"/>
      <c r="O102" s="166"/>
      <c r="P102" s="167">
        <f>SUM(P103:P121)</f>
        <v>0</v>
      </c>
      <c r="Q102" s="166"/>
      <c r="R102" s="167">
        <f>SUM(R103:R121)</f>
        <v>0.40303176000000007</v>
      </c>
      <c r="S102" s="166"/>
      <c r="T102" s="168">
        <f>SUM(T103:T121)</f>
        <v>0</v>
      </c>
      <c r="AR102" s="169" t="s">
        <v>81</v>
      </c>
      <c r="AT102" s="170" t="s">
        <v>72</v>
      </c>
      <c r="AU102" s="170" t="s">
        <v>81</v>
      </c>
      <c r="AY102" s="169" t="s">
        <v>153</v>
      </c>
      <c r="BK102" s="171">
        <f>SUM(BK103:BK121)</f>
        <v>0</v>
      </c>
    </row>
    <row r="103" spans="1:65" s="2" customFormat="1" ht="21.75" customHeight="1">
      <c r="A103" s="35"/>
      <c r="B103" s="36"/>
      <c r="C103" s="174" t="s">
        <v>81</v>
      </c>
      <c r="D103" s="174" t="s">
        <v>156</v>
      </c>
      <c r="E103" s="175" t="s">
        <v>157</v>
      </c>
      <c r="F103" s="176" t="s">
        <v>158</v>
      </c>
      <c r="G103" s="177" t="s">
        <v>159</v>
      </c>
      <c r="H103" s="178">
        <v>3</v>
      </c>
      <c r="I103" s="179"/>
      <c r="J103" s="180">
        <f>ROUND(I103*H103,2)</f>
        <v>0</v>
      </c>
      <c r="K103" s="176" t="s">
        <v>160</v>
      </c>
      <c r="L103" s="40"/>
      <c r="M103" s="181" t="s">
        <v>19</v>
      </c>
      <c r="N103" s="182" t="s">
        <v>44</v>
      </c>
      <c r="O103" s="65"/>
      <c r="P103" s="183">
        <f>O103*H103</f>
        <v>0</v>
      </c>
      <c r="Q103" s="183">
        <v>0.056</v>
      </c>
      <c r="R103" s="183">
        <f>Q103*H103</f>
        <v>0.168</v>
      </c>
      <c r="S103" s="183">
        <v>0</v>
      </c>
      <c r="T103" s="184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5" t="s">
        <v>161</v>
      </c>
      <c r="AT103" s="185" t="s">
        <v>156</v>
      </c>
      <c r="AU103" s="185" t="s">
        <v>83</v>
      </c>
      <c r="AY103" s="18" t="s">
        <v>153</v>
      </c>
      <c r="BE103" s="186">
        <f>IF(N103="základní",J103,0)</f>
        <v>0</v>
      </c>
      <c r="BF103" s="186">
        <f>IF(N103="snížená",J103,0)</f>
        <v>0</v>
      </c>
      <c r="BG103" s="186">
        <f>IF(N103="zákl. přenesená",J103,0)</f>
        <v>0</v>
      </c>
      <c r="BH103" s="186">
        <f>IF(N103="sníž. přenesená",J103,0)</f>
        <v>0</v>
      </c>
      <c r="BI103" s="186">
        <f>IF(N103="nulová",J103,0)</f>
        <v>0</v>
      </c>
      <c r="BJ103" s="18" t="s">
        <v>81</v>
      </c>
      <c r="BK103" s="186">
        <f>ROUND(I103*H103,2)</f>
        <v>0</v>
      </c>
      <c r="BL103" s="18" t="s">
        <v>161</v>
      </c>
      <c r="BM103" s="185" t="s">
        <v>808</v>
      </c>
    </row>
    <row r="104" spans="1:47" s="2" customFormat="1" ht="11.25">
      <c r="A104" s="35"/>
      <c r="B104" s="36"/>
      <c r="C104" s="37"/>
      <c r="D104" s="187" t="s">
        <v>163</v>
      </c>
      <c r="E104" s="37"/>
      <c r="F104" s="188" t="s">
        <v>164</v>
      </c>
      <c r="G104" s="37"/>
      <c r="H104" s="37"/>
      <c r="I104" s="189"/>
      <c r="J104" s="37"/>
      <c r="K104" s="37"/>
      <c r="L104" s="40"/>
      <c r="M104" s="190"/>
      <c r="N104" s="191"/>
      <c r="O104" s="65"/>
      <c r="P104" s="65"/>
      <c r="Q104" s="65"/>
      <c r="R104" s="65"/>
      <c r="S104" s="65"/>
      <c r="T104" s="6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163</v>
      </c>
      <c r="AU104" s="18" t="s">
        <v>83</v>
      </c>
    </row>
    <row r="105" spans="2:51" s="13" customFormat="1" ht="11.25">
      <c r="B105" s="192"/>
      <c r="C105" s="193"/>
      <c r="D105" s="194" t="s">
        <v>165</v>
      </c>
      <c r="E105" s="195" t="s">
        <v>19</v>
      </c>
      <c r="F105" s="196" t="s">
        <v>166</v>
      </c>
      <c r="G105" s="193"/>
      <c r="H105" s="197">
        <v>3</v>
      </c>
      <c r="I105" s="198"/>
      <c r="J105" s="193"/>
      <c r="K105" s="193"/>
      <c r="L105" s="199"/>
      <c r="M105" s="200"/>
      <c r="N105" s="201"/>
      <c r="O105" s="201"/>
      <c r="P105" s="201"/>
      <c r="Q105" s="201"/>
      <c r="R105" s="201"/>
      <c r="S105" s="201"/>
      <c r="T105" s="202"/>
      <c r="AT105" s="203" t="s">
        <v>165</v>
      </c>
      <c r="AU105" s="203" t="s">
        <v>83</v>
      </c>
      <c r="AV105" s="13" t="s">
        <v>83</v>
      </c>
      <c r="AW105" s="13" t="s">
        <v>34</v>
      </c>
      <c r="AX105" s="13" t="s">
        <v>81</v>
      </c>
      <c r="AY105" s="203" t="s">
        <v>153</v>
      </c>
    </row>
    <row r="106" spans="1:65" s="2" customFormat="1" ht="24.2" customHeight="1">
      <c r="A106" s="35"/>
      <c r="B106" s="36"/>
      <c r="C106" s="174" t="s">
        <v>83</v>
      </c>
      <c r="D106" s="174" t="s">
        <v>156</v>
      </c>
      <c r="E106" s="175" t="s">
        <v>167</v>
      </c>
      <c r="F106" s="176" t="s">
        <v>168</v>
      </c>
      <c r="G106" s="177" t="s">
        <v>159</v>
      </c>
      <c r="H106" s="178">
        <v>3.377</v>
      </c>
      <c r="I106" s="179"/>
      <c r="J106" s="180">
        <f>ROUND(I106*H106,2)</f>
        <v>0</v>
      </c>
      <c r="K106" s="176" t="s">
        <v>160</v>
      </c>
      <c r="L106" s="40"/>
      <c r="M106" s="181" t="s">
        <v>19</v>
      </c>
      <c r="N106" s="182" t="s">
        <v>44</v>
      </c>
      <c r="O106" s="65"/>
      <c r="P106" s="183">
        <f>O106*H106</f>
        <v>0</v>
      </c>
      <c r="Q106" s="183">
        <v>0.00026</v>
      </c>
      <c r="R106" s="183">
        <f>Q106*H106</f>
        <v>0.0008780199999999999</v>
      </c>
      <c r="S106" s="183">
        <v>0</v>
      </c>
      <c r="T106" s="184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5" t="s">
        <v>161</v>
      </c>
      <c r="AT106" s="185" t="s">
        <v>156</v>
      </c>
      <c r="AU106" s="185" t="s">
        <v>83</v>
      </c>
      <c r="AY106" s="18" t="s">
        <v>153</v>
      </c>
      <c r="BE106" s="186">
        <f>IF(N106="základní",J106,0)</f>
        <v>0</v>
      </c>
      <c r="BF106" s="186">
        <f>IF(N106="snížená",J106,0)</f>
        <v>0</v>
      </c>
      <c r="BG106" s="186">
        <f>IF(N106="zákl. přenesená",J106,0)</f>
        <v>0</v>
      </c>
      <c r="BH106" s="186">
        <f>IF(N106="sníž. přenesená",J106,0)</f>
        <v>0</v>
      </c>
      <c r="BI106" s="186">
        <f>IF(N106="nulová",J106,0)</f>
        <v>0</v>
      </c>
      <c r="BJ106" s="18" t="s">
        <v>81</v>
      </c>
      <c r="BK106" s="186">
        <f>ROUND(I106*H106,2)</f>
        <v>0</v>
      </c>
      <c r="BL106" s="18" t="s">
        <v>161</v>
      </c>
      <c r="BM106" s="185" t="s">
        <v>809</v>
      </c>
    </row>
    <row r="107" spans="1:47" s="2" customFormat="1" ht="11.25">
      <c r="A107" s="35"/>
      <c r="B107" s="36"/>
      <c r="C107" s="37"/>
      <c r="D107" s="187" t="s">
        <v>163</v>
      </c>
      <c r="E107" s="37"/>
      <c r="F107" s="188" t="s">
        <v>170</v>
      </c>
      <c r="G107" s="37"/>
      <c r="H107" s="37"/>
      <c r="I107" s="189"/>
      <c r="J107" s="37"/>
      <c r="K107" s="37"/>
      <c r="L107" s="40"/>
      <c r="M107" s="190"/>
      <c r="N107" s="191"/>
      <c r="O107" s="65"/>
      <c r="P107" s="65"/>
      <c r="Q107" s="65"/>
      <c r="R107" s="65"/>
      <c r="S107" s="65"/>
      <c r="T107" s="66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163</v>
      </c>
      <c r="AU107" s="18" t="s">
        <v>83</v>
      </c>
    </row>
    <row r="108" spans="2:51" s="13" customFormat="1" ht="11.25">
      <c r="B108" s="192"/>
      <c r="C108" s="193"/>
      <c r="D108" s="194" t="s">
        <v>165</v>
      </c>
      <c r="E108" s="195" t="s">
        <v>19</v>
      </c>
      <c r="F108" s="196" t="s">
        <v>810</v>
      </c>
      <c r="G108" s="193"/>
      <c r="H108" s="197">
        <v>1.164</v>
      </c>
      <c r="I108" s="198"/>
      <c r="J108" s="193"/>
      <c r="K108" s="193"/>
      <c r="L108" s="199"/>
      <c r="M108" s="200"/>
      <c r="N108" s="201"/>
      <c r="O108" s="201"/>
      <c r="P108" s="201"/>
      <c r="Q108" s="201"/>
      <c r="R108" s="201"/>
      <c r="S108" s="201"/>
      <c r="T108" s="202"/>
      <c r="AT108" s="203" t="s">
        <v>165</v>
      </c>
      <c r="AU108" s="203" t="s">
        <v>83</v>
      </c>
      <c r="AV108" s="13" t="s">
        <v>83</v>
      </c>
      <c r="AW108" s="13" t="s">
        <v>34</v>
      </c>
      <c r="AX108" s="13" t="s">
        <v>73</v>
      </c>
      <c r="AY108" s="203" t="s">
        <v>153</v>
      </c>
    </row>
    <row r="109" spans="2:51" s="13" customFormat="1" ht="11.25">
      <c r="B109" s="192"/>
      <c r="C109" s="193"/>
      <c r="D109" s="194" t="s">
        <v>165</v>
      </c>
      <c r="E109" s="195" t="s">
        <v>19</v>
      </c>
      <c r="F109" s="196" t="s">
        <v>811</v>
      </c>
      <c r="G109" s="193"/>
      <c r="H109" s="197">
        <v>1.278</v>
      </c>
      <c r="I109" s="198"/>
      <c r="J109" s="193"/>
      <c r="K109" s="193"/>
      <c r="L109" s="199"/>
      <c r="M109" s="200"/>
      <c r="N109" s="201"/>
      <c r="O109" s="201"/>
      <c r="P109" s="201"/>
      <c r="Q109" s="201"/>
      <c r="R109" s="201"/>
      <c r="S109" s="201"/>
      <c r="T109" s="202"/>
      <c r="AT109" s="203" t="s">
        <v>165</v>
      </c>
      <c r="AU109" s="203" t="s">
        <v>83</v>
      </c>
      <c r="AV109" s="13" t="s">
        <v>83</v>
      </c>
      <c r="AW109" s="13" t="s">
        <v>34</v>
      </c>
      <c r="AX109" s="13" t="s">
        <v>73</v>
      </c>
      <c r="AY109" s="203" t="s">
        <v>153</v>
      </c>
    </row>
    <row r="110" spans="2:51" s="13" customFormat="1" ht="11.25">
      <c r="B110" s="192"/>
      <c r="C110" s="193"/>
      <c r="D110" s="194" t="s">
        <v>165</v>
      </c>
      <c r="E110" s="195" t="s">
        <v>19</v>
      </c>
      <c r="F110" s="196" t="s">
        <v>812</v>
      </c>
      <c r="G110" s="193"/>
      <c r="H110" s="197">
        <v>0.935</v>
      </c>
      <c r="I110" s="198"/>
      <c r="J110" s="193"/>
      <c r="K110" s="193"/>
      <c r="L110" s="199"/>
      <c r="M110" s="200"/>
      <c r="N110" s="201"/>
      <c r="O110" s="201"/>
      <c r="P110" s="201"/>
      <c r="Q110" s="201"/>
      <c r="R110" s="201"/>
      <c r="S110" s="201"/>
      <c r="T110" s="202"/>
      <c r="AT110" s="203" t="s">
        <v>165</v>
      </c>
      <c r="AU110" s="203" t="s">
        <v>83</v>
      </c>
      <c r="AV110" s="13" t="s">
        <v>83</v>
      </c>
      <c r="AW110" s="13" t="s">
        <v>34</v>
      </c>
      <c r="AX110" s="13" t="s">
        <v>73</v>
      </c>
      <c r="AY110" s="203" t="s">
        <v>153</v>
      </c>
    </row>
    <row r="111" spans="2:51" s="14" customFormat="1" ht="11.25">
      <c r="B111" s="204"/>
      <c r="C111" s="205"/>
      <c r="D111" s="194" t="s">
        <v>165</v>
      </c>
      <c r="E111" s="206" t="s">
        <v>19</v>
      </c>
      <c r="F111" s="207" t="s">
        <v>184</v>
      </c>
      <c r="G111" s="205"/>
      <c r="H111" s="208">
        <v>3.377</v>
      </c>
      <c r="I111" s="209"/>
      <c r="J111" s="205"/>
      <c r="K111" s="205"/>
      <c r="L111" s="210"/>
      <c r="M111" s="211"/>
      <c r="N111" s="212"/>
      <c r="O111" s="212"/>
      <c r="P111" s="212"/>
      <c r="Q111" s="212"/>
      <c r="R111" s="212"/>
      <c r="S111" s="212"/>
      <c r="T111" s="213"/>
      <c r="AT111" s="214" t="s">
        <v>165</v>
      </c>
      <c r="AU111" s="214" t="s">
        <v>83</v>
      </c>
      <c r="AV111" s="14" t="s">
        <v>161</v>
      </c>
      <c r="AW111" s="14" t="s">
        <v>34</v>
      </c>
      <c r="AX111" s="14" t="s">
        <v>81</v>
      </c>
      <c r="AY111" s="214" t="s">
        <v>153</v>
      </c>
    </row>
    <row r="112" spans="1:65" s="2" customFormat="1" ht="49.15" customHeight="1">
      <c r="A112" s="35"/>
      <c r="B112" s="36"/>
      <c r="C112" s="174" t="s">
        <v>172</v>
      </c>
      <c r="D112" s="174" t="s">
        <v>156</v>
      </c>
      <c r="E112" s="175" t="s">
        <v>173</v>
      </c>
      <c r="F112" s="176" t="s">
        <v>174</v>
      </c>
      <c r="G112" s="177" t="s">
        <v>159</v>
      </c>
      <c r="H112" s="178">
        <v>3.377</v>
      </c>
      <c r="I112" s="179"/>
      <c r="J112" s="180">
        <f>ROUND(I112*H112,2)</f>
        <v>0</v>
      </c>
      <c r="K112" s="176" t="s">
        <v>160</v>
      </c>
      <c r="L112" s="40"/>
      <c r="M112" s="181" t="s">
        <v>19</v>
      </c>
      <c r="N112" s="182" t="s">
        <v>44</v>
      </c>
      <c r="O112" s="65"/>
      <c r="P112" s="183">
        <f>O112*H112</f>
        <v>0</v>
      </c>
      <c r="Q112" s="183">
        <v>0.01838</v>
      </c>
      <c r="R112" s="183">
        <f>Q112*H112</f>
        <v>0.06206926</v>
      </c>
      <c r="S112" s="183">
        <v>0</v>
      </c>
      <c r="T112" s="184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85" t="s">
        <v>161</v>
      </c>
      <c r="AT112" s="185" t="s">
        <v>156</v>
      </c>
      <c r="AU112" s="185" t="s">
        <v>83</v>
      </c>
      <c r="AY112" s="18" t="s">
        <v>153</v>
      </c>
      <c r="BE112" s="186">
        <f>IF(N112="základní",J112,0)</f>
        <v>0</v>
      </c>
      <c r="BF112" s="186">
        <f>IF(N112="snížená",J112,0)</f>
        <v>0</v>
      </c>
      <c r="BG112" s="186">
        <f>IF(N112="zákl. přenesená",J112,0)</f>
        <v>0</v>
      </c>
      <c r="BH112" s="186">
        <f>IF(N112="sníž. přenesená",J112,0)</f>
        <v>0</v>
      </c>
      <c r="BI112" s="186">
        <f>IF(N112="nulová",J112,0)</f>
        <v>0</v>
      </c>
      <c r="BJ112" s="18" t="s">
        <v>81</v>
      </c>
      <c r="BK112" s="186">
        <f>ROUND(I112*H112,2)</f>
        <v>0</v>
      </c>
      <c r="BL112" s="18" t="s">
        <v>161</v>
      </c>
      <c r="BM112" s="185" t="s">
        <v>813</v>
      </c>
    </row>
    <row r="113" spans="1:47" s="2" customFormat="1" ht="11.25">
      <c r="A113" s="35"/>
      <c r="B113" s="36"/>
      <c r="C113" s="37"/>
      <c r="D113" s="187" t="s">
        <v>163</v>
      </c>
      <c r="E113" s="37"/>
      <c r="F113" s="188" t="s">
        <v>176</v>
      </c>
      <c r="G113" s="37"/>
      <c r="H113" s="37"/>
      <c r="I113" s="189"/>
      <c r="J113" s="37"/>
      <c r="K113" s="37"/>
      <c r="L113" s="40"/>
      <c r="M113" s="190"/>
      <c r="N113" s="191"/>
      <c r="O113" s="65"/>
      <c r="P113" s="65"/>
      <c r="Q113" s="65"/>
      <c r="R113" s="65"/>
      <c r="S113" s="65"/>
      <c r="T113" s="66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T113" s="18" t="s">
        <v>163</v>
      </c>
      <c r="AU113" s="18" t="s">
        <v>83</v>
      </c>
    </row>
    <row r="114" spans="1:65" s="2" customFormat="1" ht="24.2" customHeight="1">
      <c r="A114" s="35"/>
      <c r="B114" s="36"/>
      <c r="C114" s="174" t="s">
        <v>161</v>
      </c>
      <c r="D114" s="174" t="s">
        <v>156</v>
      </c>
      <c r="E114" s="175" t="s">
        <v>177</v>
      </c>
      <c r="F114" s="176" t="s">
        <v>178</v>
      </c>
      <c r="G114" s="177" t="s">
        <v>159</v>
      </c>
      <c r="H114" s="178">
        <v>9.232</v>
      </c>
      <c r="I114" s="179"/>
      <c r="J114" s="180">
        <f>ROUND(I114*H114,2)</f>
        <v>0</v>
      </c>
      <c r="K114" s="176" t="s">
        <v>160</v>
      </c>
      <c r="L114" s="40"/>
      <c r="M114" s="181" t="s">
        <v>19</v>
      </c>
      <c r="N114" s="182" t="s">
        <v>44</v>
      </c>
      <c r="O114" s="65"/>
      <c r="P114" s="183">
        <f>O114*H114</f>
        <v>0</v>
      </c>
      <c r="Q114" s="183">
        <v>0.00026</v>
      </c>
      <c r="R114" s="183">
        <f>Q114*H114</f>
        <v>0.0024003199999999996</v>
      </c>
      <c r="S114" s="183">
        <v>0</v>
      </c>
      <c r="T114" s="184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85" t="s">
        <v>161</v>
      </c>
      <c r="AT114" s="185" t="s">
        <v>156</v>
      </c>
      <c r="AU114" s="185" t="s">
        <v>83</v>
      </c>
      <c r="AY114" s="18" t="s">
        <v>153</v>
      </c>
      <c r="BE114" s="186">
        <f>IF(N114="základní",J114,0)</f>
        <v>0</v>
      </c>
      <c r="BF114" s="186">
        <f>IF(N114="snížená",J114,0)</f>
        <v>0</v>
      </c>
      <c r="BG114" s="186">
        <f>IF(N114="zákl. přenesená",J114,0)</f>
        <v>0</v>
      </c>
      <c r="BH114" s="186">
        <f>IF(N114="sníž. přenesená",J114,0)</f>
        <v>0</v>
      </c>
      <c r="BI114" s="186">
        <f>IF(N114="nulová",J114,0)</f>
        <v>0</v>
      </c>
      <c r="BJ114" s="18" t="s">
        <v>81</v>
      </c>
      <c r="BK114" s="186">
        <f>ROUND(I114*H114,2)</f>
        <v>0</v>
      </c>
      <c r="BL114" s="18" t="s">
        <v>161</v>
      </c>
      <c r="BM114" s="185" t="s">
        <v>814</v>
      </c>
    </row>
    <row r="115" spans="1:47" s="2" customFormat="1" ht="11.25">
      <c r="A115" s="35"/>
      <c r="B115" s="36"/>
      <c r="C115" s="37"/>
      <c r="D115" s="187" t="s">
        <v>163</v>
      </c>
      <c r="E115" s="37"/>
      <c r="F115" s="188" t="s">
        <v>180</v>
      </c>
      <c r="G115" s="37"/>
      <c r="H115" s="37"/>
      <c r="I115" s="189"/>
      <c r="J115" s="37"/>
      <c r="K115" s="37"/>
      <c r="L115" s="40"/>
      <c r="M115" s="190"/>
      <c r="N115" s="191"/>
      <c r="O115" s="65"/>
      <c r="P115" s="65"/>
      <c r="Q115" s="65"/>
      <c r="R115" s="65"/>
      <c r="S115" s="65"/>
      <c r="T115" s="66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T115" s="18" t="s">
        <v>163</v>
      </c>
      <c r="AU115" s="18" t="s">
        <v>83</v>
      </c>
    </row>
    <row r="116" spans="2:51" s="13" customFormat="1" ht="11.25">
      <c r="B116" s="192"/>
      <c r="C116" s="193"/>
      <c r="D116" s="194" t="s">
        <v>165</v>
      </c>
      <c r="E116" s="195" t="s">
        <v>19</v>
      </c>
      <c r="F116" s="196" t="s">
        <v>815</v>
      </c>
      <c r="G116" s="193"/>
      <c r="H116" s="197">
        <v>3.091</v>
      </c>
      <c r="I116" s="198"/>
      <c r="J116" s="193"/>
      <c r="K116" s="193"/>
      <c r="L116" s="199"/>
      <c r="M116" s="200"/>
      <c r="N116" s="201"/>
      <c r="O116" s="201"/>
      <c r="P116" s="201"/>
      <c r="Q116" s="201"/>
      <c r="R116" s="201"/>
      <c r="S116" s="201"/>
      <c r="T116" s="202"/>
      <c r="AT116" s="203" t="s">
        <v>165</v>
      </c>
      <c r="AU116" s="203" t="s">
        <v>83</v>
      </c>
      <c r="AV116" s="13" t="s">
        <v>83</v>
      </c>
      <c r="AW116" s="13" t="s">
        <v>34</v>
      </c>
      <c r="AX116" s="13" t="s">
        <v>73</v>
      </c>
      <c r="AY116" s="203" t="s">
        <v>153</v>
      </c>
    </row>
    <row r="117" spans="2:51" s="13" customFormat="1" ht="11.25">
      <c r="B117" s="192"/>
      <c r="C117" s="193"/>
      <c r="D117" s="194" t="s">
        <v>165</v>
      </c>
      <c r="E117" s="195" t="s">
        <v>19</v>
      </c>
      <c r="F117" s="196" t="s">
        <v>816</v>
      </c>
      <c r="G117" s="193"/>
      <c r="H117" s="197">
        <v>2.506</v>
      </c>
      <c r="I117" s="198"/>
      <c r="J117" s="193"/>
      <c r="K117" s="193"/>
      <c r="L117" s="199"/>
      <c r="M117" s="200"/>
      <c r="N117" s="201"/>
      <c r="O117" s="201"/>
      <c r="P117" s="201"/>
      <c r="Q117" s="201"/>
      <c r="R117" s="201"/>
      <c r="S117" s="201"/>
      <c r="T117" s="202"/>
      <c r="AT117" s="203" t="s">
        <v>165</v>
      </c>
      <c r="AU117" s="203" t="s">
        <v>83</v>
      </c>
      <c r="AV117" s="13" t="s">
        <v>83</v>
      </c>
      <c r="AW117" s="13" t="s">
        <v>34</v>
      </c>
      <c r="AX117" s="13" t="s">
        <v>73</v>
      </c>
      <c r="AY117" s="203" t="s">
        <v>153</v>
      </c>
    </row>
    <row r="118" spans="2:51" s="13" customFormat="1" ht="11.25">
      <c r="B118" s="192"/>
      <c r="C118" s="193"/>
      <c r="D118" s="194" t="s">
        <v>165</v>
      </c>
      <c r="E118" s="195" t="s">
        <v>19</v>
      </c>
      <c r="F118" s="196" t="s">
        <v>817</v>
      </c>
      <c r="G118" s="193"/>
      <c r="H118" s="197">
        <v>3.635</v>
      </c>
      <c r="I118" s="198"/>
      <c r="J118" s="193"/>
      <c r="K118" s="193"/>
      <c r="L118" s="199"/>
      <c r="M118" s="200"/>
      <c r="N118" s="201"/>
      <c r="O118" s="201"/>
      <c r="P118" s="201"/>
      <c r="Q118" s="201"/>
      <c r="R118" s="201"/>
      <c r="S118" s="201"/>
      <c r="T118" s="202"/>
      <c r="AT118" s="203" t="s">
        <v>165</v>
      </c>
      <c r="AU118" s="203" t="s">
        <v>83</v>
      </c>
      <c r="AV118" s="13" t="s">
        <v>83</v>
      </c>
      <c r="AW118" s="13" t="s">
        <v>34</v>
      </c>
      <c r="AX118" s="13" t="s">
        <v>73</v>
      </c>
      <c r="AY118" s="203" t="s">
        <v>153</v>
      </c>
    </row>
    <row r="119" spans="2:51" s="14" customFormat="1" ht="11.25">
      <c r="B119" s="204"/>
      <c r="C119" s="205"/>
      <c r="D119" s="194" t="s">
        <v>165</v>
      </c>
      <c r="E119" s="206" t="s">
        <v>19</v>
      </c>
      <c r="F119" s="207" t="s">
        <v>184</v>
      </c>
      <c r="G119" s="205"/>
      <c r="H119" s="208">
        <v>9.232</v>
      </c>
      <c r="I119" s="209"/>
      <c r="J119" s="205"/>
      <c r="K119" s="205"/>
      <c r="L119" s="210"/>
      <c r="M119" s="211"/>
      <c r="N119" s="212"/>
      <c r="O119" s="212"/>
      <c r="P119" s="212"/>
      <c r="Q119" s="212"/>
      <c r="R119" s="212"/>
      <c r="S119" s="212"/>
      <c r="T119" s="213"/>
      <c r="AT119" s="214" t="s">
        <v>165</v>
      </c>
      <c r="AU119" s="214" t="s">
        <v>83</v>
      </c>
      <c r="AV119" s="14" t="s">
        <v>161</v>
      </c>
      <c r="AW119" s="14" t="s">
        <v>34</v>
      </c>
      <c r="AX119" s="14" t="s">
        <v>81</v>
      </c>
      <c r="AY119" s="214" t="s">
        <v>153</v>
      </c>
    </row>
    <row r="120" spans="1:65" s="2" customFormat="1" ht="44.25" customHeight="1">
      <c r="A120" s="35"/>
      <c r="B120" s="36"/>
      <c r="C120" s="174" t="s">
        <v>185</v>
      </c>
      <c r="D120" s="174" t="s">
        <v>156</v>
      </c>
      <c r="E120" s="175" t="s">
        <v>186</v>
      </c>
      <c r="F120" s="176" t="s">
        <v>187</v>
      </c>
      <c r="G120" s="177" t="s">
        <v>159</v>
      </c>
      <c r="H120" s="178">
        <v>9.232</v>
      </c>
      <c r="I120" s="179"/>
      <c r="J120" s="180">
        <f>ROUND(I120*H120,2)</f>
        <v>0</v>
      </c>
      <c r="K120" s="176" t="s">
        <v>160</v>
      </c>
      <c r="L120" s="40"/>
      <c r="M120" s="181" t="s">
        <v>19</v>
      </c>
      <c r="N120" s="182" t="s">
        <v>44</v>
      </c>
      <c r="O120" s="65"/>
      <c r="P120" s="183">
        <f>O120*H120</f>
        <v>0</v>
      </c>
      <c r="Q120" s="183">
        <v>0.01838</v>
      </c>
      <c r="R120" s="183">
        <f>Q120*H120</f>
        <v>0.16968416</v>
      </c>
      <c r="S120" s="183">
        <v>0</v>
      </c>
      <c r="T120" s="184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85" t="s">
        <v>161</v>
      </c>
      <c r="AT120" s="185" t="s">
        <v>156</v>
      </c>
      <c r="AU120" s="185" t="s">
        <v>83</v>
      </c>
      <c r="AY120" s="18" t="s">
        <v>153</v>
      </c>
      <c r="BE120" s="186">
        <f>IF(N120="základní",J120,0)</f>
        <v>0</v>
      </c>
      <c r="BF120" s="186">
        <f>IF(N120="snížená",J120,0)</f>
        <v>0</v>
      </c>
      <c r="BG120" s="186">
        <f>IF(N120="zákl. přenesená",J120,0)</f>
        <v>0</v>
      </c>
      <c r="BH120" s="186">
        <f>IF(N120="sníž. přenesená",J120,0)</f>
        <v>0</v>
      </c>
      <c r="BI120" s="186">
        <f>IF(N120="nulová",J120,0)</f>
        <v>0</v>
      </c>
      <c r="BJ120" s="18" t="s">
        <v>81</v>
      </c>
      <c r="BK120" s="186">
        <f>ROUND(I120*H120,2)</f>
        <v>0</v>
      </c>
      <c r="BL120" s="18" t="s">
        <v>161</v>
      </c>
      <c r="BM120" s="185" t="s">
        <v>818</v>
      </c>
    </row>
    <row r="121" spans="1:47" s="2" customFormat="1" ht="11.25">
      <c r="A121" s="35"/>
      <c r="B121" s="36"/>
      <c r="C121" s="37"/>
      <c r="D121" s="187" t="s">
        <v>163</v>
      </c>
      <c r="E121" s="37"/>
      <c r="F121" s="188" t="s">
        <v>189</v>
      </c>
      <c r="G121" s="37"/>
      <c r="H121" s="37"/>
      <c r="I121" s="189"/>
      <c r="J121" s="37"/>
      <c r="K121" s="37"/>
      <c r="L121" s="40"/>
      <c r="M121" s="190"/>
      <c r="N121" s="191"/>
      <c r="O121" s="65"/>
      <c r="P121" s="65"/>
      <c r="Q121" s="65"/>
      <c r="R121" s="65"/>
      <c r="S121" s="65"/>
      <c r="T121" s="66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8" t="s">
        <v>163</v>
      </c>
      <c r="AU121" s="18" t="s">
        <v>83</v>
      </c>
    </row>
    <row r="122" spans="2:63" s="12" customFormat="1" ht="22.9" customHeight="1">
      <c r="B122" s="158"/>
      <c r="C122" s="159"/>
      <c r="D122" s="160" t="s">
        <v>72</v>
      </c>
      <c r="E122" s="172" t="s">
        <v>190</v>
      </c>
      <c r="F122" s="172" t="s">
        <v>191</v>
      </c>
      <c r="G122" s="159"/>
      <c r="H122" s="159"/>
      <c r="I122" s="162"/>
      <c r="J122" s="173">
        <f>BK122</f>
        <v>0</v>
      </c>
      <c r="K122" s="159"/>
      <c r="L122" s="164"/>
      <c r="M122" s="165"/>
      <c r="N122" s="166"/>
      <c r="O122" s="166"/>
      <c r="P122" s="167">
        <f>SUM(P123:P157)</f>
        <v>0</v>
      </c>
      <c r="Q122" s="166"/>
      <c r="R122" s="167">
        <f>SUM(R123:R157)</f>
        <v>0.00051921</v>
      </c>
      <c r="S122" s="166"/>
      <c r="T122" s="168">
        <f>SUM(T123:T157)</f>
        <v>2.267517</v>
      </c>
      <c r="AR122" s="169" t="s">
        <v>81</v>
      </c>
      <c r="AT122" s="170" t="s">
        <v>72</v>
      </c>
      <c r="AU122" s="170" t="s">
        <v>81</v>
      </c>
      <c r="AY122" s="169" t="s">
        <v>153</v>
      </c>
      <c r="BK122" s="171">
        <f>SUM(BK123:BK157)</f>
        <v>0</v>
      </c>
    </row>
    <row r="123" spans="1:65" s="2" customFormat="1" ht="37.9" customHeight="1">
      <c r="A123" s="35"/>
      <c r="B123" s="36"/>
      <c r="C123" s="174" t="s">
        <v>154</v>
      </c>
      <c r="D123" s="174" t="s">
        <v>156</v>
      </c>
      <c r="E123" s="175" t="s">
        <v>192</v>
      </c>
      <c r="F123" s="176" t="s">
        <v>193</v>
      </c>
      <c r="G123" s="177" t="s">
        <v>159</v>
      </c>
      <c r="H123" s="178">
        <v>3.917</v>
      </c>
      <c r="I123" s="179"/>
      <c r="J123" s="180">
        <f>ROUND(I123*H123,2)</f>
        <v>0</v>
      </c>
      <c r="K123" s="176" t="s">
        <v>160</v>
      </c>
      <c r="L123" s="40"/>
      <c r="M123" s="181" t="s">
        <v>19</v>
      </c>
      <c r="N123" s="182" t="s">
        <v>44</v>
      </c>
      <c r="O123" s="65"/>
      <c r="P123" s="183">
        <f>O123*H123</f>
        <v>0</v>
      </c>
      <c r="Q123" s="183">
        <v>0.00013</v>
      </c>
      <c r="R123" s="183">
        <f>Q123*H123</f>
        <v>0.00050921</v>
      </c>
      <c r="S123" s="183">
        <v>0</v>
      </c>
      <c r="T123" s="184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85" t="s">
        <v>161</v>
      </c>
      <c r="AT123" s="185" t="s">
        <v>156</v>
      </c>
      <c r="AU123" s="185" t="s">
        <v>83</v>
      </c>
      <c r="AY123" s="18" t="s">
        <v>153</v>
      </c>
      <c r="BE123" s="186">
        <f>IF(N123="základní",J123,0)</f>
        <v>0</v>
      </c>
      <c r="BF123" s="186">
        <f>IF(N123="snížená",J123,0)</f>
        <v>0</v>
      </c>
      <c r="BG123" s="186">
        <f>IF(N123="zákl. přenesená",J123,0)</f>
        <v>0</v>
      </c>
      <c r="BH123" s="186">
        <f>IF(N123="sníž. přenesená",J123,0)</f>
        <v>0</v>
      </c>
      <c r="BI123" s="186">
        <f>IF(N123="nulová",J123,0)</f>
        <v>0</v>
      </c>
      <c r="BJ123" s="18" t="s">
        <v>81</v>
      </c>
      <c r="BK123" s="186">
        <f>ROUND(I123*H123,2)</f>
        <v>0</v>
      </c>
      <c r="BL123" s="18" t="s">
        <v>161</v>
      </c>
      <c r="BM123" s="185" t="s">
        <v>819</v>
      </c>
    </row>
    <row r="124" spans="1:47" s="2" customFormat="1" ht="11.25">
      <c r="A124" s="35"/>
      <c r="B124" s="36"/>
      <c r="C124" s="37"/>
      <c r="D124" s="187" t="s">
        <v>163</v>
      </c>
      <c r="E124" s="37"/>
      <c r="F124" s="188" t="s">
        <v>195</v>
      </c>
      <c r="G124" s="37"/>
      <c r="H124" s="37"/>
      <c r="I124" s="189"/>
      <c r="J124" s="37"/>
      <c r="K124" s="37"/>
      <c r="L124" s="40"/>
      <c r="M124" s="190"/>
      <c r="N124" s="191"/>
      <c r="O124" s="65"/>
      <c r="P124" s="65"/>
      <c r="Q124" s="65"/>
      <c r="R124" s="65"/>
      <c r="S124" s="65"/>
      <c r="T124" s="66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163</v>
      </c>
      <c r="AU124" s="18" t="s">
        <v>83</v>
      </c>
    </row>
    <row r="125" spans="1:65" s="2" customFormat="1" ht="44.25" customHeight="1">
      <c r="A125" s="35"/>
      <c r="B125" s="36"/>
      <c r="C125" s="174" t="s">
        <v>196</v>
      </c>
      <c r="D125" s="174" t="s">
        <v>156</v>
      </c>
      <c r="E125" s="175" t="s">
        <v>197</v>
      </c>
      <c r="F125" s="176" t="s">
        <v>198</v>
      </c>
      <c r="G125" s="177" t="s">
        <v>159</v>
      </c>
      <c r="H125" s="178">
        <v>3.917</v>
      </c>
      <c r="I125" s="179"/>
      <c r="J125" s="180">
        <f>ROUND(I125*H125,2)</f>
        <v>0</v>
      </c>
      <c r="K125" s="176" t="s">
        <v>160</v>
      </c>
      <c r="L125" s="40"/>
      <c r="M125" s="181" t="s">
        <v>19</v>
      </c>
      <c r="N125" s="182" t="s">
        <v>44</v>
      </c>
      <c r="O125" s="65"/>
      <c r="P125" s="183">
        <f>O125*H125</f>
        <v>0</v>
      </c>
      <c r="Q125" s="183">
        <v>0</v>
      </c>
      <c r="R125" s="183">
        <f>Q125*H125</f>
        <v>0</v>
      </c>
      <c r="S125" s="183">
        <v>0.057</v>
      </c>
      <c r="T125" s="184">
        <f>S125*H125</f>
        <v>0.223269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85" t="s">
        <v>161</v>
      </c>
      <c r="AT125" s="185" t="s">
        <v>156</v>
      </c>
      <c r="AU125" s="185" t="s">
        <v>83</v>
      </c>
      <c r="AY125" s="18" t="s">
        <v>153</v>
      </c>
      <c r="BE125" s="186">
        <f>IF(N125="základní",J125,0)</f>
        <v>0</v>
      </c>
      <c r="BF125" s="186">
        <f>IF(N125="snížená",J125,0)</f>
        <v>0</v>
      </c>
      <c r="BG125" s="186">
        <f>IF(N125="zákl. přenesená",J125,0)</f>
        <v>0</v>
      </c>
      <c r="BH125" s="186">
        <f>IF(N125="sníž. přenesená",J125,0)</f>
        <v>0</v>
      </c>
      <c r="BI125" s="186">
        <f>IF(N125="nulová",J125,0)</f>
        <v>0</v>
      </c>
      <c r="BJ125" s="18" t="s">
        <v>81</v>
      </c>
      <c r="BK125" s="186">
        <f>ROUND(I125*H125,2)</f>
        <v>0</v>
      </c>
      <c r="BL125" s="18" t="s">
        <v>161</v>
      </c>
      <c r="BM125" s="185" t="s">
        <v>820</v>
      </c>
    </row>
    <row r="126" spans="1:47" s="2" customFormat="1" ht="11.25">
      <c r="A126" s="35"/>
      <c r="B126" s="36"/>
      <c r="C126" s="37"/>
      <c r="D126" s="187" t="s">
        <v>163</v>
      </c>
      <c r="E126" s="37"/>
      <c r="F126" s="188" t="s">
        <v>200</v>
      </c>
      <c r="G126" s="37"/>
      <c r="H126" s="37"/>
      <c r="I126" s="189"/>
      <c r="J126" s="37"/>
      <c r="K126" s="37"/>
      <c r="L126" s="40"/>
      <c r="M126" s="190"/>
      <c r="N126" s="191"/>
      <c r="O126" s="65"/>
      <c r="P126" s="65"/>
      <c r="Q126" s="65"/>
      <c r="R126" s="65"/>
      <c r="S126" s="65"/>
      <c r="T126" s="66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163</v>
      </c>
      <c r="AU126" s="18" t="s">
        <v>83</v>
      </c>
    </row>
    <row r="127" spans="2:51" s="13" customFormat="1" ht="11.25">
      <c r="B127" s="192"/>
      <c r="C127" s="193"/>
      <c r="D127" s="194" t="s">
        <v>165</v>
      </c>
      <c r="E127" s="195" t="s">
        <v>19</v>
      </c>
      <c r="F127" s="196" t="s">
        <v>810</v>
      </c>
      <c r="G127" s="193"/>
      <c r="H127" s="197">
        <v>1.164</v>
      </c>
      <c r="I127" s="198"/>
      <c r="J127" s="193"/>
      <c r="K127" s="193"/>
      <c r="L127" s="199"/>
      <c r="M127" s="200"/>
      <c r="N127" s="201"/>
      <c r="O127" s="201"/>
      <c r="P127" s="201"/>
      <c r="Q127" s="201"/>
      <c r="R127" s="201"/>
      <c r="S127" s="201"/>
      <c r="T127" s="202"/>
      <c r="AT127" s="203" t="s">
        <v>165</v>
      </c>
      <c r="AU127" s="203" t="s">
        <v>83</v>
      </c>
      <c r="AV127" s="13" t="s">
        <v>83</v>
      </c>
      <c r="AW127" s="13" t="s">
        <v>34</v>
      </c>
      <c r="AX127" s="13" t="s">
        <v>73</v>
      </c>
      <c r="AY127" s="203" t="s">
        <v>153</v>
      </c>
    </row>
    <row r="128" spans="2:51" s="13" customFormat="1" ht="11.25">
      <c r="B128" s="192"/>
      <c r="C128" s="193"/>
      <c r="D128" s="194" t="s">
        <v>165</v>
      </c>
      <c r="E128" s="195" t="s">
        <v>19</v>
      </c>
      <c r="F128" s="196" t="s">
        <v>821</v>
      </c>
      <c r="G128" s="193"/>
      <c r="H128" s="197">
        <v>1.818</v>
      </c>
      <c r="I128" s="198"/>
      <c r="J128" s="193"/>
      <c r="K128" s="193"/>
      <c r="L128" s="199"/>
      <c r="M128" s="200"/>
      <c r="N128" s="201"/>
      <c r="O128" s="201"/>
      <c r="P128" s="201"/>
      <c r="Q128" s="201"/>
      <c r="R128" s="201"/>
      <c r="S128" s="201"/>
      <c r="T128" s="202"/>
      <c r="AT128" s="203" t="s">
        <v>165</v>
      </c>
      <c r="AU128" s="203" t="s">
        <v>83</v>
      </c>
      <c r="AV128" s="13" t="s">
        <v>83</v>
      </c>
      <c r="AW128" s="13" t="s">
        <v>34</v>
      </c>
      <c r="AX128" s="13" t="s">
        <v>73</v>
      </c>
      <c r="AY128" s="203" t="s">
        <v>153</v>
      </c>
    </row>
    <row r="129" spans="2:51" s="13" customFormat="1" ht="11.25">
      <c r="B129" s="192"/>
      <c r="C129" s="193"/>
      <c r="D129" s="194" t="s">
        <v>165</v>
      </c>
      <c r="E129" s="195" t="s">
        <v>19</v>
      </c>
      <c r="F129" s="196" t="s">
        <v>812</v>
      </c>
      <c r="G129" s="193"/>
      <c r="H129" s="197">
        <v>0.935</v>
      </c>
      <c r="I129" s="198"/>
      <c r="J129" s="193"/>
      <c r="K129" s="193"/>
      <c r="L129" s="199"/>
      <c r="M129" s="200"/>
      <c r="N129" s="201"/>
      <c r="O129" s="201"/>
      <c r="P129" s="201"/>
      <c r="Q129" s="201"/>
      <c r="R129" s="201"/>
      <c r="S129" s="201"/>
      <c r="T129" s="202"/>
      <c r="AT129" s="203" t="s">
        <v>165</v>
      </c>
      <c r="AU129" s="203" t="s">
        <v>83</v>
      </c>
      <c r="AV129" s="13" t="s">
        <v>83</v>
      </c>
      <c r="AW129" s="13" t="s">
        <v>34</v>
      </c>
      <c r="AX129" s="13" t="s">
        <v>73</v>
      </c>
      <c r="AY129" s="203" t="s">
        <v>153</v>
      </c>
    </row>
    <row r="130" spans="2:51" s="14" customFormat="1" ht="11.25">
      <c r="B130" s="204"/>
      <c r="C130" s="205"/>
      <c r="D130" s="194" t="s">
        <v>165</v>
      </c>
      <c r="E130" s="206" t="s">
        <v>19</v>
      </c>
      <c r="F130" s="207" t="s">
        <v>184</v>
      </c>
      <c r="G130" s="205"/>
      <c r="H130" s="208">
        <v>3.9170000000000003</v>
      </c>
      <c r="I130" s="209"/>
      <c r="J130" s="205"/>
      <c r="K130" s="205"/>
      <c r="L130" s="210"/>
      <c r="M130" s="211"/>
      <c r="N130" s="212"/>
      <c r="O130" s="212"/>
      <c r="P130" s="212"/>
      <c r="Q130" s="212"/>
      <c r="R130" s="212"/>
      <c r="S130" s="212"/>
      <c r="T130" s="213"/>
      <c r="AT130" s="214" t="s">
        <v>165</v>
      </c>
      <c r="AU130" s="214" t="s">
        <v>83</v>
      </c>
      <c r="AV130" s="14" t="s">
        <v>161</v>
      </c>
      <c r="AW130" s="14" t="s">
        <v>34</v>
      </c>
      <c r="AX130" s="14" t="s">
        <v>81</v>
      </c>
      <c r="AY130" s="214" t="s">
        <v>153</v>
      </c>
    </row>
    <row r="131" spans="1:65" s="2" customFormat="1" ht="24.2" customHeight="1">
      <c r="A131" s="35"/>
      <c r="B131" s="36"/>
      <c r="C131" s="174" t="s">
        <v>202</v>
      </c>
      <c r="D131" s="174" t="s">
        <v>156</v>
      </c>
      <c r="E131" s="175" t="s">
        <v>203</v>
      </c>
      <c r="F131" s="176" t="s">
        <v>204</v>
      </c>
      <c r="G131" s="177" t="s">
        <v>205</v>
      </c>
      <c r="H131" s="178">
        <v>18</v>
      </c>
      <c r="I131" s="179"/>
      <c r="J131" s="180">
        <f>ROUND(I131*H131,2)</f>
        <v>0</v>
      </c>
      <c r="K131" s="176" t="s">
        <v>206</v>
      </c>
      <c r="L131" s="40"/>
      <c r="M131" s="181" t="s">
        <v>19</v>
      </c>
      <c r="N131" s="182" t="s">
        <v>44</v>
      </c>
      <c r="O131" s="65"/>
      <c r="P131" s="183">
        <f>O131*H131</f>
        <v>0</v>
      </c>
      <c r="Q131" s="183">
        <v>0</v>
      </c>
      <c r="R131" s="183">
        <f>Q131*H131</f>
        <v>0</v>
      </c>
      <c r="S131" s="183">
        <v>0.0065</v>
      </c>
      <c r="T131" s="184">
        <f>S131*H131</f>
        <v>0.11699999999999999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85" t="s">
        <v>161</v>
      </c>
      <c r="AT131" s="185" t="s">
        <v>156</v>
      </c>
      <c r="AU131" s="185" t="s">
        <v>83</v>
      </c>
      <c r="AY131" s="18" t="s">
        <v>153</v>
      </c>
      <c r="BE131" s="186">
        <f>IF(N131="základní",J131,0)</f>
        <v>0</v>
      </c>
      <c r="BF131" s="186">
        <f>IF(N131="snížená",J131,0)</f>
        <v>0</v>
      </c>
      <c r="BG131" s="186">
        <f>IF(N131="zákl. přenesená",J131,0)</f>
        <v>0</v>
      </c>
      <c r="BH131" s="186">
        <f>IF(N131="sníž. přenesená",J131,0)</f>
        <v>0</v>
      </c>
      <c r="BI131" s="186">
        <f>IF(N131="nulová",J131,0)</f>
        <v>0</v>
      </c>
      <c r="BJ131" s="18" t="s">
        <v>81</v>
      </c>
      <c r="BK131" s="186">
        <f>ROUND(I131*H131,2)</f>
        <v>0</v>
      </c>
      <c r="BL131" s="18" t="s">
        <v>161</v>
      </c>
      <c r="BM131" s="185" t="s">
        <v>822</v>
      </c>
    </row>
    <row r="132" spans="2:51" s="13" customFormat="1" ht="11.25">
      <c r="B132" s="192"/>
      <c r="C132" s="193"/>
      <c r="D132" s="194" t="s">
        <v>165</v>
      </c>
      <c r="E132" s="195" t="s">
        <v>19</v>
      </c>
      <c r="F132" s="196" t="s">
        <v>823</v>
      </c>
      <c r="G132" s="193"/>
      <c r="H132" s="197">
        <v>18</v>
      </c>
      <c r="I132" s="198"/>
      <c r="J132" s="193"/>
      <c r="K132" s="193"/>
      <c r="L132" s="199"/>
      <c r="M132" s="200"/>
      <c r="N132" s="201"/>
      <c r="O132" s="201"/>
      <c r="P132" s="201"/>
      <c r="Q132" s="201"/>
      <c r="R132" s="201"/>
      <c r="S132" s="201"/>
      <c r="T132" s="202"/>
      <c r="AT132" s="203" t="s">
        <v>165</v>
      </c>
      <c r="AU132" s="203" t="s">
        <v>83</v>
      </c>
      <c r="AV132" s="13" t="s">
        <v>83</v>
      </c>
      <c r="AW132" s="13" t="s">
        <v>34</v>
      </c>
      <c r="AX132" s="13" t="s">
        <v>81</v>
      </c>
      <c r="AY132" s="203" t="s">
        <v>153</v>
      </c>
    </row>
    <row r="133" spans="1:65" s="2" customFormat="1" ht="55.5" customHeight="1">
      <c r="A133" s="35"/>
      <c r="B133" s="36"/>
      <c r="C133" s="174" t="s">
        <v>190</v>
      </c>
      <c r="D133" s="174" t="s">
        <v>156</v>
      </c>
      <c r="E133" s="175" t="s">
        <v>209</v>
      </c>
      <c r="F133" s="176" t="s">
        <v>210</v>
      </c>
      <c r="G133" s="177" t="s">
        <v>211</v>
      </c>
      <c r="H133" s="178">
        <v>2</v>
      </c>
      <c r="I133" s="179"/>
      <c r="J133" s="180">
        <f>ROUND(I133*H133,2)</f>
        <v>0</v>
      </c>
      <c r="K133" s="176" t="s">
        <v>160</v>
      </c>
      <c r="L133" s="40"/>
      <c r="M133" s="181" t="s">
        <v>19</v>
      </c>
      <c r="N133" s="182" t="s">
        <v>44</v>
      </c>
      <c r="O133" s="65"/>
      <c r="P133" s="183">
        <f>O133*H133</f>
        <v>0</v>
      </c>
      <c r="Q133" s="183">
        <v>0</v>
      </c>
      <c r="R133" s="183">
        <f>Q133*H133</f>
        <v>0</v>
      </c>
      <c r="S133" s="183">
        <v>0.025</v>
      </c>
      <c r="T133" s="184">
        <f>S133*H133</f>
        <v>0.05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85" t="s">
        <v>212</v>
      </c>
      <c r="AT133" s="185" t="s">
        <v>156</v>
      </c>
      <c r="AU133" s="185" t="s">
        <v>83</v>
      </c>
      <c r="AY133" s="18" t="s">
        <v>153</v>
      </c>
      <c r="BE133" s="186">
        <f>IF(N133="základní",J133,0)</f>
        <v>0</v>
      </c>
      <c r="BF133" s="186">
        <f>IF(N133="snížená",J133,0)</f>
        <v>0</v>
      </c>
      <c r="BG133" s="186">
        <f>IF(N133="zákl. přenesená",J133,0)</f>
        <v>0</v>
      </c>
      <c r="BH133" s="186">
        <f>IF(N133="sníž. přenesená",J133,0)</f>
        <v>0</v>
      </c>
      <c r="BI133" s="186">
        <f>IF(N133="nulová",J133,0)</f>
        <v>0</v>
      </c>
      <c r="BJ133" s="18" t="s">
        <v>81</v>
      </c>
      <c r="BK133" s="186">
        <f>ROUND(I133*H133,2)</f>
        <v>0</v>
      </c>
      <c r="BL133" s="18" t="s">
        <v>212</v>
      </c>
      <c r="BM133" s="185" t="s">
        <v>824</v>
      </c>
    </row>
    <row r="134" spans="1:47" s="2" customFormat="1" ht="11.25">
      <c r="A134" s="35"/>
      <c r="B134" s="36"/>
      <c r="C134" s="37"/>
      <c r="D134" s="187" t="s">
        <v>163</v>
      </c>
      <c r="E134" s="37"/>
      <c r="F134" s="188" t="s">
        <v>214</v>
      </c>
      <c r="G134" s="37"/>
      <c r="H134" s="37"/>
      <c r="I134" s="189"/>
      <c r="J134" s="37"/>
      <c r="K134" s="37"/>
      <c r="L134" s="40"/>
      <c r="M134" s="190"/>
      <c r="N134" s="191"/>
      <c r="O134" s="65"/>
      <c r="P134" s="65"/>
      <c r="Q134" s="65"/>
      <c r="R134" s="65"/>
      <c r="S134" s="65"/>
      <c r="T134" s="66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163</v>
      </c>
      <c r="AU134" s="18" t="s">
        <v>83</v>
      </c>
    </row>
    <row r="135" spans="2:51" s="13" customFormat="1" ht="11.25">
      <c r="B135" s="192"/>
      <c r="C135" s="193"/>
      <c r="D135" s="194" t="s">
        <v>165</v>
      </c>
      <c r="E135" s="195" t="s">
        <v>19</v>
      </c>
      <c r="F135" s="196" t="s">
        <v>825</v>
      </c>
      <c r="G135" s="193"/>
      <c r="H135" s="197">
        <v>2</v>
      </c>
      <c r="I135" s="198"/>
      <c r="J135" s="193"/>
      <c r="K135" s="193"/>
      <c r="L135" s="199"/>
      <c r="M135" s="200"/>
      <c r="N135" s="201"/>
      <c r="O135" s="201"/>
      <c r="P135" s="201"/>
      <c r="Q135" s="201"/>
      <c r="R135" s="201"/>
      <c r="S135" s="201"/>
      <c r="T135" s="202"/>
      <c r="AT135" s="203" t="s">
        <v>165</v>
      </c>
      <c r="AU135" s="203" t="s">
        <v>83</v>
      </c>
      <c r="AV135" s="13" t="s">
        <v>83</v>
      </c>
      <c r="AW135" s="13" t="s">
        <v>34</v>
      </c>
      <c r="AX135" s="13" t="s">
        <v>81</v>
      </c>
      <c r="AY135" s="203" t="s">
        <v>153</v>
      </c>
    </row>
    <row r="136" spans="1:65" s="2" customFormat="1" ht="37.9" customHeight="1">
      <c r="A136" s="35"/>
      <c r="B136" s="36"/>
      <c r="C136" s="174" t="s">
        <v>216</v>
      </c>
      <c r="D136" s="174" t="s">
        <v>156</v>
      </c>
      <c r="E136" s="175" t="s">
        <v>217</v>
      </c>
      <c r="F136" s="176" t="s">
        <v>218</v>
      </c>
      <c r="G136" s="177" t="s">
        <v>159</v>
      </c>
      <c r="H136" s="178">
        <v>17.842</v>
      </c>
      <c r="I136" s="179"/>
      <c r="J136" s="180">
        <f>ROUND(I136*H136,2)</f>
        <v>0</v>
      </c>
      <c r="K136" s="176" t="s">
        <v>160</v>
      </c>
      <c r="L136" s="40"/>
      <c r="M136" s="181" t="s">
        <v>19</v>
      </c>
      <c r="N136" s="182" t="s">
        <v>44</v>
      </c>
      <c r="O136" s="65"/>
      <c r="P136" s="183">
        <f>O136*H136</f>
        <v>0</v>
      </c>
      <c r="Q136" s="183">
        <v>0</v>
      </c>
      <c r="R136" s="183">
        <f>Q136*H136</f>
        <v>0</v>
      </c>
      <c r="S136" s="183">
        <v>0.068</v>
      </c>
      <c r="T136" s="184">
        <f>S136*H136</f>
        <v>1.2132560000000001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85" t="s">
        <v>161</v>
      </c>
      <c r="AT136" s="185" t="s">
        <v>156</v>
      </c>
      <c r="AU136" s="185" t="s">
        <v>83</v>
      </c>
      <c r="AY136" s="18" t="s">
        <v>153</v>
      </c>
      <c r="BE136" s="186">
        <f>IF(N136="základní",J136,0)</f>
        <v>0</v>
      </c>
      <c r="BF136" s="186">
        <f>IF(N136="snížená",J136,0)</f>
        <v>0</v>
      </c>
      <c r="BG136" s="186">
        <f>IF(N136="zákl. přenesená",J136,0)</f>
        <v>0</v>
      </c>
      <c r="BH136" s="186">
        <f>IF(N136="sníž. přenesená",J136,0)</f>
        <v>0</v>
      </c>
      <c r="BI136" s="186">
        <f>IF(N136="nulová",J136,0)</f>
        <v>0</v>
      </c>
      <c r="BJ136" s="18" t="s">
        <v>81</v>
      </c>
      <c r="BK136" s="186">
        <f>ROUND(I136*H136,2)</f>
        <v>0</v>
      </c>
      <c r="BL136" s="18" t="s">
        <v>161</v>
      </c>
      <c r="BM136" s="185" t="s">
        <v>826</v>
      </c>
    </row>
    <row r="137" spans="1:47" s="2" customFormat="1" ht="11.25">
      <c r="A137" s="35"/>
      <c r="B137" s="36"/>
      <c r="C137" s="37"/>
      <c r="D137" s="187" t="s">
        <v>163</v>
      </c>
      <c r="E137" s="37"/>
      <c r="F137" s="188" t="s">
        <v>220</v>
      </c>
      <c r="G137" s="37"/>
      <c r="H137" s="37"/>
      <c r="I137" s="189"/>
      <c r="J137" s="37"/>
      <c r="K137" s="37"/>
      <c r="L137" s="40"/>
      <c r="M137" s="190"/>
      <c r="N137" s="191"/>
      <c r="O137" s="65"/>
      <c r="P137" s="65"/>
      <c r="Q137" s="65"/>
      <c r="R137" s="65"/>
      <c r="S137" s="65"/>
      <c r="T137" s="66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163</v>
      </c>
      <c r="AU137" s="18" t="s">
        <v>83</v>
      </c>
    </row>
    <row r="138" spans="2:51" s="13" customFormat="1" ht="11.25">
      <c r="B138" s="192"/>
      <c r="C138" s="193"/>
      <c r="D138" s="194" t="s">
        <v>165</v>
      </c>
      <c r="E138" s="195" t="s">
        <v>19</v>
      </c>
      <c r="F138" s="196" t="s">
        <v>827</v>
      </c>
      <c r="G138" s="193"/>
      <c r="H138" s="197">
        <v>4.682</v>
      </c>
      <c r="I138" s="198"/>
      <c r="J138" s="193"/>
      <c r="K138" s="193"/>
      <c r="L138" s="199"/>
      <c r="M138" s="200"/>
      <c r="N138" s="201"/>
      <c r="O138" s="201"/>
      <c r="P138" s="201"/>
      <c r="Q138" s="201"/>
      <c r="R138" s="201"/>
      <c r="S138" s="201"/>
      <c r="T138" s="202"/>
      <c r="AT138" s="203" t="s">
        <v>165</v>
      </c>
      <c r="AU138" s="203" t="s">
        <v>83</v>
      </c>
      <c r="AV138" s="13" t="s">
        <v>83</v>
      </c>
      <c r="AW138" s="13" t="s">
        <v>34</v>
      </c>
      <c r="AX138" s="13" t="s">
        <v>73</v>
      </c>
      <c r="AY138" s="203" t="s">
        <v>153</v>
      </c>
    </row>
    <row r="139" spans="2:51" s="13" customFormat="1" ht="11.25">
      <c r="B139" s="192"/>
      <c r="C139" s="193"/>
      <c r="D139" s="194" t="s">
        <v>165</v>
      </c>
      <c r="E139" s="195" t="s">
        <v>19</v>
      </c>
      <c r="F139" s="196" t="s">
        <v>828</v>
      </c>
      <c r="G139" s="193"/>
      <c r="H139" s="197">
        <v>8.08</v>
      </c>
      <c r="I139" s="198"/>
      <c r="J139" s="193"/>
      <c r="K139" s="193"/>
      <c r="L139" s="199"/>
      <c r="M139" s="200"/>
      <c r="N139" s="201"/>
      <c r="O139" s="201"/>
      <c r="P139" s="201"/>
      <c r="Q139" s="201"/>
      <c r="R139" s="201"/>
      <c r="S139" s="201"/>
      <c r="T139" s="202"/>
      <c r="AT139" s="203" t="s">
        <v>165</v>
      </c>
      <c r="AU139" s="203" t="s">
        <v>83</v>
      </c>
      <c r="AV139" s="13" t="s">
        <v>83</v>
      </c>
      <c r="AW139" s="13" t="s">
        <v>34</v>
      </c>
      <c r="AX139" s="13" t="s">
        <v>73</v>
      </c>
      <c r="AY139" s="203" t="s">
        <v>153</v>
      </c>
    </row>
    <row r="140" spans="2:51" s="13" customFormat="1" ht="11.25">
      <c r="B140" s="192"/>
      <c r="C140" s="193"/>
      <c r="D140" s="194" t="s">
        <v>165</v>
      </c>
      <c r="E140" s="195" t="s">
        <v>19</v>
      </c>
      <c r="F140" s="196" t="s">
        <v>829</v>
      </c>
      <c r="G140" s="193"/>
      <c r="H140" s="197">
        <v>5.08</v>
      </c>
      <c r="I140" s="198"/>
      <c r="J140" s="193"/>
      <c r="K140" s="193"/>
      <c r="L140" s="199"/>
      <c r="M140" s="200"/>
      <c r="N140" s="201"/>
      <c r="O140" s="201"/>
      <c r="P140" s="201"/>
      <c r="Q140" s="201"/>
      <c r="R140" s="201"/>
      <c r="S140" s="201"/>
      <c r="T140" s="202"/>
      <c r="AT140" s="203" t="s">
        <v>165</v>
      </c>
      <c r="AU140" s="203" t="s">
        <v>83</v>
      </c>
      <c r="AV140" s="13" t="s">
        <v>83</v>
      </c>
      <c r="AW140" s="13" t="s">
        <v>34</v>
      </c>
      <c r="AX140" s="13" t="s">
        <v>73</v>
      </c>
      <c r="AY140" s="203" t="s">
        <v>153</v>
      </c>
    </row>
    <row r="141" spans="2:51" s="14" customFormat="1" ht="11.25">
      <c r="B141" s="204"/>
      <c r="C141" s="205"/>
      <c r="D141" s="194" t="s">
        <v>165</v>
      </c>
      <c r="E141" s="206" t="s">
        <v>19</v>
      </c>
      <c r="F141" s="207" t="s">
        <v>184</v>
      </c>
      <c r="G141" s="205"/>
      <c r="H141" s="208">
        <v>17.842</v>
      </c>
      <c r="I141" s="209"/>
      <c r="J141" s="205"/>
      <c r="K141" s="205"/>
      <c r="L141" s="210"/>
      <c r="M141" s="211"/>
      <c r="N141" s="212"/>
      <c r="O141" s="212"/>
      <c r="P141" s="212"/>
      <c r="Q141" s="212"/>
      <c r="R141" s="212"/>
      <c r="S141" s="212"/>
      <c r="T141" s="213"/>
      <c r="AT141" s="214" t="s">
        <v>165</v>
      </c>
      <c r="AU141" s="214" t="s">
        <v>83</v>
      </c>
      <c r="AV141" s="14" t="s">
        <v>161</v>
      </c>
      <c r="AW141" s="14" t="s">
        <v>34</v>
      </c>
      <c r="AX141" s="14" t="s">
        <v>81</v>
      </c>
      <c r="AY141" s="214" t="s">
        <v>153</v>
      </c>
    </row>
    <row r="142" spans="1:65" s="2" customFormat="1" ht="33" customHeight="1">
      <c r="A142" s="35"/>
      <c r="B142" s="36"/>
      <c r="C142" s="174" t="s">
        <v>224</v>
      </c>
      <c r="D142" s="174" t="s">
        <v>156</v>
      </c>
      <c r="E142" s="175" t="s">
        <v>225</v>
      </c>
      <c r="F142" s="176" t="s">
        <v>226</v>
      </c>
      <c r="G142" s="177" t="s">
        <v>159</v>
      </c>
      <c r="H142" s="178">
        <v>3.377</v>
      </c>
      <c r="I142" s="179"/>
      <c r="J142" s="180">
        <f>ROUND(I142*H142,2)</f>
        <v>0</v>
      </c>
      <c r="K142" s="176" t="s">
        <v>160</v>
      </c>
      <c r="L142" s="40"/>
      <c r="M142" s="181" t="s">
        <v>19</v>
      </c>
      <c r="N142" s="182" t="s">
        <v>44</v>
      </c>
      <c r="O142" s="65"/>
      <c r="P142" s="183">
        <f>O142*H142</f>
        <v>0</v>
      </c>
      <c r="Q142" s="183">
        <v>0</v>
      </c>
      <c r="R142" s="183">
        <f>Q142*H142</f>
        <v>0</v>
      </c>
      <c r="S142" s="183">
        <v>0.05</v>
      </c>
      <c r="T142" s="184">
        <f>S142*H142</f>
        <v>0.16885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85" t="s">
        <v>161</v>
      </c>
      <c r="AT142" s="185" t="s">
        <v>156</v>
      </c>
      <c r="AU142" s="185" t="s">
        <v>83</v>
      </c>
      <c r="AY142" s="18" t="s">
        <v>153</v>
      </c>
      <c r="BE142" s="186">
        <f>IF(N142="základní",J142,0)</f>
        <v>0</v>
      </c>
      <c r="BF142" s="186">
        <f>IF(N142="snížená",J142,0)</f>
        <v>0</v>
      </c>
      <c r="BG142" s="186">
        <f>IF(N142="zákl. přenesená",J142,0)</f>
        <v>0</v>
      </c>
      <c r="BH142" s="186">
        <f>IF(N142="sníž. přenesená",J142,0)</f>
        <v>0</v>
      </c>
      <c r="BI142" s="186">
        <f>IF(N142="nulová",J142,0)</f>
        <v>0</v>
      </c>
      <c r="BJ142" s="18" t="s">
        <v>81</v>
      </c>
      <c r="BK142" s="186">
        <f>ROUND(I142*H142,2)</f>
        <v>0</v>
      </c>
      <c r="BL142" s="18" t="s">
        <v>161</v>
      </c>
      <c r="BM142" s="185" t="s">
        <v>830</v>
      </c>
    </row>
    <row r="143" spans="1:47" s="2" customFormat="1" ht="11.25">
      <c r="A143" s="35"/>
      <c r="B143" s="36"/>
      <c r="C143" s="37"/>
      <c r="D143" s="187" t="s">
        <v>163</v>
      </c>
      <c r="E143" s="37"/>
      <c r="F143" s="188" t="s">
        <v>228</v>
      </c>
      <c r="G143" s="37"/>
      <c r="H143" s="37"/>
      <c r="I143" s="189"/>
      <c r="J143" s="37"/>
      <c r="K143" s="37"/>
      <c r="L143" s="40"/>
      <c r="M143" s="190"/>
      <c r="N143" s="191"/>
      <c r="O143" s="65"/>
      <c r="P143" s="65"/>
      <c r="Q143" s="65"/>
      <c r="R143" s="65"/>
      <c r="S143" s="65"/>
      <c r="T143" s="66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8" t="s">
        <v>163</v>
      </c>
      <c r="AU143" s="18" t="s">
        <v>83</v>
      </c>
    </row>
    <row r="144" spans="2:51" s="13" customFormat="1" ht="11.25">
      <c r="B144" s="192"/>
      <c r="C144" s="193"/>
      <c r="D144" s="194" t="s">
        <v>165</v>
      </c>
      <c r="E144" s="195" t="s">
        <v>19</v>
      </c>
      <c r="F144" s="196" t="s">
        <v>810</v>
      </c>
      <c r="G144" s="193"/>
      <c r="H144" s="197">
        <v>1.164</v>
      </c>
      <c r="I144" s="198"/>
      <c r="J144" s="193"/>
      <c r="K144" s="193"/>
      <c r="L144" s="199"/>
      <c r="M144" s="200"/>
      <c r="N144" s="201"/>
      <c r="O144" s="201"/>
      <c r="P144" s="201"/>
      <c r="Q144" s="201"/>
      <c r="R144" s="201"/>
      <c r="S144" s="201"/>
      <c r="T144" s="202"/>
      <c r="AT144" s="203" t="s">
        <v>165</v>
      </c>
      <c r="AU144" s="203" t="s">
        <v>83</v>
      </c>
      <c r="AV144" s="13" t="s">
        <v>83</v>
      </c>
      <c r="AW144" s="13" t="s">
        <v>34</v>
      </c>
      <c r="AX144" s="13" t="s">
        <v>73</v>
      </c>
      <c r="AY144" s="203" t="s">
        <v>153</v>
      </c>
    </row>
    <row r="145" spans="2:51" s="13" customFormat="1" ht="11.25">
      <c r="B145" s="192"/>
      <c r="C145" s="193"/>
      <c r="D145" s="194" t="s">
        <v>165</v>
      </c>
      <c r="E145" s="195" t="s">
        <v>19</v>
      </c>
      <c r="F145" s="196" t="s">
        <v>811</v>
      </c>
      <c r="G145" s="193"/>
      <c r="H145" s="197">
        <v>1.278</v>
      </c>
      <c r="I145" s="198"/>
      <c r="J145" s="193"/>
      <c r="K145" s="193"/>
      <c r="L145" s="199"/>
      <c r="M145" s="200"/>
      <c r="N145" s="201"/>
      <c r="O145" s="201"/>
      <c r="P145" s="201"/>
      <c r="Q145" s="201"/>
      <c r="R145" s="201"/>
      <c r="S145" s="201"/>
      <c r="T145" s="202"/>
      <c r="AT145" s="203" t="s">
        <v>165</v>
      </c>
      <c r="AU145" s="203" t="s">
        <v>83</v>
      </c>
      <c r="AV145" s="13" t="s">
        <v>83</v>
      </c>
      <c r="AW145" s="13" t="s">
        <v>34</v>
      </c>
      <c r="AX145" s="13" t="s">
        <v>73</v>
      </c>
      <c r="AY145" s="203" t="s">
        <v>153</v>
      </c>
    </row>
    <row r="146" spans="2:51" s="13" customFormat="1" ht="11.25">
      <c r="B146" s="192"/>
      <c r="C146" s="193"/>
      <c r="D146" s="194" t="s">
        <v>165</v>
      </c>
      <c r="E146" s="195" t="s">
        <v>19</v>
      </c>
      <c r="F146" s="196" t="s">
        <v>812</v>
      </c>
      <c r="G146" s="193"/>
      <c r="H146" s="197">
        <v>0.935</v>
      </c>
      <c r="I146" s="198"/>
      <c r="J146" s="193"/>
      <c r="K146" s="193"/>
      <c r="L146" s="199"/>
      <c r="M146" s="200"/>
      <c r="N146" s="201"/>
      <c r="O146" s="201"/>
      <c r="P146" s="201"/>
      <c r="Q146" s="201"/>
      <c r="R146" s="201"/>
      <c r="S146" s="201"/>
      <c r="T146" s="202"/>
      <c r="AT146" s="203" t="s">
        <v>165</v>
      </c>
      <c r="AU146" s="203" t="s">
        <v>83</v>
      </c>
      <c r="AV146" s="13" t="s">
        <v>83</v>
      </c>
      <c r="AW146" s="13" t="s">
        <v>34</v>
      </c>
      <c r="AX146" s="13" t="s">
        <v>73</v>
      </c>
      <c r="AY146" s="203" t="s">
        <v>153</v>
      </c>
    </row>
    <row r="147" spans="2:51" s="14" customFormat="1" ht="11.25">
      <c r="B147" s="204"/>
      <c r="C147" s="205"/>
      <c r="D147" s="194" t="s">
        <v>165</v>
      </c>
      <c r="E147" s="206" t="s">
        <v>19</v>
      </c>
      <c r="F147" s="207" t="s">
        <v>184</v>
      </c>
      <c r="G147" s="205"/>
      <c r="H147" s="208">
        <v>3.377</v>
      </c>
      <c r="I147" s="209"/>
      <c r="J147" s="205"/>
      <c r="K147" s="205"/>
      <c r="L147" s="210"/>
      <c r="M147" s="211"/>
      <c r="N147" s="212"/>
      <c r="O147" s="212"/>
      <c r="P147" s="212"/>
      <c r="Q147" s="212"/>
      <c r="R147" s="212"/>
      <c r="S147" s="212"/>
      <c r="T147" s="213"/>
      <c r="AT147" s="214" t="s">
        <v>165</v>
      </c>
      <c r="AU147" s="214" t="s">
        <v>83</v>
      </c>
      <c r="AV147" s="14" t="s">
        <v>161</v>
      </c>
      <c r="AW147" s="14" t="s">
        <v>34</v>
      </c>
      <c r="AX147" s="14" t="s">
        <v>81</v>
      </c>
      <c r="AY147" s="214" t="s">
        <v>153</v>
      </c>
    </row>
    <row r="148" spans="1:65" s="2" customFormat="1" ht="44.25" customHeight="1">
      <c r="A148" s="35"/>
      <c r="B148" s="36"/>
      <c r="C148" s="174" t="s">
        <v>8</v>
      </c>
      <c r="D148" s="174" t="s">
        <v>156</v>
      </c>
      <c r="E148" s="175" t="s">
        <v>229</v>
      </c>
      <c r="F148" s="176" t="s">
        <v>230</v>
      </c>
      <c r="G148" s="177" t="s">
        <v>159</v>
      </c>
      <c r="H148" s="178">
        <v>9.232</v>
      </c>
      <c r="I148" s="179"/>
      <c r="J148" s="180">
        <f>ROUND(I148*H148,2)</f>
        <v>0</v>
      </c>
      <c r="K148" s="176" t="s">
        <v>160</v>
      </c>
      <c r="L148" s="40"/>
      <c r="M148" s="181" t="s">
        <v>19</v>
      </c>
      <c r="N148" s="182" t="s">
        <v>44</v>
      </c>
      <c r="O148" s="65"/>
      <c r="P148" s="183">
        <f>O148*H148</f>
        <v>0</v>
      </c>
      <c r="Q148" s="183">
        <v>0</v>
      </c>
      <c r="R148" s="183">
        <f>Q148*H148</f>
        <v>0</v>
      </c>
      <c r="S148" s="183">
        <v>0.046</v>
      </c>
      <c r="T148" s="184">
        <f>S148*H148</f>
        <v>0.42467199999999994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85" t="s">
        <v>161</v>
      </c>
      <c r="AT148" s="185" t="s">
        <v>156</v>
      </c>
      <c r="AU148" s="185" t="s">
        <v>83</v>
      </c>
      <c r="AY148" s="18" t="s">
        <v>153</v>
      </c>
      <c r="BE148" s="186">
        <f>IF(N148="základní",J148,0)</f>
        <v>0</v>
      </c>
      <c r="BF148" s="186">
        <f>IF(N148="snížená",J148,0)</f>
        <v>0</v>
      </c>
      <c r="BG148" s="186">
        <f>IF(N148="zákl. přenesená",J148,0)</f>
        <v>0</v>
      </c>
      <c r="BH148" s="186">
        <f>IF(N148="sníž. přenesená",J148,0)</f>
        <v>0</v>
      </c>
      <c r="BI148" s="186">
        <f>IF(N148="nulová",J148,0)</f>
        <v>0</v>
      </c>
      <c r="BJ148" s="18" t="s">
        <v>81</v>
      </c>
      <c r="BK148" s="186">
        <f>ROUND(I148*H148,2)</f>
        <v>0</v>
      </c>
      <c r="BL148" s="18" t="s">
        <v>161</v>
      </c>
      <c r="BM148" s="185" t="s">
        <v>831</v>
      </c>
    </row>
    <row r="149" spans="1:47" s="2" customFormat="1" ht="11.25">
      <c r="A149" s="35"/>
      <c r="B149" s="36"/>
      <c r="C149" s="37"/>
      <c r="D149" s="187" t="s">
        <v>163</v>
      </c>
      <c r="E149" s="37"/>
      <c r="F149" s="188" t="s">
        <v>232</v>
      </c>
      <c r="G149" s="37"/>
      <c r="H149" s="37"/>
      <c r="I149" s="189"/>
      <c r="J149" s="37"/>
      <c r="K149" s="37"/>
      <c r="L149" s="40"/>
      <c r="M149" s="190"/>
      <c r="N149" s="191"/>
      <c r="O149" s="65"/>
      <c r="P149" s="65"/>
      <c r="Q149" s="65"/>
      <c r="R149" s="65"/>
      <c r="S149" s="65"/>
      <c r="T149" s="66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8" t="s">
        <v>163</v>
      </c>
      <c r="AU149" s="18" t="s">
        <v>83</v>
      </c>
    </row>
    <row r="150" spans="2:51" s="13" customFormat="1" ht="11.25">
      <c r="B150" s="192"/>
      <c r="C150" s="193"/>
      <c r="D150" s="194" t="s">
        <v>165</v>
      </c>
      <c r="E150" s="195" t="s">
        <v>19</v>
      </c>
      <c r="F150" s="196" t="s">
        <v>815</v>
      </c>
      <c r="G150" s="193"/>
      <c r="H150" s="197">
        <v>3.091</v>
      </c>
      <c r="I150" s="198"/>
      <c r="J150" s="193"/>
      <c r="K150" s="193"/>
      <c r="L150" s="199"/>
      <c r="M150" s="200"/>
      <c r="N150" s="201"/>
      <c r="O150" s="201"/>
      <c r="P150" s="201"/>
      <c r="Q150" s="201"/>
      <c r="R150" s="201"/>
      <c r="S150" s="201"/>
      <c r="T150" s="202"/>
      <c r="AT150" s="203" t="s">
        <v>165</v>
      </c>
      <c r="AU150" s="203" t="s">
        <v>83</v>
      </c>
      <c r="AV150" s="13" t="s">
        <v>83</v>
      </c>
      <c r="AW150" s="13" t="s">
        <v>34</v>
      </c>
      <c r="AX150" s="13" t="s">
        <v>73</v>
      </c>
      <c r="AY150" s="203" t="s">
        <v>153</v>
      </c>
    </row>
    <row r="151" spans="2:51" s="13" customFormat="1" ht="11.25">
      <c r="B151" s="192"/>
      <c r="C151" s="193"/>
      <c r="D151" s="194" t="s">
        <v>165</v>
      </c>
      <c r="E151" s="195" t="s">
        <v>19</v>
      </c>
      <c r="F151" s="196" t="s">
        <v>816</v>
      </c>
      <c r="G151" s="193"/>
      <c r="H151" s="197">
        <v>2.506</v>
      </c>
      <c r="I151" s="198"/>
      <c r="J151" s="193"/>
      <c r="K151" s="193"/>
      <c r="L151" s="199"/>
      <c r="M151" s="200"/>
      <c r="N151" s="201"/>
      <c r="O151" s="201"/>
      <c r="P151" s="201"/>
      <c r="Q151" s="201"/>
      <c r="R151" s="201"/>
      <c r="S151" s="201"/>
      <c r="T151" s="202"/>
      <c r="AT151" s="203" t="s">
        <v>165</v>
      </c>
      <c r="AU151" s="203" t="s">
        <v>83</v>
      </c>
      <c r="AV151" s="13" t="s">
        <v>83</v>
      </c>
      <c r="AW151" s="13" t="s">
        <v>34</v>
      </c>
      <c r="AX151" s="13" t="s">
        <v>73</v>
      </c>
      <c r="AY151" s="203" t="s">
        <v>153</v>
      </c>
    </row>
    <row r="152" spans="2:51" s="13" customFormat="1" ht="11.25">
      <c r="B152" s="192"/>
      <c r="C152" s="193"/>
      <c r="D152" s="194" t="s">
        <v>165</v>
      </c>
      <c r="E152" s="195" t="s">
        <v>19</v>
      </c>
      <c r="F152" s="196" t="s">
        <v>817</v>
      </c>
      <c r="G152" s="193"/>
      <c r="H152" s="197">
        <v>3.635</v>
      </c>
      <c r="I152" s="198"/>
      <c r="J152" s="193"/>
      <c r="K152" s="193"/>
      <c r="L152" s="199"/>
      <c r="M152" s="200"/>
      <c r="N152" s="201"/>
      <c r="O152" s="201"/>
      <c r="P152" s="201"/>
      <c r="Q152" s="201"/>
      <c r="R152" s="201"/>
      <c r="S152" s="201"/>
      <c r="T152" s="202"/>
      <c r="AT152" s="203" t="s">
        <v>165</v>
      </c>
      <c r="AU152" s="203" t="s">
        <v>83</v>
      </c>
      <c r="AV152" s="13" t="s">
        <v>83</v>
      </c>
      <c r="AW152" s="13" t="s">
        <v>34</v>
      </c>
      <c r="AX152" s="13" t="s">
        <v>73</v>
      </c>
      <c r="AY152" s="203" t="s">
        <v>153</v>
      </c>
    </row>
    <row r="153" spans="2:51" s="14" customFormat="1" ht="11.25">
      <c r="B153" s="204"/>
      <c r="C153" s="205"/>
      <c r="D153" s="194" t="s">
        <v>165</v>
      </c>
      <c r="E153" s="206" t="s">
        <v>19</v>
      </c>
      <c r="F153" s="207" t="s">
        <v>184</v>
      </c>
      <c r="G153" s="205"/>
      <c r="H153" s="208">
        <v>9.232</v>
      </c>
      <c r="I153" s="209"/>
      <c r="J153" s="205"/>
      <c r="K153" s="205"/>
      <c r="L153" s="210"/>
      <c r="M153" s="211"/>
      <c r="N153" s="212"/>
      <c r="O153" s="212"/>
      <c r="P153" s="212"/>
      <c r="Q153" s="212"/>
      <c r="R153" s="212"/>
      <c r="S153" s="212"/>
      <c r="T153" s="213"/>
      <c r="AT153" s="214" t="s">
        <v>165</v>
      </c>
      <c r="AU153" s="214" t="s">
        <v>83</v>
      </c>
      <c r="AV153" s="14" t="s">
        <v>161</v>
      </c>
      <c r="AW153" s="14" t="s">
        <v>34</v>
      </c>
      <c r="AX153" s="14" t="s">
        <v>81</v>
      </c>
      <c r="AY153" s="214" t="s">
        <v>153</v>
      </c>
    </row>
    <row r="154" spans="1:65" s="2" customFormat="1" ht="24.2" customHeight="1">
      <c r="A154" s="35"/>
      <c r="B154" s="36"/>
      <c r="C154" s="174" t="s">
        <v>233</v>
      </c>
      <c r="D154" s="174" t="s">
        <v>156</v>
      </c>
      <c r="E154" s="175" t="s">
        <v>234</v>
      </c>
      <c r="F154" s="176" t="s">
        <v>235</v>
      </c>
      <c r="G154" s="177" t="s">
        <v>159</v>
      </c>
      <c r="H154" s="178">
        <v>0.27</v>
      </c>
      <c r="I154" s="179"/>
      <c r="J154" s="180">
        <f>ROUND(I154*H154,2)</f>
        <v>0</v>
      </c>
      <c r="K154" s="176" t="s">
        <v>160</v>
      </c>
      <c r="L154" s="40"/>
      <c r="M154" s="181" t="s">
        <v>19</v>
      </c>
      <c r="N154" s="182" t="s">
        <v>44</v>
      </c>
      <c r="O154" s="65"/>
      <c r="P154" s="183">
        <f>O154*H154</f>
        <v>0</v>
      </c>
      <c r="Q154" s="183">
        <v>0</v>
      </c>
      <c r="R154" s="183">
        <f>Q154*H154</f>
        <v>0</v>
      </c>
      <c r="S154" s="183">
        <v>0.261</v>
      </c>
      <c r="T154" s="184">
        <f>S154*H154</f>
        <v>0.07047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85" t="s">
        <v>161</v>
      </c>
      <c r="AT154" s="185" t="s">
        <v>156</v>
      </c>
      <c r="AU154" s="185" t="s">
        <v>83</v>
      </c>
      <c r="AY154" s="18" t="s">
        <v>153</v>
      </c>
      <c r="BE154" s="186">
        <f>IF(N154="základní",J154,0)</f>
        <v>0</v>
      </c>
      <c r="BF154" s="186">
        <f>IF(N154="snížená",J154,0)</f>
        <v>0</v>
      </c>
      <c r="BG154" s="186">
        <f>IF(N154="zákl. přenesená",J154,0)</f>
        <v>0</v>
      </c>
      <c r="BH154" s="186">
        <f>IF(N154="sníž. přenesená",J154,0)</f>
        <v>0</v>
      </c>
      <c r="BI154" s="186">
        <f>IF(N154="nulová",J154,0)</f>
        <v>0</v>
      </c>
      <c r="BJ154" s="18" t="s">
        <v>81</v>
      </c>
      <c r="BK154" s="186">
        <f>ROUND(I154*H154,2)</f>
        <v>0</v>
      </c>
      <c r="BL154" s="18" t="s">
        <v>161</v>
      </c>
      <c r="BM154" s="185" t="s">
        <v>832</v>
      </c>
    </row>
    <row r="155" spans="1:47" s="2" customFormat="1" ht="11.25">
      <c r="A155" s="35"/>
      <c r="B155" s="36"/>
      <c r="C155" s="37"/>
      <c r="D155" s="187" t="s">
        <v>163</v>
      </c>
      <c r="E155" s="37"/>
      <c r="F155" s="188" t="s">
        <v>237</v>
      </c>
      <c r="G155" s="37"/>
      <c r="H155" s="37"/>
      <c r="I155" s="189"/>
      <c r="J155" s="37"/>
      <c r="K155" s="37"/>
      <c r="L155" s="40"/>
      <c r="M155" s="190"/>
      <c r="N155" s="191"/>
      <c r="O155" s="65"/>
      <c r="P155" s="65"/>
      <c r="Q155" s="65"/>
      <c r="R155" s="65"/>
      <c r="S155" s="65"/>
      <c r="T155" s="66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8" t="s">
        <v>163</v>
      </c>
      <c r="AU155" s="18" t="s">
        <v>83</v>
      </c>
    </row>
    <row r="156" spans="2:51" s="13" customFormat="1" ht="11.25">
      <c r="B156" s="192"/>
      <c r="C156" s="193"/>
      <c r="D156" s="194" t="s">
        <v>165</v>
      </c>
      <c r="E156" s="195" t="s">
        <v>19</v>
      </c>
      <c r="F156" s="196" t="s">
        <v>833</v>
      </c>
      <c r="G156" s="193"/>
      <c r="H156" s="197">
        <v>0.27</v>
      </c>
      <c r="I156" s="198"/>
      <c r="J156" s="193"/>
      <c r="K156" s="193"/>
      <c r="L156" s="199"/>
      <c r="M156" s="200"/>
      <c r="N156" s="201"/>
      <c r="O156" s="201"/>
      <c r="P156" s="201"/>
      <c r="Q156" s="201"/>
      <c r="R156" s="201"/>
      <c r="S156" s="201"/>
      <c r="T156" s="202"/>
      <c r="AT156" s="203" t="s">
        <v>165</v>
      </c>
      <c r="AU156" s="203" t="s">
        <v>83</v>
      </c>
      <c r="AV156" s="13" t="s">
        <v>83</v>
      </c>
      <c r="AW156" s="13" t="s">
        <v>34</v>
      </c>
      <c r="AX156" s="13" t="s">
        <v>81</v>
      </c>
      <c r="AY156" s="203" t="s">
        <v>153</v>
      </c>
    </row>
    <row r="157" spans="1:65" s="2" customFormat="1" ht="37.9" customHeight="1">
      <c r="A157" s="35"/>
      <c r="B157" s="36"/>
      <c r="C157" s="174" t="s">
        <v>239</v>
      </c>
      <c r="D157" s="174" t="s">
        <v>156</v>
      </c>
      <c r="E157" s="175" t="s">
        <v>240</v>
      </c>
      <c r="F157" s="176" t="s">
        <v>241</v>
      </c>
      <c r="G157" s="177" t="s">
        <v>242</v>
      </c>
      <c r="H157" s="178">
        <v>1</v>
      </c>
      <c r="I157" s="179"/>
      <c r="J157" s="180">
        <f>ROUND(I157*H157,2)</f>
        <v>0</v>
      </c>
      <c r="K157" s="176" t="s">
        <v>206</v>
      </c>
      <c r="L157" s="40"/>
      <c r="M157" s="181" t="s">
        <v>19</v>
      </c>
      <c r="N157" s="182" t="s">
        <v>44</v>
      </c>
      <c r="O157" s="65"/>
      <c r="P157" s="183">
        <f>O157*H157</f>
        <v>0</v>
      </c>
      <c r="Q157" s="183">
        <v>1E-05</v>
      </c>
      <c r="R157" s="183">
        <f>Q157*H157</f>
        <v>1E-05</v>
      </c>
      <c r="S157" s="183">
        <v>0</v>
      </c>
      <c r="T157" s="184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85" t="s">
        <v>161</v>
      </c>
      <c r="AT157" s="185" t="s">
        <v>156</v>
      </c>
      <c r="AU157" s="185" t="s">
        <v>83</v>
      </c>
      <c r="AY157" s="18" t="s">
        <v>153</v>
      </c>
      <c r="BE157" s="186">
        <f>IF(N157="základní",J157,0)</f>
        <v>0</v>
      </c>
      <c r="BF157" s="186">
        <f>IF(N157="snížená",J157,0)</f>
        <v>0</v>
      </c>
      <c r="BG157" s="186">
        <f>IF(N157="zákl. přenesená",J157,0)</f>
        <v>0</v>
      </c>
      <c r="BH157" s="186">
        <f>IF(N157="sníž. přenesená",J157,0)</f>
        <v>0</v>
      </c>
      <c r="BI157" s="186">
        <f>IF(N157="nulová",J157,0)</f>
        <v>0</v>
      </c>
      <c r="BJ157" s="18" t="s">
        <v>81</v>
      </c>
      <c r="BK157" s="186">
        <f>ROUND(I157*H157,2)</f>
        <v>0</v>
      </c>
      <c r="BL157" s="18" t="s">
        <v>161</v>
      </c>
      <c r="BM157" s="185" t="s">
        <v>834</v>
      </c>
    </row>
    <row r="158" spans="2:63" s="12" customFormat="1" ht="22.9" customHeight="1">
      <c r="B158" s="158"/>
      <c r="C158" s="159"/>
      <c r="D158" s="160" t="s">
        <v>72</v>
      </c>
      <c r="E158" s="172" t="s">
        <v>244</v>
      </c>
      <c r="F158" s="172" t="s">
        <v>245</v>
      </c>
      <c r="G158" s="159"/>
      <c r="H158" s="159"/>
      <c r="I158" s="162"/>
      <c r="J158" s="173">
        <f>BK158</f>
        <v>0</v>
      </c>
      <c r="K158" s="159"/>
      <c r="L158" s="164"/>
      <c r="M158" s="165"/>
      <c r="N158" s="166"/>
      <c r="O158" s="166"/>
      <c r="P158" s="167">
        <f>SUM(P159:P170)</f>
        <v>0</v>
      </c>
      <c r="Q158" s="166"/>
      <c r="R158" s="167">
        <f>SUM(R159:R170)</f>
        <v>0</v>
      </c>
      <c r="S158" s="166"/>
      <c r="T158" s="168">
        <f>SUM(T159:T170)</f>
        <v>0</v>
      </c>
      <c r="AR158" s="169" t="s">
        <v>81</v>
      </c>
      <c r="AT158" s="170" t="s">
        <v>72</v>
      </c>
      <c r="AU158" s="170" t="s">
        <v>81</v>
      </c>
      <c r="AY158" s="169" t="s">
        <v>153</v>
      </c>
      <c r="BK158" s="171">
        <f>SUM(BK159:BK170)</f>
        <v>0</v>
      </c>
    </row>
    <row r="159" spans="1:65" s="2" customFormat="1" ht="37.9" customHeight="1">
      <c r="A159" s="35"/>
      <c r="B159" s="36"/>
      <c r="C159" s="174" t="s">
        <v>246</v>
      </c>
      <c r="D159" s="174" t="s">
        <v>156</v>
      </c>
      <c r="E159" s="175" t="s">
        <v>791</v>
      </c>
      <c r="F159" s="176" t="s">
        <v>792</v>
      </c>
      <c r="G159" s="177" t="s">
        <v>249</v>
      </c>
      <c r="H159" s="178">
        <v>2.41</v>
      </c>
      <c r="I159" s="179"/>
      <c r="J159" s="180">
        <f>ROUND(I159*H159,2)</f>
        <v>0</v>
      </c>
      <c r="K159" s="176" t="s">
        <v>160</v>
      </c>
      <c r="L159" s="40"/>
      <c r="M159" s="181" t="s">
        <v>19</v>
      </c>
      <c r="N159" s="182" t="s">
        <v>44</v>
      </c>
      <c r="O159" s="65"/>
      <c r="P159" s="183">
        <f>O159*H159</f>
        <v>0</v>
      </c>
      <c r="Q159" s="183">
        <v>0</v>
      </c>
      <c r="R159" s="183">
        <f>Q159*H159</f>
        <v>0</v>
      </c>
      <c r="S159" s="183">
        <v>0</v>
      </c>
      <c r="T159" s="184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85" t="s">
        <v>161</v>
      </c>
      <c r="AT159" s="185" t="s">
        <v>156</v>
      </c>
      <c r="AU159" s="185" t="s">
        <v>83</v>
      </c>
      <c r="AY159" s="18" t="s">
        <v>153</v>
      </c>
      <c r="BE159" s="186">
        <f>IF(N159="základní",J159,0)</f>
        <v>0</v>
      </c>
      <c r="BF159" s="186">
        <f>IF(N159="snížená",J159,0)</f>
        <v>0</v>
      </c>
      <c r="BG159" s="186">
        <f>IF(N159="zákl. přenesená",J159,0)</f>
        <v>0</v>
      </c>
      <c r="BH159" s="186">
        <f>IF(N159="sníž. přenesená",J159,0)</f>
        <v>0</v>
      </c>
      <c r="BI159" s="186">
        <f>IF(N159="nulová",J159,0)</f>
        <v>0</v>
      </c>
      <c r="BJ159" s="18" t="s">
        <v>81</v>
      </c>
      <c r="BK159" s="186">
        <f>ROUND(I159*H159,2)</f>
        <v>0</v>
      </c>
      <c r="BL159" s="18" t="s">
        <v>161</v>
      </c>
      <c r="BM159" s="185" t="s">
        <v>980</v>
      </c>
    </row>
    <row r="160" spans="1:47" s="2" customFormat="1" ht="11.25">
      <c r="A160" s="35"/>
      <c r="B160" s="36"/>
      <c r="C160" s="37"/>
      <c r="D160" s="187" t="s">
        <v>163</v>
      </c>
      <c r="E160" s="37"/>
      <c r="F160" s="188" t="s">
        <v>794</v>
      </c>
      <c r="G160" s="37"/>
      <c r="H160" s="37"/>
      <c r="I160" s="189"/>
      <c r="J160" s="37"/>
      <c r="K160" s="37"/>
      <c r="L160" s="40"/>
      <c r="M160" s="190"/>
      <c r="N160" s="191"/>
      <c r="O160" s="65"/>
      <c r="P160" s="65"/>
      <c r="Q160" s="65"/>
      <c r="R160" s="65"/>
      <c r="S160" s="65"/>
      <c r="T160" s="66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8" t="s">
        <v>163</v>
      </c>
      <c r="AU160" s="18" t="s">
        <v>83</v>
      </c>
    </row>
    <row r="161" spans="1:65" s="2" customFormat="1" ht="33" customHeight="1">
      <c r="A161" s="35"/>
      <c r="B161" s="36"/>
      <c r="C161" s="174" t="s">
        <v>212</v>
      </c>
      <c r="D161" s="174" t="s">
        <v>156</v>
      </c>
      <c r="E161" s="175" t="s">
        <v>252</v>
      </c>
      <c r="F161" s="176" t="s">
        <v>253</v>
      </c>
      <c r="G161" s="177" t="s">
        <v>249</v>
      </c>
      <c r="H161" s="178">
        <v>2.41</v>
      </c>
      <c r="I161" s="179"/>
      <c r="J161" s="180">
        <f>ROUND(I161*H161,2)</f>
        <v>0</v>
      </c>
      <c r="K161" s="176" t="s">
        <v>160</v>
      </c>
      <c r="L161" s="40"/>
      <c r="M161" s="181" t="s">
        <v>19</v>
      </c>
      <c r="N161" s="182" t="s">
        <v>44</v>
      </c>
      <c r="O161" s="65"/>
      <c r="P161" s="183">
        <f>O161*H161</f>
        <v>0</v>
      </c>
      <c r="Q161" s="183">
        <v>0</v>
      </c>
      <c r="R161" s="183">
        <f>Q161*H161</f>
        <v>0</v>
      </c>
      <c r="S161" s="183">
        <v>0</v>
      </c>
      <c r="T161" s="184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85" t="s">
        <v>161</v>
      </c>
      <c r="AT161" s="185" t="s">
        <v>156</v>
      </c>
      <c r="AU161" s="185" t="s">
        <v>83</v>
      </c>
      <c r="AY161" s="18" t="s">
        <v>153</v>
      </c>
      <c r="BE161" s="186">
        <f>IF(N161="základní",J161,0)</f>
        <v>0</v>
      </c>
      <c r="BF161" s="186">
        <f>IF(N161="snížená",J161,0)</f>
        <v>0</v>
      </c>
      <c r="BG161" s="186">
        <f>IF(N161="zákl. přenesená",J161,0)</f>
        <v>0</v>
      </c>
      <c r="BH161" s="186">
        <f>IF(N161="sníž. přenesená",J161,0)</f>
        <v>0</v>
      </c>
      <c r="BI161" s="186">
        <f>IF(N161="nulová",J161,0)</f>
        <v>0</v>
      </c>
      <c r="BJ161" s="18" t="s">
        <v>81</v>
      </c>
      <c r="BK161" s="186">
        <f>ROUND(I161*H161,2)</f>
        <v>0</v>
      </c>
      <c r="BL161" s="18" t="s">
        <v>161</v>
      </c>
      <c r="BM161" s="185" t="s">
        <v>836</v>
      </c>
    </row>
    <row r="162" spans="1:47" s="2" customFormat="1" ht="11.25">
      <c r="A162" s="35"/>
      <c r="B162" s="36"/>
      <c r="C162" s="37"/>
      <c r="D162" s="187" t="s">
        <v>163</v>
      </c>
      <c r="E162" s="37"/>
      <c r="F162" s="188" t="s">
        <v>255</v>
      </c>
      <c r="G162" s="37"/>
      <c r="H162" s="37"/>
      <c r="I162" s="189"/>
      <c r="J162" s="37"/>
      <c r="K162" s="37"/>
      <c r="L162" s="40"/>
      <c r="M162" s="190"/>
      <c r="N162" s="191"/>
      <c r="O162" s="65"/>
      <c r="P162" s="65"/>
      <c r="Q162" s="65"/>
      <c r="R162" s="65"/>
      <c r="S162" s="65"/>
      <c r="T162" s="66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8" t="s">
        <v>163</v>
      </c>
      <c r="AU162" s="18" t="s">
        <v>83</v>
      </c>
    </row>
    <row r="163" spans="1:65" s="2" customFormat="1" ht="44.25" customHeight="1">
      <c r="A163" s="35"/>
      <c r="B163" s="36"/>
      <c r="C163" s="174" t="s">
        <v>256</v>
      </c>
      <c r="D163" s="174" t="s">
        <v>156</v>
      </c>
      <c r="E163" s="175" t="s">
        <v>257</v>
      </c>
      <c r="F163" s="176" t="s">
        <v>258</v>
      </c>
      <c r="G163" s="177" t="s">
        <v>249</v>
      </c>
      <c r="H163" s="178">
        <v>45.79</v>
      </c>
      <c r="I163" s="179"/>
      <c r="J163" s="180">
        <f>ROUND(I163*H163,2)</f>
        <v>0</v>
      </c>
      <c r="K163" s="176" t="s">
        <v>160</v>
      </c>
      <c r="L163" s="40"/>
      <c r="M163" s="181" t="s">
        <v>19</v>
      </c>
      <c r="N163" s="182" t="s">
        <v>44</v>
      </c>
      <c r="O163" s="65"/>
      <c r="P163" s="183">
        <f>O163*H163</f>
        <v>0</v>
      </c>
      <c r="Q163" s="183">
        <v>0</v>
      </c>
      <c r="R163" s="183">
        <f>Q163*H163</f>
        <v>0</v>
      </c>
      <c r="S163" s="183">
        <v>0</v>
      </c>
      <c r="T163" s="184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85" t="s">
        <v>161</v>
      </c>
      <c r="AT163" s="185" t="s">
        <v>156</v>
      </c>
      <c r="AU163" s="185" t="s">
        <v>83</v>
      </c>
      <c r="AY163" s="18" t="s">
        <v>153</v>
      </c>
      <c r="BE163" s="186">
        <f>IF(N163="základní",J163,0)</f>
        <v>0</v>
      </c>
      <c r="BF163" s="186">
        <f>IF(N163="snížená",J163,0)</f>
        <v>0</v>
      </c>
      <c r="BG163" s="186">
        <f>IF(N163="zákl. přenesená",J163,0)</f>
        <v>0</v>
      </c>
      <c r="BH163" s="186">
        <f>IF(N163="sníž. přenesená",J163,0)</f>
        <v>0</v>
      </c>
      <c r="BI163" s="186">
        <f>IF(N163="nulová",J163,0)</f>
        <v>0</v>
      </c>
      <c r="BJ163" s="18" t="s">
        <v>81</v>
      </c>
      <c r="BK163" s="186">
        <f>ROUND(I163*H163,2)</f>
        <v>0</v>
      </c>
      <c r="BL163" s="18" t="s">
        <v>161</v>
      </c>
      <c r="BM163" s="185" t="s">
        <v>837</v>
      </c>
    </row>
    <row r="164" spans="1:47" s="2" customFormat="1" ht="11.25">
      <c r="A164" s="35"/>
      <c r="B164" s="36"/>
      <c r="C164" s="37"/>
      <c r="D164" s="187" t="s">
        <v>163</v>
      </c>
      <c r="E164" s="37"/>
      <c r="F164" s="188" t="s">
        <v>260</v>
      </c>
      <c r="G164" s="37"/>
      <c r="H164" s="37"/>
      <c r="I164" s="189"/>
      <c r="J164" s="37"/>
      <c r="K164" s="37"/>
      <c r="L164" s="40"/>
      <c r="M164" s="190"/>
      <c r="N164" s="191"/>
      <c r="O164" s="65"/>
      <c r="P164" s="65"/>
      <c r="Q164" s="65"/>
      <c r="R164" s="65"/>
      <c r="S164" s="65"/>
      <c r="T164" s="66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8" t="s">
        <v>163</v>
      </c>
      <c r="AU164" s="18" t="s">
        <v>83</v>
      </c>
    </row>
    <row r="165" spans="2:51" s="13" customFormat="1" ht="11.25">
      <c r="B165" s="192"/>
      <c r="C165" s="193"/>
      <c r="D165" s="194" t="s">
        <v>165</v>
      </c>
      <c r="E165" s="195" t="s">
        <v>19</v>
      </c>
      <c r="F165" s="196" t="s">
        <v>838</v>
      </c>
      <c r="G165" s="193"/>
      <c r="H165" s="197">
        <v>45.79</v>
      </c>
      <c r="I165" s="198"/>
      <c r="J165" s="193"/>
      <c r="K165" s="193"/>
      <c r="L165" s="199"/>
      <c r="M165" s="200"/>
      <c r="N165" s="201"/>
      <c r="O165" s="201"/>
      <c r="P165" s="201"/>
      <c r="Q165" s="201"/>
      <c r="R165" s="201"/>
      <c r="S165" s="201"/>
      <c r="T165" s="202"/>
      <c r="AT165" s="203" t="s">
        <v>165</v>
      </c>
      <c r="AU165" s="203" t="s">
        <v>83</v>
      </c>
      <c r="AV165" s="13" t="s">
        <v>83</v>
      </c>
      <c r="AW165" s="13" t="s">
        <v>34</v>
      </c>
      <c r="AX165" s="13" t="s">
        <v>81</v>
      </c>
      <c r="AY165" s="203" t="s">
        <v>153</v>
      </c>
    </row>
    <row r="166" spans="1:65" s="2" customFormat="1" ht="44.25" customHeight="1">
      <c r="A166" s="35"/>
      <c r="B166" s="36"/>
      <c r="C166" s="174" t="s">
        <v>262</v>
      </c>
      <c r="D166" s="174" t="s">
        <v>156</v>
      </c>
      <c r="E166" s="175" t="s">
        <v>263</v>
      </c>
      <c r="F166" s="176" t="s">
        <v>264</v>
      </c>
      <c r="G166" s="177" t="s">
        <v>249</v>
      </c>
      <c r="H166" s="178">
        <v>1.436</v>
      </c>
      <c r="I166" s="179"/>
      <c r="J166" s="180">
        <f>ROUND(I166*H166,2)</f>
        <v>0</v>
      </c>
      <c r="K166" s="176" t="s">
        <v>160</v>
      </c>
      <c r="L166" s="40"/>
      <c r="M166" s="181" t="s">
        <v>19</v>
      </c>
      <c r="N166" s="182" t="s">
        <v>44</v>
      </c>
      <c r="O166" s="65"/>
      <c r="P166" s="183">
        <f>O166*H166</f>
        <v>0</v>
      </c>
      <c r="Q166" s="183">
        <v>0</v>
      </c>
      <c r="R166" s="183">
        <f>Q166*H166</f>
        <v>0</v>
      </c>
      <c r="S166" s="183">
        <v>0</v>
      </c>
      <c r="T166" s="184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85" t="s">
        <v>161</v>
      </c>
      <c r="AT166" s="185" t="s">
        <v>156</v>
      </c>
      <c r="AU166" s="185" t="s">
        <v>83</v>
      </c>
      <c r="AY166" s="18" t="s">
        <v>153</v>
      </c>
      <c r="BE166" s="186">
        <f>IF(N166="základní",J166,0)</f>
        <v>0</v>
      </c>
      <c r="BF166" s="186">
        <f>IF(N166="snížená",J166,0)</f>
        <v>0</v>
      </c>
      <c r="BG166" s="186">
        <f>IF(N166="zákl. přenesená",J166,0)</f>
        <v>0</v>
      </c>
      <c r="BH166" s="186">
        <f>IF(N166="sníž. přenesená",J166,0)</f>
        <v>0</v>
      </c>
      <c r="BI166" s="186">
        <f>IF(N166="nulová",J166,0)</f>
        <v>0</v>
      </c>
      <c r="BJ166" s="18" t="s">
        <v>81</v>
      </c>
      <c r="BK166" s="186">
        <f>ROUND(I166*H166,2)</f>
        <v>0</v>
      </c>
      <c r="BL166" s="18" t="s">
        <v>161</v>
      </c>
      <c r="BM166" s="185" t="s">
        <v>839</v>
      </c>
    </row>
    <row r="167" spans="1:47" s="2" customFormat="1" ht="11.25">
      <c r="A167" s="35"/>
      <c r="B167" s="36"/>
      <c r="C167" s="37"/>
      <c r="D167" s="187" t="s">
        <v>163</v>
      </c>
      <c r="E167" s="37"/>
      <c r="F167" s="188" t="s">
        <v>266</v>
      </c>
      <c r="G167" s="37"/>
      <c r="H167" s="37"/>
      <c r="I167" s="189"/>
      <c r="J167" s="37"/>
      <c r="K167" s="37"/>
      <c r="L167" s="40"/>
      <c r="M167" s="190"/>
      <c r="N167" s="191"/>
      <c r="O167" s="65"/>
      <c r="P167" s="65"/>
      <c r="Q167" s="65"/>
      <c r="R167" s="65"/>
      <c r="S167" s="65"/>
      <c r="T167" s="66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8" t="s">
        <v>163</v>
      </c>
      <c r="AU167" s="18" t="s">
        <v>83</v>
      </c>
    </row>
    <row r="168" spans="2:51" s="13" customFormat="1" ht="11.25">
      <c r="B168" s="192"/>
      <c r="C168" s="193"/>
      <c r="D168" s="194" t="s">
        <v>165</v>
      </c>
      <c r="E168" s="195" t="s">
        <v>19</v>
      </c>
      <c r="F168" s="196" t="s">
        <v>840</v>
      </c>
      <c r="G168" s="193"/>
      <c r="H168" s="197">
        <v>1.436</v>
      </c>
      <c r="I168" s="198"/>
      <c r="J168" s="193"/>
      <c r="K168" s="193"/>
      <c r="L168" s="199"/>
      <c r="M168" s="200"/>
      <c r="N168" s="201"/>
      <c r="O168" s="201"/>
      <c r="P168" s="201"/>
      <c r="Q168" s="201"/>
      <c r="R168" s="201"/>
      <c r="S168" s="201"/>
      <c r="T168" s="202"/>
      <c r="AT168" s="203" t="s">
        <v>165</v>
      </c>
      <c r="AU168" s="203" t="s">
        <v>83</v>
      </c>
      <c r="AV168" s="13" t="s">
        <v>83</v>
      </c>
      <c r="AW168" s="13" t="s">
        <v>34</v>
      </c>
      <c r="AX168" s="13" t="s">
        <v>81</v>
      </c>
      <c r="AY168" s="203" t="s">
        <v>153</v>
      </c>
    </row>
    <row r="169" spans="1:65" s="2" customFormat="1" ht="44.25" customHeight="1">
      <c r="A169" s="35"/>
      <c r="B169" s="36"/>
      <c r="C169" s="174" t="s">
        <v>268</v>
      </c>
      <c r="D169" s="174" t="s">
        <v>156</v>
      </c>
      <c r="E169" s="175" t="s">
        <v>269</v>
      </c>
      <c r="F169" s="176" t="s">
        <v>270</v>
      </c>
      <c r="G169" s="177" t="s">
        <v>249</v>
      </c>
      <c r="H169" s="178">
        <v>0.974</v>
      </c>
      <c r="I169" s="179"/>
      <c r="J169" s="180">
        <f>ROUND(I169*H169,2)</f>
        <v>0</v>
      </c>
      <c r="K169" s="176" t="s">
        <v>160</v>
      </c>
      <c r="L169" s="40"/>
      <c r="M169" s="181" t="s">
        <v>19</v>
      </c>
      <c r="N169" s="182" t="s">
        <v>44</v>
      </c>
      <c r="O169" s="65"/>
      <c r="P169" s="183">
        <f>O169*H169</f>
        <v>0</v>
      </c>
      <c r="Q169" s="183">
        <v>0</v>
      </c>
      <c r="R169" s="183">
        <f>Q169*H169</f>
        <v>0</v>
      </c>
      <c r="S169" s="183">
        <v>0</v>
      </c>
      <c r="T169" s="184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85" t="s">
        <v>161</v>
      </c>
      <c r="AT169" s="185" t="s">
        <v>156</v>
      </c>
      <c r="AU169" s="185" t="s">
        <v>83</v>
      </c>
      <c r="AY169" s="18" t="s">
        <v>153</v>
      </c>
      <c r="BE169" s="186">
        <f>IF(N169="základní",J169,0)</f>
        <v>0</v>
      </c>
      <c r="BF169" s="186">
        <f>IF(N169="snížená",J169,0)</f>
        <v>0</v>
      </c>
      <c r="BG169" s="186">
        <f>IF(N169="zákl. přenesená",J169,0)</f>
        <v>0</v>
      </c>
      <c r="BH169" s="186">
        <f>IF(N169="sníž. přenesená",J169,0)</f>
        <v>0</v>
      </c>
      <c r="BI169" s="186">
        <f>IF(N169="nulová",J169,0)</f>
        <v>0</v>
      </c>
      <c r="BJ169" s="18" t="s">
        <v>81</v>
      </c>
      <c r="BK169" s="186">
        <f>ROUND(I169*H169,2)</f>
        <v>0</v>
      </c>
      <c r="BL169" s="18" t="s">
        <v>161</v>
      </c>
      <c r="BM169" s="185" t="s">
        <v>841</v>
      </c>
    </row>
    <row r="170" spans="1:47" s="2" customFormat="1" ht="11.25">
      <c r="A170" s="35"/>
      <c r="B170" s="36"/>
      <c r="C170" s="37"/>
      <c r="D170" s="187" t="s">
        <v>163</v>
      </c>
      <c r="E170" s="37"/>
      <c r="F170" s="188" t="s">
        <v>272</v>
      </c>
      <c r="G170" s="37"/>
      <c r="H170" s="37"/>
      <c r="I170" s="189"/>
      <c r="J170" s="37"/>
      <c r="K170" s="37"/>
      <c r="L170" s="40"/>
      <c r="M170" s="190"/>
      <c r="N170" s="191"/>
      <c r="O170" s="65"/>
      <c r="P170" s="65"/>
      <c r="Q170" s="65"/>
      <c r="R170" s="65"/>
      <c r="S170" s="65"/>
      <c r="T170" s="66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8" t="s">
        <v>163</v>
      </c>
      <c r="AU170" s="18" t="s">
        <v>83</v>
      </c>
    </row>
    <row r="171" spans="2:63" s="12" customFormat="1" ht="25.9" customHeight="1">
      <c r="B171" s="158"/>
      <c r="C171" s="159"/>
      <c r="D171" s="160" t="s">
        <v>72</v>
      </c>
      <c r="E171" s="161" t="s">
        <v>273</v>
      </c>
      <c r="F171" s="161" t="s">
        <v>274</v>
      </c>
      <c r="G171" s="159"/>
      <c r="H171" s="159"/>
      <c r="I171" s="162"/>
      <c r="J171" s="163">
        <f>BK171</f>
        <v>0</v>
      </c>
      <c r="K171" s="159"/>
      <c r="L171" s="164"/>
      <c r="M171" s="165"/>
      <c r="N171" s="166"/>
      <c r="O171" s="166"/>
      <c r="P171" s="167">
        <f>P172+P195+P205+P219+P254+P284+P294+P300+P318+P326+P340+P347+P368+P378</f>
        <v>0</v>
      </c>
      <c r="Q171" s="166"/>
      <c r="R171" s="167">
        <f>R172+R195+R205+R219+R254+R284+R294+R300+R318+R326+R340+R347+R368+R378</f>
        <v>1.0240755186</v>
      </c>
      <c r="S171" s="166"/>
      <c r="T171" s="168">
        <f>T172+T195+T205+T219+T254+T284+T294+T300+T318+T326+T340+T347+T368+T378</f>
        <v>0.142578</v>
      </c>
      <c r="AR171" s="169" t="s">
        <v>83</v>
      </c>
      <c r="AT171" s="170" t="s">
        <v>72</v>
      </c>
      <c r="AU171" s="170" t="s">
        <v>73</v>
      </c>
      <c r="AY171" s="169" t="s">
        <v>153</v>
      </c>
      <c r="BK171" s="171">
        <f>BK172+BK195+BK205+BK219+BK254+BK284+BK294+BK300+BK318+BK326+BK340+BK347+BK368+BK378</f>
        <v>0</v>
      </c>
    </row>
    <row r="172" spans="2:63" s="12" customFormat="1" ht="22.9" customHeight="1">
      <c r="B172" s="158"/>
      <c r="C172" s="159"/>
      <c r="D172" s="160" t="s">
        <v>72</v>
      </c>
      <c r="E172" s="172" t="s">
        <v>275</v>
      </c>
      <c r="F172" s="172" t="s">
        <v>276</v>
      </c>
      <c r="G172" s="159"/>
      <c r="H172" s="159"/>
      <c r="I172" s="162"/>
      <c r="J172" s="173">
        <f>BK172</f>
        <v>0</v>
      </c>
      <c r="K172" s="159"/>
      <c r="L172" s="164"/>
      <c r="M172" s="165"/>
      <c r="N172" s="166"/>
      <c r="O172" s="166"/>
      <c r="P172" s="167">
        <f>SUM(P173:P194)</f>
        <v>0</v>
      </c>
      <c r="Q172" s="166"/>
      <c r="R172" s="167">
        <f>SUM(R173:R194)</f>
        <v>0.006656</v>
      </c>
      <c r="S172" s="166"/>
      <c r="T172" s="168">
        <f>SUM(T173:T194)</f>
        <v>0.013508</v>
      </c>
      <c r="AR172" s="169" t="s">
        <v>83</v>
      </c>
      <c r="AT172" s="170" t="s">
        <v>72</v>
      </c>
      <c r="AU172" s="170" t="s">
        <v>81</v>
      </c>
      <c r="AY172" s="169" t="s">
        <v>153</v>
      </c>
      <c r="BK172" s="171">
        <f>SUM(BK173:BK194)</f>
        <v>0</v>
      </c>
    </row>
    <row r="173" spans="1:65" s="2" customFormat="1" ht="24.2" customHeight="1">
      <c r="A173" s="35"/>
      <c r="B173" s="36"/>
      <c r="C173" s="174" t="s">
        <v>277</v>
      </c>
      <c r="D173" s="174" t="s">
        <v>156</v>
      </c>
      <c r="E173" s="175" t="s">
        <v>278</v>
      </c>
      <c r="F173" s="176" t="s">
        <v>279</v>
      </c>
      <c r="G173" s="177" t="s">
        <v>159</v>
      </c>
      <c r="H173" s="178">
        <v>3.377</v>
      </c>
      <c r="I173" s="179"/>
      <c r="J173" s="180">
        <f>ROUND(I173*H173,2)</f>
        <v>0</v>
      </c>
      <c r="K173" s="176" t="s">
        <v>160</v>
      </c>
      <c r="L173" s="40"/>
      <c r="M173" s="181" t="s">
        <v>19</v>
      </c>
      <c r="N173" s="182" t="s">
        <v>44</v>
      </c>
      <c r="O173" s="65"/>
      <c r="P173" s="183">
        <f>O173*H173</f>
        <v>0</v>
      </c>
      <c r="Q173" s="183">
        <v>0</v>
      </c>
      <c r="R173" s="183">
        <f>Q173*H173</f>
        <v>0</v>
      </c>
      <c r="S173" s="183">
        <v>0.004</v>
      </c>
      <c r="T173" s="184">
        <f>S173*H173</f>
        <v>0.013508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85" t="s">
        <v>212</v>
      </c>
      <c r="AT173" s="185" t="s">
        <v>156</v>
      </c>
      <c r="AU173" s="185" t="s">
        <v>83</v>
      </c>
      <c r="AY173" s="18" t="s">
        <v>153</v>
      </c>
      <c r="BE173" s="186">
        <f>IF(N173="základní",J173,0)</f>
        <v>0</v>
      </c>
      <c r="BF173" s="186">
        <f>IF(N173="snížená",J173,0)</f>
        <v>0</v>
      </c>
      <c r="BG173" s="186">
        <f>IF(N173="zákl. přenesená",J173,0)</f>
        <v>0</v>
      </c>
      <c r="BH173" s="186">
        <f>IF(N173="sníž. přenesená",J173,0)</f>
        <v>0</v>
      </c>
      <c r="BI173" s="186">
        <f>IF(N173="nulová",J173,0)</f>
        <v>0</v>
      </c>
      <c r="BJ173" s="18" t="s">
        <v>81</v>
      </c>
      <c r="BK173" s="186">
        <f>ROUND(I173*H173,2)</f>
        <v>0</v>
      </c>
      <c r="BL173" s="18" t="s">
        <v>212</v>
      </c>
      <c r="BM173" s="185" t="s">
        <v>842</v>
      </c>
    </row>
    <row r="174" spans="1:47" s="2" customFormat="1" ht="11.25">
      <c r="A174" s="35"/>
      <c r="B174" s="36"/>
      <c r="C174" s="37"/>
      <c r="D174" s="187" t="s">
        <v>163</v>
      </c>
      <c r="E174" s="37"/>
      <c r="F174" s="188" t="s">
        <v>281</v>
      </c>
      <c r="G174" s="37"/>
      <c r="H174" s="37"/>
      <c r="I174" s="189"/>
      <c r="J174" s="37"/>
      <c r="K174" s="37"/>
      <c r="L174" s="40"/>
      <c r="M174" s="190"/>
      <c r="N174" s="191"/>
      <c r="O174" s="65"/>
      <c r="P174" s="65"/>
      <c r="Q174" s="65"/>
      <c r="R174" s="65"/>
      <c r="S174" s="65"/>
      <c r="T174" s="66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8" t="s">
        <v>163</v>
      </c>
      <c r="AU174" s="18" t="s">
        <v>83</v>
      </c>
    </row>
    <row r="175" spans="2:51" s="13" customFormat="1" ht="11.25">
      <c r="B175" s="192"/>
      <c r="C175" s="193"/>
      <c r="D175" s="194" t="s">
        <v>165</v>
      </c>
      <c r="E175" s="195" t="s">
        <v>19</v>
      </c>
      <c r="F175" s="196" t="s">
        <v>810</v>
      </c>
      <c r="G175" s="193"/>
      <c r="H175" s="197">
        <v>1.164</v>
      </c>
      <c r="I175" s="198"/>
      <c r="J175" s="193"/>
      <c r="K175" s="193"/>
      <c r="L175" s="199"/>
      <c r="M175" s="200"/>
      <c r="N175" s="201"/>
      <c r="O175" s="201"/>
      <c r="P175" s="201"/>
      <c r="Q175" s="201"/>
      <c r="R175" s="201"/>
      <c r="S175" s="201"/>
      <c r="T175" s="202"/>
      <c r="AT175" s="203" t="s">
        <v>165</v>
      </c>
      <c r="AU175" s="203" t="s">
        <v>83</v>
      </c>
      <c r="AV175" s="13" t="s">
        <v>83</v>
      </c>
      <c r="AW175" s="13" t="s">
        <v>34</v>
      </c>
      <c r="AX175" s="13" t="s">
        <v>73</v>
      </c>
      <c r="AY175" s="203" t="s">
        <v>153</v>
      </c>
    </row>
    <row r="176" spans="2:51" s="13" customFormat="1" ht="11.25">
      <c r="B176" s="192"/>
      <c r="C176" s="193"/>
      <c r="D176" s="194" t="s">
        <v>165</v>
      </c>
      <c r="E176" s="195" t="s">
        <v>19</v>
      </c>
      <c r="F176" s="196" t="s">
        <v>811</v>
      </c>
      <c r="G176" s="193"/>
      <c r="H176" s="197">
        <v>1.278</v>
      </c>
      <c r="I176" s="198"/>
      <c r="J176" s="193"/>
      <c r="K176" s="193"/>
      <c r="L176" s="199"/>
      <c r="M176" s="200"/>
      <c r="N176" s="201"/>
      <c r="O176" s="201"/>
      <c r="P176" s="201"/>
      <c r="Q176" s="201"/>
      <c r="R176" s="201"/>
      <c r="S176" s="201"/>
      <c r="T176" s="202"/>
      <c r="AT176" s="203" t="s">
        <v>165</v>
      </c>
      <c r="AU176" s="203" t="s">
        <v>83</v>
      </c>
      <c r="AV176" s="13" t="s">
        <v>83</v>
      </c>
      <c r="AW176" s="13" t="s">
        <v>34</v>
      </c>
      <c r="AX176" s="13" t="s">
        <v>73</v>
      </c>
      <c r="AY176" s="203" t="s">
        <v>153</v>
      </c>
    </row>
    <row r="177" spans="2:51" s="13" customFormat="1" ht="11.25">
      <c r="B177" s="192"/>
      <c r="C177" s="193"/>
      <c r="D177" s="194" t="s">
        <v>165</v>
      </c>
      <c r="E177" s="195" t="s">
        <v>19</v>
      </c>
      <c r="F177" s="196" t="s">
        <v>812</v>
      </c>
      <c r="G177" s="193"/>
      <c r="H177" s="197">
        <v>0.935</v>
      </c>
      <c r="I177" s="198"/>
      <c r="J177" s="193"/>
      <c r="K177" s="193"/>
      <c r="L177" s="199"/>
      <c r="M177" s="200"/>
      <c r="N177" s="201"/>
      <c r="O177" s="201"/>
      <c r="P177" s="201"/>
      <c r="Q177" s="201"/>
      <c r="R177" s="201"/>
      <c r="S177" s="201"/>
      <c r="T177" s="202"/>
      <c r="AT177" s="203" t="s">
        <v>165</v>
      </c>
      <c r="AU177" s="203" t="s">
        <v>83</v>
      </c>
      <c r="AV177" s="13" t="s">
        <v>83</v>
      </c>
      <c r="AW177" s="13" t="s">
        <v>34</v>
      </c>
      <c r="AX177" s="13" t="s">
        <v>73</v>
      </c>
      <c r="AY177" s="203" t="s">
        <v>153</v>
      </c>
    </row>
    <row r="178" spans="2:51" s="14" customFormat="1" ht="11.25">
      <c r="B178" s="204"/>
      <c r="C178" s="205"/>
      <c r="D178" s="194" t="s">
        <v>165</v>
      </c>
      <c r="E178" s="206" t="s">
        <v>19</v>
      </c>
      <c r="F178" s="207" t="s">
        <v>184</v>
      </c>
      <c r="G178" s="205"/>
      <c r="H178" s="208">
        <v>3.377</v>
      </c>
      <c r="I178" s="209"/>
      <c r="J178" s="205"/>
      <c r="K178" s="205"/>
      <c r="L178" s="210"/>
      <c r="M178" s="211"/>
      <c r="N178" s="212"/>
      <c r="O178" s="212"/>
      <c r="P178" s="212"/>
      <c r="Q178" s="212"/>
      <c r="R178" s="212"/>
      <c r="S178" s="212"/>
      <c r="T178" s="213"/>
      <c r="AT178" s="214" t="s">
        <v>165</v>
      </c>
      <c r="AU178" s="214" t="s">
        <v>83</v>
      </c>
      <c r="AV178" s="14" t="s">
        <v>161</v>
      </c>
      <c r="AW178" s="14" t="s">
        <v>34</v>
      </c>
      <c r="AX178" s="14" t="s">
        <v>81</v>
      </c>
      <c r="AY178" s="214" t="s">
        <v>153</v>
      </c>
    </row>
    <row r="179" spans="1:65" s="2" customFormat="1" ht="33" customHeight="1">
      <c r="A179" s="35"/>
      <c r="B179" s="36"/>
      <c r="C179" s="174" t="s">
        <v>7</v>
      </c>
      <c r="D179" s="174" t="s">
        <v>156</v>
      </c>
      <c r="E179" s="175" t="s">
        <v>285</v>
      </c>
      <c r="F179" s="176" t="s">
        <v>286</v>
      </c>
      <c r="G179" s="177" t="s">
        <v>159</v>
      </c>
      <c r="H179" s="178">
        <v>3.377</v>
      </c>
      <c r="I179" s="179"/>
      <c r="J179" s="180">
        <f>ROUND(I179*H179,2)</f>
        <v>0</v>
      </c>
      <c r="K179" s="176" t="s">
        <v>160</v>
      </c>
      <c r="L179" s="40"/>
      <c r="M179" s="181" t="s">
        <v>19</v>
      </c>
      <c r="N179" s="182" t="s">
        <v>44</v>
      </c>
      <c r="O179" s="65"/>
      <c r="P179" s="183">
        <f>O179*H179</f>
        <v>0</v>
      </c>
      <c r="Q179" s="183">
        <v>0</v>
      </c>
      <c r="R179" s="183">
        <f>Q179*H179</f>
        <v>0</v>
      </c>
      <c r="S179" s="183">
        <v>0</v>
      </c>
      <c r="T179" s="184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85" t="s">
        <v>212</v>
      </c>
      <c r="AT179" s="185" t="s">
        <v>156</v>
      </c>
      <c r="AU179" s="185" t="s">
        <v>83</v>
      </c>
      <c r="AY179" s="18" t="s">
        <v>153</v>
      </c>
      <c r="BE179" s="186">
        <f>IF(N179="základní",J179,0)</f>
        <v>0</v>
      </c>
      <c r="BF179" s="186">
        <f>IF(N179="snížená",J179,0)</f>
        <v>0</v>
      </c>
      <c r="BG179" s="186">
        <f>IF(N179="zákl. přenesená",J179,0)</f>
        <v>0</v>
      </c>
      <c r="BH179" s="186">
        <f>IF(N179="sníž. přenesená",J179,0)</f>
        <v>0</v>
      </c>
      <c r="BI179" s="186">
        <f>IF(N179="nulová",J179,0)</f>
        <v>0</v>
      </c>
      <c r="BJ179" s="18" t="s">
        <v>81</v>
      </c>
      <c r="BK179" s="186">
        <f>ROUND(I179*H179,2)</f>
        <v>0</v>
      </c>
      <c r="BL179" s="18" t="s">
        <v>212</v>
      </c>
      <c r="BM179" s="185" t="s">
        <v>843</v>
      </c>
    </row>
    <row r="180" spans="1:47" s="2" customFormat="1" ht="11.25">
      <c r="A180" s="35"/>
      <c r="B180" s="36"/>
      <c r="C180" s="37"/>
      <c r="D180" s="187" t="s">
        <v>163</v>
      </c>
      <c r="E180" s="37"/>
      <c r="F180" s="188" t="s">
        <v>288</v>
      </c>
      <c r="G180" s="37"/>
      <c r="H180" s="37"/>
      <c r="I180" s="189"/>
      <c r="J180" s="37"/>
      <c r="K180" s="37"/>
      <c r="L180" s="40"/>
      <c r="M180" s="190"/>
      <c r="N180" s="191"/>
      <c r="O180" s="65"/>
      <c r="P180" s="65"/>
      <c r="Q180" s="65"/>
      <c r="R180" s="65"/>
      <c r="S180" s="65"/>
      <c r="T180" s="66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8" t="s">
        <v>163</v>
      </c>
      <c r="AU180" s="18" t="s">
        <v>83</v>
      </c>
    </row>
    <row r="181" spans="2:51" s="13" customFormat="1" ht="11.25">
      <c r="B181" s="192"/>
      <c r="C181" s="193"/>
      <c r="D181" s="194" t="s">
        <v>165</v>
      </c>
      <c r="E181" s="195" t="s">
        <v>19</v>
      </c>
      <c r="F181" s="196" t="s">
        <v>810</v>
      </c>
      <c r="G181" s="193"/>
      <c r="H181" s="197">
        <v>1.164</v>
      </c>
      <c r="I181" s="198"/>
      <c r="J181" s="193"/>
      <c r="K181" s="193"/>
      <c r="L181" s="199"/>
      <c r="M181" s="200"/>
      <c r="N181" s="201"/>
      <c r="O181" s="201"/>
      <c r="P181" s="201"/>
      <c r="Q181" s="201"/>
      <c r="R181" s="201"/>
      <c r="S181" s="201"/>
      <c r="T181" s="202"/>
      <c r="AT181" s="203" t="s">
        <v>165</v>
      </c>
      <c r="AU181" s="203" t="s">
        <v>83</v>
      </c>
      <c r="AV181" s="13" t="s">
        <v>83</v>
      </c>
      <c r="AW181" s="13" t="s">
        <v>34</v>
      </c>
      <c r="AX181" s="13" t="s">
        <v>73</v>
      </c>
      <c r="AY181" s="203" t="s">
        <v>153</v>
      </c>
    </row>
    <row r="182" spans="2:51" s="13" customFormat="1" ht="11.25">
      <c r="B182" s="192"/>
      <c r="C182" s="193"/>
      <c r="D182" s="194" t="s">
        <v>165</v>
      </c>
      <c r="E182" s="195" t="s">
        <v>19</v>
      </c>
      <c r="F182" s="196" t="s">
        <v>811</v>
      </c>
      <c r="G182" s="193"/>
      <c r="H182" s="197">
        <v>1.278</v>
      </c>
      <c r="I182" s="198"/>
      <c r="J182" s="193"/>
      <c r="K182" s="193"/>
      <c r="L182" s="199"/>
      <c r="M182" s="200"/>
      <c r="N182" s="201"/>
      <c r="O182" s="201"/>
      <c r="P182" s="201"/>
      <c r="Q182" s="201"/>
      <c r="R182" s="201"/>
      <c r="S182" s="201"/>
      <c r="T182" s="202"/>
      <c r="AT182" s="203" t="s">
        <v>165</v>
      </c>
      <c r="AU182" s="203" t="s">
        <v>83</v>
      </c>
      <c r="AV182" s="13" t="s">
        <v>83</v>
      </c>
      <c r="AW182" s="13" t="s">
        <v>34</v>
      </c>
      <c r="AX182" s="13" t="s">
        <v>73</v>
      </c>
      <c r="AY182" s="203" t="s">
        <v>153</v>
      </c>
    </row>
    <row r="183" spans="2:51" s="13" customFormat="1" ht="11.25">
      <c r="B183" s="192"/>
      <c r="C183" s="193"/>
      <c r="D183" s="194" t="s">
        <v>165</v>
      </c>
      <c r="E183" s="195" t="s">
        <v>19</v>
      </c>
      <c r="F183" s="196" t="s">
        <v>812</v>
      </c>
      <c r="G183" s="193"/>
      <c r="H183" s="197">
        <v>0.935</v>
      </c>
      <c r="I183" s="198"/>
      <c r="J183" s="193"/>
      <c r="K183" s="193"/>
      <c r="L183" s="199"/>
      <c r="M183" s="200"/>
      <c r="N183" s="201"/>
      <c r="O183" s="201"/>
      <c r="P183" s="201"/>
      <c r="Q183" s="201"/>
      <c r="R183" s="201"/>
      <c r="S183" s="201"/>
      <c r="T183" s="202"/>
      <c r="AT183" s="203" t="s">
        <v>165</v>
      </c>
      <c r="AU183" s="203" t="s">
        <v>83</v>
      </c>
      <c r="AV183" s="13" t="s">
        <v>83</v>
      </c>
      <c r="AW183" s="13" t="s">
        <v>34</v>
      </c>
      <c r="AX183" s="13" t="s">
        <v>73</v>
      </c>
      <c r="AY183" s="203" t="s">
        <v>153</v>
      </c>
    </row>
    <row r="184" spans="2:51" s="14" customFormat="1" ht="11.25">
      <c r="B184" s="204"/>
      <c r="C184" s="205"/>
      <c r="D184" s="194" t="s">
        <v>165</v>
      </c>
      <c r="E184" s="206" t="s">
        <v>19</v>
      </c>
      <c r="F184" s="207" t="s">
        <v>184</v>
      </c>
      <c r="G184" s="205"/>
      <c r="H184" s="208">
        <v>3.3770000000000002</v>
      </c>
      <c r="I184" s="209"/>
      <c r="J184" s="205"/>
      <c r="K184" s="205"/>
      <c r="L184" s="210"/>
      <c r="M184" s="211"/>
      <c r="N184" s="212"/>
      <c r="O184" s="212"/>
      <c r="P184" s="212"/>
      <c r="Q184" s="212"/>
      <c r="R184" s="212"/>
      <c r="S184" s="212"/>
      <c r="T184" s="213"/>
      <c r="AT184" s="214" t="s">
        <v>165</v>
      </c>
      <c r="AU184" s="214" t="s">
        <v>83</v>
      </c>
      <c r="AV184" s="14" t="s">
        <v>161</v>
      </c>
      <c r="AW184" s="14" t="s">
        <v>34</v>
      </c>
      <c r="AX184" s="14" t="s">
        <v>81</v>
      </c>
      <c r="AY184" s="214" t="s">
        <v>153</v>
      </c>
    </row>
    <row r="185" spans="1:65" s="2" customFormat="1" ht="33" customHeight="1">
      <c r="A185" s="35"/>
      <c r="B185" s="36"/>
      <c r="C185" s="174" t="s">
        <v>289</v>
      </c>
      <c r="D185" s="174" t="s">
        <v>156</v>
      </c>
      <c r="E185" s="175" t="s">
        <v>290</v>
      </c>
      <c r="F185" s="176" t="s">
        <v>291</v>
      </c>
      <c r="G185" s="177" t="s">
        <v>159</v>
      </c>
      <c r="H185" s="178">
        <v>7.716</v>
      </c>
      <c r="I185" s="179"/>
      <c r="J185" s="180">
        <f>ROUND(I185*H185,2)</f>
        <v>0</v>
      </c>
      <c r="K185" s="176" t="s">
        <v>160</v>
      </c>
      <c r="L185" s="40"/>
      <c r="M185" s="181" t="s">
        <v>19</v>
      </c>
      <c r="N185" s="182" t="s">
        <v>44</v>
      </c>
      <c r="O185" s="65"/>
      <c r="P185" s="183">
        <f>O185*H185</f>
        <v>0</v>
      </c>
      <c r="Q185" s="183">
        <v>0</v>
      </c>
      <c r="R185" s="183">
        <f>Q185*H185</f>
        <v>0</v>
      </c>
      <c r="S185" s="183">
        <v>0</v>
      </c>
      <c r="T185" s="184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85" t="s">
        <v>212</v>
      </c>
      <c r="AT185" s="185" t="s">
        <v>156</v>
      </c>
      <c r="AU185" s="185" t="s">
        <v>83</v>
      </c>
      <c r="AY185" s="18" t="s">
        <v>153</v>
      </c>
      <c r="BE185" s="186">
        <f>IF(N185="základní",J185,0)</f>
        <v>0</v>
      </c>
      <c r="BF185" s="186">
        <f>IF(N185="snížená",J185,0)</f>
        <v>0</v>
      </c>
      <c r="BG185" s="186">
        <f>IF(N185="zákl. přenesená",J185,0)</f>
        <v>0</v>
      </c>
      <c r="BH185" s="186">
        <f>IF(N185="sníž. přenesená",J185,0)</f>
        <v>0</v>
      </c>
      <c r="BI185" s="186">
        <f>IF(N185="nulová",J185,0)</f>
        <v>0</v>
      </c>
      <c r="BJ185" s="18" t="s">
        <v>81</v>
      </c>
      <c r="BK185" s="186">
        <f>ROUND(I185*H185,2)</f>
        <v>0</v>
      </c>
      <c r="BL185" s="18" t="s">
        <v>212</v>
      </c>
      <c r="BM185" s="185" t="s">
        <v>844</v>
      </c>
    </row>
    <row r="186" spans="1:47" s="2" customFormat="1" ht="11.25">
      <c r="A186" s="35"/>
      <c r="B186" s="36"/>
      <c r="C186" s="37"/>
      <c r="D186" s="187" t="s">
        <v>163</v>
      </c>
      <c r="E186" s="37"/>
      <c r="F186" s="188" t="s">
        <v>293</v>
      </c>
      <c r="G186" s="37"/>
      <c r="H186" s="37"/>
      <c r="I186" s="189"/>
      <c r="J186" s="37"/>
      <c r="K186" s="37"/>
      <c r="L186" s="40"/>
      <c r="M186" s="190"/>
      <c r="N186" s="191"/>
      <c r="O186" s="65"/>
      <c r="P186" s="65"/>
      <c r="Q186" s="65"/>
      <c r="R186" s="65"/>
      <c r="S186" s="65"/>
      <c r="T186" s="66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T186" s="18" t="s">
        <v>163</v>
      </c>
      <c r="AU186" s="18" t="s">
        <v>83</v>
      </c>
    </row>
    <row r="187" spans="2:51" s="13" customFormat="1" ht="11.25">
      <c r="B187" s="192"/>
      <c r="C187" s="193"/>
      <c r="D187" s="194" t="s">
        <v>165</v>
      </c>
      <c r="E187" s="195" t="s">
        <v>19</v>
      </c>
      <c r="F187" s="196" t="s">
        <v>845</v>
      </c>
      <c r="G187" s="193"/>
      <c r="H187" s="197">
        <v>0.918</v>
      </c>
      <c r="I187" s="198"/>
      <c r="J187" s="193"/>
      <c r="K187" s="193"/>
      <c r="L187" s="199"/>
      <c r="M187" s="200"/>
      <c r="N187" s="201"/>
      <c r="O187" s="201"/>
      <c r="P187" s="201"/>
      <c r="Q187" s="201"/>
      <c r="R187" s="201"/>
      <c r="S187" s="201"/>
      <c r="T187" s="202"/>
      <c r="AT187" s="203" t="s">
        <v>165</v>
      </c>
      <c r="AU187" s="203" t="s">
        <v>83</v>
      </c>
      <c r="AV187" s="13" t="s">
        <v>83</v>
      </c>
      <c r="AW187" s="13" t="s">
        <v>34</v>
      </c>
      <c r="AX187" s="13" t="s">
        <v>73</v>
      </c>
      <c r="AY187" s="203" t="s">
        <v>153</v>
      </c>
    </row>
    <row r="188" spans="2:51" s="13" customFormat="1" ht="11.25">
      <c r="B188" s="192"/>
      <c r="C188" s="193"/>
      <c r="D188" s="194" t="s">
        <v>165</v>
      </c>
      <c r="E188" s="195" t="s">
        <v>19</v>
      </c>
      <c r="F188" s="196" t="s">
        <v>846</v>
      </c>
      <c r="G188" s="193"/>
      <c r="H188" s="197">
        <v>5.802</v>
      </c>
      <c r="I188" s="198"/>
      <c r="J188" s="193"/>
      <c r="K188" s="193"/>
      <c r="L188" s="199"/>
      <c r="M188" s="200"/>
      <c r="N188" s="201"/>
      <c r="O188" s="201"/>
      <c r="P188" s="201"/>
      <c r="Q188" s="201"/>
      <c r="R188" s="201"/>
      <c r="S188" s="201"/>
      <c r="T188" s="202"/>
      <c r="AT188" s="203" t="s">
        <v>165</v>
      </c>
      <c r="AU188" s="203" t="s">
        <v>83</v>
      </c>
      <c r="AV188" s="13" t="s">
        <v>83</v>
      </c>
      <c r="AW188" s="13" t="s">
        <v>34</v>
      </c>
      <c r="AX188" s="13" t="s">
        <v>73</v>
      </c>
      <c r="AY188" s="203" t="s">
        <v>153</v>
      </c>
    </row>
    <row r="189" spans="2:51" s="13" customFormat="1" ht="11.25">
      <c r="B189" s="192"/>
      <c r="C189" s="193"/>
      <c r="D189" s="194" t="s">
        <v>165</v>
      </c>
      <c r="E189" s="195" t="s">
        <v>19</v>
      </c>
      <c r="F189" s="196" t="s">
        <v>847</v>
      </c>
      <c r="G189" s="193"/>
      <c r="H189" s="197">
        <v>0.996</v>
      </c>
      <c r="I189" s="198"/>
      <c r="J189" s="193"/>
      <c r="K189" s="193"/>
      <c r="L189" s="199"/>
      <c r="M189" s="200"/>
      <c r="N189" s="201"/>
      <c r="O189" s="201"/>
      <c r="P189" s="201"/>
      <c r="Q189" s="201"/>
      <c r="R189" s="201"/>
      <c r="S189" s="201"/>
      <c r="T189" s="202"/>
      <c r="AT189" s="203" t="s">
        <v>165</v>
      </c>
      <c r="AU189" s="203" t="s">
        <v>83</v>
      </c>
      <c r="AV189" s="13" t="s">
        <v>83</v>
      </c>
      <c r="AW189" s="13" t="s">
        <v>34</v>
      </c>
      <c r="AX189" s="13" t="s">
        <v>73</v>
      </c>
      <c r="AY189" s="203" t="s">
        <v>153</v>
      </c>
    </row>
    <row r="190" spans="2:51" s="14" customFormat="1" ht="11.25">
      <c r="B190" s="204"/>
      <c r="C190" s="205"/>
      <c r="D190" s="194" t="s">
        <v>165</v>
      </c>
      <c r="E190" s="206" t="s">
        <v>19</v>
      </c>
      <c r="F190" s="207" t="s">
        <v>184</v>
      </c>
      <c r="G190" s="205"/>
      <c r="H190" s="208">
        <v>7.715999999999999</v>
      </c>
      <c r="I190" s="209"/>
      <c r="J190" s="205"/>
      <c r="K190" s="205"/>
      <c r="L190" s="210"/>
      <c r="M190" s="211"/>
      <c r="N190" s="212"/>
      <c r="O190" s="212"/>
      <c r="P190" s="212"/>
      <c r="Q190" s="212"/>
      <c r="R190" s="212"/>
      <c r="S190" s="212"/>
      <c r="T190" s="213"/>
      <c r="AT190" s="214" t="s">
        <v>165</v>
      </c>
      <c r="AU190" s="214" t="s">
        <v>83</v>
      </c>
      <c r="AV190" s="14" t="s">
        <v>161</v>
      </c>
      <c r="AW190" s="14" t="s">
        <v>34</v>
      </c>
      <c r="AX190" s="14" t="s">
        <v>81</v>
      </c>
      <c r="AY190" s="214" t="s">
        <v>153</v>
      </c>
    </row>
    <row r="191" spans="1:65" s="2" customFormat="1" ht="24.2" customHeight="1">
      <c r="A191" s="35"/>
      <c r="B191" s="36"/>
      <c r="C191" s="215" t="s">
        <v>297</v>
      </c>
      <c r="D191" s="215" t="s">
        <v>298</v>
      </c>
      <c r="E191" s="216" t="s">
        <v>299</v>
      </c>
      <c r="F191" s="217" t="s">
        <v>300</v>
      </c>
      <c r="G191" s="218" t="s">
        <v>301</v>
      </c>
      <c r="H191" s="219">
        <v>6.656</v>
      </c>
      <c r="I191" s="220"/>
      <c r="J191" s="221">
        <f>ROUND(I191*H191,2)</f>
        <v>0</v>
      </c>
      <c r="K191" s="217" t="s">
        <v>160</v>
      </c>
      <c r="L191" s="222"/>
      <c r="M191" s="223" t="s">
        <v>19</v>
      </c>
      <c r="N191" s="224" t="s">
        <v>44</v>
      </c>
      <c r="O191" s="65"/>
      <c r="P191" s="183">
        <f>O191*H191</f>
        <v>0</v>
      </c>
      <c r="Q191" s="183">
        <v>0.001</v>
      </c>
      <c r="R191" s="183">
        <f>Q191*H191</f>
        <v>0.006656</v>
      </c>
      <c r="S191" s="183">
        <v>0</v>
      </c>
      <c r="T191" s="184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85" t="s">
        <v>302</v>
      </c>
      <c r="AT191" s="185" t="s">
        <v>298</v>
      </c>
      <c r="AU191" s="185" t="s">
        <v>83</v>
      </c>
      <c r="AY191" s="18" t="s">
        <v>153</v>
      </c>
      <c r="BE191" s="186">
        <f>IF(N191="základní",J191,0)</f>
        <v>0</v>
      </c>
      <c r="BF191" s="186">
        <f>IF(N191="snížená",J191,0)</f>
        <v>0</v>
      </c>
      <c r="BG191" s="186">
        <f>IF(N191="zákl. přenesená",J191,0)</f>
        <v>0</v>
      </c>
      <c r="BH191" s="186">
        <f>IF(N191="sníž. přenesená",J191,0)</f>
        <v>0</v>
      </c>
      <c r="BI191" s="186">
        <f>IF(N191="nulová",J191,0)</f>
        <v>0</v>
      </c>
      <c r="BJ191" s="18" t="s">
        <v>81</v>
      </c>
      <c r="BK191" s="186">
        <f>ROUND(I191*H191,2)</f>
        <v>0</v>
      </c>
      <c r="BL191" s="18" t="s">
        <v>212</v>
      </c>
      <c r="BM191" s="185" t="s">
        <v>848</v>
      </c>
    </row>
    <row r="192" spans="2:51" s="13" customFormat="1" ht="11.25">
      <c r="B192" s="192"/>
      <c r="C192" s="193"/>
      <c r="D192" s="194" t="s">
        <v>165</v>
      </c>
      <c r="E192" s="195" t="s">
        <v>19</v>
      </c>
      <c r="F192" s="196" t="s">
        <v>849</v>
      </c>
      <c r="G192" s="193"/>
      <c r="H192" s="197">
        <v>6.656</v>
      </c>
      <c r="I192" s="198"/>
      <c r="J192" s="193"/>
      <c r="K192" s="193"/>
      <c r="L192" s="199"/>
      <c r="M192" s="200"/>
      <c r="N192" s="201"/>
      <c r="O192" s="201"/>
      <c r="P192" s="201"/>
      <c r="Q192" s="201"/>
      <c r="R192" s="201"/>
      <c r="S192" s="201"/>
      <c r="T192" s="202"/>
      <c r="AT192" s="203" t="s">
        <v>165</v>
      </c>
      <c r="AU192" s="203" t="s">
        <v>83</v>
      </c>
      <c r="AV192" s="13" t="s">
        <v>83</v>
      </c>
      <c r="AW192" s="13" t="s">
        <v>34</v>
      </c>
      <c r="AX192" s="13" t="s">
        <v>81</v>
      </c>
      <c r="AY192" s="203" t="s">
        <v>153</v>
      </c>
    </row>
    <row r="193" spans="1:65" s="2" customFormat="1" ht="49.15" customHeight="1">
      <c r="A193" s="35"/>
      <c r="B193" s="36"/>
      <c r="C193" s="174" t="s">
        <v>305</v>
      </c>
      <c r="D193" s="174" t="s">
        <v>156</v>
      </c>
      <c r="E193" s="175" t="s">
        <v>746</v>
      </c>
      <c r="F193" s="176" t="s">
        <v>747</v>
      </c>
      <c r="G193" s="177" t="s">
        <v>249</v>
      </c>
      <c r="H193" s="178">
        <v>0.007</v>
      </c>
      <c r="I193" s="179"/>
      <c r="J193" s="180">
        <f>ROUND(I193*H193,2)</f>
        <v>0</v>
      </c>
      <c r="K193" s="176" t="s">
        <v>160</v>
      </c>
      <c r="L193" s="40"/>
      <c r="M193" s="181" t="s">
        <v>19</v>
      </c>
      <c r="N193" s="182" t="s">
        <v>44</v>
      </c>
      <c r="O193" s="65"/>
      <c r="P193" s="183">
        <f>O193*H193</f>
        <v>0</v>
      </c>
      <c r="Q193" s="183">
        <v>0</v>
      </c>
      <c r="R193" s="183">
        <f>Q193*H193</f>
        <v>0</v>
      </c>
      <c r="S193" s="183">
        <v>0</v>
      </c>
      <c r="T193" s="184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85" t="s">
        <v>212</v>
      </c>
      <c r="AT193" s="185" t="s">
        <v>156</v>
      </c>
      <c r="AU193" s="185" t="s">
        <v>83</v>
      </c>
      <c r="AY193" s="18" t="s">
        <v>153</v>
      </c>
      <c r="BE193" s="186">
        <f>IF(N193="základní",J193,0)</f>
        <v>0</v>
      </c>
      <c r="BF193" s="186">
        <f>IF(N193="snížená",J193,0)</f>
        <v>0</v>
      </c>
      <c r="BG193" s="186">
        <f>IF(N193="zákl. přenesená",J193,0)</f>
        <v>0</v>
      </c>
      <c r="BH193" s="186">
        <f>IF(N193="sníž. přenesená",J193,0)</f>
        <v>0</v>
      </c>
      <c r="BI193" s="186">
        <f>IF(N193="nulová",J193,0)</f>
        <v>0</v>
      </c>
      <c r="BJ193" s="18" t="s">
        <v>81</v>
      </c>
      <c r="BK193" s="186">
        <f>ROUND(I193*H193,2)</f>
        <v>0</v>
      </c>
      <c r="BL193" s="18" t="s">
        <v>212</v>
      </c>
      <c r="BM193" s="185" t="s">
        <v>981</v>
      </c>
    </row>
    <row r="194" spans="1:47" s="2" customFormat="1" ht="11.25">
      <c r="A194" s="35"/>
      <c r="B194" s="36"/>
      <c r="C194" s="37"/>
      <c r="D194" s="187" t="s">
        <v>163</v>
      </c>
      <c r="E194" s="37"/>
      <c r="F194" s="188" t="s">
        <v>749</v>
      </c>
      <c r="G194" s="37"/>
      <c r="H194" s="37"/>
      <c r="I194" s="189"/>
      <c r="J194" s="37"/>
      <c r="K194" s="37"/>
      <c r="L194" s="40"/>
      <c r="M194" s="190"/>
      <c r="N194" s="191"/>
      <c r="O194" s="65"/>
      <c r="P194" s="65"/>
      <c r="Q194" s="65"/>
      <c r="R194" s="65"/>
      <c r="S194" s="65"/>
      <c r="T194" s="66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18" t="s">
        <v>163</v>
      </c>
      <c r="AU194" s="18" t="s">
        <v>83</v>
      </c>
    </row>
    <row r="195" spans="2:63" s="12" customFormat="1" ht="22.9" customHeight="1">
      <c r="B195" s="158"/>
      <c r="C195" s="159"/>
      <c r="D195" s="160" t="s">
        <v>72</v>
      </c>
      <c r="E195" s="172" t="s">
        <v>310</v>
      </c>
      <c r="F195" s="172" t="s">
        <v>311</v>
      </c>
      <c r="G195" s="159"/>
      <c r="H195" s="159"/>
      <c r="I195" s="162"/>
      <c r="J195" s="173">
        <f>BK195</f>
        <v>0</v>
      </c>
      <c r="K195" s="159"/>
      <c r="L195" s="164"/>
      <c r="M195" s="165"/>
      <c r="N195" s="166"/>
      <c r="O195" s="166"/>
      <c r="P195" s="167">
        <f>SUM(P196:P204)</f>
        <v>0</v>
      </c>
      <c r="Q195" s="166"/>
      <c r="R195" s="167">
        <f>SUM(R196:R204)</f>
        <v>0.009040000000000001</v>
      </c>
      <c r="S195" s="166"/>
      <c r="T195" s="168">
        <f>SUM(T196:T204)</f>
        <v>0</v>
      </c>
      <c r="AR195" s="169" t="s">
        <v>83</v>
      </c>
      <c r="AT195" s="170" t="s">
        <v>72</v>
      </c>
      <c r="AU195" s="170" t="s">
        <v>81</v>
      </c>
      <c r="AY195" s="169" t="s">
        <v>153</v>
      </c>
      <c r="BK195" s="171">
        <f>SUM(BK196:BK204)</f>
        <v>0</v>
      </c>
    </row>
    <row r="196" spans="1:65" s="2" customFormat="1" ht="21.75" customHeight="1">
      <c r="A196" s="35"/>
      <c r="B196" s="36"/>
      <c r="C196" s="174" t="s">
        <v>312</v>
      </c>
      <c r="D196" s="174" t="s">
        <v>156</v>
      </c>
      <c r="E196" s="175" t="s">
        <v>313</v>
      </c>
      <c r="F196" s="176" t="s">
        <v>314</v>
      </c>
      <c r="G196" s="177" t="s">
        <v>205</v>
      </c>
      <c r="H196" s="178">
        <v>2</v>
      </c>
      <c r="I196" s="179"/>
      <c r="J196" s="180">
        <f>ROUND(I196*H196,2)</f>
        <v>0</v>
      </c>
      <c r="K196" s="176" t="s">
        <v>160</v>
      </c>
      <c r="L196" s="40"/>
      <c r="M196" s="181" t="s">
        <v>19</v>
      </c>
      <c r="N196" s="182" t="s">
        <v>44</v>
      </c>
      <c r="O196" s="65"/>
      <c r="P196" s="183">
        <f>O196*H196</f>
        <v>0</v>
      </c>
      <c r="Q196" s="183">
        <v>0.00071</v>
      </c>
      <c r="R196" s="183">
        <f>Q196*H196</f>
        <v>0.00142</v>
      </c>
      <c r="S196" s="183">
        <v>0</v>
      </c>
      <c r="T196" s="184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85" t="s">
        <v>212</v>
      </c>
      <c r="AT196" s="185" t="s">
        <v>156</v>
      </c>
      <c r="AU196" s="185" t="s">
        <v>83</v>
      </c>
      <c r="AY196" s="18" t="s">
        <v>153</v>
      </c>
      <c r="BE196" s="186">
        <f>IF(N196="základní",J196,0)</f>
        <v>0</v>
      </c>
      <c r="BF196" s="186">
        <f>IF(N196="snížená",J196,0)</f>
        <v>0</v>
      </c>
      <c r="BG196" s="186">
        <f>IF(N196="zákl. přenesená",J196,0)</f>
        <v>0</v>
      </c>
      <c r="BH196" s="186">
        <f>IF(N196="sníž. přenesená",J196,0)</f>
        <v>0</v>
      </c>
      <c r="BI196" s="186">
        <f>IF(N196="nulová",J196,0)</f>
        <v>0</v>
      </c>
      <c r="BJ196" s="18" t="s">
        <v>81</v>
      </c>
      <c r="BK196" s="186">
        <f>ROUND(I196*H196,2)</f>
        <v>0</v>
      </c>
      <c r="BL196" s="18" t="s">
        <v>212</v>
      </c>
      <c r="BM196" s="185" t="s">
        <v>851</v>
      </c>
    </row>
    <row r="197" spans="1:47" s="2" customFormat="1" ht="11.25">
      <c r="A197" s="35"/>
      <c r="B197" s="36"/>
      <c r="C197" s="37"/>
      <c r="D197" s="187" t="s">
        <v>163</v>
      </c>
      <c r="E197" s="37"/>
      <c r="F197" s="188" t="s">
        <v>316</v>
      </c>
      <c r="G197" s="37"/>
      <c r="H197" s="37"/>
      <c r="I197" s="189"/>
      <c r="J197" s="37"/>
      <c r="K197" s="37"/>
      <c r="L197" s="40"/>
      <c r="M197" s="190"/>
      <c r="N197" s="191"/>
      <c r="O197" s="65"/>
      <c r="P197" s="65"/>
      <c r="Q197" s="65"/>
      <c r="R197" s="65"/>
      <c r="S197" s="65"/>
      <c r="T197" s="66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T197" s="18" t="s">
        <v>163</v>
      </c>
      <c r="AU197" s="18" t="s">
        <v>83</v>
      </c>
    </row>
    <row r="198" spans="1:65" s="2" customFormat="1" ht="24.2" customHeight="1">
      <c r="A198" s="35"/>
      <c r="B198" s="36"/>
      <c r="C198" s="174" t="s">
        <v>317</v>
      </c>
      <c r="D198" s="174" t="s">
        <v>156</v>
      </c>
      <c r="E198" s="175" t="s">
        <v>318</v>
      </c>
      <c r="F198" s="176" t="s">
        <v>319</v>
      </c>
      <c r="G198" s="177" t="s">
        <v>205</v>
      </c>
      <c r="H198" s="178">
        <v>3</v>
      </c>
      <c r="I198" s="179"/>
      <c r="J198" s="180">
        <f>ROUND(I198*H198,2)</f>
        <v>0</v>
      </c>
      <c r="K198" s="176" t="s">
        <v>160</v>
      </c>
      <c r="L198" s="40"/>
      <c r="M198" s="181" t="s">
        <v>19</v>
      </c>
      <c r="N198" s="182" t="s">
        <v>44</v>
      </c>
      <c r="O198" s="65"/>
      <c r="P198" s="183">
        <f>O198*H198</f>
        <v>0</v>
      </c>
      <c r="Q198" s="183">
        <v>0.00206</v>
      </c>
      <c r="R198" s="183">
        <f>Q198*H198</f>
        <v>0.006180000000000001</v>
      </c>
      <c r="S198" s="183">
        <v>0</v>
      </c>
      <c r="T198" s="184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85" t="s">
        <v>212</v>
      </c>
      <c r="AT198" s="185" t="s">
        <v>156</v>
      </c>
      <c r="AU198" s="185" t="s">
        <v>83</v>
      </c>
      <c r="AY198" s="18" t="s">
        <v>153</v>
      </c>
      <c r="BE198" s="186">
        <f>IF(N198="základní",J198,0)</f>
        <v>0</v>
      </c>
      <c r="BF198" s="186">
        <f>IF(N198="snížená",J198,0)</f>
        <v>0</v>
      </c>
      <c r="BG198" s="186">
        <f>IF(N198="zákl. přenesená",J198,0)</f>
        <v>0</v>
      </c>
      <c r="BH198" s="186">
        <f>IF(N198="sníž. přenesená",J198,0)</f>
        <v>0</v>
      </c>
      <c r="BI198" s="186">
        <f>IF(N198="nulová",J198,0)</f>
        <v>0</v>
      </c>
      <c r="BJ198" s="18" t="s">
        <v>81</v>
      </c>
      <c r="BK198" s="186">
        <f>ROUND(I198*H198,2)</f>
        <v>0</v>
      </c>
      <c r="BL198" s="18" t="s">
        <v>212</v>
      </c>
      <c r="BM198" s="185" t="s">
        <v>852</v>
      </c>
    </row>
    <row r="199" spans="1:47" s="2" customFormat="1" ht="11.25">
      <c r="A199" s="35"/>
      <c r="B199" s="36"/>
      <c r="C199" s="37"/>
      <c r="D199" s="187" t="s">
        <v>163</v>
      </c>
      <c r="E199" s="37"/>
      <c r="F199" s="188" t="s">
        <v>321</v>
      </c>
      <c r="G199" s="37"/>
      <c r="H199" s="37"/>
      <c r="I199" s="189"/>
      <c r="J199" s="37"/>
      <c r="K199" s="37"/>
      <c r="L199" s="40"/>
      <c r="M199" s="190"/>
      <c r="N199" s="191"/>
      <c r="O199" s="65"/>
      <c r="P199" s="65"/>
      <c r="Q199" s="65"/>
      <c r="R199" s="65"/>
      <c r="S199" s="65"/>
      <c r="T199" s="66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8" t="s">
        <v>163</v>
      </c>
      <c r="AU199" s="18" t="s">
        <v>83</v>
      </c>
    </row>
    <row r="200" spans="1:65" s="2" customFormat="1" ht="21.75" customHeight="1">
      <c r="A200" s="35"/>
      <c r="B200" s="36"/>
      <c r="C200" s="174" t="s">
        <v>322</v>
      </c>
      <c r="D200" s="174" t="s">
        <v>156</v>
      </c>
      <c r="E200" s="175" t="s">
        <v>323</v>
      </c>
      <c r="F200" s="176" t="s">
        <v>324</v>
      </c>
      <c r="G200" s="177" t="s">
        <v>205</v>
      </c>
      <c r="H200" s="178">
        <v>3</v>
      </c>
      <c r="I200" s="179"/>
      <c r="J200" s="180">
        <f>ROUND(I200*H200,2)</f>
        <v>0</v>
      </c>
      <c r="K200" s="176" t="s">
        <v>160</v>
      </c>
      <c r="L200" s="40"/>
      <c r="M200" s="181" t="s">
        <v>19</v>
      </c>
      <c r="N200" s="182" t="s">
        <v>44</v>
      </c>
      <c r="O200" s="65"/>
      <c r="P200" s="183">
        <f>O200*H200</f>
        <v>0</v>
      </c>
      <c r="Q200" s="183">
        <v>0.00048</v>
      </c>
      <c r="R200" s="183">
        <f>Q200*H200</f>
        <v>0.00144</v>
      </c>
      <c r="S200" s="183">
        <v>0</v>
      </c>
      <c r="T200" s="184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85" t="s">
        <v>212</v>
      </c>
      <c r="AT200" s="185" t="s">
        <v>156</v>
      </c>
      <c r="AU200" s="185" t="s">
        <v>83</v>
      </c>
      <c r="AY200" s="18" t="s">
        <v>153</v>
      </c>
      <c r="BE200" s="186">
        <f>IF(N200="základní",J200,0)</f>
        <v>0</v>
      </c>
      <c r="BF200" s="186">
        <f>IF(N200="snížená",J200,0)</f>
        <v>0</v>
      </c>
      <c r="BG200" s="186">
        <f>IF(N200="zákl. přenesená",J200,0)</f>
        <v>0</v>
      </c>
      <c r="BH200" s="186">
        <f>IF(N200="sníž. přenesená",J200,0)</f>
        <v>0</v>
      </c>
      <c r="BI200" s="186">
        <f>IF(N200="nulová",J200,0)</f>
        <v>0</v>
      </c>
      <c r="BJ200" s="18" t="s">
        <v>81</v>
      </c>
      <c r="BK200" s="186">
        <f>ROUND(I200*H200,2)</f>
        <v>0</v>
      </c>
      <c r="BL200" s="18" t="s">
        <v>212</v>
      </c>
      <c r="BM200" s="185" t="s">
        <v>853</v>
      </c>
    </row>
    <row r="201" spans="1:47" s="2" customFormat="1" ht="11.25">
      <c r="A201" s="35"/>
      <c r="B201" s="36"/>
      <c r="C201" s="37"/>
      <c r="D201" s="187" t="s">
        <v>163</v>
      </c>
      <c r="E201" s="37"/>
      <c r="F201" s="188" t="s">
        <v>326</v>
      </c>
      <c r="G201" s="37"/>
      <c r="H201" s="37"/>
      <c r="I201" s="189"/>
      <c r="J201" s="37"/>
      <c r="K201" s="37"/>
      <c r="L201" s="40"/>
      <c r="M201" s="190"/>
      <c r="N201" s="191"/>
      <c r="O201" s="65"/>
      <c r="P201" s="65"/>
      <c r="Q201" s="65"/>
      <c r="R201" s="65"/>
      <c r="S201" s="65"/>
      <c r="T201" s="66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T201" s="18" t="s">
        <v>163</v>
      </c>
      <c r="AU201" s="18" t="s">
        <v>83</v>
      </c>
    </row>
    <row r="202" spans="1:65" s="2" customFormat="1" ht="24.2" customHeight="1">
      <c r="A202" s="35"/>
      <c r="B202" s="36"/>
      <c r="C202" s="174" t="s">
        <v>327</v>
      </c>
      <c r="D202" s="174" t="s">
        <v>156</v>
      </c>
      <c r="E202" s="175" t="s">
        <v>328</v>
      </c>
      <c r="F202" s="176" t="s">
        <v>329</v>
      </c>
      <c r="G202" s="177" t="s">
        <v>242</v>
      </c>
      <c r="H202" s="178">
        <v>2</v>
      </c>
      <c r="I202" s="179"/>
      <c r="J202" s="180">
        <f>ROUND(I202*H202,2)</f>
        <v>0</v>
      </c>
      <c r="K202" s="176" t="s">
        <v>206</v>
      </c>
      <c r="L202" s="40"/>
      <c r="M202" s="181" t="s">
        <v>19</v>
      </c>
      <c r="N202" s="182" t="s">
        <v>44</v>
      </c>
      <c r="O202" s="65"/>
      <c r="P202" s="183">
        <f>O202*H202</f>
        <v>0</v>
      </c>
      <c r="Q202" s="183">
        <v>0</v>
      </c>
      <c r="R202" s="183">
        <f>Q202*H202</f>
        <v>0</v>
      </c>
      <c r="S202" s="183">
        <v>0</v>
      </c>
      <c r="T202" s="184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85" t="s">
        <v>212</v>
      </c>
      <c r="AT202" s="185" t="s">
        <v>156</v>
      </c>
      <c r="AU202" s="185" t="s">
        <v>83</v>
      </c>
      <c r="AY202" s="18" t="s">
        <v>153</v>
      </c>
      <c r="BE202" s="186">
        <f>IF(N202="základní",J202,0)</f>
        <v>0</v>
      </c>
      <c r="BF202" s="186">
        <f>IF(N202="snížená",J202,0)</f>
        <v>0</v>
      </c>
      <c r="BG202" s="186">
        <f>IF(N202="zákl. přenesená",J202,0)</f>
        <v>0</v>
      </c>
      <c r="BH202" s="186">
        <f>IF(N202="sníž. přenesená",J202,0)</f>
        <v>0</v>
      </c>
      <c r="BI202" s="186">
        <f>IF(N202="nulová",J202,0)</f>
        <v>0</v>
      </c>
      <c r="BJ202" s="18" t="s">
        <v>81</v>
      </c>
      <c r="BK202" s="186">
        <f>ROUND(I202*H202,2)</f>
        <v>0</v>
      </c>
      <c r="BL202" s="18" t="s">
        <v>212</v>
      </c>
      <c r="BM202" s="185" t="s">
        <v>854</v>
      </c>
    </row>
    <row r="203" spans="1:65" s="2" customFormat="1" ht="49.15" customHeight="1">
      <c r="A203" s="35"/>
      <c r="B203" s="36"/>
      <c r="C203" s="174" t="s">
        <v>332</v>
      </c>
      <c r="D203" s="174" t="s">
        <v>156</v>
      </c>
      <c r="E203" s="175" t="s">
        <v>750</v>
      </c>
      <c r="F203" s="176" t="s">
        <v>751</v>
      </c>
      <c r="G203" s="177" t="s">
        <v>249</v>
      </c>
      <c r="H203" s="178">
        <v>0.009</v>
      </c>
      <c r="I203" s="179"/>
      <c r="J203" s="180">
        <f>ROUND(I203*H203,2)</f>
        <v>0</v>
      </c>
      <c r="K203" s="176" t="s">
        <v>160</v>
      </c>
      <c r="L203" s="40"/>
      <c r="M203" s="181" t="s">
        <v>19</v>
      </c>
      <c r="N203" s="182" t="s">
        <v>44</v>
      </c>
      <c r="O203" s="65"/>
      <c r="P203" s="183">
        <f>O203*H203</f>
        <v>0</v>
      </c>
      <c r="Q203" s="183">
        <v>0</v>
      </c>
      <c r="R203" s="183">
        <f>Q203*H203</f>
        <v>0</v>
      </c>
      <c r="S203" s="183">
        <v>0</v>
      </c>
      <c r="T203" s="184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85" t="s">
        <v>212</v>
      </c>
      <c r="AT203" s="185" t="s">
        <v>156</v>
      </c>
      <c r="AU203" s="185" t="s">
        <v>83</v>
      </c>
      <c r="AY203" s="18" t="s">
        <v>153</v>
      </c>
      <c r="BE203" s="186">
        <f>IF(N203="základní",J203,0)</f>
        <v>0</v>
      </c>
      <c r="BF203" s="186">
        <f>IF(N203="snížená",J203,0)</f>
        <v>0</v>
      </c>
      <c r="BG203" s="186">
        <f>IF(N203="zákl. přenesená",J203,0)</f>
        <v>0</v>
      </c>
      <c r="BH203" s="186">
        <f>IF(N203="sníž. přenesená",J203,0)</f>
        <v>0</v>
      </c>
      <c r="BI203" s="186">
        <f>IF(N203="nulová",J203,0)</f>
        <v>0</v>
      </c>
      <c r="BJ203" s="18" t="s">
        <v>81</v>
      </c>
      <c r="BK203" s="186">
        <f>ROUND(I203*H203,2)</f>
        <v>0</v>
      </c>
      <c r="BL203" s="18" t="s">
        <v>212</v>
      </c>
      <c r="BM203" s="185" t="s">
        <v>982</v>
      </c>
    </row>
    <row r="204" spans="1:47" s="2" customFormat="1" ht="11.25">
      <c r="A204" s="35"/>
      <c r="B204" s="36"/>
      <c r="C204" s="37"/>
      <c r="D204" s="187" t="s">
        <v>163</v>
      </c>
      <c r="E204" s="37"/>
      <c r="F204" s="188" t="s">
        <v>753</v>
      </c>
      <c r="G204" s="37"/>
      <c r="H204" s="37"/>
      <c r="I204" s="189"/>
      <c r="J204" s="37"/>
      <c r="K204" s="37"/>
      <c r="L204" s="40"/>
      <c r="M204" s="190"/>
      <c r="N204" s="191"/>
      <c r="O204" s="65"/>
      <c r="P204" s="65"/>
      <c r="Q204" s="65"/>
      <c r="R204" s="65"/>
      <c r="S204" s="65"/>
      <c r="T204" s="66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8" t="s">
        <v>163</v>
      </c>
      <c r="AU204" s="18" t="s">
        <v>83</v>
      </c>
    </row>
    <row r="205" spans="2:63" s="12" customFormat="1" ht="22.9" customHeight="1">
      <c r="B205" s="158"/>
      <c r="C205" s="159"/>
      <c r="D205" s="160" t="s">
        <v>72</v>
      </c>
      <c r="E205" s="172" t="s">
        <v>337</v>
      </c>
      <c r="F205" s="172" t="s">
        <v>338</v>
      </c>
      <c r="G205" s="159"/>
      <c r="H205" s="159"/>
      <c r="I205" s="162"/>
      <c r="J205" s="173">
        <f>BK205</f>
        <v>0</v>
      </c>
      <c r="K205" s="159"/>
      <c r="L205" s="164"/>
      <c r="M205" s="165"/>
      <c r="N205" s="166"/>
      <c r="O205" s="166"/>
      <c r="P205" s="167">
        <f>SUM(P206:P218)</f>
        <v>0</v>
      </c>
      <c r="Q205" s="166"/>
      <c r="R205" s="167">
        <f>SUM(R206:R218)</f>
        <v>0.013799999999999998</v>
      </c>
      <c r="S205" s="166"/>
      <c r="T205" s="168">
        <f>SUM(T206:T218)</f>
        <v>0</v>
      </c>
      <c r="AR205" s="169" t="s">
        <v>83</v>
      </c>
      <c r="AT205" s="170" t="s">
        <v>72</v>
      </c>
      <c r="AU205" s="170" t="s">
        <v>81</v>
      </c>
      <c r="AY205" s="169" t="s">
        <v>153</v>
      </c>
      <c r="BK205" s="171">
        <f>SUM(BK206:BK218)</f>
        <v>0</v>
      </c>
    </row>
    <row r="206" spans="1:65" s="2" customFormat="1" ht="33" customHeight="1">
      <c r="A206" s="35"/>
      <c r="B206" s="36"/>
      <c r="C206" s="174" t="s">
        <v>339</v>
      </c>
      <c r="D206" s="174" t="s">
        <v>156</v>
      </c>
      <c r="E206" s="175" t="s">
        <v>340</v>
      </c>
      <c r="F206" s="176" t="s">
        <v>341</v>
      </c>
      <c r="G206" s="177" t="s">
        <v>205</v>
      </c>
      <c r="H206" s="178">
        <v>5</v>
      </c>
      <c r="I206" s="179"/>
      <c r="J206" s="180">
        <f>ROUND(I206*H206,2)</f>
        <v>0</v>
      </c>
      <c r="K206" s="176" t="s">
        <v>160</v>
      </c>
      <c r="L206" s="40"/>
      <c r="M206" s="181" t="s">
        <v>19</v>
      </c>
      <c r="N206" s="182" t="s">
        <v>44</v>
      </c>
      <c r="O206" s="65"/>
      <c r="P206" s="183">
        <f>O206*H206</f>
        <v>0</v>
      </c>
      <c r="Q206" s="183">
        <v>0.00116</v>
      </c>
      <c r="R206" s="183">
        <f>Q206*H206</f>
        <v>0.0058</v>
      </c>
      <c r="S206" s="183">
        <v>0</v>
      </c>
      <c r="T206" s="184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85" t="s">
        <v>212</v>
      </c>
      <c r="AT206" s="185" t="s">
        <v>156</v>
      </c>
      <c r="AU206" s="185" t="s">
        <v>83</v>
      </c>
      <c r="AY206" s="18" t="s">
        <v>153</v>
      </c>
      <c r="BE206" s="186">
        <f>IF(N206="základní",J206,0)</f>
        <v>0</v>
      </c>
      <c r="BF206" s="186">
        <f>IF(N206="snížená",J206,0)</f>
        <v>0</v>
      </c>
      <c r="BG206" s="186">
        <f>IF(N206="zákl. přenesená",J206,0)</f>
        <v>0</v>
      </c>
      <c r="BH206" s="186">
        <f>IF(N206="sníž. přenesená",J206,0)</f>
        <v>0</v>
      </c>
      <c r="BI206" s="186">
        <f>IF(N206="nulová",J206,0)</f>
        <v>0</v>
      </c>
      <c r="BJ206" s="18" t="s">
        <v>81</v>
      </c>
      <c r="BK206" s="186">
        <f>ROUND(I206*H206,2)</f>
        <v>0</v>
      </c>
      <c r="BL206" s="18" t="s">
        <v>212</v>
      </c>
      <c r="BM206" s="185" t="s">
        <v>856</v>
      </c>
    </row>
    <row r="207" spans="1:47" s="2" customFormat="1" ht="11.25">
      <c r="A207" s="35"/>
      <c r="B207" s="36"/>
      <c r="C207" s="37"/>
      <c r="D207" s="187" t="s">
        <v>163</v>
      </c>
      <c r="E207" s="37"/>
      <c r="F207" s="188" t="s">
        <v>343</v>
      </c>
      <c r="G207" s="37"/>
      <c r="H207" s="37"/>
      <c r="I207" s="189"/>
      <c r="J207" s="37"/>
      <c r="K207" s="37"/>
      <c r="L207" s="40"/>
      <c r="M207" s="190"/>
      <c r="N207" s="191"/>
      <c r="O207" s="65"/>
      <c r="P207" s="65"/>
      <c r="Q207" s="65"/>
      <c r="R207" s="65"/>
      <c r="S207" s="65"/>
      <c r="T207" s="66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T207" s="18" t="s">
        <v>163</v>
      </c>
      <c r="AU207" s="18" t="s">
        <v>83</v>
      </c>
    </row>
    <row r="208" spans="1:65" s="2" customFormat="1" ht="33" customHeight="1">
      <c r="A208" s="35"/>
      <c r="B208" s="36"/>
      <c r="C208" s="174" t="s">
        <v>344</v>
      </c>
      <c r="D208" s="174" t="s">
        <v>156</v>
      </c>
      <c r="E208" s="175" t="s">
        <v>345</v>
      </c>
      <c r="F208" s="176" t="s">
        <v>346</v>
      </c>
      <c r="G208" s="177" t="s">
        <v>205</v>
      </c>
      <c r="H208" s="178">
        <v>5</v>
      </c>
      <c r="I208" s="179"/>
      <c r="J208" s="180">
        <f>ROUND(I208*H208,2)</f>
        <v>0</v>
      </c>
      <c r="K208" s="176" t="s">
        <v>160</v>
      </c>
      <c r="L208" s="40"/>
      <c r="M208" s="181" t="s">
        <v>19</v>
      </c>
      <c r="N208" s="182" t="s">
        <v>44</v>
      </c>
      <c r="O208" s="65"/>
      <c r="P208" s="183">
        <f>O208*H208</f>
        <v>0</v>
      </c>
      <c r="Q208" s="183">
        <v>0.00126</v>
      </c>
      <c r="R208" s="183">
        <f>Q208*H208</f>
        <v>0.0063</v>
      </c>
      <c r="S208" s="183">
        <v>0</v>
      </c>
      <c r="T208" s="184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85" t="s">
        <v>212</v>
      </c>
      <c r="AT208" s="185" t="s">
        <v>156</v>
      </c>
      <c r="AU208" s="185" t="s">
        <v>83</v>
      </c>
      <c r="AY208" s="18" t="s">
        <v>153</v>
      </c>
      <c r="BE208" s="186">
        <f>IF(N208="základní",J208,0)</f>
        <v>0</v>
      </c>
      <c r="BF208" s="186">
        <f>IF(N208="snížená",J208,0)</f>
        <v>0</v>
      </c>
      <c r="BG208" s="186">
        <f>IF(N208="zákl. přenesená",J208,0)</f>
        <v>0</v>
      </c>
      <c r="BH208" s="186">
        <f>IF(N208="sníž. přenesená",J208,0)</f>
        <v>0</v>
      </c>
      <c r="BI208" s="186">
        <f>IF(N208="nulová",J208,0)</f>
        <v>0</v>
      </c>
      <c r="BJ208" s="18" t="s">
        <v>81</v>
      </c>
      <c r="BK208" s="186">
        <f>ROUND(I208*H208,2)</f>
        <v>0</v>
      </c>
      <c r="BL208" s="18" t="s">
        <v>212</v>
      </c>
      <c r="BM208" s="185" t="s">
        <v>857</v>
      </c>
    </row>
    <row r="209" spans="1:47" s="2" customFormat="1" ht="11.25">
      <c r="A209" s="35"/>
      <c r="B209" s="36"/>
      <c r="C209" s="37"/>
      <c r="D209" s="187" t="s">
        <v>163</v>
      </c>
      <c r="E209" s="37"/>
      <c r="F209" s="188" t="s">
        <v>348</v>
      </c>
      <c r="G209" s="37"/>
      <c r="H209" s="37"/>
      <c r="I209" s="189"/>
      <c r="J209" s="37"/>
      <c r="K209" s="37"/>
      <c r="L209" s="40"/>
      <c r="M209" s="190"/>
      <c r="N209" s="191"/>
      <c r="O209" s="65"/>
      <c r="P209" s="65"/>
      <c r="Q209" s="65"/>
      <c r="R209" s="65"/>
      <c r="S209" s="65"/>
      <c r="T209" s="66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T209" s="18" t="s">
        <v>163</v>
      </c>
      <c r="AU209" s="18" t="s">
        <v>83</v>
      </c>
    </row>
    <row r="210" spans="1:65" s="2" customFormat="1" ht="55.5" customHeight="1">
      <c r="A210" s="35"/>
      <c r="B210" s="36"/>
      <c r="C210" s="174" t="s">
        <v>302</v>
      </c>
      <c r="D210" s="174" t="s">
        <v>156</v>
      </c>
      <c r="E210" s="175" t="s">
        <v>349</v>
      </c>
      <c r="F210" s="176" t="s">
        <v>350</v>
      </c>
      <c r="G210" s="177" t="s">
        <v>205</v>
      </c>
      <c r="H210" s="178">
        <v>10</v>
      </c>
      <c r="I210" s="179"/>
      <c r="J210" s="180">
        <f>ROUND(I210*H210,2)</f>
        <v>0</v>
      </c>
      <c r="K210" s="176" t="s">
        <v>160</v>
      </c>
      <c r="L210" s="40"/>
      <c r="M210" s="181" t="s">
        <v>19</v>
      </c>
      <c r="N210" s="182" t="s">
        <v>44</v>
      </c>
      <c r="O210" s="65"/>
      <c r="P210" s="183">
        <f>O210*H210</f>
        <v>0</v>
      </c>
      <c r="Q210" s="183">
        <v>4E-05</v>
      </c>
      <c r="R210" s="183">
        <f>Q210*H210</f>
        <v>0.0004</v>
      </c>
      <c r="S210" s="183">
        <v>0</v>
      </c>
      <c r="T210" s="184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85" t="s">
        <v>212</v>
      </c>
      <c r="AT210" s="185" t="s">
        <v>156</v>
      </c>
      <c r="AU210" s="185" t="s">
        <v>83</v>
      </c>
      <c r="AY210" s="18" t="s">
        <v>153</v>
      </c>
      <c r="BE210" s="186">
        <f>IF(N210="základní",J210,0)</f>
        <v>0</v>
      </c>
      <c r="BF210" s="186">
        <f>IF(N210="snížená",J210,0)</f>
        <v>0</v>
      </c>
      <c r="BG210" s="186">
        <f>IF(N210="zákl. přenesená",J210,0)</f>
        <v>0</v>
      </c>
      <c r="BH210" s="186">
        <f>IF(N210="sníž. přenesená",J210,0)</f>
        <v>0</v>
      </c>
      <c r="BI210" s="186">
        <f>IF(N210="nulová",J210,0)</f>
        <v>0</v>
      </c>
      <c r="BJ210" s="18" t="s">
        <v>81</v>
      </c>
      <c r="BK210" s="186">
        <f>ROUND(I210*H210,2)</f>
        <v>0</v>
      </c>
      <c r="BL210" s="18" t="s">
        <v>212</v>
      </c>
      <c r="BM210" s="185" t="s">
        <v>858</v>
      </c>
    </row>
    <row r="211" spans="1:47" s="2" customFormat="1" ht="11.25">
      <c r="A211" s="35"/>
      <c r="B211" s="36"/>
      <c r="C211" s="37"/>
      <c r="D211" s="187" t="s">
        <v>163</v>
      </c>
      <c r="E211" s="37"/>
      <c r="F211" s="188" t="s">
        <v>352</v>
      </c>
      <c r="G211" s="37"/>
      <c r="H211" s="37"/>
      <c r="I211" s="189"/>
      <c r="J211" s="37"/>
      <c r="K211" s="37"/>
      <c r="L211" s="40"/>
      <c r="M211" s="190"/>
      <c r="N211" s="191"/>
      <c r="O211" s="65"/>
      <c r="P211" s="65"/>
      <c r="Q211" s="65"/>
      <c r="R211" s="65"/>
      <c r="S211" s="65"/>
      <c r="T211" s="66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T211" s="18" t="s">
        <v>163</v>
      </c>
      <c r="AU211" s="18" t="s">
        <v>83</v>
      </c>
    </row>
    <row r="212" spans="1:65" s="2" customFormat="1" ht="24.2" customHeight="1">
      <c r="A212" s="35"/>
      <c r="B212" s="36"/>
      <c r="C212" s="174" t="s">
        <v>353</v>
      </c>
      <c r="D212" s="174" t="s">
        <v>156</v>
      </c>
      <c r="E212" s="175" t="s">
        <v>354</v>
      </c>
      <c r="F212" s="176" t="s">
        <v>355</v>
      </c>
      <c r="G212" s="177" t="s">
        <v>242</v>
      </c>
      <c r="H212" s="178">
        <v>2</v>
      </c>
      <c r="I212" s="179"/>
      <c r="J212" s="180">
        <f>ROUND(I212*H212,2)</f>
        <v>0</v>
      </c>
      <c r="K212" s="176" t="s">
        <v>206</v>
      </c>
      <c r="L212" s="40"/>
      <c r="M212" s="181" t="s">
        <v>19</v>
      </c>
      <c r="N212" s="182" t="s">
        <v>44</v>
      </c>
      <c r="O212" s="65"/>
      <c r="P212" s="183">
        <f>O212*H212</f>
        <v>0</v>
      </c>
      <c r="Q212" s="183">
        <v>0</v>
      </c>
      <c r="R212" s="183">
        <f>Q212*H212</f>
        <v>0</v>
      </c>
      <c r="S212" s="183">
        <v>0</v>
      </c>
      <c r="T212" s="184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85" t="s">
        <v>212</v>
      </c>
      <c r="AT212" s="185" t="s">
        <v>156</v>
      </c>
      <c r="AU212" s="185" t="s">
        <v>83</v>
      </c>
      <c r="AY212" s="18" t="s">
        <v>153</v>
      </c>
      <c r="BE212" s="186">
        <f>IF(N212="základní",J212,0)</f>
        <v>0</v>
      </c>
      <c r="BF212" s="186">
        <f>IF(N212="snížená",J212,0)</f>
        <v>0</v>
      </c>
      <c r="BG212" s="186">
        <f>IF(N212="zákl. přenesená",J212,0)</f>
        <v>0</v>
      </c>
      <c r="BH212" s="186">
        <f>IF(N212="sníž. přenesená",J212,0)</f>
        <v>0</v>
      </c>
      <c r="BI212" s="186">
        <f>IF(N212="nulová",J212,0)</f>
        <v>0</v>
      </c>
      <c r="BJ212" s="18" t="s">
        <v>81</v>
      </c>
      <c r="BK212" s="186">
        <f>ROUND(I212*H212,2)</f>
        <v>0</v>
      </c>
      <c r="BL212" s="18" t="s">
        <v>212</v>
      </c>
      <c r="BM212" s="185" t="s">
        <v>859</v>
      </c>
    </row>
    <row r="213" spans="1:65" s="2" customFormat="1" ht="24.2" customHeight="1">
      <c r="A213" s="35"/>
      <c r="B213" s="36"/>
      <c r="C213" s="174" t="s">
        <v>358</v>
      </c>
      <c r="D213" s="174" t="s">
        <v>156</v>
      </c>
      <c r="E213" s="175" t="s">
        <v>359</v>
      </c>
      <c r="F213" s="176" t="s">
        <v>360</v>
      </c>
      <c r="G213" s="177" t="s">
        <v>211</v>
      </c>
      <c r="H213" s="178">
        <v>6</v>
      </c>
      <c r="I213" s="179"/>
      <c r="J213" s="180">
        <f>ROUND(I213*H213,2)</f>
        <v>0</v>
      </c>
      <c r="K213" s="176" t="s">
        <v>160</v>
      </c>
      <c r="L213" s="40"/>
      <c r="M213" s="181" t="s">
        <v>19</v>
      </c>
      <c r="N213" s="182" t="s">
        <v>44</v>
      </c>
      <c r="O213" s="65"/>
      <c r="P213" s="183">
        <f>O213*H213</f>
        <v>0</v>
      </c>
      <c r="Q213" s="183">
        <v>0.0002</v>
      </c>
      <c r="R213" s="183">
        <f>Q213*H213</f>
        <v>0.0012000000000000001</v>
      </c>
      <c r="S213" s="183">
        <v>0</v>
      </c>
      <c r="T213" s="184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85" t="s">
        <v>212</v>
      </c>
      <c r="AT213" s="185" t="s">
        <v>156</v>
      </c>
      <c r="AU213" s="185" t="s">
        <v>83</v>
      </c>
      <c r="AY213" s="18" t="s">
        <v>153</v>
      </c>
      <c r="BE213" s="186">
        <f>IF(N213="základní",J213,0)</f>
        <v>0</v>
      </c>
      <c r="BF213" s="186">
        <f>IF(N213="snížená",J213,0)</f>
        <v>0</v>
      </c>
      <c r="BG213" s="186">
        <f>IF(N213="zákl. přenesená",J213,0)</f>
        <v>0</v>
      </c>
      <c r="BH213" s="186">
        <f>IF(N213="sníž. přenesená",J213,0)</f>
        <v>0</v>
      </c>
      <c r="BI213" s="186">
        <f>IF(N213="nulová",J213,0)</f>
        <v>0</v>
      </c>
      <c r="BJ213" s="18" t="s">
        <v>81</v>
      </c>
      <c r="BK213" s="186">
        <f>ROUND(I213*H213,2)</f>
        <v>0</v>
      </c>
      <c r="BL213" s="18" t="s">
        <v>212</v>
      </c>
      <c r="BM213" s="185" t="s">
        <v>860</v>
      </c>
    </row>
    <row r="214" spans="1:47" s="2" customFormat="1" ht="11.25">
      <c r="A214" s="35"/>
      <c r="B214" s="36"/>
      <c r="C214" s="37"/>
      <c r="D214" s="187" t="s">
        <v>163</v>
      </c>
      <c r="E214" s="37"/>
      <c r="F214" s="188" t="s">
        <v>362</v>
      </c>
      <c r="G214" s="37"/>
      <c r="H214" s="37"/>
      <c r="I214" s="189"/>
      <c r="J214" s="37"/>
      <c r="K214" s="37"/>
      <c r="L214" s="40"/>
      <c r="M214" s="190"/>
      <c r="N214" s="191"/>
      <c r="O214" s="65"/>
      <c r="P214" s="65"/>
      <c r="Q214" s="65"/>
      <c r="R214" s="65"/>
      <c r="S214" s="65"/>
      <c r="T214" s="66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T214" s="18" t="s">
        <v>163</v>
      </c>
      <c r="AU214" s="18" t="s">
        <v>83</v>
      </c>
    </row>
    <row r="215" spans="1:65" s="2" customFormat="1" ht="33" customHeight="1">
      <c r="A215" s="35"/>
      <c r="B215" s="36"/>
      <c r="C215" s="174" t="s">
        <v>363</v>
      </c>
      <c r="D215" s="174" t="s">
        <v>156</v>
      </c>
      <c r="E215" s="175" t="s">
        <v>364</v>
      </c>
      <c r="F215" s="176" t="s">
        <v>365</v>
      </c>
      <c r="G215" s="177" t="s">
        <v>205</v>
      </c>
      <c r="H215" s="178">
        <v>10</v>
      </c>
      <c r="I215" s="179"/>
      <c r="J215" s="180">
        <f>ROUND(I215*H215,2)</f>
        <v>0</v>
      </c>
      <c r="K215" s="176" t="s">
        <v>160</v>
      </c>
      <c r="L215" s="40"/>
      <c r="M215" s="181" t="s">
        <v>19</v>
      </c>
      <c r="N215" s="182" t="s">
        <v>44</v>
      </c>
      <c r="O215" s="65"/>
      <c r="P215" s="183">
        <f>O215*H215</f>
        <v>0</v>
      </c>
      <c r="Q215" s="183">
        <v>1E-05</v>
      </c>
      <c r="R215" s="183">
        <f>Q215*H215</f>
        <v>0.0001</v>
      </c>
      <c r="S215" s="183">
        <v>0</v>
      </c>
      <c r="T215" s="184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85" t="s">
        <v>212</v>
      </c>
      <c r="AT215" s="185" t="s">
        <v>156</v>
      </c>
      <c r="AU215" s="185" t="s">
        <v>83</v>
      </c>
      <c r="AY215" s="18" t="s">
        <v>153</v>
      </c>
      <c r="BE215" s="186">
        <f>IF(N215="základní",J215,0)</f>
        <v>0</v>
      </c>
      <c r="BF215" s="186">
        <f>IF(N215="snížená",J215,0)</f>
        <v>0</v>
      </c>
      <c r="BG215" s="186">
        <f>IF(N215="zákl. přenesená",J215,0)</f>
        <v>0</v>
      </c>
      <c r="BH215" s="186">
        <f>IF(N215="sníž. přenesená",J215,0)</f>
        <v>0</v>
      </c>
      <c r="BI215" s="186">
        <f>IF(N215="nulová",J215,0)</f>
        <v>0</v>
      </c>
      <c r="BJ215" s="18" t="s">
        <v>81</v>
      </c>
      <c r="BK215" s="186">
        <f>ROUND(I215*H215,2)</f>
        <v>0</v>
      </c>
      <c r="BL215" s="18" t="s">
        <v>212</v>
      </c>
      <c r="BM215" s="185" t="s">
        <v>861</v>
      </c>
    </row>
    <row r="216" spans="1:47" s="2" customFormat="1" ht="11.25">
      <c r="A216" s="35"/>
      <c r="B216" s="36"/>
      <c r="C216" s="37"/>
      <c r="D216" s="187" t="s">
        <v>163</v>
      </c>
      <c r="E216" s="37"/>
      <c r="F216" s="188" t="s">
        <v>367</v>
      </c>
      <c r="G216" s="37"/>
      <c r="H216" s="37"/>
      <c r="I216" s="189"/>
      <c r="J216" s="37"/>
      <c r="K216" s="37"/>
      <c r="L216" s="40"/>
      <c r="M216" s="190"/>
      <c r="N216" s="191"/>
      <c r="O216" s="65"/>
      <c r="P216" s="65"/>
      <c r="Q216" s="65"/>
      <c r="R216" s="65"/>
      <c r="S216" s="65"/>
      <c r="T216" s="66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T216" s="18" t="s">
        <v>163</v>
      </c>
      <c r="AU216" s="18" t="s">
        <v>83</v>
      </c>
    </row>
    <row r="217" spans="1:65" s="2" customFormat="1" ht="49.15" customHeight="1">
      <c r="A217" s="35"/>
      <c r="B217" s="36"/>
      <c r="C217" s="174" t="s">
        <v>368</v>
      </c>
      <c r="D217" s="174" t="s">
        <v>156</v>
      </c>
      <c r="E217" s="175" t="s">
        <v>754</v>
      </c>
      <c r="F217" s="176" t="s">
        <v>755</v>
      </c>
      <c r="G217" s="177" t="s">
        <v>249</v>
      </c>
      <c r="H217" s="178">
        <v>0.014</v>
      </c>
      <c r="I217" s="179"/>
      <c r="J217" s="180">
        <f>ROUND(I217*H217,2)</f>
        <v>0</v>
      </c>
      <c r="K217" s="176" t="s">
        <v>160</v>
      </c>
      <c r="L217" s="40"/>
      <c r="M217" s="181" t="s">
        <v>19</v>
      </c>
      <c r="N217" s="182" t="s">
        <v>44</v>
      </c>
      <c r="O217" s="65"/>
      <c r="P217" s="183">
        <f>O217*H217</f>
        <v>0</v>
      </c>
      <c r="Q217" s="183">
        <v>0</v>
      </c>
      <c r="R217" s="183">
        <f>Q217*H217</f>
        <v>0</v>
      </c>
      <c r="S217" s="183">
        <v>0</v>
      </c>
      <c r="T217" s="184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185" t="s">
        <v>212</v>
      </c>
      <c r="AT217" s="185" t="s">
        <v>156</v>
      </c>
      <c r="AU217" s="185" t="s">
        <v>83</v>
      </c>
      <c r="AY217" s="18" t="s">
        <v>153</v>
      </c>
      <c r="BE217" s="186">
        <f>IF(N217="základní",J217,0)</f>
        <v>0</v>
      </c>
      <c r="BF217" s="186">
        <f>IF(N217="snížená",J217,0)</f>
        <v>0</v>
      </c>
      <c r="BG217" s="186">
        <f>IF(N217="zákl. přenesená",J217,0)</f>
        <v>0</v>
      </c>
      <c r="BH217" s="186">
        <f>IF(N217="sníž. přenesená",J217,0)</f>
        <v>0</v>
      </c>
      <c r="BI217" s="186">
        <f>IF(N217="nulová",J217,0)</f>
        <v>0</v>
      </c>
      <c r="BJ217" s="18" t="s">
        <v>81</v>
      </c>
      <c r="BK217" s="186">
        <f>ROUND(I217*H217,2)</f>
        <v>0</v>
      </c>
      <c r="BL217" s="18" t="s">
        <v>212</v>
      </c>
      <c r="BM217" s="185" t="s">
        <v>983</v>
      </c>
    </row>
    <row r="218" spans="1:47" s="2" customFormat="1" ht="11.25">
      <c r="A218" s="35"/>
      <c r="B218" s="36"/>
      <c r="C218" s="37"/>
      <c r="D218" s="187" t="s">
        <v>163</v>
      </c>
      <c r="E218" s="37"/>
      <c r="F218" s="188" t="s">
        <v>757</v>
      </c>
      <c r="G218" s="37"/>
      <c r="H218" s="37"/>
      <c r="I218" s="189"/>
      <c r="J218" s="37"/>
      <c r="K218" s="37"/>
      <c r="L218" s="40"/>
      <c r="M218" s="190"/>
      <c r="N218" s="191"/>
      <c r="O218" s="65"/>
      <c r="P218" s="65"/>
      <c r="Q218" s="65"/>
      <c r="R218" s="65"/>
      <c r="S218" s="65"/>
      <c r="T218" s="66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T218" s="18" t="s">
        <v>163</v>
      </c>
      <c r="AU218" s="18" t="s">
        <v>83</v>
      </c>
    </row>
    <row r="219" spans="2:63" s="12" customFormat="1" ht="22.9" customHeight="1">
      <c r="B219" s="158"/>
      <c r="C219" s="159"/>
      <c r="D219" s="160" t="s">
        <v>72</v>
      </c>
      <c r="E219" s="172" t="s">
        <v>373</v>
      </c>
      <c r="F219" s="172" t="s">
        <v>374</v>
      </c>
      <c r="G219" s="159"/>
      <c r="H219" s="159"/>
      <c r="I219" s="162"/>
      <c r="J219" s="173">
        <f>BK219</f>
        <v>0</v>
      </c>
      <c r="K219" s="159"/>
      <c r="L219" s="164"/>
      <c r="M219" s="165"/>
      <c r="N219" s="166"/>
      <c r="O219" s="166"/>
      <c r="P219" s="167">
        <f>SUM(P220:P253)</f>
        <v>0</v>
      </c>
      <c r="Q219" s="166"/>
      <c r="R219" s="167">
        <f>SUM(R220:R253)</f>
        <v>0.08618000000000002</v>
      </c>
      <c r="S219" s="166"/>
      <c r="T219" s="168">
        <f>SUM(T220:T253)</f>
        <v>0.06997</v>
      </c>
      <c r="AR219" s="169" t="s">
        <v>83</v>
      </c>
      <c r="AT219" s="170" t="s">
        <v>72</v>
      </c>
      <c r="AU219" s="170" t="s">
        <v>81</v>
      </c>
      <c r="AY219" s="169" t="s">
        <v>153</v>
      </c>
      <c r="BK219" s="171">
        <f>SUM(BK220:BK253)</f>
        <v>0</v>
      </c>
    </row>
    <row r="220" spans="1:65" s="2" customFormat="1" ht="16.5" customHeight="1">
      <c r="A220" s="35"/>
      <c r="B220" s="36"/>
      <c r="C220" s="174" t="s">
        <v>375</v>
      </c>
      <c r="D220" s="174" t="s">
        <v>156</v>
      </c>
      <c r="E220" s="175" t="s">
        <v>376</v>
      </c>
      <c r="F220" s="176" t="s">
        <v>377</v>
      </c>
      <c r="G220" s="177" t="s">
        <v>211</v>
      </c>
      <c r="H220" s="178">
        <v>2</v>
      </c>
      <c r="I220" s="179"/>
      <c r="J220" s="180">
        <f>ROUND(I220*H220,2)</f>
        <v>0</v>
      </c>
      <c r="K220" s="176" t="s">
        <v>160</v>
      </c>
      <c r="L220" s="40"/>
      <c r="M220" s="181" t="s">
        <v>19</v>
      </c>
      <c r="N220" s="182" t="s">
        <v>44</v>
      </c>
      <c r="O220" s="65"/>
      <c r="P220" s="183">
        <f>O220*H220</f>
        <v>0</v>
      </c>
      <c r="Q220" s="183">
        <v>0</v>
      </c>
      <c r="R220" s="183">
        <f>Q220*H220</f>
        <v>0</v>
      </c>
      <c r="S220" s="183">
        <v>0.00049</v>
      </c>
      <c r="T220" s="184">
        <f>S220*H220</f>
        <v>0.00098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85" t="s">
        <v>212</v>
      </c>
      <c r="AT220" s="185" t="s">
        <v>156</v>
      </c>
      <c r="AU220" s="185" t="s">
        <v>83</v>
      </c>
      <c r="AY220" s="18" t="s">
        <v>153</v>
      </c>
      <c r="BE220" s="186">
        <f>IF(N220="základní",J220,0)</f>
        <v>0</v>
      </c>
      <c r="BF220" s="186">
        <f>IF(N220="snížená",J220,0)</f>
        <v>0</v>
      </c>
      <c r="BG220" s="186">
        <f>IF(N220="zákl. přenesená",J220,0)</f>
        <v>0</v>
      </c>
      <c r="BH220" s="186">
        <f>IF(N220="sníž. přenesená",J220,0)</f>
        <v>0</v>
      </c>
      <c r="BI220" s="186">
        <f>IF(N220="nulová",J220,0)</f>
        <v>0</v>
      </c>
      <c r="BJ220" s="18" t="s">
        <v>81</v>
      </c>
      <c r="BK220" s="186">
        <f>ROUND(I220*H220,2)</f>
        <v>0</v>
      </c>
      <c r="BL220" s="18" t="s">
        <v>212</v>
      </c>
      <c r="BM220" s="185" t="s">
        <v>863</v>
      </c>
    </row>
    <row r="221" spans="1:47" s="2" customFormat="1" ht="11.25">
      <c r="A221" s="35"/>
      <c r="B221" s="36"/>
      <c r="C221" s="37"/>
      <c r="D221" s="187" t="s">
        <v>163</v>
      </c>
      <c r="E221" s="37"/>
      <c r="F221" s="188" t="s">
        <v>379</v>
      </c>
      <c r="G221" s="37"/>
      <c r="H221" s="37"/>
      <c r="I221" s="189"/>
      <c r="J221" s="37"/>
      <c r="K221" s="37"/>
      <c r="L221" s="40"/>
      <c r="M221" s="190"/>
      <c r="N221" s="191"/>
      <c r="O221" s="65"/>
      <c r="P221" s="65"/>
      <c r="Q221" s="65"/>
      <c r="R221" s="65"/>
      <c r="S221" s="65"/>
      <c r="T221" s="66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T221" s="18" t="s">
        <v>163</v>
      </c>
      <c r="AU221" s="18" t="s">
        <v>83</v>
      </c>
    </row>
    <row r="222" spans="1:65" s="2" customFormat="1" ht="16.5" customHeight="1">
      <c r="A222" s="35"/>
      <c r="B222" s="36"/>
      <c r="C222" s="174" t="s">
        <v>381</v>
      </c>
      <c r="D222" s="174" t="s">
        <v>156</v>
      </c>
      <c r="E222" s="175" t="s">
        <v>382</v>
      </c>
      <c r="F222" s="176" t="s">
        <v>383</v>
      </c>
      <c r="G222" s="177" t="s">
        <v>384</v>
      </c>
      <c r="H222" s="178">
        <v>2</v>
      </c>
      <c r="I222" s="179"/>
      <c r="J222" s="180">
        <f>ROUND(I222*H222,2)</f>
        <v>0</v>
      </c>
      <c r="K222" s="176" t="s">
        <v>160</v>
      </c>
      <c r="L222" s="40"/>
      <c r="M222" s="181" t="s">
        <v>19</v>
      </c>
      <c r="N222" s="182" t="s">
        <v>44</v>
      </c>
      <c r="O222" s="65"/>
      <c r="P222" s="183">
        <f>O222*H222</f>
        <v>0</v>
      </c>
      <c r="Q222" s="183">
        <v>0</v>
      </c>
      <c r="R222" s="183">
        <f>Q222*H222</f>
        <v>0</v>
      </c>
      <c r="S222" s="183">
        <v>0.00156</v>
      </c>
      <c r="T222" s="184">
        <f>S222*H222</f>
        <v>0.00312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85" t="s">
        <v>212</v>
      </c>
      <c r="AT222" s="185" t="s">
        <v>156</v>
      </c>
      <c r="AU222" s="185" t="s">
        <v>83</v>
      </c>
      <c r="AY222" s="18" t="s">
        <v>153</v>
      </c>
      <c r="BE222" s="186">
        <f>IF(N222="základní",J222,0)</f>
        <v>0</v>
      </c>
      <c r="BF222" s="186">
        <f>IF(N222="snížená",J222,0)</f>
        <v>0</v>
      </c>
      <c r="BG222" s="186">
        <f>IF(N222="zákl. přenesená",J222,0)</f>
        <v>0</v>
      </c>
      <c r="BH222" s="186">
        <f>IF(N222="sníž. přenesená",J222,0)</f>
        <v>0</v>
      </c>
      <c r="BI222" s="186">
        <f>IF(N222="nulová",J222,0)</f>
        <v>0</v>
      </c>
      <c r="BJ222" s="18" t="s">
        <v>81</v>
      </c>
      <c r="BK222" s="186">
        <f>ROUND(I222*H222,2)</f>
        <v>0</v>
      </c>
      <c r="BL222" s="18" t="s">
        <v>212</v>
      </c>
      <c r="BM222" s="185" t="s">
        <v>864</v>
      </c>
    </row>
    <row r="223" spans="1:47" s="2" customFormat="1" ht="11.25">
      <c r="A223" s="35"/>
      <c r="B223" s="36"/>
      <c r="C223" s="37"/>
      <c r="D223" s="187" t="s">
        <v>163</v>
      </c>
      <c r="E223" s="37"/>
      <c r="F223" s="188" t="s">
        <v>386</v>
      </c>
      <c r="G223" s="37"/>
      <c r="H223" s="37"/>
      <c r="I223" s="189"/>
      <c r="J223" s="37"/>
      <c r="K223" s="37"/>
      <c r="L223" s="40"/>
      <c r="M223" s="190"/>
      <c r="N223" s="191"/>
      <c r="O223" s="65"/>
      <c r="P223" s="65"/>
      <c r="Q223" s="65"/>
      <c r="R223" s="65"/>
      <c r="S223" s="65"/>
      <c r="T223" s="66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T223" s="18" t="s">
        <v>163</v>
      </c>
      <c r="AU223" s="18" t="s">
        <v>83</v>
      </c>
    </row>
    <row r="224" spans="1:65" s="2" customFormat="1" ht="16.5" customHeight="1">
      <c r="A224" s="35"/>
      <c r="B224" s="36"/>
      <c r="C224" s="174" t="s">
        <v>387</v>
      </c>
      <c r="D224" s="174" t="s">
        <v>156</v>
      </c>
      <c r="E224" s="175" t="s">
        <v>388</v>
      </c>
      <c r="F224" s="176" t="s">
        <v>389</v>
      </c>
      <c r="G224" s="177" t="s">
        <v>211</v>
      </c>
      <c r="H224" s="178">
        <v>1</v>
      </c>
      <c r="I224" s="179"/>
      <c r="J224" s="180">
        <f>ROUND(I224*H224,2)</f>
        <v>0</v>
      </c>
      <c r="K224" s="176" t="s">
        <v>160</v>
      </c>
      <c r="L224" s="40"/>
      <c r="M224" s="181" t="s">
        <v>19</v>
      </c>
      <c r="N224" s="182" t="s">
        <v>44</v>
      </c>
      <c r="O224" s="65"/>
      <c r="P224" s="183">
        <f>O224*H224</f>
        <v>0</v>
      </c>
      <c r="Q224" s="183">
        <v>0</v>
      </c>
      <c r="R224" s="183">
        <f>Q224*H224</f>
        <v>0</v>
      </c>
      <c r="S224" s="183">
        <v>0.00762</v>
      </c>
      <c r="T224" s="184">
        <f>S224*H224</f>
        <v>0.00762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85" t="s">
        <v>212</v>
      </c>
      <c r="AT224" s="185" t="s">
        <v>156</v>
      </c>
      <c r="AU224" s="185" t="s">
        <v>83</v>
      </c>
      <c r="AY224" s="18" t="s">
        <v>153</v>
      </c>
      <c r="BE224" s="186">
        <f>IF(N224="základní",J224,0)</f>
        <v>0</v>
      </c>
      <c r="BF224" s="186">
        <f>IF(N224="snížená",J224,0)</f>
        <v>0</v>
      </c>
      <c r="BG224" s="186">
        <f>IF(N224="zákl. přenesená",J224,0)</f>
        <v>0</v>
      </c>
      <c r="BH224" s="186">
        <f>IF(N224="sníž. přenesená",J224,0)</f>
        <v>0</v>
      </c>
      <c r="BI224" s="186">
        <f>IF(N224="nulová",J224,0)</f>
        <v>0</v>
      </c>
      <c r="BJ224" s="18" t="s">
        <v>81</v>
      </c>
      <c r="BK224" s="186">
        <f>ROUND(I224*H224,2)</f>
        <v>0</v>
      </c>
      <c r="BL224" s="18" t="s">
        <v>212</v>
      </c>
      <c r="BM224" s="185" t="s">
        <v>865</v>
      </c>
    </row>
    <row r="225" spans="1:47" s="2" customFormat="1" ht="11.25">
      <c r="A225" s="35"/>
      <c r="B225" s="36"/>
      <c r="C225" s="37"/>
      <c r="D225" s="187" t="s">
        <v>163</v>
      </c>
      <c r="E225" s="37"/>
      <c r="F225" s="188" t="s">
        <v>391</v>
      </c>
      <c r="G225" s="37"/>
      <c r="H225" s="37"/>
      <c r="I225" s="189"/>
      <c r="J225" s="37"/>
      <c r="K225" s="37"/>
      <c r="L225" s="40"/>
      <c r="M225" s="190"/>
      <c r="N225" s="191"/>
      <c r="O225" s="65"/>
      <c r="P225" s="65"/>
      <c r="Q225" s="65"/>
      <c r="R225" s="65"/>
      <c r="S225" s="65"/>
      <c r="T225" s="66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T225" s="18" t="s">
        <v>163</v>
      </c>
      <c r="AU225" s="18" t="s">
        <v>83</v>
      </c>
    </row>
    <row r="226" spans="1:65" s="2" customFormat="1" ht="24.2" customHeight="1">
      <c r="A226" s="35"/>
      <c r="B226" s="36"/>
      <c r="C226" s="174" t="s">
        <v>392</v>
      </c>
      <c r="D226" s="174" t="s">
        <v>156</v>
      </c>
      <c r="E226" s="175" t="s">
        <v>393</v>
      </c>
      <c r="F226" s="176" t="s">
        <v>394</v>
      </c>
      <c r="G226" s="177" t="s">
        <v>384</v>
      </c>
      <c r="H226" s="178">
        <v>1</v>
      </c>
      <c r="I226" s="179"/>
      <c r="J226" s="180">
        <f>ROUND(I226*H226,2)</f>
        <v>0</v>
      </c>
      <c r="K226" s="176" t="s">
        <v>160</v>
      </c>
      <c r="L226" s="40"/>
      <c r="M226" s="181" t="s">
        <v>19</v>
      </c>
      <c r="N226" s="182" t="s">
        <v>44</v>
      </c>
      <c r="O226" s="65"/>
      <c r="P226" s="183">
        <f>O226*H226</f>
        <v>0</v>
      </c>
      <c r="Q226" s="183">
        <v>0</v>
      </c>
      <c r="R226" s="183">
        <f>Q226*H226</f>
        <v>0</v>
      </c>
      <c r="S226" s="183">
        <v>0.01933</v>
      </c>
      <c r="T226" s="184">
        <f>S226*H226</f>
        <v>0.01933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85" t="s">
        <v>212</v>
      </c>
      <c r="AT226" s="185" t="s">
        <v>156</v>
      </c>
      <c r="AU226" s="185" t="s">
        <v>83</v>
      </c>
      <c r="AY226" s="18" t="s">
        <v>153</v>
      </c>
      <c r="BE226" s="186">
        <f>IF(N226="základní",J226,0)</f>
        <v>0</v>
      </c>
      <c r="BF226" s="186">
        <f>IF(N226="snížená",J226,0)</f>
        <v>0</v>
      </c>
      <c r="BG226" s="186">
        <f>IF(N226="zákl. přenesená",J226,0)</f>
        <v>0</v>
      </c>
      <c r="BH226" s="186">
        <f>IF(N226="sníž. přenesená",J226,0)</f>
        <v>0</v>
      </c>
      <c r="BI226" s="186">
        <f>IF(N226="nulová",J226,0)</f>
        <v>0</v>
      </c>
      <c r="BJ226" s="18" t="s">
        <v>81</v>
      </c>
      <c r="BK226" s="186">
        <f>ROUND(I226*H226,2)</f>
        <v>0</v>
      </c>
      <c r="BL226" s="18" t="s">
        <v>212</v>
      </c>
      <c r="BM226" s="185" t="s">
        <v>866</v>
      </c>
    </row>
    <row r="227" spans="1:47" s="2" customFormat="1" ht="11.25">
      <c r="A227" s="35"/>
      <c r="B227" s="36"/>
      <c r="C227" s="37"/>
      <c r="D227" s="187" t="s">
        <v>163</v>
      </c>
      <c r="E227" s="37"/>
      <c r="F227" s="188" t="s">
        <v>396</v>
      </c>
      <c r="G227" s="37"/>
      <c r="H227" s="37"/>
      <c r="I227" s="189"/>
      <c r="J227" s="37"/>
      <c r="K227" s="37"/>
      <c r="L227" s="40"/>
      <c r="M227" s="190"/>
      <c r="N227" s="191"/>
      <c r="O227" s="65"/>
      <c r="P227" s="65"/>
      <c r="Q227" s="65"/>
      <c r="R227" s="65"/>
      <c r="S227" s="65"/>
      <c r="T227" s="66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T227" s="18" t="s">
        <v>163</v>
      </c>
      <c r="AU227" s="18" t="s">
        <v>83</v>
      </c>
    </row>
    <row r="228" spans="1:65" s="2" customFormat="1" ht="21.75" customHeight="1">
      <c r="A228" s="35"/>
      <c r="B228" s="36"/>
      <c r="C228" s="174" t="s">
        <v>397</v>
      </c>
      <c r="D228" s="174" t="s">
        <v>156</v>
      </c>
      <c r="E228" s="175" t="s">
        <v>398</v>
      </c>
      <c r="F228" s="176" t="s">
        <v>399</v>
      </c>
      <c r="G228" s="177" t="s">
        <v>384</v>
      </c>
      <c r="H228" s="178">
        <v>2</v>
      </c>
      <c r="I228" s="179"/>
      <c r="J228" s="180">
        <f>ROUND(I228*H228,2)</f>
        <v>0</v>
      </c>
      <c r="K228" s="176" t="s">
        <v>160</v>
      </c>
      <c r="L228" s="40"/>
      <c r="M228" s="181" t="s">
        <v>19</v>
      </c>
      <c r="N228" s="182" t="s">
        <v>44</v>
      </c>
      <c r="O228" s="65"/>
      <c r="P228" s="183">
        <f>O228*H228</f>
        <v>0</v>
      </c>
      <c r="Q228" s="183">
        <v>0</v>
      </c>
      <c r="R228" s="183">
        <f>Q228*H228</f>
        <v>0</v>
      </c>
      <c r="S228" s="183">
        <v>0.01946</v>
      </c>
      <c r="T228" s="184">
        <f>S228*H228</f>
        <v>0.03892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85" t="s">
        <v>212</v>
      </c>
      <c r="AT228" s="185" t="s">
        <v>156</v>
      </c>
      <c r="AU228" s="185" t="s">
        <v>83</v>
      </c>
      <c r="AY228" s="18" t="s">
        <v>153</v>
      </c>
      <c r="BE228" s="186">
        <f>IF(N228="základní",J228,0)</f>
        <v>0</v>
      </c>
      <c r="BF228" s="186">
        <f>IF(N228="snížená",J228,0)</f>
        <v>0</v>
      </c>
      <c r="BG228" s="186">
        <f>IF(N228="zákl. přenesená",J228,0)</f>
        <v>0</v>
      </c>
      <c r="BH228" s="186">
        <f>IF(N228="sníž. přenesená",J228,0)</f>
        <v>0</v>
      </c>
      <c r="BI228" s="186">
        <f>IF(N228="nulová",J228,0)</f>
        <v>0</v>
      </c>
      <c r="BJ228" s="18" t="s">
        <v>81</v>
      </c>
      <c r="BK228" s="186">
        <f>ROUND(I228*H228,2)</f>
        <v>0</v>
      </c>
      <c r="BL228" s="18" t="s">
        <v>212</v>
      </c>
      <c r="BM228" s="185" t="s">
        <v>867</v>
      </c>
    </row>
    <row r="229" spans="1:47" s="2" customFormat="1" ht="11.25">
      <c r="A229" s="35"/>
      <c r="B229" s="36"/>
      <c r="C229" s="37"/>
      <c r="D229" s="187" t="s">
        <v>163</v>
      </c>
      <c r="E229" s="37"/>
      <c r="F229" s="188" t="s">
        <v>401</v>
      </c>
      <c r="G229" s="37"/>
      <c r="H229" s="37"/>
      <c r="I229" s="189"/>
      <c r="J229" s="37"/>
      <c r="K229" s="37"/>
      <c r="L229" s="40"/>
      <c r="M229" s="190"/>
      <c r="N229" s="191"/>
      <c r="O229" s="65"/>
      <c r="P229" s="65"/>
      <c r="Q229" s="65"/>
      <c r="R229" s="65"/>
      <c r="S229" s="65"/>
      <c r="T229" s="66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T229" s="18" t="s">
        <v>163</v>
      </c>
      <c r="AU229" s="18" t="s">
        <v>83</v>
      </c>
    </row>
    <row r="230" spans="1:65" s="2" customFormat="1" ht="24.2" customHeight="1">
      <c r="A230" s="35"/>
      <c r="B230" s="36"/>
      <c r="C230" s="174" t="s">
        <v>402</v>
      </c>
      <c r="D230" s="174" t="s">
        <v>156</v>
      </c>
      <c r="E230" s="175" t="s">
        <v>403</v>
      </c>
      <c r="F230" s="176" t="s">
        <v>404</v>
      </c>
      <c r="G230" s="177" t="s">
        <v>384</v>
      </c>
      <c r="H230" s="178">
        <v>5</v>
      </c>
      <c r="I230" s="179"/>
      <c r="J230" s="180">
        <f>ROUND(I230*H230,2)</f>
        <v>0</v>
      </c>
      <c r="K230" s="176" t="s">
        <v>160</v>
      </c>
      <c r="L230" s="40"/>
      <c r="M230" s="181" t="s">
        <v>19</v>
      </c>
      <c r="N230" s="182" t="s">
        <v>44</v>
      </c>
      <c r="O230" s="65"/>
      <c r="P230" s="183">
        <f>O230*H230</f>
        <v>0</v>
      </c>
      <c r="Q230" s="183">
        <v>0.00024</v>
      </c>
      <c r="R230" s="183">
        <f>Q230*H230</f>
        <v>0.0012000000000000001</v>
      </c>
      <c r="S230" s="183">
        <v>0</v>
      </c>
      <c r="T230" s="184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185" t="s">
        <v>212</v>
      </c>
      <c r="AT230" s="185" t="s">
        <v>156</v>
      </c>
      <c r="AU230" s="185" t="s">
        <v>83</v>
      </c>
      <c r="AY230" s="18" t="s">
        <v>153</v>
      </c>
      <c r="BE230" s="186">
        <f>IF(N230="základní",J230,0)</f>
        <v>0</v>
      </c>
      <c r="BF230" s="186">
        <f>IF(N230="snížená",J230,0)</f>
        <v>0</v>
      </c>
      <c r="BG230" s="186">
        <f>IF(N230="zákl. přenesená",J230,0)</f>
        <v>0</v>
      </c>
      <c r="BH230" s="186">
        <f>IF(N230="sníž. přenesená",J230,0)</f>
        <v>0</v>
      </c>
      <c r="BI230" s="186">
        <f>IF(N230="nulová",J230,0)</f>
        <v>0</v>
      </c>
      <c r="BJ230" s="18" t="s">
        <v>81</v>
      </c>
      <c r="BK230" s="186">
        <f>ROUND(I230*H230,2)</f>
        <v>0</v>
      </c>
      <c r="BL230" s="18" t="s">
        <v>212</v>
      </c>
      <c r="BM230" s="185" t="s">
        <v>868</v>
      </c>
    </row>
    <row r="231" spans="1:47" s="2" customFormat="1" ht="11.25">
      <c r="A231" s="35"/>
      <c r="B231" s="36"/>
      <c r="C231" s="37"/>
      <c r="D231" s="187" t="s">
        <v>163</v>
      </c>
      <c r="E231" s="37"/>
      <c r="F231" s="188" t="s">
        <v>406</v>
      </c>
      <c r="G231" s="37"/>
      <c r="H231" s="37"/>
      <c r="I231" s="189"/>
      <c r="J231" s="37"/>
      <c r="K231" s="37"/>
      <c r="L231" s="40"/>
      <c r="M231" s="190"/>
      <c r="N231" s="191"/>
      <c r="O231" s="65"/>
      <c r="P231" s="65"/>
      <c r="Q231" s="65"/>
      <c r="R231" s="65"/>
      <c r="S231" s="65"/>
      <c r="T231" s="66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T231" s="18" t="s">
        <v>163</v>
      </c>
      <c r="AU231" s="18" t="s">
        <v>83</v>
      </c>
    </row>
    <row r="232" spans="1:65" s="2" customFormat="1" ht="24.2" customHeight="1">
      <c r="A232" s="35"/>
      <c r="B232" s="36"/>
      <c r="C232" s="215" t="s">
        <v>408</v>
      </c>
      <c r="D232" s="215" t="s">
        <v>298</v>
      </c>
      <c r="E232" s="216" t="s">
        <v>409</v>
      </c>
      <c r="F232" s="217" t="s">
        <v>410</v>
      </c>
      <c r="G232" s="218" t="s">
        <v>205</v>
      </c>
      <c r="H232" s="219">
        <v>2.5</v>
      </c>
      <c r="I232" s="220"/>
      <c r="J232" s="221">
        <f>ROUND(I232*H232,2)</f>
        <v>0</v>
      </c>
      <c r="K232" s="217" t="s">
        <v>160</v>
      </c>
      <c r="L232" s="222"/>
      <c r="M232" s="223" t="s">
        <v>19</v>
      </c>
      <c r="N232" s="224" t="s">
        <v>44</v>
      </c>
      <c r="O232" s="65"/>
      <c r="P232" s="183">
        <f>O232*H232</f>
        <v>0</v>
      </c>
      <c r="Q232" s="183">
        <v>0.00018</v>
      </c>
      <c r="R232" s="183">
        <f>Q232*H232</f>
        <v>0.00045000000000000004</v>
      </c>
      <c r="S232" s="183">
        <v>0</v>
      </c>
      <c r="T232" s="184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185" t="s">
        <v>302</v>
      </c>
      <c r="AT232" s="185" t="s">
        <v>298</v>
      </c>
      <c r="AU232" s="185" t="s">
        <v>83</v>
      </c>
      <c r="AY232" s="18" t="s">
        <v>153</v>
      </c>
      <c r="BE232" s="186">
        <f>IF(N232="základní",J232,0)</f>
        <v>0</v>
      </c>
      <c r="BF232" s="186">
        <f>IF(N232="snížená",J232,0)</f>
        <v>0</v>
      </c>
      <c r="BG232" s="186">
        <f>IF(N232="zákl. přenesená",J232,0)</f>
        <v>0</v>
      </c>
      <c r="BH232" s="186">
        <f>IF(N232="sníž. přenesená",J232,0)</f>
        <v>0</v>
      </c>
      <c r="BI232" s="186">
        <f>IF(N232="nulová",J232,0)</f>
        <v>0</v>
      </c>
      <c r="BJ232" s="18" t="s">
        <v>81</v>
      </c>
      <c r="BK232" s="186">
        <f>ROUND(I232*H232,2)</f>
        <v>0</v>
      </c>
      <c r="BL232" s="18" t="s">
        <v>212</v>
      </c>
      <c r="BM232" s="185" t="s">
        <v>869</v>
      </c>
    </row>
    <row r="233" spans="1:65" s="2" customFormat="1" ht="37.9" customHeight="1">
      <c r="A233" s="35"/>
      <c r="B233" s="36"/>
      <c r="C233" s="174" t="s">
        <v>412</v>
      </c>
      <c r="D233" s="174" t="s">
        <v>156</v>
      </c>
      <c r="E233" s="175" t="s">
        <v>413</v>
      </c>
      <c r="F233" s="176" t="s">
        <v>414</v>
      </c>
      <c r="G233" s="177" t="s">
        <v>384</v>
      </c>
      <c r="H233" s="178">
        <v>1</v>
      </c>
      <c r="I233" s="179"/>
      <c r="J233" s="180">
        <f>ROUND(I233*H233,2)</f>
        <v>0</v>
      </c>
      <c r="K233" s="176" t="s">
        <v>160</v>
      </c>
      <c r="L233" s="40"/>
      <c r="M233" s="181" t="s">
        <v>19</v>
      </c>
      <c r="N233" s="182" t="s">
        <v>44</v>
      </c>
      <c r="O233" s="65"/>
      <c r="P233" s="183">
        <f>O233*H233</f>
        <v>0</v>
      </c>
      <c r="Q233" s="183">
        <v>0.01387</v>
      </c>
      <c r="R233" s="183">
        <f>Q233*H233</f>
        <v>0.01387</v>
      </c>
      <c r="S233" s="183">
        <v>0</v>
      </c>
      <c r="T233" s="184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185" t="s">
        <v>212</v>
      </c>
      <c r="AT233" s="185" t="s">
        <v>156</v>
      </c>
      <c r="AU233" s="185" t="s">
        <v>83</v>
      </c>
      <c r="AY233" s="18" t="s">
        <v>153</v>
      </c>
      <c r="BE233" s="186">
        <f>IF(N233="základní",J233,0)</f>
        <v>0</v>
      </c>
      <c r="BF233" s="186">
        <f>IF(N233="snížená",J233,0)</f>
        <v>0</v>
      </c>
      <c r="BG233" s="186">
        <f>IF(N233="zákl. přenesená",J233,0)</f>
        <v>0</v>
      </c>
      <c r="BH233" s="186">
        <f>IF(N233="sníž. přenesená",J233,0)</f>
        <v>0</v>
      </c>
      <c r="BI233" s="186">
        <f>IF(N233="nulová",J233,0)</f>
        <v>0</v>
      </c>
      <c r="BJ233" s="18" t="s">
        <v>81</v>
      </c>
      <c r="BK233" s="186">
        <f>ROUND(I233*H233,2)</f>
        <v>0</v>
      </c>
      <c r="BL233" s="18" t="s">
        <v>212</v>
      </c>
      <c r="BM233" s="185" t="s">
        <v>870</v>
      </c>
    </row>
    <row r="234" spans="1:47" s="2" customFormat="1" ht="11.25">
      <c r="A234" s="35"/>
      <c r="B234" s="36"/>
      <c r="C234" s="37"/>
      <c r="D234" s="187" t="s">
        <v>163</v>
      </c>
      <c r="E234" s="37"/>
      <c r="F234" s="188" t="s">
        <v>416</v>
      </c>
      <c r="G234" s="37"/>
      <c r="H234" s="37"/>
      <c r="I234" s="189"/>
      <c r="J234" s="37"/>
      <c r="K234" s="37"/>
      <c r="L234" s="40"/>
      <c r="M234" s="190"/>
      <c r="N234" s="191"/>
      <c r="O234" s="65"/>
      <c r="P234" s="65"/>
      <c r="Q234" s="65"/>
      <c r="R234" s="65"/>
      <c r="S234" s="65"/>
      <c r="T234" s="66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T234" s="18" t="s">
        <v>163</v>
      </c>
      <c r="AU234" s="18" t="s">
        <v>83</v>
      </c>
    </row>
    <row r="235" spans="1:65" s="2" customFormat="1" ht="24.2" customHeight="1">
      <c r="A235" s="35"/>
      <c r="B235" s="36"/>
      <c r="C235" s="174" t="s">
        <v>417</v>
      </c>
      <c r="D235" s="174" t="s">
        <v>156</v>
      </c>
      <c r="E235" s="175" t="s">
        <v>418</v>
      </c>
      <c r="F235" s="176" t="s">
        <v>419</v>
      </c>
      <c r="G235" s="177" t="s">
        <v>211</v>
      </c>
      <c r="H235" s="178">
        <v>1</v>
      </c>
      <c r="I235" s="179"/>
      <c r="J235" s="180">
        <f>ROUND(I235*H235,2)</f>
        <v>0</v>
      </c>
      <c r="K235" s="176" t="s">
        <v>160</v>
      </c>
      <c r="L235" s="40"/>
      <c r="M235" s="181" t="s">
        <v>19</v>
      </c>
      <c r="N235" s="182" t="s">
        <v>44</v>
      </c>
      <c r="O235" s="65"/>
      <c r="P235" s="183">
        <f>O235*H235</f>
        <v>0</v>
      </c>
      <c r="Q235" s="183">
        <v>0</v>
      </c>
      <c r="R235" s="183">
        <f>Q235*H235</f>
        <v>0</v>
      </c>
      <c r="S235" s="183">
        <v>0</v>
      </c>
      <c r="T235" s="184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185" t="s">
        <v>212</v>
      </c>
      <c r="AT235" s="185" t="s">
        <v>156</v>
      </c>
      <c r="AU235" s="185" t="s">
        <v>83</v>
      </c>
      <c r="AY235" s="18" t="s">
        <v>153</v>
      </c>
      <c r="BE235" s="186">
        <f>IF(N235="základní",J235,0)</f>
        <v>0</v>
      </c>
      <c r="BF235" s="186">
        <f>IF(N235="snížená",J235,0)</f>
        <v>0</v>
      </c>
      <c r="BG235" s="186">
        <f>IF(N235="zákl. přenesená",J235,0)</f>
        <v>0</v>
      </c>
      <c r="BH235" s="186">
        <f>IF(N235="sníž. přenesená",J235,0)</f>
        <v>0</v>
      </c>
      <c r="BI235" s="186">
        <f>IF(N235="nulová",J235,0)</f>
        <v>0</v>
      </c>
      <c r="BJ235" s="18" t="s">
        <v>81</v>
      </c>
      <c r="BK235" s="186">
        <f>ROUND(I235*H235,2)</f>
        <v>0</v>
      </c>
      <c r="BL235" s="18" t="s">
        <v>212</v>
      </c>
      <c r="BM235" s="185" t="s">
        <v>871</v>
      </c>
    </row>
    <row r="236" spans="1:47" s="2" customFormat="1" ht="11.25">
      <c r="A236" s="35"/>
      <c r="B236" s="36"/>
      <c r="C236" s="37"/>
      <c r="D236" s="187" t="s">
        <v>163</v>
      </c>
      <c r="E236" s="37"/>
      <c r="F236" s="188" t="s">
        <v>421</v>
      </c>
      <c r="G236" s="37"/>
      <c r="H236" s="37"/>
      <c r="I236" s="189"/>
      <c r="J236" s="37"/>
      <c r="K236" s="37"/>
      <c r="L236" s="40"/>
      <c r="M236" s="190"/>
      <c r="N236" s="191"/>
      <c r="O236" s="65"/>
      <c r="P236" s="65"/>
      <c r="Q236" s="65"/>
      <c r="R236" s="65"/>
      <c r="S236" s="65"/>
      <c r="T236" s="66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T236" s="18" t="s">
        <v>163</v>
      </c>
      <c r="AU236" s="18" t="s">
        <v>83</v>
      </c>
    </row>
    <row r="237" spans="1:65" s="2" customFormat="1" ht="16.5" customHeight="1">
      <c r="A237" s="35"/>
      <c r="B237" s="36"/>
      <c r="C237" s="215" t="s">
        <v>422</v>
      </c>
      <c r="D237" s="215" t="s">
        <v>298</v>
      </c>
      <c r="E237" s="216" t="s">
        <v>423</v>
      </c>
      <c r="F237" s="217" t="s">
        <v>424</v>
      </c>
      <c r="G237" s="218" t="s">
        <v>211</v>
      </c>
      <c r="H237" s="219">
        <v>1</v>
      </c>
      <c r="I237" s="220"/>
      <c r="J237" s="221">
        <f>ROUND(I237*H237,2)</f>
        <v>0</v>
      </c>
      <c r="K237" s="217" t="s">
        <v>160</v>
      </c>
      <c r="L237" s="222"/>
      <c r="M237" s="223" t="s">
        <v>19</v>
      </c>
      <c r="N237" s="224" t="s">
        <v>44</v>
      </c>
      <c r="O237" s="65"/>
      <c r="P237" s="183">
        <f>O237*H237</f>
        <v>0</v>
      </c>
      <c r="Q237" s="183">
        <v>0.0024</v>
      </c>
      <c r="R237" s="183">
        <f>Q237*H237</f>
        <v>0.0024</v>
      </c>
      <c r="S237" s="183">
        <v>0</v>
      </c>
      <c r="T237" s="184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185" t="s">
        <v>302</v>
      </c>
      <c r="AT237" s="185" t="s">
        <v>298</v>
      </c>
      <c r="AU237" s="185" t="s">
        <v>83</v>
      </c>
      <c r="AY237" s="18" t="s">
        <v>153</v>
      </c>
      <c r="BE237" s="186">
        <f>IF(N237="základní",J237,0)</f>
        <v>0</v>
      </c>
      <c r="BF237" s="186">
        <f>IF(N237="snížená",J237,0)</f>
        <v>0</v>
      </c>
      <c r="BG237" s="186">
        <f>IF(N237="zákl. přenesená",J237,0)</f>
        <v>0</v>
      </c>
      <c r="BH237" s="186">
        <f>IF(N237="sníž. přenesená",J237,0)</f>
        <v>0</v>
      </c>
      <c r="BI237" s="186">
        <f>IF(N237="nulová",J237,0)</f>
        <v>0</v>
      </c>
      <c r="BJ237" s="18" t="s">
        <v>81</v>
      </c>
      <c r="BK237" s="186">
        <f>ROUND(I237*H237,2)</f>
        <v>0</v>
      </c>
      <c r="BL237" s="18" t="s">
        <v>212</v>
      </c>
      <c r="BM237" s="185" t="s">
        <v>872</v>
      </c>
    </row>
    <row r="238" spans="1:65" s="2" customFormat="1" ht="16.5" customHeight="1">
      <c r="A238" s="35"/>
      <c r="B238" s="36"/>
      <c r="C238" s="174" t="s">
        <v>426</v>
      </c>
      <c r="D238" s="174" t="s">
        <v>156</v>
      </c>
      <c r="E238" s="175" t="s">
        <v>427</v>
      </c>
      <c r="F238" s="176" t="s">
        <v>428</v>
      </c>
      <c r="G238" s="177" t="s">
        <v>384</v>
      </c>
      <c r="H238" s="178">
        <v>1</v>
      </c>
      <c r="I238" s="179"/>
      <c r="J238" s="180">
        <f>ROUND(I238*H238,2)</f>
        <v>0</v>
      </c>
      <c r="K238" s="176" t="s">
        <v>160</v>
      </c>
      <c r="L238" s="40"/>
      <c r="M238" s="181" t="s">
        <v>19</v>
      </c>
      <c r="N238" s="182" t="s">
        <v>44</v>
      </c>
      <c r="O238" s="65"/>
      <c r="P238" s="183">
        <f>O238*H238</f>
        <v>0</v>
      </c>
      <c r="Q238" s="183">
        <v>0.00583</v>
      </c>
      <c r="R238" s="183">
        <f>Q238*H238</f>
        <v>0.00583</v>
      </c>
      <c r="S238" s="183">
        <v>0</v>
      </c>
      <c r="T238" s="184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185" t="s">
        <v>212</v>
      </c>
      <c r="AT238" s="185" t="s">
        <v>156</v>
      </c>
      <c r="AU238" s="185" t="s">
        <v>83</v>
      </c>
      <c r="AY238" s="18" t="s">
        <v>153</v>
      </c>
      <c r="BE238" s="186">
        <f>IF(N238="základní",J238,0)</f>
        <v>0</v>
      </c>
      <c r="BF238" s="186">
        <f>IF(N238="snížená",J238,0)</f>
        <v>0</v>
      </c>
      <c r="BG238" s="186">
        <f>IF(N238="zákl. přenesená",J238,0)</f>
        <v>0</v>
      </c>
      <c r="BH238" s="186">
        <f>IF(N238="sníž. přenesená",J238,0)</f>
        <v>0</v>
      </c>
      <c r="BI238" s="186">
        <f>IF(N238="nulová",J238,0)</f>
        <v>0</v>
      </c>
      <c r="BJ238" s="18" t="s">
        <v>81</v>
      </c>
      <c r="BK238" s="186">
        <f>ROUND(I238*H238,2)</f>
        <v>0</v>
      </c>
      <c r="BL238" s="18" t="s">
        <v>212</v>
      </c>
      <c r="BM238" s="185" t="s">
        <v>873</v>
      </c>
    </row>
    <row r="239" spans="1:47" s="2" customFormat="1" ht="11.25">
      <c r="A239" s="35"/>
      <c r="B239" s="36"/>
      <c r="C239" s="37"/>
      <c r="D239" s="187" t="s">
        <v>163</v>
      </c>
      <c r="E239" s="37"/>
      <c r="F239" s="188" t="s">
        <v>430</v>
      </c>
      <c r="G239" s="37"/>
      <c r="H239" s="37"/>
      <c r="I239" s="189"/>
      <c r="J239" s="37"/>
      <c r="K239" s="37"/>
      <c r="L239" s="40"/>
      <c r="M239" s="190"/>
      <c r="N239" s="191"/>
      <c r="O239" s="65"/>
      <c r="P239" s="65"/>
      <c r="Q239" s="65"/>
      <c r="R239" s="65"/>
      <c r="S239" s="65"/>
      <c r="T239" s="66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T239" s="18" t="s">
        <v>163</v>
      </c>
      <c r="AU239" s="18" t="s">
        <v>83</v>
      </c>
    </row>
    <row r="240" spans="1:65" s="2" customFormat="1" ht="24.2" customHeight="1">
      <c r="A240" s="35"/>
      <c r="B240" s="36"/>
      <c r="C240" s="215" t="s">
        <v>431</v>
      </c>
      <c r="D240" s="215" t="s">
        <v>298</v>
      </c>
      <c r="E240" s="216" t="s">
        <v>432</v>
      </c>
      <c r="F240" s="217" t="s">
        <v>874</v>
      </c>
      <c r="G240" s="218" t="s">
        <v>211</v>
      </c>
      <c r="H240" s="219">
        <v>1</v>
      </c>
      <c r="I240" s="220"/>
      <c r="J240" s="221">
        <f>ROUND(I240*H240,2)</f>
        <v>0</v>
      </c>
      <c r="K240" s="217" t="s">
        <v>206</v>
      </c>
      <c r="L240" s="222"/>
      <c r="M240" s="223" t="s">
        <v>19</v>
      </c>
      <c r="N240" s="224" t="s">
        <v>44</v>
      </c>
      <c r="O240" s="65"/>
      <c r="P240" s="183">
        <f>O240*H240</f>
        <v>0</v>
      </c>
      <c r="Q240" s="183">
        <v>0.013</v>
      </c>
      <c r="R240" s="183">
        <f>Q240*H240</f>
        <v>0.013</v>
      </c>
      <c r="S240" s="183">
        <v>0</v>
      </c>
      <c r="T240" s="184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185" t="s">
        <v>302</v>
      </c>
      <c r="AT240" s="185" t="s">
        <v>298</v>
      </c>
      <c r="AU240" s="185" t="s">
        <v>83</v>
      </c>
      <c r="AY240" s="18" t="s">
        <v>153</v>
      </c>
      <c r="BE240" s="186">
        <f>IF(N240="základní",J240,0)</f>
        <v>0</v>
      </c>
      <c r="BF240" s="186">
        <f>IF(N240="snížená",J240,0)</f>
        <v>0</v>
      </c>
      <c r="BG240" s="186">
        <f>IF(N240="zákl. přenesená",J240,0)</f>
        <v>0</v>
      </c>
      <c r="BH240" s="186">
        <f>IF(N240="sníž. přenesená",J240,0)</f>
        <v>0</v>
      </c>
      <c r="BI240" s="186">
        <f>IF(N240="nulová",J240,0)</f>
        <v>0</v>
      </c>
      <c r="BJ240" s="18" t="s">
        <v>81</v>
      </c>
      <c r="BK240" s="186">
        <f>ROUND(I240*H240,2)</f>
        <v>0</v>
      </c>
      <c r="BL240" s="18" t="s">
        <v>212</v>
      </c>
      <c r="BM240" s="185" t="s">
        <v>875</v>
      </c>
    </row>
    <row r="241" spans="2:51" s="13" customFormat="1" ht="33.75">
      <c r="B241" s="192"/>
      <c r="C241" s="193"/>
      <c r="D241" s="194" t="s">
        <v>165</v>
      </c>
      <c r="E241" s="195" t="s">
        <v>19</v>
      </c>
      <c r="F241" s="196" t="s">
        <v>876</v>
      </c>
      <c r="G241" s="193"/>
      <c r="H241" s="197">
        <v>1</v>
      </c>
      <c r="I241" s="198"/>
      <c r="J241" s="193"/>
      <c r="K241" s="193"/>
      <c r="L241" s="199"/>
      <c r="M241" s="200"/>
      <c r="N241" s="201"/>
      <c r="O241" s="201"/>
      <c r="P241" s="201"/>
      <c r="Q241" s="201"/>
      <c r="R241" s="201"/>
      <c r="S241" s="201"/>
      <c r="T241" s="202"/>
      <c r="AT241" s="203" t="s">
        <v>165</v>
      </c>
      <c r="AU241" s="203" t="s">
        <v>83</v>
      </c>
      <c r="AV241" s="13" t="s">
        <v>83</v>
      </c>
      <c r="AW241" s="13" t="s">
        <v>34</v>
      </c>
      <c r="AX241" s="13" t="s">
        <v>81</v>
      </c>
      <c r="AY241" s="203" t="s">
        <v>153</v>
      </c>
    </row>
    <row r="242" spans="1:65" s="2" customFormat="1" ht="33" customHeight="1">
      <c r="A242" s="35"/>
      <c r="B242" s="36"/>
      <c r="C242" s="174" t="s">
        <v>436</v>
      </c>
      <c r="D242" s="174" t="s">
        <v>156</v>
      </c>
      <c r="E242" s="175" t="s">
        <v>437</v>
      </c>
      <c r="F242" s="176" t="s">
        <v>438</v>
      </c>
      <c r="G242" s="177" t="s">
        <v>211</v>
      </c>
      <c r="H242" s="178">
        <v>1</v>
      </c>
      <c r="I242" s="179"/>
      <c r="J242" s="180">
        <f>ROUND(I242*H242,2)</f>
        <v>0</v>
      </c>
      <c r="K242" s="176" t="s">
        <v>206</v>
      </c>
      <c r="L242" s="40"/>
      <c r="M242" s="181" t="s">
        <v>19</v>
      </c>
      <c r="N242" s="182" t="s">
        <v>44</v>
      </c>
      <c r="O242" s="65"/>
      <c r="P242" s="183">
        <f>O242*H242</f>
        <v>0</v>
      </c>
      <c r="Q242" s="183">
        <v>0.00285</v>
      </c>
      <c r="R242" s="183">
        <f>Q242*H242</f>
        <v>0.00285</v>
      </c>
      <c r="S242" s="183">
        <v>0</v>
      </c>
      <c r="T242" s="184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185" t="s">
        <v>212</v>
      </c>
      <c r="AT242" s="185" t="s">
        <v>156</v>
      </c>
      <c r="AU242" s="185" t="s">
        <v>83</v>
      </c>
      <c r="AY242" s="18" t="s">
        <v>153</v>
      </c>
      <c r="BE242" s="186">
        <f>IF(N242="základní",J242,0)</f>
        <v>0</v>
      </c>
      <c r="BF242" s="186">
        <f>IF(N242="snížená",J242,0)</f>
        <v>0</v>
      </c>
      <c r="BG242" s="186">
        <f>IF(N242="zákl. přenesená",J242,0)</f>
        <v>0</v>
      </c>
      <c r="BH242" s="186">
        <f>IF(N242="sníž. přenesená",J242,0)</f>
        <v>0</v>
      </c>
      <c r="BI242" s="186">
        <f>IF(N242="nulová",J242,0)</f>
        <v>0</v>
      </c>
      <c r="BJ242" s="18" t="s">
        <v>81</v>
      </c>
      <c r="BK242" s="186">
        <f>ROUND(I242*H242,2)</f>
        <v>0</v>
      </c>
      <c r="BL242" s="18" t="s">
        <v>212</v>
      </c>
      <c r="BM242" s="185" t="s">
        <v>877</v>
      </c>
    </row>
    <row r="243" spans="1:65" s="2" customFormat="1" ht="24.2" customHeight="1">
      <c r="A243" s="35"/>
      <c r="B243" s="36"/>
      <c r="C243" s="174" t="s">
        <v>440</v>
      </c>
      <c r="D243" s="174" t="s">
        <v>156</v>
      </c>
      <c r="E243" s="175" t="s">
        <v>441</v>
      </c>
      <c r="F243" s="176" t="s">
        <v>442</v>
      </c>
      <c r="G243" s="177" t="s">
        <v>384</v>
      </c>
      <c r="H243" s="178">
        <v>1</v>
      </c>
      <c r="I243" s="179"/>
      <c r="J243" s="180">
        <f>ROUND(I243*H243,2)</f>
        <v>0</v>
      </c>
      <c r="K243" s="176" t="s">
        <v>206</v>
      </c>
      <c r="L243" s="40"/>
      <c r="M243" s="181" t="s">
        <v>19</v>
      </c>
      <c r="N243" s="182" t="s">
        <v>44</v>
      </c>
      <c r="O243" s="65"/>
      <c r="P243" s="183">
        <f>O243*H243</f>
        <v>0</v>
      </c>
      <c r="Q243" s="183">
        <v>0.01736</v>
      </c>
      <c r="R243" s="183">
        <f>Q243*H243</f>
        <v>0.01736</v>
      </c>
      <c r="S243" s="183">
        <v>0</v>
      </c>
      <c r="T243" s="184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185" t="s">
        <v>212</v>
      </c>
      <c r="AT243" s="185" t="s">
        <v>156</v>
      </c>
      <c r="AU243" s="185" t="s">
        <v>83</v>
      </c>
      <c r="AY243" s="18" t="s">
        <v>153</v>
      </c>
      <c r="BE243" s="186">
        <f>IF(N243="základní",J243,0)</f>
        <v>0</v>
      </c>
      <c r="BF243" s="186">
        <f>IF(N243="snížená",J243,0)</f>
        <v>0</v>
      </c>
      <c r="BG243" s="186">
        <f>IF(N243="zákl. přenesená",J243,0)</f>
        <v>0</v>
      </c>
      <c r="BH243" s="186">
        <f>IF(N243="sníž. přenesená",J243,0)</f>
        <v>0</v>
      </c>
      <c r="BI243" s="186">
        <f>IF(N243="nulová",J243,0)</f>
        <v>0</v>
      </c>
      <c r="BJ243" s="18" t="s">
        <v>81</v>
      </c>
      <c r="BK243" s="186">
        <f>ROUND(I243*H243,2)</f>
        <v>0</v>
      </c>
      <c r="BL243" s="18" t="s">
        <v>212</v>
      </c>
      <c r="BM243" s="185" t="s">
        <v>878</v>
      </c>
    </row>
    <row r="244" spans="1:65" s="2" customFormat="1" ht="24.2" customHeight="1">
      <c r="A244" s="35"/>
      <c r="B244" s="36"/>
      <c r="C244" s="174" t="s">
        <v>444</v>
      </c>
      <c r="D244" s="174" t="s">
        <v>156</v>
      </c>
      <c r="E244" s="175" t="s">
        <v>445</v>
      </c>
      <c r="F244" s="176" t="s">
        <v>446</v>
      </c>
      <c r="G244" s="177" t="s">
        <v>384</v>
      </c>
      <c r="H244" s="178">
        <v>1</v>
      </c>
      <c r="I244" s="179"/>
      <c r="J244" s="180">
        <f>ROUND(I244*H244,2)</f>
        <v>0</v>
      </c>
      <c r="K244" s="176" t="s">
        <v>206</v>
      </c>
      <c r="L244" s="40"/>
      <c r="M244" s="181" t="s">
        <v>19</v>
      </c>
      <c r="N244" s="182" t="s">
        <v>44</v>
      </c>
      <c r="O244" s="65"/>
      <c r="P244" s="183">
        <f>O244*H244</f>
        <v>0</v>
      </c>
      <c r="Q244" s="183">
        <v>0.00214</v>
      </c>
      <c r="R244" s="183">
        <f>Q244*H244</f>
        <v>0.00214</v>
      </c>
      <c r="S244" s="183">
        <v>0</v>
      </c>
      <c r="T244" s="184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185" t="s">
        <v>212</v>
      </c>
      <c r="AT244" s="185" t="s">
        <v>156</v>
      </c>
      <c r="AU244" s="185" t="s">
        <v>83</v>
      </c>
      <c r="AY244" s="18" t="s">
        <v>153</v>
      </c>
      <c r="BE244" s="186">
        <f>IF(N244="základní",J244,0)</f>
        <v>0</v>
      </c>
      <c r="BF244" s="186">
        <f>IF(N244="snížená",J244,0)</f>
        <v>0</v>
      </c>
      <c r="BG244" s="186">
        <f>IF(N244="zákl. přenesená",J244,0)</f>
        <v>0</v>
      </c>
      <c r="BH244" s="186">
        <f>IF(N244="sníž. přenesená",J244,0)</f>
        <v>0</v>
      </c>
      <c r="BI244" s="186">
        <f>IF(N244="nulová",J244,0)</f>
        <v>0</v>
      </c>
      <c r="BJ244" s="18" t="s">
        <v>81</v>
      </c>
      <c r="BK244" s="186">
        <f>ROUND(I244*H244,2)</f>
        <v>0</v>
      </c>
      <c r="BL244" s="18" t="s">
        <v>212</v>
      </c>
      <c r="BM244" s="185" t="s">
        <v>879</v>
      </c>
    </row>
    <row r="245" spans="2:51" s="13" customFormat="1" ht="22.5">
      <c r="B245" s="192"/>
      <c r="C245" s="193"/>
      <c r="D245" s="194" t="s">
        <v>165</v>
      </c>
      <c r="E245" s="195" t="s">
        <v>19</v>
      </c>
      <c r="F245" s="196" t="s">
        <v>448</v>
      </c>
      <c r="G245" s="193"/>
      <c r="H245" s="197">
        <v>1</v>
      </c>
      <c r="I245" s="198"/>
      <c r="J245" s="193"/>
      <c r="K245" s="193"/>
      <c r="L245" s="199"/>
      <c r="M245" s="200"/>
      <c r="N245" s="201"/>
      <c r="O245" s="201"/>
      <c r="P245" s="201"/>
      <c r="Q245" s="201"/>
      <c r="R245" s="201"/>
      <c r="S245" s="201"/>
      <c r="T245" s="202"/>
      <c r="AT245" s="203" t="s">
        <v>165</v>
      </c>
      <c r="AU245" s="203" t="s">
        <v>83</v>
      </c>
      <c r="AV245" s="13" t="s">
        <v>83</v>
      </c>
      <c r="AW245" s="13" t="s">
        <v>34</v>
      </c>
      <c r="AX245" s="13" t="s">
        <v>81</v>
      </c>
      <c r="AY245" s="203" t="s">
        <v>153</v>
      </c>
    </row>
    <row r="246" spans="1:65" s="2" customFormat="1" ht="33" customHeight="1">
      <c r="A246" s="35"/>
      <c r="B246" s="36"/>
      <c r="C246" s="174" t="s">
        <v>449</v>
      </c>
      <c r="D246" s="174" t="s">
        <v>156</v>
      </c>
      <c r="E246" s="175" t="s">
        <v>450</v>
      </c>
      <c r="F246" s="176" t="s">
        <v>451</v>
      </c>
      <c r="G246" s="177" t="s">
        <v>384</v>
      </c>
      <c r="H246" s="178">
        <v>2</v>
      </c>
      <c r="I246" s="179"/>
      <c r="J246" s="180">
        <f>ROUND(I246*H246,2)</f>
        <v>0</v>
      </c>
      <c r="K246" s="176" t="s">
        <v>206</v>
      </c>
      <c r="L246" s="40"/>
      <c r="M246" s="181" t="s">
        <v>19</v>
      </c>
      <c r="N246" s="182" t="s">
        <v>44</v>
      </c>
      <c r="O246" s="65"/>
      <c r="P246" s="183">
        <f>O246*H246</f>
        <v>0</v>
      </c>
      <c r="Q246" s="183">
        <v>0.01046</v>
      </c>
      <c r="R246" s="183">
        <f>Q246*H246</f>
        <v>0.02092</v>
      </c>
      <c r="S246" s="183">
        <v>0</v>
      </c>
      <c r="T246" s="184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185" t="s">
        <v>212</v>
      </c>
      <c r="AT246" s="185" t="s">
        <v>156</v>
      </c>
      <c r="AU246" s="185" t="s">
        <v>83</v>
      </c>
      <c r="AY246" s="18" t="s">
        <v>153</v>
      </c>
      <c r="BE246" s="186">
        <f>IF(N246="základní",J246,0)</f>
        <v>0</v>
      </c>
      <c r="BF246" s="186">
        <f>IF(N246="snížená",J246,0)</f>
        <v>0</v>
      </c>
      <c r="BG246" s="186">
        <f>IF(N246="zákl. přenesená",J246,0)</f>
        <v>0</v>
      </c>
      <c r="BH246" s="186">
        <f>IF(N246="sníž. přenesená",J246,0)</f>
        <v>0</v>
      </c>
      <c r="BI246" s="186">
        <f>IF(N246="nulová",J246,0)</f>
        <v>0</v>
      </c>
      <c r="BJ246" s="18" t="s">
        <v>81</v>
      </c>
      <c r="BK246" s="186">
        <f>ROUND(I246*H246,2)</f>
        <v>0</v>
      </c>
      <c r="BL246" s="18" t="s">
        <v>212</v>
      </c>
      <c r="BM246" s="185" t="s">
        <v>880</v>
      </c>
    </row>
    <row r="247" spans="1:65" s="2" customFormat="1" ht="33" customHeight="1">
      <c r="A247" s="35"/>
      <c r="B247" s="36"/>
      <c r="C247" s="174" t="s">
        <v>454</v>
      </c>
      <c r="D247" s="174" t="s">
        <v>156</v>
      </c>
      <c r="E247" s="175" t="s">
        <v>455</v>
      </c>
      <c r="F247" s="176" t="s">
        <v>456</v>
      </c>
      <c r="G247" s="177" t="s">
        <v>211</v>
      </c>
      <c r="H247" s="178">
        <v>2</v>
      </c>
      <c r="I247" s="179"/>
      <c r="J247" s="180">
        <f>ROUND(I247*H247,2)</f>
        <v>0</v>
      </c>
      <c r="K247" s="176" t="s">
        <v>160</v>
      </c>
      <c r="L247" s="40"/>
      <c r="M247" s="181" t="s">
        <v>19</v>
      </c>
      <c r="N247" s="182" t="s">
        <v>44</v>
      </c>
      <c r="O247" s="65"/>
      <c r="P247" s="183">
        <f>O247*H247</f>
        <v>0</v>
      </c>
      <c r="Q247" s="183">
        <v>0.00128</v>
      </c>
      <c r="R247" s="183">
        <f>Q247*H247</f>
        <v>0.00256</v>
      </c>
      <c r="S247" s="183">
        <v>0</v>
      </c>
      <c r="T247" s="184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185" t="s">
        <v>212</v>
      </c>
      <c r="AT247" s="185" t="s">
        <v>156</v>
      </c>
      <c r="AU247" s="185" t="s">
        <v>83</v>
      </c>
      <c r="AY247" s="18" t="s">
        <v>153</v>
      </c>
      <c r="BE247" s="186">
        <f>IF(N247="základní",J247,0)</f>
        <v>0</v>
      </c>
      <c r="BF247" s="186">
        <f>IF(N247="snížená",J247,0)</f>
        <v>0</v>
      </c>
      <c r="BG247" s="186">
        <f>IF(N247="zákl. přenesená",J247,0)</f>
        <v>0</v>
      </c>
      <c r="BH247" s="186">
        <f>IF(N247="sníž. přenesená",J247,0)</f>
        <v>0</v>
      </c>
      <c r="BI247" s="186">
        <f>IF(N247="nulová",J247,0)</f>
        <v>0</v>
      </c>
      <c r="BJ247" s="18" t="s">
        <v>81</v>
      </c>
      <c r="BK247" s="186">
        <f>ROUND(I247*H247,2)</f>
        <v>0</v>
      </c>
      <c r="BL247" s="18" t="s">
        <v>212</v>
      </c>
      <c r="BM247" s="185" t="s">
        <v>881</v>
      </c>
    </row>
    <row r="248" spans="1:47" s="2" customFormat="1" ht="11.25">
      <c r="A248" s="35"/>
      <c r="B248" s="36"/>
      <c r="C248" s="37"/>
      <c r="D248" s="187" t="s">
        <v>163</v>
      </c>
      <c r="E248" s="37"/>
      <c r="F248" s="188" t="s">
        <v>458</v>
      </c>
      <c r="G248" s="37"/>
      <c r="H248" s="37"/>
      <c r="I248" s="189"/>
      <c r="J248" s="37"/>
      <c r="K248" s="37"/>
      <c r="L248" s="40"/>
      <c r="M248" s="190"/>
      <c r="N248" s="191"/>
      <c r="O248" s="65"/>
      <c r="P248" s="65"/>
      <c r="Q248" s="65"/>
      <c r="R248" s="65"/>
      <c r="S248" s="65"/>
      <c r="T248" s="66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T248" s="18" t="s">
        <v>163</v>
      </c>
      <c r="AU248" s="18" t="s">
        <v>83</v>
      </c>
    </row>
    <row r="249" spans="2:51" s="13" customFormat="1" ht="11.25">
      <c r="B249" s="192"/>
      <c r="C249" s="193"/>
      <c r="D249" s="194" t="s">
        <v>165</v>
      </c>
      <c r="E249" s="195" t="s">
        <v>19</v>
      </c>
      <c r="F249" s="196" t="s">
        <v>882</v>
      </c>
      <c r="G249" s="193"/>
      <c r="H249" s="197">
        <v>2</v>
      </c>
      <c r="I249" s="198"/>
      <c r="J249" s="193"/>
      <c r="K249" s="193"/>
      <c r="L249" s="199"/>
      <c r="M249" s="200"/>
      <c r="N249" s="201"/>
      <c r="O249" s="201"/>
      <c r="P249" s="201"/>
      <c r="Q249" s="201"/>
      <c r="R249" s="201"/>
      <c r="S249" s="201"/>
      <c r="T249" s="202"/>
      <c r="AT249" s="203" t="s">
        <v>165</v>
      </c>
      <c r="AU249" s="203" t="s">
        <v>83</v>
      </c>
      <c r="AV249" s="13" t="s">
        <v>83</v>
      </c>
      <c r="AW249" s="13" t="s">
        <v>34</v>
      </c>
      <c r="AX249" s="13" t="s">
        <v>81</v>
      </c>
      <c r="AY249" s="203" t="s">
        <v>153</v>
      </c>
    </row>
    <row r="250" spans="1:65" s="2" customFormat="1" ht="24.2" customHeight="1">
      <c r="A250" s="35"/>
      <c r="B250" s="36"/>
      <c r="C250" s="174" t="s">
        <v>460</v>
      </c>
      <c r="D250" s="174" t="s">
        <v>156</v>
      </c>
      <c r="E250" s="175" t="s">
        <v>461</v>
      </c>
      <c r="F250" s="176" t="s">
        <v>462</v>
      </c>
      <c r="G250" s="177" t="s">
        <v>384</v>
      </c>
      <c r="H250" s="178">
        <v>2</v>
      </c>
      <c r="I250" s="179"/>
      <c r="J250" s="180">
        <f>ROUND(I250*H250,2)</f>
        <v>0</v>
      </c>
      <c r="K250" s="176" t="s">
        <v>160</v>
      </c>
      <c r="L250" s="40"/>
      <c r="M250" s="181" t="s">
        <v>19</v>
      </c>
      <c r="N250" s="182" t="s">
        <v>44</v>
      </c>
      <c r="O250" s="65"/>
      <c r="P250" s="183">
        <f>O250*H250</f>
        <v>0</v>
      </c>
      <c r="Q250" s="183">
        <v>0.0018</v>
      </c>
      <c r="R250" s="183">
        <f>Q250*H250</f>
        <v>0.0036</v>
      </c>
      <c r="S250" s="183">
        <v>0</v>
      </c>
      <c r="T250" s="184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185" t="s">
        <v>212</v>
      </c>
      <c r="AT250" s="185" t="s">
        <v>156</v>
      </c>
      <c r="AU250" s="185" t="s">
        <v>83</v>
      </c>
      <c r="AY250" s="18" t="s">
        <v>153</v>
      </c>
      <c r="BE250" s="186">
        <f>IF(N250="základní",J250,0)</f>
        <v>0</v>
      </c>
      <c r="BF250" s="186">
        <f>IF(N250="snížená",J250,0)</f>
        <v>0</v>
      </c>
      <c r="BG250" s="186">
        <f>IF(N250="zákl. přenesená",J250,0)</f>
        <v>0</v>
      </c>
      <c r="BH250" s="186">
        <f>IF(N250="sníž. přenesená",J250,0)</f>
        <v>0</v>
      </c>
      <c r="BI250" s="186">
        <f>IF(N250="nulová",J250,0)</f>
        <v>0</v>
      </c>
      <c r="BJ250" s="18" t="s">
        <v>81</v>
      </c>
      <c r="BK250" s="186">
        <f>ROUND(I250*H250,2)</f>
        <v>0</v>
      </c>
      <c r="BL250" s="18" t="s">
        <v>212</v>
      </c>
      <c r="BM250" s="185" t="s">
        <v>883</v>
      </c>
    </row>
    <row r="251" spans="1:47" s="2" customFormat="1" ht="11.25">
      <c r="A251" s="35"/>
      <c r="B251" s="36"/>
      <c r="C251" s="37"/>
      <c r="D251" s="187" t="s">
        <v>163</v>
      </c>
      <c r="E251" s="37"/>
      <c r="F251" s="188" t="s">
        <v>464</v>
      </c>
      <c r="G251" s="37"/>
      <c r="H251" s="37"/>
      <c r="I251" s="189"/>
      <c r="J251" s="37"/>
      <c r="K251" s="37"/>
      <c r="L251" s="40"/>
      <c r="M251" s="190"/>
      <c r="N251" s="191"/>
      <c r="O251" s="65"/>
      <c r="P251" s="65"/>
      <c r="Q251" s="65"/>
      <c r="R251" s="65"/>
      <c r="S251" s="65"/>
      <c r="T251" s="66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T251" s="18" t="s">
        <v>163</v>
      </c>
      <c r="AU251" s="18" t="s">
        <v>83</v>
      </c>
    </row>
    <row r="252" spans="1:65" s="2" customFormat="1" ht="49.15" customHeight="1">
      <c r="A252" s="35"/>
      <c r="B252" s="36"/>
      <c r="C252" s="174" t="s">
        <v>465</v>
      </c>
      <c r="D252" s="174" t="s">
        <v>156</v>
      </c>
      <c r="E252" s="175" t="s">
        <v>758</v>
      </c>
      <c r="F252" s="176" t="s">
        <v>759</v>
      </c>
      <c r="G252" s="177" t="s">
        <v>249</v>
      </c>
      <c r="H252" s="178">
        <v>0.086</v>
      </c>
      <c r="I252" s="179"/>
      <c r="J252" s="180">
        <f>ROUND(I252*H252,2)</f>
        <v>0</v>
      </c>
      <c r="K252" s="176" t="s">
        <v>160</v>
      </c>
      <c r="L252" s="40"/>
      <c r="M252" s="181" t="s">
        <v>19</v>
      </c>
      <c r="N252" s="182" t="s">
        <v>44</v>
      </c>
      <c r="O252" s="65"/>
      <c r="P252" s="183">
        <f>O252*H252</f>
        <v>0</v>
      </c>
      <c r="Q252" s="183">
        <v>0</v>
      </c>
      <c r="R252" s="183">
        <f>Q252*H252</f>
        <v>0</v>
      </c>
      <c r="S252" s="183">
        <v>0</v>
      </c>
      <c r="T252" s="184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185" t="s">
        <v>212</v>
      </c>
      <c r="AT252" s="185" t="s">
        <v>156</v>
      </c>
      <c r="AU252" s="185" t="s">
        <v>83</v>
      </c>
      <c r="AY252" s="18" t="s">
        <v>153</v>
      </c>
      <c r="BE252" s="186">
        <f>IF(N252="základní",J252,0)</f>
        <v>0</v>
      </c>
      <c r="BF252" s="186">
        <f>IF(N252="snížená",J252,0)</f>
        <v>0</v>
      </c>
      <c r="BG252" s="186">
        <f>IF(N252="zákl. přenesená",J252,0)</f>
        <v>0</v>
      </c>
      <c r="BH252" s="186">
        <f>IF(N252="sníž. přenesená",J252,0)</f>
        <v>0</v>
      </c>
      <c r="BI252" s="186">
        <f>IF(N252="nulová",J252,0)</f>
        <v>0</v>
      </c>
      <c r="BJ252" s="18" t="s">
        <v>81</v>
      </c>
      <c r="BK252" s="186">
        <f>ROUND(I252*H252,2)</f>
        <v>0</v>
      </c>
      <c r="BL252" s="18" t="s">
        <v>212</v>
      </c>
      <c r="BM252" s="185" t="s">
        <v>984</v>
      </c>
    </row>
    <row r="253" spans="1:47" s="2" customFormat="1" ht="11.25">
      <c r="A253" s="35"/>
      <c r="B253" s="36"/>
      <c r="C253" s="37"/>
      <c r="D253" s="187" t="s">
        <v>163</v>
      </c>
      <c r="E253" s="37"/>
      <c r="F253" s="188" t="s">
        <v>761</v>
      </c>
      <c r="G253" s="37"/>
      <c r="H253" s="37"/>
      <c r="I253" s="189"/>
      <c r="J253" s="37"/>
      <c r="K253" s="37"/>
      <c r="L253" s="40"/>
      <c r="M253" s="190"/>
      <c r="N253" s="191"/>
      <c r="O253" s="65"/>
      <c r="P253" s="65"/>
      <c r="Q253" s="65"/>
      <c r="R253" s="65"/>
      <c r="S253" s="65"/>
      <c r="T253" s="66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T253" s="18" t="s">
        <v>163</v>
      </c>
      <c r="AU253" s="18" t="s">
        <v>83</v>
      </c>
    </row>
    <row r="254" spans="2:63" s="12" customFormat="1" ht="22.9" customHeight="1">
      <c r="B254" s="158"/>
      <c r="C254" s="159"/>
      <c r="D254" s="160" t="s">
        <v>72</v>
      </c>
      <c r="E254" s="172" t="s">
        <v>470</v>
      </c>
      <c r="F254" s="172" t="s">
        <v>471</v>
      </c>
      <c r="G254" s="159"/>
      <c r="H254" s="159"/>
      <c r="I254" s="162"/>
      <c r="J254" s="173">
        <f>BK254</f>
        <v>0</v>
      </c>
      <c r="K254" s="159"/>
      <c r="L254" s="164"/>
      <c r="M254" s="165"/>
      <c r="N254" s="166"/>
      <c r="O254" s="166"/>
      <c r="P254" s="167">
        <f>SUM(P255:P283)</f>
        <v>0</v>
      </c>
      <c r="Q254" s="166"/>
      <c r="R254" s="167">
        <f>SUM(R255:R283)</f>
        <v>0.0018000000000000002</v>
      </c>
      <c r="S254" s="166"/>
      <c r="T254" s="168">
        <f>SUM(T255:T283)</f>
        <v>0.0083</v>
      </c>
      <c r="AR254" s="169" t="s">
        <v>83</v>
      </c>
      <c r="AT254" s="170" t="s">
        <v>72</v>
      </c>
      <c r="AU254" s="170" t="s">
        <v>81</v>
      </c>
      <c r="AY254" s="169" t="s">
        <v>153</v>
      </c>
      <c r="BK254" s="171">
        <f>SUM(BK255:BK283)</f>
        <v>0</v>
      </c>
    </row>
    <row r="255" spans="1:65" s="2" customFormat="1" ht="21.75" customHeight="1">
      <c r="A255" s="35"/>
      <c r="B255" s="36"/>
      <c r="C255" s="174" t="s">
        <v>472</v>
      </c>
      <c r="D255" s="174" t="s">
        <v>156</v>
      </c>
      <c r="E255" s="175" t="s">
        <v>473</v>
      </c>
      <c r="F255" s="176" t="s">
        <v>474</v>
      </c>
      <c r="G255" s="177" t="s">
        <v>211</v>
      </c>
      <c r="H255" s="178">
        <v>5</v>
      </c>
      <c r="I255" s="179"/>
      <c r="J255" s="180">
        <f>ROUND(I255*H255,2)</f>
        <v>0</v>
      </c>
      <c r="K255" s="176" t="s">
        <v>206</v>
      </c>
      <c r="L255" s="40"/>
      <c r="M255" s="181" t="s">
        <v>19</v>
      </c>
      <c r="N255" s="182" t="s">
        <v>44</v>
      </c>
      <c r="O255" s="65"/>
      <c r="P255" s="183">
        <f>O255*H255</f>
        <v>0</v>
      </c>
      <c r="Q255" s="183">
        <v>0</v>
      </c>
      <c r="R255" s="183">
        <f>Q255*H255</f>
        <v>0</v>
      </c>
      <c r="S255" s="183">
        <v>5E-05</v>
      </c>
      <c r="T255" s="184">
        <f>S255*H255</f>
        <v>0.00025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185" t="s">
        <v>212</v>
      </c>
      <c r="AT255" s="185" t="s">
        <v>156</v>
      </c>
      <c r="AU255" s="185" t="s">
        <v>83</v>
      </c>
      <c r="AY255" s="18" t="s">
        <v>153</v>
      </c>
      <c r="BE255" s="186">
        <f>IF(N255="základní",J255,0)</f>
        <v>0</v>
      </c>
      <c r="BF255" s="186">
        <f>IF(N255="snížená",J255,0)</f>
        <v>0</v>
      </c>
      <c r="BG255" s="186">
        <f>IF(N255="zákl. přenesená",J255,0)</f>
        <v>0</v>
      </c>
      <c r="BH255" s="186">
        <f>IF(N255="sníž. přenesená",J255,0)</f>
        <v>0</v>
      </c>
      <c r="BI255" s="186">
        <f>IF(N255="nulová",J255,0)</f>
        <v>0</v>
      </c>
      <c r="BJ255" s="18" t="s">
        <v>81</v>
      </c>
      <c r="BK255" s="186">
        <f>ROUND(I255*H255,2)</f>
        <v>0</v>
      </c>
      <c r="BL255" s="18" t="s">
        <v>212</v>
      </c>
      <c r="BM255" s="185" t="s">
        <v>885</v>
      </c>
    </row>
    <row r="256" spans="2:51" s="13" customFormat="1" ht="11.25">
      <c r="B256" s="192"/>
      <c r="C256" s="193"/>
      <c r="D256" s="194" t="s">
        <v>165</v>
      </c>
      <c r="E256" s="195" t="s">
        <v>19</v>
      </c>
      <c r="F256" s="196" t="s">
        <v>886</v>
      </c>
      <c r="G256" s="193"/>
      <c r="H256" s="197">
        <v>2</v>
      </c>
      <c r="I256" s="198"/>
      <c r="J256" s="193"/>
      <c r="K256" s="193"/>
      <c r="L256" s="199"/>
      <c r="M256" s="200"/>
      <c r="N256" s="201"/>
      <c r="O256" s="201"/>
      <c r="P256" s="201"/>
      <c r="Q256" s="201"/>
      <c r="R256" s="201"/>
      <c r="S256" s="201"/>
      <c r="T256" s="202"/>
      <c r="AT256" s="203" t="s">
        <v>165</v>
      </c>
      <c r="AU256" s="203" t="s">
        <v>83</v>
      </c>
      <c r="AV256" s="13" t="s">
        <v>83</v>
      </c>
      <c r="AW256" s="13" t="s">
        <v>34</v>
      </c>
      <c r="AX256" s="13" t="s">
        <v>73</v>
      </c>
      <c r="AY256" s="203" t="s">
        <v>153</v>
      </c>
    </row>
    <row r="257" spans="2:51" s="13" customFormat="1" ht="11.25">
      <c r="B257" s="192"/>
      <c r="C257" s="193"/>
      <c r="D257" s="194" t="s">
        <v>165</v>
      </c>
      <c r="E257" s="195" t="s">
        <v>19</v>
      </c>
      <c r="F257" s="196" t="s">
        <v>887</v>
      </c>
      <c r="G257" s="193"/>
      <c r="H257" s="197">
        <v>3</v>
      </c>
      <c r="I257" s="198"/>
      <c r="J257" s="193"/>
      <c r="K257" s="193"/>
      <c r="L257" s="199"/>
      <c r="M257" s="200"/>
      <c r="N257" s="201"/>
      <c r="O257" s="201"/>
      <c r="P257" s="201"/>
      <c r="Q257" s="201"/>
      <c r="R257" s="201"/>
      <c r="S257" s="201"/>
      <c r="T257" s="202"/>
      <c r="AT257" s="203" t="s">
        <v>165</v>
      </c>
      <c r="AU257" s="203" t="s">
        <v>83</v>
      </c>
      <c r="AV257" s="13" t="s">
        <v>83</v>
      </c>
      <c r="AW257" s="13" t="s">
        <v>34</v>
      </c>
      <c r="AX257" s="13" t="s">
        <v>73</v>
      </c>
      <c r="AY257" s="203" t="s">
        <v>153</v>
      </c>
    </row>
    <row r="258" spans="2:51" s="14" customFormat="1" ht="11.25">
      <c r="B258" s="204"/>
      <c r="C258" s="205"/>
      <c r="D258" s="194" t="s">
        <v>165</v>
      </c>
      <c r="E258" s="206" t="s">
        <v>19</v>
      </c>
      <c r="F258" s="207" t="s">
        <v>184</v>
      </c>
      <c r="G258" s="205"/>
      <c r="H258" s="208">
        <v>5</v>
      </c>
      <c r="I258" s="209"/>
      <c r="J258" s="205"/>
      <c r="K258" s="205"/>
      <c r="L258" s="210"/>
      <c r="M258" s="211"/>
      <c r="N258" s="212"/>
      <c r="O258" s="212"/>
      <c r="P258" s="212"/>
      <c r="Q258" s="212"/>
      <c r="R258" s="212"/>
      <c r="S258" s="212"/>
      <c r="T258" s="213"/>
      <c r="AT258" s="214" t="s">
        <v>165</v>
      </c>
      <c r="AU258" s="214" t="s">
        <v>83</v>
      </c>
      <c r="AV258" s="14" t="s">
        <v>161</v>
      </c>
      <c r="AW258" s="14" t="s">
        <v>34</v>
      </c>
      <c r="AX258" s="14" t="s">
        <v>81</v>
      </c>
      <c r="AY258" s="214" t="s">
        <v>153</v>
      </c>
    </row>
    <row r="259" spans="1:65" s="2" customFormat="1" ht="24.2" customHeight="1">
      <c r="A259" s="35"/>
      <c r="B259" s="36"/>
      <c r="C259" s="174" t="s">
        <v>477</v>
      </c>
      <c r="D259" s="174" t="s">
        <v>156</v>
      </c>
      <c r="E259" s="175" t="s">
        <v>478</v>
      </c>
      <c r="F259" s="176" t="s">
        <v>479</v>
      </c>
      <c r="G259" s="177" t="s">
        <v>211</v>
      </c>
      <c r="H259" s="178">
        <v>1</v>
      </c>
      <c r="I259" s="179"/>
      <c r="J259" s="180">
        <f>ROUND(I259*H259,2)</f>
        <v>0</v>
      </c>
      <c r="K259" s="176" t="s">
        <v>206</v>
      </c>
      <c r="L259" s="40"/>
      <c r="M259" s="181" t="s">
        <v>19</v>
      </c>
      <c r="N259" s="182" t="s">
        <v>44</v>
      </c>
      <c r="O259" s="65"/>
      <c r="P259" s="183">
        <f>O259*H259</f>
        <v>0</v>
      </c>
      <c r="Q259" s="183">
        <v>0</v>
      </c>
      <c r="R259" s="183">
        <f>Q259*H259</f>
        <v>0</v>
      </c>
      <c r="S259" s="183">
        <v>5E-05</v>
      </c>
      <c r="T259" s="184">
        <f>S259*H259</f>
        <v>5E-05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185" t="s">
        <v>212</v>
      </c>
      <c r="AT259" s="185" t="s">
        <v>156</v>
      </c>
      <c r="AU259" s="185" t="s">
        <v>83</v>
      </c>
      <c r="AY259" s="18" t="s">
        <v>153</v>
      </c>
      <c r="BE259" s="186">
        <f>IF(N259="základní",J259,0)</f>
        <v>0</v>
      </c>
      <c r="BF259" s="186">
        <f>IF(N259="snížená",J259,0)</f>
        <v>0</v>
      </c>
      <c r="BG259" s="186">
        <f>IF(N259="zákl. přenesená",J259,0)</f>
        <v>0</v>
      </c>
      <c r="BH259" s="186">
        <f>IF(N259="sníž. přenesená",J259,0)</f>
        <v>0</v>
      </c>
      <c r="BI259" s="186">
        <f>IF(N259="nulová",J259,0)</f>
        <v>0</v>
      </c>
      <c r="BJ259" s="18" t="s">
        <v>81</v>
      </c>
      <c r="BK259" s="186">
        <f>ROUND(I259*H259,2)</f>
        <v>0</v>
      </c>
      <c r="BL259" s="18" t="s">
        <v>212</v>
      </c>
      <c r="BM259" s="185" t="s">
        <v>888</v>
      </c>
    </row>
    <row r="260" spans="2:51" s="13" customFormat="1" ht="11.25">
      <c r="B260" s="192"/>
      <c r="C260" s="193"/>
      <c r="D260" s="194" t="s">
        <v>165</v>
      </c>
      <c r="E260" s="195" t="s">
        <v>19</v>
      </c>
      <c r="F260" s="196" t="s">
        <v>889</v>
      </c>
      <c r="G260" s="193"/>
      <c r="H260" s="197">
        <v>1</v>
      </c>
      <c r="I260" s="198"/>
      <c r="J260" s="193"/>
      <c r="K260" s="193"/>
      <c r="L260" s="199"/>
      <c r="M260" s="200"/>
      <c r="N260" s="201"/>
      <c r="O260" s="201"/>
      <c r="P260" s="201"/>
      <c r="Q260" s="201"/>
      <c r="R260" s="201"/>
      <c r="S260" s="201"/>
      <c r="T260" s="202"/>
      <c r="AT260" s="203" t="s">
        <v>165</v>
      </c>
      <c r="AU260" s="203" t="s">
        <v>83</v>
      </c>
      <c r="AV260" s="13" t="s">
        <v>83</v>
      </c>
      <c r="AW260" s="13" t="s">
        <v>34</v>
      </c>
      <c r="AX260" s="13" t="s">
        <v>81</v>
      </c>
      <c r="AY260" s="203" t="s">
        <v>153</v>
      </c>
    </row>
    <row r="261" spans="1:65" s="2" customFormat="1" ht="37.9" customHeight="1">
      <c r="A261" s="35"/>
      <c r="B261" s="36"/>
      <c r="C261" s="174" t="s">
        <v>481</v>
      </c>
      <c r="D261" s="174" t="s">
        <v>156</v>
      </c>
      <c r="E261" s="175" t="s">
        <v>482</v>
      </c>
      <c r="F261" s="176" t="s">
        <v>483</v>
      </c>
      <c r="G261" s="177" t="s">
        <v>211</v>
      </c>
      <c r="H261" s="178">
        <v>4</v>
      </c>
      <c r="I261" s="179"/>
      <c r="J261" s="180">
        <f>ROUND(I261*H261,2)</f>
        <v>0</v>
      </c>
      <c r="K261" s="176" t="s">
        <v>160</v>
      </c>
      <c r="L261" s="40"/>
      <c r="M261" s="181" t="s">
        <v>19</v>
      </c>
      <c r="N261" s="182" t="s">
        <v>44</v>
      </c>
      <c r="O261" s="65"/>
      <c r="P261" s="183">
        <f>O261*H261</f>
        <v>0</v>
      </c>
      <c r="Q261" s="183">
        <v>0</v>
      </c>
      <c r="R261" s="183">
        <f>Q261*H261</f>
        <v>0</v>
      </c>
      <c r="S261" s="183">
        <v>0.002</v>
      </c>
      <c r="T261" s="184">
        <f>S261*H261</f>
        <v>0.008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185" t="s">
        <v>212</v>
      </c>
      <c r="AT261" s="185" t="s">
        <v>156</v>
      </c>
      <c r="AU261" s="185" t="s">
        <v>83</v>
      </c>
      <c r="AY261" s="18" t="s">
        <v>153</v>
      </c>
      <c r="BE261" s="186">
        <f>IF(N261="základní",J261,0)</f>
        <v>0</v>
      </c>
      <c r="BF261" s="186">
        <f>IF(N261="snížená",J261,0)</f>
        <v>0</v>
      </c>
      <c r="BG261" s="186">
        <f>IF(N261="zákl. přenesená",J261,0)</f>
        <v>0</v>
      </c>
      <c r="BH261" s="186">
        <f>IF(N261="sníž. přenesená",J261,0)</f>
        <v>0</v>
      </c>
      <c r="BI261" s="186">
        <f>IF(N261="nulová",J261,0)</f>
        <v>0</v>
      </c>
      <c r="BJ261" s="18" t="s">
        <v>81</v>
      </c>
      <c r="BK261" s="186">
        <f>ROUND(I261*H261,2)</f>
        <v>0</v>
      </c>
      <c r="BL261" s="18" t="s">
        <v>212</v>
      </c>
      <c r="BM261" s="185" t="s">
        <v>890</v>
      </c>
    </row>
    <row r="262" spans="1:47" s="2" customFormat="1" ht="11.25">
      <c r="A262" s="35"/>
      <c r="B262" s="36"/>
      <c r="C262" s="37"/>
      <c r="D262" s="187" t="s">
        <v>163</v>
      </c>
      <c r="E262" s="37"/>
      <c r="F262" s="188" t="s">
        <v>485</v>
      </c>
      <c r="G262" s="37"/>
      <c r="H262" s="37"/>
      <c r="I262" s="189"/>
      <c r="J262" s="37"/>
      <c r="K262" s="37"/>
      <c r="L262" s="40"/>
      <c r="M262" s="190"/>
      <c r="N262" s="191"/>
      <c r="O262" s="65"/>
      <c r="P262" s="65"/>
      <c r="Q262" s="65"/>
      <c r="R262" s="65"/>
      <c r="S262" s="65"/>
      <c r="T262" s="66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T262" s="18" t="s">
        <v>163</v>
      </c>
      <c r="AU262" s="18" t="s">
        <v>83</v>
      </c>
    </row>
    <row r="263" spans="2:51" s="13" customFormat="1" ht="11.25">
      <c r="B263" s="192"/>
      <c r="C263" s="193"/>
      <c r="D263" s="194" t="s">
        <v>165</v>
      </c>
      <c r="E263" s="195" t="s">
        <v>19</v>
      </c>
      <c r="F263" s="196" t="s">
        <v>891</v>
      </c>
      <c r="G263" s="193"/>
      <c r="H263" s="197">
        <v>4</v>
      </c>
      <c r="I263" s="198"/>
      <c r="J263" s="193"/>
      <c r="K263" s="193"/>
      <c r="L263" s="199"/>
      <c r="M263" s="200"/>
      <c r="N263" s="201"/>
      <c r="O263" s="201"/>
      <c r="P263" s="201"/>
      <c r="Q263" s="201"/>
      <c r="R263" s="201"/>
      <c r="S263" s="201"/>
      <c r="T263" s="202"/>
      <c r="AT263" s="203" t="s">
        <v>165</v>
      </c>
      <c r="AU263" s="203" t="s">
        <v>83</v>
      </c>
      <c r="AV263" s="13" t="s">
        <v>83</v>
      </c>
      <c r="AW263" s="13" t="s">
        <v>34</v>
      </c>
      <c r="AX263" s="13" t="s">
        <v>81</v>
      </c>
      <c r="AY263" s="203" t="s">
        <v>153</v>
      </c>
    </row>
    <row r="264" spans="1:65" s="2" customFormat="1" ht="37.9" customHeight="1">
      <c r="A264" s="35"/>
      <c r="B264" s="36"/>
      <c r="C264" s="174" t="s">
        <v>486</v>
      </c>
      <c r="D264" s="174" t="s">
        <v>156</v>
      </c>
      <c r="E264" s="175" t="s">
        <v>487</v>
      </c>
      <c r="F264" s="176" t="s">
        <v>488</v>
      </c>
      <c r="G264" s="177" t="s">
        <v>211</v>
      </c>
      <c r="H264" s="178">
        <v>4</v>
      </c>
      <c r="I264" s="179"/>
      <c r="J264" s="180">
        <f>ROUND(I264*H264,2)</f>
        <v>0</v>
      </c>
      <c r="K264" s="176" t="s">
        <v>160</v>
      </c>
      <c r="L264" s="40"/>
      <c r="M264" s="181" t="s">
        <v>19</v>
      </c>
      <c r="N264" s="182" t="s">
        <v>44</v>
      </c>
      <c r="O264" s="65"/>
      <c r="P264" s="183">
        <f>O264*H264</f>
        <v>0</v>
      </c>
      <c r="Q264" s="183">
        <v>0</v>
      </c>
      <c r="R264" s="183">
        <f>Q264*H264</f>
        <v>0</v>
      </c>
      <c r="S264" s="183">
        <v>0</v>
      </c>
      <c r="T264" s="184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185" t="s">
        <v>212</v>
      </c>
      <c r="AT264" s="185" t="s">
        <v>156</v>
      </c>
      <c r="AU264" s="185" t="s">
        <v>83</v>
      </c>
      <c r="AY264" s="18" t="s">
        <v>153</v>
      </c>
      <c r="BE264" s="186">
        <f>IF(N264="základní",J264,0)</f>
        <v>0</v>
      </c>
      <c r="BF264" s="186">
        <f>IF(N264="snížená",J264,0)</f>
        <v>0</v>
      </c>
      <c r="BG264" s="186">
        <f>IF(N264="zákl. přenesená",J264,0)</f>
        <v>0</v>
      </c>
      <c r="BH264" s="186">
        <f>IF(N264="sníž. přenesená",J264,0)</f>
        <v>0</v>
      </c>
      <c r="BI264" s="186">
        <f>IF(N264="nulová",J264,0)</f>
        <v>0</v>
      </c>
      <c r="BJ264" s="18" t="s">
        <v>81</v>
      </c>
      <c r="BK264" s="186">
        <f>ROUND(I264*H264,2)</f>
        <v>0</v>
      </c>
      <c r="BL264" s="18" t="s">
        <v>212</v>
      </c>
      <c r="BM264" s="185" t="s">
        <v>892</v>
      </c>
    </row>
    <row r="265" spans="1:47" s="2" customFormat="1" ht="11.25">
      <c r="A265" s="35"/>
      <c r="B265" s="36"/>
      <c r="C265" s="37"/>
      <c r="D265" s="187" t="s">
        <v>163</v>
      </c>
      <c r="E265" s="37"/>
      <c r="F265" s="188" t="s">
        <v>490</v>
      </c>
      <c r="G265" s="37"/>
      <c r="H265" s="37"/>
      <c r="I265" s="189"/>
      <c r="J265" s="37"/>
      <c r="K265" s="37"/>
      <c r="L265" s="40"/>
      <c r="M265" s="190"/>
      <c r="N265" s="191"/>
      <c r="O265" s="65"/>
      <c r="P265" s="65"/>
      <c r="Q265" s="65"/>
      <c r="R265" s="65"/>
      <c r="S265" s="65"/>
      <c r="T265" s="66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T265" s="18" t="s">
        <v>163</v>
      </c>
      <c r="AU265" s="18" t="s">
        <v>83</v>
      </c>
    </row>
    <row r="266" spans="2:51" s="13" customFormat="1" ht="11.25">
      <c r="B266" s="192"/>
      <c r="C266" s="193"/>
      <c r="D266" s="194" t="s">
        <v>165</v>
      </c>
      <c r="E266" s="195" t="s">
        <v>19</v>
      </c>
      <c r="F266" s="196" t="s">
        <v>891</v>
      </c>
      <c r="G266" s="193"/>
      <c r="H266" s="197">
        <v>4</v>
      </c>
      <c r="I266" s="198"/>
      <c r="J266" s="193"/>
      <c r="K266" s="193"/>
      <c r="L266" s="199"/>
      <c r="M266" s="200"/>
      <c r="N266" s="201"/>
      <c r="O266" s="201"/>
      <c r="P266" s="201"/>
      <c r="Q266" s="201"/>
      <c r="R266" s="201"/>
      <c r="S266" s="201"/>
      <c r="T266" s="202"/>
      <c r="AT266" s="203" t="s">
        <v>165</v>
      </c>
      <c r="AU266" s="203" t="s">
        <v>83</v>
      </c>
      <c r="AV266" s="13" t="s">
        <v>83</v>
      </c>
      <c r="AW266" s="13" t="s">
        <v>34</v>
      </c>
      <c r="AX266" s="13" t="s">
        <v>81</v>
      </c>
      <c r="AY266" s="203" t="s">
        <v>153</v>
      </c>
    </row>
    <row r="267" spans="1:65" s="2" customFormat="1" ht="24.2" customHeight="1">
      <c r="A267" s="35"/>
      <c r="B267" s="36"/>
      <c r="C267" s="215" t="s">
        <v>491</v>
      </c>
      <c r="D267" s="215" t="s">
        <v>298</v>
      </c>
      <c r="E267" s="216" t="s">
        <v>492</v>
      </c>
      <c r="F267" s="217" t="s">
        <v>493</v>
      </c>
      <c r="G267" s="218" t="s">
        <v>211</v>
      </c>
      <c r="H267" s="219">
        <v>4</v>
      </c>
      <c r="I267" s="220"/>
      <c r="J267" s="221">
        <f>ROUND(I267*H267,2)</f>
        <v>0</v>
      </c>
      <c r="K267" s="217" t="s">
        <v>206</v>
      </c>
      <c r="L267" s="222"/>
      <c r="M267" s="223" t="s">
        <v>19</v>
      </c>
      <c r="N267" s="224" t="s">
        <v>44</v>
      </c>
      <c r="O267" s="65"/>
      <c r="P267" s="183">
        <f>O267*H267</f>
        <v>0</v>
      </c>
      <c r="Q267" s="183">
        <v>0.00034</v>
      </c>
      <c r="R267" s="183">
        <f>Q267*H267</f>
        <v>0.00136</v>
      </c>
      <c r="S267" s="183">
        <v>0</v>
      </c>
      <c r="T267" s="184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185" t="s">
        <v>302</v>
      </c>
      <c r="AT267" s="185" t="s">
        <v>298</v>
      </c>
      <c r="AU267" s="185" t="s">
        <v>83</v>
      </c>
      <c r="AY267" s="18" t="s">
        <v>153</v>
      </c>
      <c r="BE267" s="186">
        <f>IF(N267="základní",J267,0)</f>
        <v>0</v>
      </c>
      <c r="BF267" s="186">
        <f>IF(N267="snížená",J267,0)</f>
        <v>0</v>
      </c>
      <c r="BG267" s="186">
        <f>IF(N267="zákl. přenesená",J267,0)</f>
        <v>0</v>
      </c>
      <c r="BH267" s="186">
        <f>IF(N267="sníž. přenesená",J267,0)</f>
        <v>0</v>
      </c>
      <c r="BI267" s="186">
        <f>IF(N267="nulová",J267,0)</f>
        <v>0</v>
      </c>
      <c r="BJ267" s="18" t="s">
        <v>81</v>
      </c>
      <c r="BK267" s="186">
        <f>ROUND(I267*H267,2)</f>
        <v>0</v>
      </c>
      <c r="BL267" s="18" t="s">
        <v>212</v>
      </c>
      <c r="BM267" s="185" t="s">
        <v>893</v>
      </c>
    </row>
    <row r="268" spans="1:65" s="2" customFormat="1" ht="44.25" customHeight="1">
      <c r="A268" s="35"/>
      <c r="B268" s="36"/>
      <c r="C268" s="174" t="s">
        <v>495</v>
      </c>
      <c r="D268" s="174" t="s">
        <v>156</v>
      </c>
      <c r="E268" s="175" t="s">
        <v>496</v>
      </c>
      <c r="F268" s="176" t="s">
        <v>497</v>
      </c>
      <c r="G268" s="177" t="s">
        <v>211</v>
      </c>
      <c r="H268" s="178">
        <v>1</v>
      </c>
      <c r="I268" s="179"/>
      <c r="J268" s="180">
        <f>ROUND(I268*H268,2)</f>
        <v>0</v>
      </c>
      <c r="K268" s="176" t="s">
        <v>160</v>
      </c>
      <c r="L268" s="40"/>
      <c r="M268" s="181" t="s">
        <v>19</v>
      </c>
      <c r="N268" s="182" t="s">
        <v>44</v>
      </c>
      <c r="O268" s="65"/>
      <c r="P268" s="183">
        <f>O268*H268</f>
        <v>0</v>
      </c>
      <c r="Q268" s="183">
        <v>0</v>
      </c>
      <c r="R268" s="183">
        <f>Q268*H268</f>
        <v>0</v>
      </c>
      <c r="S268" s="183">
        <v>0</v>
      </c>
      <c r="T268" s="184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185" t="s">
        <v>212</v>
      </c>
      <c r="AT268" s="185" t="s">
        <v>156</v>
      </c>
      <c r="AU268" s="185" t="s">
        <v>83</v>
      </c>
      <c r="AY268" s="18" t="s">
        <v>153</v>
      </c>
      <c r="BE268" s="186">
        <f>IF(N268="základní",J268,0)</f>
        <v>0</v>
      </c>
      <c r="BF268" s="186">
        <f>IF(N268="snížená",J268,0)</f>
        <v>0</v>
      </c>
      <c r="BG268" s="186">
        <f>IF(N268="zákl. přenesená",J268,0)</f>
        <v>0</v>
      </c>
      <c r="BH268" s="186">
        <f>IF(N268="sníž. přenesená",J268,0)</f>
        <v>0</v>
      </c>
      <c r="BI268" s="186">
        <f>IF(N268="nulová",J268,0)</f>
        <v>0</v>
      </c>
      <c r="BJ268" s="18" t="s">
        <v>81</v>
      </c>
      <c r="BK268" s="186">
        <f>ROUND(I268*H268,2)</f>
        <v>0</v>
      </c>
      <c r="BL268" s="18" t="s">
        <v>212</v>
      </c>
      <c r="BM268" s="185" t="s">
        <v>894</v>
      </c>
    </row>
    <row r="269" spans="1:47" s="2" customFormat="1" ht="11.25">
      <c r="A269" s="35"/>
      <c r="B269" s="36"/>
      <c r="C269" s="37"/>
      <c r="D269" s="187" t="s">
        <v>163</v>
      </c>
      <c r="E269" s="37"/>
      <c r="F269" s="188" t="s">
        <v>499</v>
      </c>
      <c r="G269" s="37"/>
      <c r="H269" s="37"/>
      <c r="I269" s="189"/>
      <c r="J269" s="37"/>
      <c r="K269" s="37"/>
      <c r="L269" s="40"/>
      <c r="M269" s="190"/>
      <c r="N269" s="191"/>
      <c r="O269" s="65"/>
      <c r="P269" s="65"/>
      <c r="Q269" s="65"/>
      <c r="R269" s="65"/>
      <c r="S269" s="65"/>
      <c r="T269" s="66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T269" s="18" t="s">
        <v>163</v>
      </c>
      <c r="AU269" s="18" t="s">
        <v>83</v>
      </c>
    </row>
    <row r="270" spans="2:51" s="13" customFormat="1" ht="11.25">
      <c r="B270" s="192"/>
      <c r="C270" s="193"/>
      <c r="D270" s="194" t="s">
        <v>165</v>
      </c>
      <c r="E270" s="195" t="s">
        <v>19</v>
      </c>
      <c r="F270" s="196" t="s">
        <v>895</v>
      </c>
      <c r="G270" s="193"/>
      <c r="H270" s="197">
        <v>1</v>
      </c>
      <c r="I270" s="198"/>
      <c r="J270" s="193"/>
      <c r="K270" s="193"/>
      <c r="L270" s="199"/>
      <c r="M270" s="200"/>
      <c r="N270" s="201"/>
      <c r="O270" s="201"/>
      <c r="P270" s="201"/>
      <c r="Q270" s="201"/>
      <c r="R270" s="201"/>
      <c r="S270" s="201"/>
      <c r="T270" s="202"/>
      <c r="AT270" s="203" t="s">
        <v>165</v>
      </c>
      <c r="AU270" s="203" t="s">
        <v>83</v>
      </c>
      <c r="AV270" s="13" t="s">
        <v>83</v>
      </c>
      <c r="AW270" s="13" t="s">
        <v>34</v>
      </c>
      <c r="AX270" s="13" t="s">
        <v>81</v>
      </c>
      <c r="AY270" s="203" t="s">
        <v>153</v>
      </c>
    </row>
    <row r="271" spans="1:65" s="2" customFormat="1" ht="24.2" customHeight="1">
      <c r="A271" s="35"/>
      <c r="B271" s="36"/>
      <c r="C271" s="215" t="s">
        <v>501</v>
      </c>
      <c r="D271" s="215" t="s">
        <v>298</v>
      </c>
      <c r="E271" s="216" t="s">
        <v>502</v>
      </c>
      <c r="F271" s="217" t="s">
        <v>503</v>
      </c>
      <c r="G271" s="218" t="s">
        <v>211</v>
      </c>
      <c r="H271" s="219">
        <v>1</v>
      </c>
      <c r="I271" s="220"/>
      <c r="J271" s="221">
        <f>ROUND(I271*H271,2)</f>
        <v>0</v>
      </c>
      <c r="K271" s="217" t="s">
        <v>160</v>
      </c>
      <c r="L271" s="222"/>
      <c r="M271" s="223" t="s">
        <v>19</v>
      </c>
      <c r="N271" s="224" t="s">
        <v>44</v>
      </c>
      <c r="O271" s="65"/>
      <c r="P271" s="183">
        <f>O271*H271</f>
        <v>0</v>
      </c>
      <c r="Q271" s="183">
        <v>9E-05</v>
      </c>
      <c r="R271" s="183">
        <f>Q271*H271</f>
        <v>9E-05</v>
      </c>
      <c r="S271" s="183">
        <v>0</v>
      </c>
      <c r="T271" s="184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185" t="s">
        <v>302</v>
      </c>
      <c r="AT271" s="185" t="s">
        <v>298</v>
      </c>
      <c r="AU271" s="185" t="s">
        <v>83</v>
      </c>
      <c r="AY271" s="18" t="s">
        <v>153</v>
      </c>
      <c r="BE271" s="186">
        <f>IF(N271="základní",J271,0)</f>
        <v>0</v>
      </c>
      <c r="BF271" s="186">
        <f>IF(N271="snížená",J271,0)</f>
        <v>0</v>
      </c>
      <c r="BG271" s="186">
        <f>IF(N271="zákl. přenesená",J271,0)</f>
        <v>0</v>
      </c>
      <c r="BH271" s="186">
        <f>IF(N271="sníž. přenesená",J271,0)</f>
        <v>0</v>
      </c>
      <c r="BI271" s="186">
        <f>IF(N271="nulová",J271,0)</f>
        <v>0</v>
      </c>
      <c r="BJ271" s="18" t="s">
        <v>81</v>
      </c>
      <c r="BK271" s="186">
        <f>ROUND(I271*H271,2)</f>
        <v>0</v>
      </c>
      <c r="BL271" s="18" t="s">
        <v>212</v>
      </c>
      <c r="BM271" s="185" t="s">
        <v>896</v>
      </c>
    </row>
    <row r="272" spans="1:65" s="2" customFormat="1" ht="49.15" customHeight="1">
      <c r="A272" s="35"/>
      <c r="B272" s="36"/>
      <c r="C272" s="174" t="s">
        <v>505</v>
      </c>
      <c r="D272" s="174" t="s">
        <v>156</v>
      </c>
      <c r="E272" s="175" t="s">
        <v>506</v>
      </c>
      <c r="F272" s="176" t="s">
        <v>507</v>
      </c>
      <c r="G272" s="177" t="s">
        <v>211</v>
      </c>
      <c r="H272" s="178">
        <v>3</v>
      </c>
      <c r="I272" s="179"/>
      <c r="J272" s="180">
        <f>ROUND(I272*H272,2)</f>
        <v>0</v>
      </c>
      <c r="K272" s="176" t="s">
        <v>160</v>
      </c>
      <c r="L272" s="40"/>
      <c r="M272" s="181" t="s">
        <v>19</v>
      </c>
      <c r="N272" s="182" t="s">
        <v>44</v>
      </c>
      <c r="O272" s="65"/>
      <c r="P272" s="183">
        <f>O272*H272</f>
        <v>0</v>
      </c>
      <c r="Q272" s="183">
        <v>0</v>
      </c>
      <c r="R272" s="183">
        <f>Q272*H272</f>
        <v>0</v>
      </c>
      <c r="S272" s="183">
        <v>0</v>
      </c>
      <c r="T272" s="184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185" t="s">
        <v>212</v>
      </c>
      <c r="AT272" s="185" t="s">
        <v>156</v>
      </c>
      <c r="AU272" s="185" t="s">
        <v>83</v>
      </c>
      <c r="AY272" s="18" t="s">
        <v>153</v>
      </c>
      <c r="BE272" s="186">
        <f>IF(N272="základní",J272,0)</f>
        <v>0</v>
      </c>
      <c r="BF272" s="186">
        <f>IF(N272="snížená",J272,0)</f>
        <v>0</v>
      </c>
      <c r="BG272" s="186">
        <f>IF(N272="zákl. přenesená",J272,0)</f>
        <v>0</v>
      </c>
      <c r="BH272" s="186">
        <f>IF(N272="sníž. přenesená",J272,0)</f>
        <v>0</v>
      </c>
      <c r="BI272" s="186">
        <f>IF(N272="nulová",J272,0)</f>
        <v>0</v>
      </c>
      <c r="BJ272" s="18" t="s">
        <v>81</v>
      </c>
      <c r="BK272" s="186">
        <f>ROUND(I272*H272,2)</f>
        <v>0</v>
      </c>
      <c r="BL272" s="18" t="s">
        <v>212</v>
      </c>
      <c r="BM272" s="185" t="s">
        <v>897</v>
      </c>
    </row>
    <row r="273" spans="1:47" s="2" customFormat="1" ht="11.25">
      <c r="A273" s="35"/>
      <c r="B273" s="36"/>
      <c r="C273" s="37"/>
      <c r="D273" s="187" t="s">
        <v>163</v>
      </c>
      <c r="E273" s="37"/>
      <c r="F273" s="188" t="s">
        <v>509</v>
      </c>
      <c r="G273" s="37"/>
      <c r="H273" s="37"/>
      <c r="I273" s="189"/>
      <c r="J273" s="37"/>
      <c r="K273" s="37"/>
      <c r="L273" s="40"/>
      <c r="M273" s="190"/>
      <c r="N273" s="191"/>
      <c r="O273" s="65"/>
      <c r="P273" s="65"/>
      <c r="Q273" s="65"/>
      <c r="R273" s="65"/>
      <c r="S273" s="65"/>
      <c r="T273" s="66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T273" s="18" t="s">
        <v>163</v>
      </c>
      <c r="AU273" s="18" t="s">
        <v>83</v>
      </c>
    </row>
    <row r="274" spans="2:51" s="13" customFormat="1" ht="22.5">
      <c r="B274" s="192"/>
      <c r="C274" s="193"/>
      <c r="D274" s="194" t="s">
        <v>165</v>
      </c>
      <c r="E274" s="195" t="s">
        <v>19</v>
      </c>
      <c r="F274" s="196" t="s">
        <v>898</v>
      </c>
      <c r="G274" s="193"/>
      <c r="H274" s="197">
        <v>3</v>
      </c>
      <c r="I274" s="198"/>
      <c r="J274" s="193"/>
      <c r="K274" s="193"/>
      <c r="L274" s="199"/>
      <c r="M274" s="200"/>
      <c r="N274" s="201"/>
      <c r="O274" s="201"/>
      <c r="P274" s="201"/>
      <c r="Q274" s="201"/>
      <c r="R274" s="201"/>
      <c r="S274" s="201"/>
      <c r="T274" s="202"/>
      <c r="AT274" s="203" t="s">
        <v>165</v>
      </c>
      <c r="AU274" s="203" t="s">
        <v>83</v>
      </c>
      <c r="AV274" s="13" t="s">
        <v>83</v>
      </c>
      <c r="AW274" s="13" t="s">
        <v>34</v>
      </c>
      <c r="AX274" s="13" t="s">
        <v>81</v>
      </c>
      <c r="AY274" s="203" t="s">
        <v>153</v>
      </c>
    </row>
    <row r="275" spans="1:65" s="2" customFormat="1" ht="24.2" customHeight="1">
      <c r="A275" s="35"/>
      <c r="B275" s="36"/>
      <c r="C275" s="215" t="s">
        <v>511</v>
      </c>
      <c r="D275" s="215" t="s">
        <v>298</v>
      </c>
      <c r="E275" s="216" t="s">
        <v>512</v>
      </c>
      <c r="F275" s="217" t="s">
        <v>513</v>
      </c>
      <c r="G275" s="218" t="s">
        <v>211</v>
      </c>
      <c r="H275" s="219">
        <v>2</v>
      </c>
      <c r="I275" s="220"/>
      <c r="J275" s="221">
        <f>ROUND(I275*H275,2)</f>
        <v>0</v>
      </c>
      <c r="K275" s="217" t="s">
        <v>160</v>
      </c>
      <c r="L275" s="222"/>
      <c r="M275" s="223" t="s">
        <v>19</v>
      </c>
      <c r="N275" s="224" t="s">
        <v>44</v>
      </c>
      <c r="O275" s="65"/>
      <c r="P275" s="183">
        <f>O275*H275</f>
        <v>0</v>
      </c>
      <c r="Q275" s="183">
        <v>8E-05</v>
      </c>
      <c r="R275" s="183">
        <f>Q275*H275</f>
        <v>0.00016</v>
      </c>
      <c r="S275" s="183">
        <v>0</v>
      </c>
      <c r="T275" s="184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185" t="s">
        <v>302</v>
      </c>
      <c r="AT275" s="185" t="s">
        <v>298</v>
      </c>
      <c r="AU275" s="185" t="s">
        <v>83</v>
      </c>
      <c r="AY275" s="18" t="s">
        <v>153</v>
      </c>
      <c r="BE275" s="186">
        <f>IF(N275="základní",J275,0)</f>
        <v>0</v>
      </c>
      <c r="BF275" s="186">
        <f>IF(N275="snížená",J275,0)</f>
        <v>0</v>
      </c>
      <c r="BG275" s="186">
        <f>IF(N275="zákl. přenesená",J275,0)</f>
        <v>0</v>
      </c>
      <c r="BH275" s="186">
        <f>IF(N275="sníž. přenesená",J275,0)</f>
        <v>0</v>
      </c>
      <c r="BI275" s="186">
        <f>IF(N275="nulová",J275,0)</f>
        <v>0</v>
      </c>
      <c r="BJ275" s="18" t="s">
        <v>81</v>
      </c>
      <c r="BK275" s="186">
        <f>ROUND(I275*H275,2)</f>
        <v>0</v>
      </c>
      <c r="BL275" s="18" t="s">
        <v>212</v>
      </c>
      <c r="BM275" s="185" t="s">
        <v>899</v>
      </c>
    </row>
    <row r="276" spans="1:65" s="2" customFormat="1" ht="24.2" customHeight="1">
      <c r="A276" s="35"/>
      <c r="B276" s="36"/>
      <c r="C276" s="215" t="s">
        <v>515</v>
      </c>
      <c r="D276" s="215" t="s">
        <v>298</v>
      </c>
      <c r="E276" s="216" t="s">
        <v>900</v>
      </c>
      <c r="F276" s="217" t="s">
        <v>901</v>
      </c>
      <c r="G276" s="218" t="s">
        <v>211</v>
      </c>
      <c r="H276" s="219">
        <v>1</v>
      </c>
      <c r="I276" s="220"/>
      <c r="J276" s="221">
        <f>ROUND(I276*H276,2)</f>
        <v>0</v>
      </c>
      <c r="K276" s="217" t="s">
        <v>160</v>
      </c>
      <c r="L276" s="222"/>
      <c r="M276" s="223" t="s">
        <v>19</v>
      </c>
      <c r="N276" s="224" t="s">
        <v>44</v>
      </c>
      <c r="O276" s="65"/>
      <c r="P276" s="183">
        <f>O276*H276</f>
        <v>0</v>
      </c>
      <c r="Q276" s="183">
        <v>8E-05</v>
      </c>
      <c r="R276" s="183">
        <f>Q276*H276</f>
        <v>8E-05</v>
      </c>
      <c r="S276" s="183">
        <v>0</v>
      </c>
      <c r="T276" s="184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185" t="s">
        <v>302</v>
      </c>
      <c r="AT276" s="185" t="s">
        <v>298</v>
      </c>
      <c r="AU276" s="185" t="s">
        <v>83</v>
      </c>
      <c r="AY276" s="18" t="s">
        <v>153</v>
      </c>
      <c r="BE276" s="186">
        <f>IF(N276="základní",J276,0)</f>
        <v>0</v>
      </c>
      <c r="BF276" s="186">
        <f>IF(N276="snížená",J276,0)</f>
        <v>0</v>
      </c>
      <c r="BG276" s="186">
        <f>IF(N276="zákl. přenesená",J276,0)</f>
        <v>0</v>
      </c>
      <c r="BH276" s="186">
        <f>IF(N276="sníž. přenesená",J276,0)</f>
        <v>0</v>
      </c>
      <c r="BI276" s="186">
        <f>IF(N276="nulová",J276,0)</f>
        <v>0</v>
      </c>
      <c r="BJ276" s="18" t="s">
        <v>81</v>
      </c>
      <c r="BK276" s="186">
        <f>ROUND(I276*H276,2)</f>
        <v>0</v>
      </c>
      <c r="BL276" s="18" t="s">
        <v>212</v>
      </c>
      <c r="BM276" s="185" t="s">
        <v>902</v>
      </c>
    </row>
    <row r="277" spans="1:65" s="2" customFormat="1" ht="16.5" customHeight="1">
      <c r="A277" s="35"/>
      <c r="B277" s="36"/>
      <c r="C277" s="215" t="s">
        <v>519</v>
      </c>
      <c r="D277" s="215" t="s">
        <v>298</v>
      </c>
      <c r="E277" s="216" t="s">
        <v>516</v>
      </c>
      <c r="F277" s="217" t="s">
        <v>517</v>
      </c>
      <c r="G277" s="218" t="s">
        <v>211</v>
      </c>
      <c r="H277" s="219">
        <v>3</v>
      </c>
      <c r="I277" s="220"/>
      <c r="J277" s="221">
        <f>ROUND(I277*H277,2)</f>
        <v>0</v>
      </c>
      <c r="K277" s="217" t="s">
        <v>160</v>
      </c>
      <c r="L277" s="222"/>
      <c r="M277" s="223" t="s">
        <v>19</v>
      </c>
      <c r="N277" s="224" t="s">
        <v>44</v>
      </c>
      <c r="O277" s="65"/>
      <c r="P277" s="183">
        <f>O277*H277</f>
        <v>0</v>
      </c>
      <c r="Q277" s="183">
        <v>1E-05</v>
      </c>
      <c r="R277" s="183">
        <f>Q277*H277</f>
        <v>3.0000000000000004E-05</v>
      </c>
      <c r="S277" s="183">
        <v>0</v>
      </c>
      <c r="T277" s="184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185" t="s">
        <v>302</v>
      </c>
      <c r="AT277" s="185" t="s">
        <v>298</v>
      </c>
      <c r="AU277" s="185" t="s">
        <v>83</v>
      </c>
      <c r="AY277" s="18" t="s">
        <v>153</v>
      </c>
      <c r="BE277" s="186">
        <f>IF(N277="základní",J277,0)</f>
        <v>0</v>
      </c>
      <c r="BF277" s="186">
        <f>IF(N277="snížená",J277,0)</f>
        <v>0</v>
      </c>
      <c r="BG277" s="186">
        <f>IF(N277="zákl. přenesená",J277,0)</f>
        <v>0</v>
      </c>
      <c r="BH277" s="186">
        <f>IF(N277="sníž. přenesená",J277,0)</f>
        <v>0</v>
      </c>
      <c r="BI277" s="186">
        <f>IF(N277="nulová",J277,0)</f>
        <v>0</v>
      </c>
      <c r="BJ277" s="18" t="s">
        <v>81</v>
      </c>
      <c r="BK277" s="186">
        <f>ROUND(I277*H277,2)</f>
        <v>0</v>
      </c>
      <c r="BL277" s="18" t="s">
        <v>212</v>
      </c>
      <c r="BM277" s="185" t="s">
        <v>903</v>
      </c>
    </row>
    <row r="278" spans="1:65" s="2" customFormat="1" ht="49.15" customHeight="1">
      <c r="A278" s="35"/>
      <c r="B278" s="36"/>
      <c r="C278" s="174" t="s">
        <v>525</v>
      </c>
      <c r="D278" s="174" t="s">
        <v>156</v>
      </c>
      <c r="E278" s="175" t="s">
        <v>520</v>
      </c>
      <c r="F278" s="176" t="s">
        <v>521</v>
      </c>
      <c r="G278" s="177" t="s">
        <v>211</v>
      </c>
      <c r="H278" s="178">
        <v>2</v>
      </c>
      <c r="I278" s="179"/>
      <c r="J278" s="180">
        <f>ROUND(I278*H278,2)</f>
        <v>0</v>
      </c>
      <c r="K278" s="176" t="s">
        <v>160</v>
      </c>
      <c r="L278" s="40"/>
      <c r="M278" s="181" t="s">
        <v>19</v>
      </c>
      <c r="N278" s="182" t="s">
        <v>44</v>
      </c>
      <c r="O278" s="65"/>
      <c r="P278" s="183">
        <f>O278*H278</f>
        <v>0</v>
      </c>
      <c r="Q278" s="183">
        <v>0</v>
      </c>
      <c r="R278" s="183">
        <f>Q278*H278</f>
        <v>0</v>
      </c>
      <c r="S278" s="183">
        <v>0</v>
      </c>
      <c r="T278" s="184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185" t="s">
        <v>212</v>
      </c>
      <c r="AT278" s="185" t="s">
        <v>156</v>
      </c>
      <c r="AU278" s="185" t="s">
        <v>83</v>
      </c>
      <c r="AY278" s="18" t="s">
        <v>153</v>
      </c>
      <c r="BE278" s="186">
        <f>IF(N278="základní",J278,0)</f>
        <v>0</v>
      </c>
      <c r="BF278" s="186">
        <f>IF(N278="snížená",J278,0)</f>
        <v>0</v>
      </c>
      <c r="BG278" s="186">
        <f>IF(N278="zákl. přenesená",J278,0)</f>
        <v>0</v>
      </c>
      <c r="BH278" s="186">
        <f>IF(N278="sníž. přenesená",J278,0)</f>
        <v>0</v>
      </c>
      <c r="BI278" s="186">
        <f>IF(N278="nulová",J278,0)</f>
        <v>0</v>
      </c>
      <c r="BJ278" s="18" t="s">
        <v>81</v>
      </c>
      <c r="BK278" s="186">
        <f>ROUND(I278*H278,2)</f>
        <v>0</v>
      </c>
      <c r="BL278" s="18" t="s">
        <v>212</v>
      </c>
      <c r="BM278" s="185" t="s">
        <v>904</v>
      </c>
    </row>
    <row r="279" spans="1:47" s="2" customFormat="1" ht="11.25">
      <c r="A279" s="35"/>
      <c r="B279" s="36"/>
      <c r="C279" s="37"/>
      <c r="D279" s="187" t="s">
        <v>163</v>
      </c>
      <c r="E279" s="37"/>
      <c r="F279" s="188" t="s">
        <v>523</v>
      </c>
      <c r="G279" s="37"/>
      <c r="H279" s="37"/>
      <c r="I279" s="189"/>
      <c r="J279" s="37"/>
      <c r="K279" s="37"/>
      <c r="L279" s="40"/>
      <c r="M279" s="190"/>
      <c r="N279" s="191"/>
      <c r="O279" s="65"/>
      <c r="P279" s="65"/>
      <c r="Q279" s="65"/>
      <c r="R279" s="65"/>
      <c r="S279" s="65"/>
      <c r="T279" s="66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T279" s="18" t="s">
        <v>163</v>
      </c>
      <c r="AU279" s="18" t="s">
        <v>83</v>
      </c>
    </row>
    <row r="280" spans="2:51" s="13" customFormat="1" ht="11.25">
      <c r="B280" s="192"/>
      <c r="C280" s="193"/>
      <c r="D280" s="194" t="s">
        <v>165</v>
      </c>
      <c r="E280" s="195" t="s">
        <v>19</v>
      </c>
      <c r="F280" s="196" t="s">
        <v>524</v>
      </c>
      <c r="G280" s="193"/>
      <c r="H280" s="197">
        <v>2</v>
      </c>
      <c r="I280" s="198"/>
      <c r="J280" s="193"/>
      <c r="K280" s="193"/>
      <c r="L280" s="199"/>
      <c r="M280" s="200"/>
      <c r="N280" s="201"/>
      <c r="O280" s="201"/>
      <c r="P280" s="201"/>
      <c r="Q280" s="201"/>
      <c r="R280" s="201"/>
      <c r="S280" s="201"/>
      <c r="T280" s="202"/>
      <c r="AT280" s="203" t="s">
        <v>165</v>
      </c>
      <c r="AU280" s="203" t="s">
        <v>83</v>
      </c>
      <c r="AV280" s="13" t="s">
        <v>83</v>
      </c>
      <c r="AW280" s="13" t="s">
        <v>34</v>
      </c>
      <c r="AX280" s="13" t="s">
        <v>81</v>
      </c>
      <c r="AY280" s="203" t="s">
        <v>153</v>
      </c>
    </row>
    <row r="281" spans="1:65" s="2" customFormat="1" ht="24.2" customHeight="1">
      <c r="A281" s="35"/>
      <c r="B281" s="36"/>
      <c r="C281" s="215" t="s">
        <v>529</v>
      </c>
      <c r="D281" s="215" t="s">
        <v>298</v>
      </c>
      <c r="E281" s="216" t="s">
        <v>526</v>
      </c>
      <c r="F281" s="217" t="s">
        <v>527</v>
      </c>
      <c r="G281" s="218" t="s">
        <v>211</v>
      </c>
      <c r="H281" s="219">
        <v>2</v>
      </c>
      <c r="I281" s="220"/>
      <c r="J281" s="221">
        <f>ROUND(I281*H281,2)</f>
        <v>0</v>
      </c>
      <c r="K281" s="217" t="s">
        <v>160</v>
      </c>
      <c r="L281" s="222"/>
      <c r="M281" s="223" t="s">
        <v>19</v>
      </c>
      <c r="N281" s="224" t="s">
        <v>44</v>
      </c>
      <c r="O281" s="65"/>
      <c r="P281" s="183">
        <f>O281*H281</f>
        <v>0</v>
      </c>
      <c r="Q281" s="183">
        <v>4E-05</v>
      </c>
      <c r="R281" s="183">
        <f>Q281*H281</f>
        <v>8E-05</v>
      </c>
      <c r="S281" s="183">
        <v>0</v>
      </c>
      <c r="T281" s="184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185" t="s">
        <v>302</v>
      </c>
      <c r="AT281" s="185" t="s">
        <v>298</v>
      </c>
      <c r="AU281" s="185" t="s">
        <v>83</v>
      </c>
      <c r="AY281" s="18" t="s">
        <v>153</v>
      </c>
      <c r="BE281" s="186">
        <f>IF(N281="základní",J281,0)</f>
        <v>0</v>
      </c>
      <c r="BF281" s="186">
        <f>IF(N281="snížená",J281,0)</f>
        <v>0</v>
      </c>
      <c r="BG281" s="186">
        <f>IF(N281="zákl. přenesená",J281,0)</f>
        <v>0</v>
      </c>
      <c r="BH281" s="186">
        <f>IF(N281="sníž. přenesená",J281,0)</f>
        <v>0</v>
      </c>
      <c r="BI281" s="186">
        <f>IF(N281="nulová",J281,0)</f>
        <v>0</v>
      </c>
      <c r="BJ281" s="18" t="s">
        <v>81</v>
      </c>
      <c r="BK281" s="186">
        <f>ROUND(I281*H281,2)</f>
        <v>0</v>
      </c>
      <c r="BL281" s="18" t="s">
        <v>212</v>
      </c>
      <c r="BM281" s="185" t="s">
        <v>905</v>
      </c>
    </row>
    <row r="282" spans="1:65" s="2" customFormat="1" ht="49.15" customHeight="1">
      <c r="A282" s="35"/>
      <c r="B282" s="36"/>
      <c r="C282" s="174" t="s">
        <v>536</v>
      </c>
      <c r="D282" s="174" t="s">
        <v>156</v>
      </c>
      <c r="E282" s="175" t="s">
        <v>762</v>
      </c>
      <c r="F282" s="176" t="s">
        <v>763</v>
      </c>
      <c r="G282" s="177" t="s">
        <v>249</v>
      </c>
      <c r="H282" s="178">
        <v>0.002</v>
      </c>
      <c r="I282" s="179"/>
      <c r="J282" s="180">
        <f>ROUND(I282*H282,2)</f>
        <v>0</v>
      </c>
      <c r="K282" s="176" t="s">
        <v>160</v>
      </c>
      <c r="L282" s="40"/>
      <c r="M282" s="181" t="s">
        <v>19</v>
      </c>
      <c r="N282" s="182" t="s">
        <v>44</v>
      </c>
      <c r="O282" s="65"/>
      <c r="P282" s="183">
        <f>O282*H282</f>
        <v>0</v>
      </c>
      <c r="Q282" s="183">
        <v>0</v>
      </c>
      <c r="R282" s="183">
        <f>Q282*H282</f>
        <v>0</v>
      </c>
      <c r="S282" s="183">
        <v>0</v>
      </c>
      <c r="T282" s="184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185" t="s">
        <v>212</v>
      </c>
      <c r="AT282" s="185" t="s">
        <v>156</v>
      </c>
      <c r="AU282" s="185" t="s">
        <v>83</v>
      </c>
      <c r="AY282" s="18" t="s">
        <v>153</v>
      </c>
      <c r="BE282" s="186">
        <f>IF(N282="základní",J282,0)</f>
        <v>0</v>
      </c>
      <c r="BF282" s="186">
        <f>IF(N282="snížená",J282,0)</f>
        <v>0</v>
      </c>
      <c r="BG282" s="186">
        <f>IF(N282="zákl. přenesená",J282,0)</f>
        <v>0</v>
      </c>
      <c r="BH282" s="186">
        <f>IF(N282="sníž. přenesená",J282,0)</f>
        <v>0</v>
      </c>
      <c r="BI282" s="186">
        <f>IF(N282="nulová",J282,0)</f>
        <v>0</v>
      </c>
      <c r="BJ282" s="18" t="s">
        <v>81</v>
      </c>
      <c r="BK282" s="186">
        <f>ROUND(I282*H282,2)</f>
        <v>0</v>
      </c>
      <c r="BL282" s="18" t="s">
        <v>212</v>
      </c>
      <c r="BM282" s="185" t="s">
        <v>985</v>
      </c>
    </row>
    <row r="283" spans="1:47" s="2" customFormat="1" ht="11.25">
      <c r="A283" s="35"/>
      <c r="B283" s="36"/>
      <c r="C283" s="37"/>
      <c r="D283" s="187" t="s">
        <v>163</v>
      </c>
      <c r="E283" s="37"/>
      <c r="F283" s="188" t="s">
        <v>765</v>
      </c>
      <c r="G283" s="37"/>
      <c r="H283" s="37"/>
      <c r="I283" s="189"/>
      <c r="J283" s="37"/>
      <c r="K283" s="37"/>
      <c r="L283" s="40"/>
      <c r="M283" s="190"/>
      <c r="N283" s="191"/>
      <c r="O283" s="65"/>
      <c r="P283" s="65"/>
      <c r="Q283" s="65"/>
      <c r="R283" s="65"/>
      <c r="S283" s="65"/>
      <c r="T283" s="66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T283" s="18" t="s">
        <v>163</v>
      </c>
      <c r="AU283" s="18" t="s">
        <v>83</v>
      </c>
    </row>
    <row r="284" spans="2:63" s="12" customFormat="1" ht="22.9" customHeight="1">
      <c r="B284" s="158"/>
      <c r="C284" s="159"/>
      <c r="D284" s="160" t="s">
        <v>72</v>
      </c>
      <c r="E284" s="172" t="s">
        <v>534</v>
      </c>
      <c r="F284" s="172" t="s">
        <v>535</v>
      </c>
      <c r="G284" s="159"/>
      <c r="H284" s="159"/>
      <c r="I284" s="162"/>
      <c r="J284" s="173">
        <f>BK284</f>
        <v>0</v>
      </c>
      <c r="K284" s="159"/>
      <c r="L284" s="164"/>
      <c r="M284" s="165"/>
      <c r="N284" s="166"/>
      <c r="O284" s="166"/>
      <c r="P284" s="167">
        <f>SUM(P285:P293)</f>
        <v>0</v>
      </c>
      <c r="Q284" s="166"/>
      <c r="R284" s="167">
        <f>SUM(R285:R293)</f>
        <v>0.0006</v>
      </c>
      <c r="S284" s="166"/>
      <c r="T284" s="168">
        <f>SUM(T285:T293)</f>
        <v>0.0004</v>
      </c>
      <c r="AR284" s="169" t="s">
        <v>83</v>
      </c>
      <c r="AT284" s="170" t="s">
        <v>72</v>
      </c>
      <c r="AU284" s="170" t="s">
        <v>81</v>
      </c>
      <c r="AY284" s="169" t="s">
        <v>153</v>
      </c>
      <c r="BK284" s="171">
        <f>SUM(BK285:BK293)</f>
        <v>0</v>
      </c>
    </row>
    <row r="285" spans="1:65" s="2" customFormat="1" ht="24.2" customHeight="1">
      <c r="A285" s="35"/>
      <c r="B285" s="36"/>
      <c r="C285" s="174" t="s">
        <v>542</v>
      </c>
      <c r="D285" s="174" t="s">
        <v>156</v>
      </c>
      <c r="E285" s="175" t="s">
        <v>537</v>
      </c>
      <c r="F285" s="176" t="s">
        <v>538</v>
      </c>
      <c r="G285" s="177" t="s">
        <v>211</v>
      </c>
      <c r="H285" s="178">
        <v>2</v>
      </c>
      <c r="I285" s="179"/>
      <c r="J285" s="180">
        <f>ROUND(I285*H285,2)</f>
        <v>0</v>
      </c>
      <c r="K285" s="176" t="s">
        <v>160</v>
      </c>
      <c r="L285" s="40"/>
      <c r="M285" s="181" t="s">
        <v>19</v>
      </c>
      <c r="N285" s="182" t="s">
        <v>44</v>
      </c>
      <c r="O285" s="65"/>
      <c r="P285" s="183">
        <f>O285*H285</f>
        <v>0</v>
      </c>
      <c r="Q285" s="183">
        <v>0</v>
      </c>
      <c r="R285" s="183">
        <f>Q285*H285</f>
        <v>0</v>
      </c>
      <c r="S285" s="183">
        <v>0.0002</v>
      </c>
      <c r="T285" s="184">
        <f>S285*H285</f>
        <v>0.0004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185" t="s">
        <v>212</v>
      </c>
      <c r="AT285" s="185" t="s">
        <v>156</v>
      </c>
      <c r="AU285" s="185" t="s">
        <v>83</v>
      </c>
      <c r="AY285" s="18" t="s">
        <v>153</v>
      </c>
      <c r="BE285" s="186">
        <f>IF(N285="základní",J285,0)</f>
        <v>0</v>
      </c>
      <c r="BF285" s="186">
        <f>IF(N285="snížená",J285,0)</f>
        <v>0</v>
      </c>
      <c r="BG285" s="186">
        <f>IF(N285="zákl. přenesená",J285,0)</f>
        <v>0</v>
      </c>
      <c r="BH285" s="186">
        <f>IF(N285="sníž. přenesená",J285,0)</f>
        <v>0</v>
      </c>
      <c r="BI285" s="186">
        <f>IF(N285="nulová",J285,0)</f>
        <v>0</v>
      </c>
      <c r="BJ285" s="18" t="s">
        <v>81</v>
      </c>
      <c r="BK285" s="186">
        <f>ROUND(I285*H285,2)</f>
        <v>0</v>
      </c>
      <c r="BL285" s="18" t="s">
        <v>212</v>
      </c>
      <c r="BM285" s="185" t="s">
        <v>907</v>
      </c>
    </row>
    <row r="286" spans="1:47" s="2" customFormat="1" ht="11.25">
      <c r="A286" s="35"/>
      <c r="B286" s="36"/>
      <c r="C286" s="37"/>
      <c r="D286" s="187" t="s">
        <v>163</v>
      </c>
      <c r="E286" s="37"/>
      <c r="F286" s="188" t="s">
        <v>540</v>
      </c>
      <c r="G286" s="37"/>
      <c r="H286" s="37"/>
      <c r="I286" s="189"/>
      <c r="J286" s="37"/>
      <c r="K286" s="37"/>
      <c r="L286" s="40"/>
      <c r="M286" s="190"/>
      <c r="N286" s="191"/>
      <c r="O286" s="65"/>
      <c r="P286" s="65"/>
      <c r="Q286" s="65"/>
      <c r="R286" s="65"/>
      <c r="S286" s="65"/>
      <c r="T286" s="66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T286" s="18" t="s">
        <v>163</v>
      </c>
      <c r="AU286" s="18" t="s">
        <v>83</v>
      </c>
    </row>
    <row r="287" spans="2:51" s="13" customFormat="1" ht="11.25">
      <c r="B287" s="192"/>
      <c r="C287" s="193"/>
      <c r="D287" s="194" t="s">
        <v>165</v>
      </c>
      <c r="E287" s="195" t="s">
        <v>19</v>
      </c>
      <c r="F287" s="196" t="s">
        <v>563</v>
      </c>
      <c r="G287" s="193"/>
      <c r="H287" s="197">
        <v>2</v>
      </c>
      <c r="I287" s="198"/>
      <c r="J287" s="193"/>
      <c r="K287" s="193"/>
      <c r="L287" s="199"/>
      <c r="M287" s="200"/>
      <c r="N287" s="201"/>
      <c r="O287" s="201"/>
      <c r="P287" s="201"/>
      <c r="Q287" s="201"/>
      <c r="R287" s="201"/>
      <c r="S287" s="201"/>
      <c r="T287" s="202"/>
      <c r="AT287" s="203" t="s">
        <v>165</v>
      </c>
      <c r="AU287" s="203" t="s">
        <v>83</v>
      </c>
      <c r="AV287" s="13" t="s">
        <v>83</v>
      </c>
      <c r="AW287" s="13" t="s">
        <v>34</v>
      </c>
      <c r="AX287" s="13" t="s">
        <v>81</v>
      </c>
      <c r="AY287" s="203" t="s">
        <v>153</v>
      </c>
    </row>
    <row r="288" spans="1:65" s="2" customFormat="1" ht="24.2" customHeight="1">
      <c r="A288" s="35"/>
      <c r="B288" s="36"/>
      <c r="C288" s="174" t="s">
        <v>547</v>
      </c>
      <c r="D288" s="174" t="s">
        <v>156</v>
      </c>
      <c r="E288" s="175" t="s">
        <v>543</v>
      </c>
      <c r="F288" s="176" t="s">
        <v>544</v>
      </c>
      <c r="G288" s="177" t="s">
        <v>211</v>
      </c>
      <c r="H288" s="178">
        <v>2</v>
      </c>
      <c r="I288" s="179"/>
      <c r="J288" s="180">
        <f>ROUND(I288*H288,2)</f>
        <v>0</v>
      </c>
      <c r="K288" s="176" t="s">
        <v>160</v>
      </c>
      <c r="L288" s="40"/>
      <c r="M288" s="181" t="s">
        <v>19</v>
      </c>
      <c r="N288" s="182" t="s">
        <v>44</v>
      </c>
      <c r="O288" s="65"/>
      <c r="P288" s="183">
        <f>O288*H288</f>
        <v>0</v>
      </c>
      <c r="Q288" s="183">
        <v>0</v>
      </c>
      <c r="R288" s="183">
        <f>Q288*H288</f>
        <v>0</v>
      </c>
      <c r="S288" s="183">
        <v>0</v>
      </c>
      <c r="T288" s="184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185" t="s">
        <v>212</v>
      </c>
      <c r="AT288" s="185" t="s">
        <v>156</v>
      </c>
      <c r="AU288" s="185" t="s">
        <v>83</v>
      </c>
      <c r="AY288" s="18" t="s">
        <v>153</v>
      </c>
      <c r="BE288" s="186">
        <f>IF(N288="základní",J288,0)</f>
        <v>0</v>
      </c>
      <c r="BF288" s="186">
        <f>IF(N288="snížená",J288,0)</f>
        <v>0</v>
      </c>
      <c r="BG288" s="186">
        <f>IF(N288="zákl. přenesená",J288,0)</f>
        <v>0</v>
      </c>
      <c r="BH288" s="186">
        <f>IF(N288="sníž. přenesená",J288,0)</f>
        <v>0</v>
      </c>
      <c r="BI288" s="186">
        <f>IF(N288="nulová",J288,0)</f>
        <v>0</v>
      </c>
      <c r="BJ288" s="18" t="s">
        <v>81</v>
      </c>
      <c r="BK288" s="186">
        <f>ROUND(I288*H288,2)</f>
        <v>0</v>
      </c>
      <c r="BL288" s="18" t="s">
        <v>212</v>
      </c>
      <c r="BM288" s="185" t="s">
        <v>908</v>
      </c>
    </row>
    <row r="289" spans="1:47" s="2" customFormat="1" ht="11.25">
      <c r="A289" s="35"/>
      <c r="B289" s="36"/>
      <c r="C289" s="37"/>
      <c r="D289" s="187" t="s">
        <v>163</v>
      </c>
      <c r="E289" s="37"/>
      <c r="F289" s="188" t="s">
        <v>546</v>
      </c>
      <c r="G289" s="37"/>
      <c r="H289" s="37"/>
      <c r="I289" s="189"/>
      <c r="J289" s="37"/>
      <c r="K289" s="37"/>
      <c r="L289" s="40"/>
      <c r="M289" s="190"/>
      <c r="N289" s="191"/>
      <c r="O289" s="65"/>
      <c r="P289" s="65"/>
      <c r="Q289" s="65"/>
      <c r="R289" s="65"/>
      <c r="S289" s="65"/>
      <c r="T289" s="66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T289" s="18" t="s">
        <v>163</v>
      </c>
      <c r="AU289" s="18" t="s">
        <v>83</v>
      </c>
    </row>
    <row r="290" spans="2:51" s="13" customFormat="1" ht="11.25">
      <c r="B290" s="192"/>
      <c r="C290" s="193"/>
      <c r="D290" s="194" t="s">
        <v>165</v>
      </c>
      <c r="E290" s="195" t="s">
        <v>19</v>
      </c>
      <c r="F290" s="196" t="s">
        <v>563</v>
      </c>
      <c r="G290" s="193"/>
      <c r="H290" s="197">
        <v>2</v>
      </c>
      <c r="I290" s="198"/>
      <c r="J290" s="193"/>
      <c r="K290" s="193"/>
      <c r="L290" s="199"/>
      <c r="M290" s="200"/>
      <c r="N290" s="201"/>
      <c r="O290" s="201"/>
      <c r="P290" s="201"/>
      <c r="Q290" s="201"/>
      <c r="R290" s="201"/>
      <c r="S290" s="201"/>
      <c r="T290" s="202"/>
      <c r="AT290" s="203" t="s">
        <v>165</v>
      </c>
      <c r="AU290" s="203" t="s">
        <v>83</v>
      </c>
      <c r="AV290" s="13" t="s">
        <v>83</v>
      </c>
      <c r="AW290" s="13" t="s">
        <v>34</v>
      </c>
      <c r="AX290" s="13" t="s">
        <v>81</v>
      </c>
      <c r="AY290" s="203" t="s">
        <v>153</v>
      </c>
    </row>
    <row r="291" spans="1:65" s="2" customFormat="1" ht="24.2" customHeight="1">
      <c r="A291" s="35"/>
      <c r="B291" s="36"/>
      <c r="C291" s="215" t="s">
        <v>551</v>
      </c>
      <c r="D291" s="215" t="s">
        <v>298</v>
      </c>
      <c r="E291" s="216" t="s">
        <v>548</v>
      </c>
      <c r="F291" s="217" t="s">
        <v>549</v>
      </c>
      <c r="G291" s="218" t="s">
        <v>211</v>
      </c>
      <c r="H291" s="219">
        <v>2</v>
      </c>
      <c r="I291" s="220"/>
      <c r="J291" s="221">
        <f>ROUND(I291*H291,2)</f>
        <v>0</v>
      </c>
      <c r="K291" s="217" t="s">
        <v>160</v>
      </c>
      <c r="L291" s="222"/>
      <c r="M291" s="223" t="s">
        <v>19</v>
      </c>
      <c r="N291" s="224" t="s">
        <v>44</v>
      </c>
      <c r="O291" s="65"/>
      <c r="P291" s="183">
        <f>O291*H291</f>
        <v>0</v>
      </c>
      <c r="Q291" s="183">
        <v>0.0003</v>
      </c>
      <c r="R291" s="183">
        <f>Q291*H291</f>
        <v>0.0006</v>
      </c>
      <c r="S291" s="183">
        <v>0</v>
      </c>
      <c r="T291" s="184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185" t="s">
        <v>302</v>
      </c>
      <c r="AT291" s="185" t="s">
        <v>298</v>
      </c>
      <c r="AU291" s="185" t="s">
        <v>83</v>
      </c>
      <c r="AY291" s="18" t="s">
        <v>153</v>
      </c>
      <c r="BE291" s="186">
        <f>IF(N291="základní",J291,0)</f>
        <v>0</v>
      </c>
      <c r="BF291" s="186">
        <f>IF(N291="snížená",J291,0)</f>
        <v>0</v>
      </c>
      <c r="BG291" s="186">
        <f>IF(N291="zákl. přenesená",J291,0)</f>
        <v>0</v>
      </c>
      <c r="BH291" s="186">
        <f>IF(N291="sníž. přenesená",J291,0)</f>
        <v>0</v>
      </c>
      <c r="BI291" s="186">
        <f>IF(N291="nulová",J291,0)</f>
        <v>0</v>
      </c>
      <c r="BJ291" s="18" t="s">
        <v>81</v>
      </c>
      <c r="BK291" s="186">
        <f>ROUND(I291*H291,2)</f>
        <v>0</v>
      </c>
      <c r="BL291" s="18" t="s">
        <v>212</v>
      </c>
      <c r="BM291" s="185" t="s">
        <v>909</v>
      </c>
    </row>
    <row r="292" spans="1:65" s="2" customFormat="1" ht="49.15" customHeight="1">
      <c r="A292" s="35"/>
      <c r="B292" s="36"/>
      <c r="C292" s="174" t="s">
        <v>558</v>
      </c>
      <c r="D292" s="174" t="s">
        <v>156</v>
      </c>
      <c r="E292" s="175" t="s">
        <v>766</v>
      </c>
      <c r="F292" s="176" t="s">
        <v>767</v>
      </c>
      <c r="G292" s="177" t="s">
        <v>249</v>
      </c>
      <c r="H292" s="178">
        <v>0.001</v>
      </c>
      <c r="I292" s="179"/>
      <c r="J292" s="180">
        <f>ROUND(I292*H292,2)</f>
        <v>0</v>
      </c>
      <c r="K292" s="176" t="s">
        <v>160</v>
      </c>
      <c r="L292" s="40"/>
      <c r="M292" s="181" t="s">
        <v>19</v>
      </c>
      <c r="N292" s="182" t="s">
        <v>44</v>
      </c>
      <c r="O292" s="65"/>
      <c r="P292" s="183">
        <f>O292*H292</f>
        <v>0</v>
      </c>
      <c r="Q292" s="183">
        <v>0</v>
      </c>
      <c r="R292" s="183">
        <f>Q292*H292</f>
        <v>0</v>
      </c>
      <c r="S292" s="183">
        <v>0</v>
      </c>
      <c r="T292" s="184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185" t="s">
        <v>212</v>
      </c>
      <c r="AT292" s="185" t="s">
        <v>156</v>
      </c>
      <c r="AU292" s="185" t="s">
        <v>83</v>
      </c>
      <c r="AY292" s="18" t="s">
        <v>153</v>
      </c>
      <c r="BE292" s="186">
        <f>IF(N292="základní",J292,0)</f>
        <v>0</v>
      </c>
      <c r="BF292" s="186">
        <f>IF(N292="snížená",J292,0)</f>
        <v>0</v>
      </c>
      <c r="BG292" s="186">
        <f>IF(N292="zákl. přenesená",J292,0)</f>
        <v>0</v>
      </c>
      <c r="BH292" s="186">
        <f>IF(N292="sníž. přenesená",J292,0)</f>
        <v>0</v>
      </c>
      <c r="BI292" s="186">
        <f>IF(N292="nulová",J292,0)</f>
        <v>0</v>
      </c>
      <c r="BJ292" s="18" t="s">
        <v>81</v>
      </c>
      <c r="BK292" s="186">
        <f>ROUND(I292*H292,2)</f>
        <v>0</v>
      </c>
      <c r="BL292" s="18" t="s">
        <v>212</v>
      </c>
      <c r="BM292" s="185" t="s">
        <v>986</v>
      </c>
    </row>
    <row r="293" spans="1:47" s="2" customFormat="1" ht="11.25">
      <c r="A293" s="35"/>
      <c r="B293" s="36"/>
      <c r="C293" s="37"/>
      <c r="D293" s="187" t="s">
        <v>163</v>
      </c>
      <c r="E293" s="37"/>
      <c r="F293" s="188" t="s">
        <v>769</v>
      </c>
      <c r="G293" s="37"/>
      <c r="H293" s="37"/>
      <c r="I293" s="189"/>
      <c r="J293" s="37"/>
      <c r="K293" s="37"/>
      <c r="L293" s="40"/>
      <c r="M293" s="190"/>
      <c r="N293" s="191"/>
      <c r="O293" s="65"/>
      <c r="P293" s="65"/>
      <c r="Q293" s="65"/>
      <c r="R293" s="65"/>
      <c r="S293" s="65"/>
      <c r="T293" s="66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T293" s="18" t="s">
        <v>163</v>
      </c>
      <c r="AU293" s="18" t="s">
        <v>83</v>
      </c>
    </row>
    <row r="294" spans="2:63" s="12" customFormat="1" ht="22.9" customHeight="1">
      <c r="B294" s="158"/>
      <c r="C294" s="159"/>
      <c r="D294" s="160" t="s">
        <v>72</v>
      </c>
      <c r="E294" s="172" t="s">
        <v>911</v>
      </c>
      <c r="F294" s="172" t="s">
        <v>912</v>
      </c>
      <c r="G294" s="159"/>
      <c r="H294" s="159"/>
      <c r="I294" s="162"/>
      <c r="J294" s="173">
        <f>BK294</f>
        <v>0</v>
      </c>
      <c r="K294" s="159"/>
      <c r="L294" s="164"/>
      <c r="M294" s="165"/>
      <c r="N294" s="166"/>
      <c r="O294" s="166"/>
      <c r="P294" s="167">
        <f>SUM(P295:P299)</f>
        <v>0</v>
      </c>
      <c r="Q294" s="166"/>
      <c r="R294" s="167">
        <f>SUM(R295:R299)</f>
        <v>0.014858399999999999</v>
      </c>
      <c r="S294" s="166"/>
      <c r="T294" s="168">
        <f>SUM(T295:T299)</f>
        <v>0</v>
      </c>
      <c r="AR294" s="169" t="s">
        <v>83</v>
      </c>
      <c r="AT294" s="170" t="s">
        <v>72</v>
      </c>
      <c r="AU294" s="170" t="s">
        <v>81</v>
      </c>
      <c r="AY294" s="169" t="s">
        <v>153</v>
      </c>
      <c r="BK294" s="171">
        <f>SUM(BK295:BK299)</f>
        <v>0</v>
      </c>
    </row>
    <row r="295" spans="1:65" s="2" customFormat="1" ht="49.15" customHeight="1">
      <c r="A295" s="35"/>
      <c r="B295" s="36"/>
      <c r="C295" s="174" t="s">
        <v>564</v>
      </c>
      <c r="D295" s="174" t="s">
        <v>156</v>
      </c>
      <c r="E295" s="175" t="s">
        <v>913</v>
      </c>
      <c r="F295" s="176" t="s">
        <v>914</v>
      </c>
      <c r="G295" s="177" t="s">
        <v>205</v>
      </c>
      <c r="H295" s="178">
        <v>1.64</v>
      </c>
      <c r="I295" s="179"/>
      <c r="J295" s="180">
        <f>ROUND(I295*H295,2)</f>
        <v>0</v>
      </c>
      <c r="K295" s="176" t="s">
        <v>160</v>
      </c>
      <c r="L295" s="40"/>
      <c r="M295" s="181" t="s">
        <v>19</v>
      </c>
      <c r="N295" s="182" t="s">
        <v>44</v>
      </c>
      <c r="O295" s="65"/>
      <c r="P295" s="183">
        <f>O295*H295</f>
        <v>0</v>
      </c>
      <c r="Q295" s="183">
        <v>0.00906</v>
      </c>
      <c r="R295" s="183">
        <f>Q295*H295</f>
        <v>0.014858399999999999</v>
      </c>
      <c r="S295" s="183">
        <v>0</v>
      </c>
      <c r="T295" s="184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185" t="s">
        <v>212</v>
      </c>
      <c r="AT295" s="185" t="s">
        <v>156</v>
      </c>
      <c r="AU295" s="185" t="s">
        <v>83</v>
      </c>
      <c r="AY295" s="18" t="s">
        <v>153</v>
      </c>
      <c r="BE295" s="186">
        <f>IF(N295="základní",J295,0)</f>
        <v>0</v>
      </c>
      <c r="BF295" s="186">
        <f>IF(N295="snížená",J295,0)</f>
        <v>0</v>
      </c>
      <c r="BG295" s="186">
        <f>IF(N295="zákl. přenesená",J295,0)</f>
        <v>0</v>
      </c>
      <c r="BH295" s="186">
        <f>IF(N295="sníž. přenesená",J295,0)</f>
        <v>0</v>
      </c>
      <c r="BI295" s="186">
        <f>IF(N295="nulová",J295,0)</f>
        <v>0</v>
      </c>
      <c r="BJ295" s="18" t="s">
        <v>81</v>
      </c>
      <c r="BK295" s="186">
        <f>ROUND(I295*H295,2)</f>
        <v>0</v>
      </c>
      <c r="BL295" s="18" t="s">
        <v>212</v>
      </c>
      <c r="BM295" s="185" t="s">
        <v>915</v>
      </c>
    </row>
    <row r="296" spans="1:47" s="2" customFormat="1" ht="11.25">
      <c r="A296" s="35"/>
      <c r="B296" s="36"/>
      <c r="C296" s="37"/>
      <c r="D296" s="187" t="s">
        <v>163</v>
      </c>
      <c r="E296" s="37"/>
      <c r="F296" s="188" t="s">
        <v>916</v>
      </c>
      <c r="G296" s="37"/>
      <c r="H296" s="37"/>
      <c r="I296" s="189"/>
      <c r="J296" s="37"/>
      <c r="K296" s="37"/>
      <c r="L296" s="40"/>
      <c r="M296" s="190"/>
      <c r="N296" s="191"/>
      <c r="O296" s="65"/>
      <c r="P296" s="65"/>
      <c r="Q296" s="65"/>
      <c r="R296" s="65"/>
      <c r="S296" s="65"/>
      <c r="T296" s="66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T296" s="18" t="s">
        <v>163</v>
      </c>
      <c r="AU296" s="18" t="s">
        <v>83</v>
      </c>
    </row>
    <row r="297" spans="2:51" s="13" customFormat="1" ht="11.25">
      <c r="B297" s="192"/>
      <c r="C297" s="193"/>
      <c r="D297" s="194" t="s">
        <v>165</v>
      </c>
      <c r="E297" s="195" t="s">
        <v>19</v>
      </c>
      <c r="F297" s="196" t="s">
        <v>917</v>
      </c>
      <c r="G297" s="193"/>
      <c r="H297" s="197">
        <v>1.64</v>
      </c>
      <c r="I297" s="198"/>
      <c r="J297" s="193"/>
      <c r="K297" s="193"/>
      <c r="L297" s="199"/>
      <c r="M297" s="200"/>
      <c r="N297" s="201"/>
      <c r="O297" s="201"/>
      <c r="P297" s="201"/>
      <c r="Q297" s="201"/>
      <c r="R297" s="201"/>
      <c r="S297" s="201"/>
      <c r="T297" s="202"/>
      <c r="AT297" s="203" t="s">
        <v>165</v>
      </c>
      <c r="AU297" s="203" t="s">
        <v>83</v>
      </c>
      <c r="AV297" s="13" t="s">
        <v>83</v>
      </c>
      <c r="AW297" s="13" t="s">
        <v>34</v>
      </c>
      <c r="AX297" s="13" t="s">
        <v>81</v>
      </c>
      <c r="AY297" s="203" t="s">
        <v>153</v>
      </c>
    </row>
    <row r="298" spans="1:65" s="2" customFormat="1" ht="76.35" customHeight="1">
      <c r="A298" s="35"/>
      <c r="B298" s="36"/>
      <c r="C298" s="174" t="s">
        <v>570</v>
      </c>
      <c r="D298" s="174" t="s">
        <v>156</v>
      </c>
      <c r="E298" s="175" t="s">
        <v>918</v>
      </c>
      <c r="F298" s="176" t="s">
        <v>919</v>
      </c>
      <c r="G298" s="177" t="s">
        <v>249</v>
      </c>
      <c r="H298" s="178">
        <v>0.015</v>
      </c>
      <c r="I298" s="179"/>
      <c r="J298" s="180">
        <f>ROUND(I298*H298,2)</f>
        <v>0</v>
      </c>
      <c r="K298" s="176" t="s">
        <v>160</v>
      </c>
      <c r="L298" s="40"/>
      <c r="M298" s="181" t="s">
        <v>19</v>
      </c>
      <c r="N298" s="182" t="s">
        <v>44</v>
      </c>
      <c r="O298" s="65"/>
      <c r="P298" s="183">
        <f>O298*H298</f>
        <v>0</v>
      </c>
      <c r="Q298" s="183">
        <v>0</v>
      </c>
      <c r="R298" s="183">
        <f>Q298*H298</f>
        <v>0</v>
      </c>
      <c r="S298" s="183">
        <v>0</v>
      </c>
      <c r="T298" s="184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185" t="s">
        <v>212</v>
      </c>
      <c r="AT298" s="185" t="s">
        <v>156</v>
      </c>
      <c r="AU298" s="185" t="s">
        <v>83</v>
      </c>
      <c r="AY298" s="18" t="s">
        <v>153</v>
      </c>
      <c r="BE298" s="186">
        <f>IF(N298="základní",J298,0)</f>
        <v>0</v>
      </c>
      <c r="BF298" s="186">
        <f>IF(N298="snížená",J298,0)</f>
        <v>0</v>
      </c>
      <c r="BG298" s="186">
        <f>IF(N298="zákl. přenesená",J298,0)</f>
        <v>0</v>
      </c>
      <c r="BH298" s="186">
        <f>IF(N298="sníž. přenesená",J298,0)</f>
        <v>0</v>
      </c>
      <c r="BI298" s="186">
        <f>IF(N298="nulová",J298,0)</f>
        <v>0</v>
      </c>
      <c r="BJ298" s="18" t="s">
        <v>81</v>
      </c>
      <c r="BK298" s="186">
        <f>ROUND(I298*H298,2)</f>
        <v>0</v>
      </c>
      <c r="BL298" s="18" t="s">
        <v>212</v>
      </c>
      <c r="BM298" s="185" t="s">
        <v>987</v>
      </c>
    </row>
    <row r="299" spans="1:47" s="2" customFormat="1" ht="11.25">
      <c r="A299" s="35"/>
      <c r="B299" s="36"/>
      <c r="C299" s="37"/>
      <c r="D299" s="187" t="s">
        <v>163</v>
      </c>
      <c r="E299" s="37"/>
      <c r="F299" s="188" t="s">
        <v>921</v>
      </c>
      <c r="G299" s="37"/>
      <c r="H299" s="37"/>
      <c r="I299" s="189"/>
      <c r="J299" s="37"/>
      <c r="K299" s="37"/>
      <c r="L299" s="40"/>
      <c r="M299" s="190"/>
      <c r="N299" s="191"/>
      <c r="O299" s="65"/>
      <c r="P299" s="65"/>
      <c r="Q299" s="65"/>
      <c r="R299" s="65"/>
      <c r="S299" s="65"/>
      <c r="T299" s="66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T299" s="18" t="s">
        <v>163</v>
      </c>
      <c r="AU299" s="18" t="s">
        <v>83</v>
      </c>
    </row>
    <row r="300" spans="2:63" s="12" customFormat="1" ht="22.9" customHeight="1">
      <c r="B300" s="158"/>
      <c r="C300" s="159"/>
      <c r="D300" s="160" t="s">
        <v>72</v>
      </c>
      <c r="E300" s="172" t="s">
        <v>556</v>
      </c>
      <c r="F300" s="172" t="s">
        <v>557</v>
      </c>
      <c r="G300" s="159"/>
      <c r="H300" s="159"/>
      <c r="I300" s="162"/>
      <c r="J300" s="173">
        <f>BK300</f>
        <v>0</v>
      </c>
      <c r="K300" s="159"/>
      <c r="L300" s="164"/>
      <c r="M300" s="165"/>
      <c r="N300" s="166"/>
      <c r="O300" s="166"/>
      <c r="P300" s="167">
        <f>SUM(P301:P317)</f>
        <v>0</v>
      </c>
      <c r="Q300" s="166"/>
      <c r="R300" s="167">
        <f>SUM(R301:R317)</f>
        <v>0.047530039999999996</v>
      </c>
      <c r="S300" s="166"/>
      <c r="T300" s="168">
        <f>SUM(T301:T317)</f>
        <v>0.05</v>
      </c>
      <c r="AR300" s="169" t="s">
        <v>83</v>
      </c>
      <c r="AT300" s="170" t="s">
        <v>72</v>
      </c>
      <c r="AU300" s="170" t="s">
        <v>81</v>
      </c>
      <c r="AY300" s="169" t="s">
        <v>153</v>
      </c>
      <c r="BK300" s="171">
        <f>SUM(BK301:BK317)</f>
        <v>0</v>
      </c>
    </row>
    <row r="301" spans="1:65" s="2" customFormat="1" ht="24.2" customHeight="1">
      <c r="A301" s="35"/>
      <c r="B301" s="36"/>
      <c r="C301" s="174" t="s">
        <v>576</v>
      </c>
      <c r="D301" s="174" t="s">
        <v>156</v>
      </c>
      <c r="E301" s="175" t="s">
        <v>559</v>
      </c>
      <c r="F301" s="176" t="s">
        <v>560</v>
      </c>
      <c r="G301" s="177" t="s">
        <v>211</v>
      </c>
      <c r="H301" s="178">
        <v>2</v>
      </c>
      <c r="I301" s="179"/>
      <c r="J301" s="180">
        <f>ROUND(I301*H301,2)</f>
        <v>0</v>
      </c>
      <c r="K301" s="176" t="s">
        <v>160</v>
      </c>
      <c r="L301" s="40"/>
      <c r="M301" s="181" t="s">
        <v>19</v>
      </c>
      <c r="N301" s="182" t="s">
        <v>44</v>
      </c>
      <c r="O301" s="65"/>
      <c r="P301" s="183">
        <f>O301*H301</f>
        <v>0</v>
      </c>
      <c r="Q301" s="183">
        <v>0</v>
      </c>
      <c r="R301" s="183">
        <f>Q301*H301</f>
        <v>0</v>
      </c>
      <c r="S301" s="183">
        <v>0.001</v>
      </c>
      <c r="T301" s="184">
        <f>S301*H301</f>
        <v>0.002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185" t="s">
        <v>212</v>
      </c>
      <c r="AT301" s="185" t="s">
        <v>156</v>
      </c>
      <c r="AU301" s="185" t="s">
        <v>83</v>
      </c>
      <c r="AY301" s="18" t="s">
        <v>153</v>
      </c>
      <c r="BE301" s="186">
        <f>IF(N301="základní",J301,0)</f>
        <v>0</v>
      </c>
      <c r="BF301" s="186">
        <f>IF(N301="snížená",J301,0)</f>
        <v>0</v>
      </c>
      <c r="BG301" s="186">
        <f>IF(N301="zákl. přenesená",J301,0)</f>
        <v>0</v>
      </c>
      <c r="BH301" s="186">
        <f>IF(N301="sníž. přenesená",J301,0)</f>
        <v>0</v>
      </c>
      <c r="BI301" s="186">
        <f>IF(N301="nulová",J301,0)</f>
        <v>0</v>
      </c>
      <c r="BJ301" s="18" t="s">
        <v>81</v>
      </c>
      <c r="BK301" s="186">
        <f>ROUND(I301*H301,2)</f>
        <v>0</v>
      </c>
      <c r="BL301" s="18" t="s">
        <v>212</v>
      </c>
      <c r="BM301" s="185" t="s">
        <v>922</v>
      </c>
    </row>
    <row r="302" spans="1:47" s="2" customFormat="1" ht="11.25">
      <c r="A302" s="35"/>
      <c r="B302" s="36"/>
      <c r="C302" s="37"/>
      <c r="D302" s="187" t="s">
        <v>163</v>
      </c>
      <c r="E302" s="37"/>
      <c r="F302" s="188" t="s">
        <v>562</v>
      </c>
      <c r="G302" s="37"/>
      <c r="H302" s="37"/>
      <c r="I302" s="189"/>
      <c r="J302" s="37"/>
      <c r="K302" s="37"/>
      <c r="L302" s="40"/>
      <c r="M302" s="190"/>
      <c r="N302" s="191"/>
      <c r="O302" s="65"/>
      <c r="P302" s="65"/>
      <c r="Q302" s="65"/>
      <c r="R302" s="65"/>
      <c r="S302" s="65"/>
      <c r="T302" s="66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T302" s="18" t="s">
        <v>163</v>
      </c>
      <c r="AU302" s="18" t="s">
        <v>83</v>
      </c>
    </row>
    <row r="303" spans="2:51" s="13" customFormat="1" ht="11.25">
      <c r="B303" s="192"/>
      <c r="C303" s="193"/>
      <c r="D303" s="194" t="s">
        <v>165</v>
      </c>
      <c r="E303" s="195" t="s">
        <v>19</v>
      </c>
      <c r="F303" s="196" t="s">
        <v>563</v>
      </c>
      <c r="G303" s="193"/>
      <c r="H303" s="197">
        <v>2</v>
      </c>
      <c r="I303" s="198"/>
      <c r="J303" s="193"/>
      <c r="K303" s="193"/>
      <c r="L303" s="199"/>
      <c r="M303" s="200"/>
      <c r="N303" s="201"/>
      <c r="O303" s="201"/>
      <c r="P303" s="201"/>
      <c r="Q303" s="201"/>
      <c r="R303" s="201"/>
      <c r="S303" s="201"/>
      <c r="T303" s="202"/>
      <c r="AT303" s="203" t="s">
        <v>165</v>
      </c>
      <c r="AU303" s="203" t="s">
        <v>83</v>
      </c>
      <c r="AV303" s="13" t="s">
        <v>83</v>
      </c>
      <c r="AW303" s="13" t="s">
        <v>34</v>
      </c>
      <c r="AX303" s="13" t="s">
        <v>81</v>
      </c>
      <c r="AY303" s="203" t="s">
        <v>153</v>
      </c>
    </row>
    <row r="304" spans="1:65" s="2" customFormat="1" ht="24.2" customHeight="1">
      <c r="A304" s="35"/>
      <c r="B304" s="36"/>
      <c r="C304" s="174" t="s">
        <v>581</v>
      </c>
      <c r="D304" s="174" t="s">
        <v>156</v>
      </c>
      <c r="E304" s="175" t="s">
        <v>565</v>
      </c>
      <c r="F304" s="176" t="s">
        <v>566</v>
      </c>
      <c r="G304" s="177" t="s">
        <v>211</v>
      </c>
      <c r="H304" s="178">
        <v>2</v>
      </c>
      <c r="I304" s="179"/>
      <c r="J304" s="180">
        <f>ROUND(I304*H304,2)</f>
        <v>0</v>
      </c>
      <c r="K304" s="176" t="s">
        <v>160</v>
      </c>
      <c r="L304" s="40"/>
      <c r="M304" s="181" t="s">
        <v>19</v>
      </c>
      <c r="N304" s="182" t="s">
        <v>44</v>
      </c>
      <c r="O304" s="65"/>
      <c r="P304" s="183">
        <f>O304*H304</f>
        <v>0</v>
      </c>
      <c r="Q304" s="183">
        <v>0</v>
      </c>
      <c r="R304" s="183">
        <f>Q304*H304</f>
        <v>0</v>
      </c>
      <c r="S304" s="183">
        <v>0.024</v>
      </c>
      <c r="T304" s="184">
        <f>S304*H304</f>
        <v>0.048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185" t="s">
        <v>212</v>
      </c>
      <c r="AT304" s="185" t="s">
        <v>156</v>
      </c>
      <c r="AU304" s="185" t="s">
        <v>83</v>
      </c>
      <c r="AY304" s="18" t="s">
        <v>153</v>
      </c>
      <c r="BE304" s="186">
        <f>IF(N304="základní",J304,0)</f>
        <v>0</v>
      </c>
      <c r="BF304" s="186">
        <f>IF(N304="snížená",J304,0)</f>
        <v>0</v>
      </c>
      <c r="BG304" s="186">
        <f>IF(N304="zákl. přenesená",J304,0)</f>
        <v>0</v>
      </c>
      <c r="BH304" s="186">
        <f>IF(N304="sníž. přenesená",J304,0)</f>
        <v>0</v>
      </c>
      <c r="BI304" s="186">
        <f>IF(N304="nulová",J304,0)</f>
        <v>0</v>
      </c>
      <c r="BJ304" s="18" t="s">
        <v>81</v>
      </c>
      <c r="BK304" s="186">
        <f>ROUND(I304*H304,2)</f>
        <v>0</v>
      </c>
      <c r="BL304" s="18" t="s">
        <v>212</v>
      </c>
      <c r="BM304" s="185" t="s">
        <v>923</v>
      </c>
    </row>
    <row r="305" spans="1:47" s="2" customFormat="1" ht="11.25">
      <c r="A305" s="35"/>
      <c r="B305" s="36"/>
      <c r="C305" s="37"/>
      <c r="D305" s="187" t="s">
        <v>163</v>
      </c>
      <c r="E305" s="37"/>
      <c r="F305" s="188" t="s">
        <v>568</v>
      </c>
      <c r="G305" s="37"/>
      <c r="H305" s="37"/>
      <c r="I305" s="189"/>
      <c r="J305" s="37"/>
      <c r="K305" s="37"/>
      <c r="L305" s="40"/>
      <c r="M305" s="190"/>
      <c r="N305" s="191"/>
      <c r="O305" s="65"/>
      <c r="P305" s="65"/>
      <c r="Q305" s="65"/>
      <c r="R305" s="65"/>
      <c r="S305" s="65"/>
      <c r="T305" s="66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T305" s="18" t="s">
        <v>163</v>
      </c>
      <c r="AU305" s="18" t="s">
        <v>83</v>
      </c>
    </row>
    <row r="306" spans="2:51" s="13" customFormat="1" ht="11.25">
      <c r="B306" s="192"/>
      <c r="C306" s="193"/>
      <c r="D306" s="194" t="s">
        <v>165</v>
      </c>
      <c r="E306" s="195" t="s">
        <v>19</v>
      </c>
      <c r="F306" s="196" t="s">
        <v>569</v>
      </c>
      <c r="G306" s="193"/>
      <c r="H306" s="197">
        <v>2</v>
      </c>
      <c r="I306" s="198"/>
      <c r="J306" s="193"/>
      <c r="K306" s="193"/>
      <c r="L306" s="199"/>
      <c r="M306" s="200"/>
      <c r="N306" s="201"/>
      <c r="O306" s="201"/>
      <c r="P306" s="201"/>
      <c r="Q306" s="201"/>
      <c r="R306" s="201"/>
      <c r="S306" s="201"/>
      <c r="T306" s="202"/>
      <c r="AT306" s="203" t="s">
        <v>165</v>
      </c>
      <c r="AU306" s="203" t="s">
        <v>83</v>
      </c>
      <c r="AV306" s="13" t="s">
        <v>83</v>
      </c>
      <c r="AW306" s="13" t="s">
        <v>34</v>
      </c>
      <c r="AX306" s="13" t="s">
        <v>81</v>
      </c>
      <c r="AY306" s="203" t="s">
        <v>153</v>
      </c>
    </row>
    <row r="307" spans="1:65" s="2" customFormat="1" ht="37.9" customHeight="1">
      <c r="A307" s="35"/>
      <c r="B307" s="36"/>
      <c r="C307" s="174" t="s">
        <v>586</v>
      </c>
      <c r="D307" s="174" t="s">
        <v>156</v>
      </c>
      <c r="E307" s="175" t="s">
        <v>571</v>
      </c>
      <c r="F307" s="176" t="s">
        <v>572</v>
      </c>
      <c r="G307" s="177" t="s">
        <v>211</v>
      </c>
      <c r="H307" s="178">
        <v>2</v>
      </c>
      <c r="I307" s="179"/>
      <c r="J307" s="180">
        <f>ROUND(I307*H307,2)</f>
        <v>0</v>
      </c>
      <c r="K307" s="176" t="s">
        <v>160</v>
      </c>
      <c r="L307" s="40"/>
      <c r="M307" s="181" t="s">
        <v>19</v>
      </c>
      <c r="N307" s="182" t="s">
        <v>44</v>
      </c>
      <c r="O307" s="65"/>
      <c r="P307" s="183">
        <f>O307*H307</f>
        <v>0</v>
      </c>
      <c r="Q307" s="183">
        <v>0</v>
      </c>
      <c r="R307" s="183">
        <f>Q307*H307</f>
        <v>0</v>
      </c>
      <c r="S307" s="183">
        <v>0</v>
      </c>
      <c r="T307" s="184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185" t="s">
        <v>212</v>
      </c>
      <c r="AT307" s="185" t="s">
        <v>156</v>
      </c>
      <c r="AU307" s="185" t="s">
        <v>83</v>
      </c>
      <c r="AY307" s="18" t="s">
        <v>153</v>
      </c>
      <c r="BE307" s="186">
        <f>IF(N307="základní",J307,0)</f>
        <v>0</v>
      </c>
      <c r="BF307" s="186">
        <f>IF(N307="snížená",J307,0)</f>
        <v>0</v>
      </c>
      <c r="BG307" s="186">
        <f>IF(N307="zákl. přenesená",J307,0)</f>
        <v>0</v>
      </c>
      <c r="BH307" s="186">
        <f>IF(N307="sníž. přenesená",J307,0)</f>
        <v>0</v>
      </c>
      <c r="BI307" s="186">
        <f>IF(N307="nulová",J307,0)</f>
        <v>0</v>
      </c>
      <c r="BJ307" s="18" t="s">
        <v>81</v>
      </c>
      <c r="BK307" s="186">
        <f>ROUND(I307*H307,2)</f>
        <v>0</v>
      </c>
      <c r="BL307" s="18" t="s">
        <v>212</v>
      </c>
      <c r="BM307" s="185" t="s">
        <v>924</v>
      </c>
    </row>
    <row r="308" spans="1:47" s="2" customFormat="1" ht="11.25">
      <c r="A308" s="35"/>
      <c r="B308" s="36"/>
      <c r="C308" s="37"/>
      <c r="D308" s="187" t="s">
        <v>163</v>
      </c>
      <c r="E308" s="37"/>
      <c r="F308" s="188" t="s">
        <v>574</v>
      </c>
      <c r="G308" s="37"/>
      <c r="H308" s="37"/>
      <c r="I308" s="189"/>
      <c r="J308" s="37"/>
      <c r="K308" s="37"/>
      <c r="L308" s="40"/>
      <c r="M308" s="190"/>
      <c r="N308" s="191"/>
      <c r="O308" s="65"/>
      <c r="P308" s="65"/>
      <c r="Q308" s="65"/>
      <c r="R308" s="65"/>
      <c r="S308" s="65"/>
      <c r="T308" s="66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T308" s="18" t="s">
        <v>163</v>
      </c>
      <c r="AU308" s="18" t="s">
        <v>83</v>
      </c>
    </row>
    <row r="309" spans="2:51" s="13" customFormat="1" ht="11.25">
      <c r="B309" s="192"/>
      <c r="C309" s="193"/>
      <c r="D309" s="194" t="s">
        <v>165</v>
      </c>
      <c r="E309" s="195" t="s">
        <v>19</v>
      </c>
      <c r="F309" s="196" t="s">
        <v>563</v>
      </c>
      <c r="G309" s="193"/>
      <c r="H309" s="197">
        <v>2</v>
      </c>
      <c r="I309" s="198"/>
      <c r="J309" s="193"/>
      <c r="K309" s="193"/>
      <c r="L309" s="199"/>
      <c r="M309" s="200"/>
      <c r="N309" s="201"/>
      <c r="O309" s="201"/>
      <c r="P309" s="201"/>
      <c r="Q309" s="201"/>
      <c r="R309" s="201"/>
      <c r="S309" s="201"/>
      <c r="T309" s="202"/>
      <c r="AT309" s="203" t="s">
        <v>165</v>
      </c>
      <c r="AU309" s="203" t="s">
        <v>83</v>
      </c>
      <c r="AV309" s="13" t="s">
        <v>83</v>
      </c>
      <c r="AW309" s="13" t="s">
        <v>34</v>
      </c>
      <c r="AX309" s="13" t="s">
        <v>81</v>
      </c>
      <c r="AY309" s="203" t="s">
        <v>153</v>
      </c>
    </row>
    <row r="310" spans="1:65" s="2" customFormat="1" ht="24.2" customHeight="1">
      <c r="A310" s="35"/>
      <c r="B310" s="36"/>
      <c r="C310" s="215" t="s">
        <v>591</v>
      </c>
      <c r="D310" s="215" t="s">
        <v>298</v>
      </c>
      <c r="E310" s="216" t="s">
        <v>577</v>
      </c>
      <c r="F310" s="217" t="s">
        <v>578</v>
      </c>
      <c r="G310" s="218" t="s">
        <v>211</v>
      </c>
      <c r="H310" s="219">
        <v>2</v>
      </c>
      <c r="I310" s="220"/>
      <c r="J310" s="221">
        <f>ROUND(I310*H310,2)</f>
        <v>0</v>
      </c>
      <c r="K310" s="217" t="s">
        <v>579</v>
      </c>
      <c r="L310" s="222"/>
      <c r="M310" s="223" t="s">
        <v>19</v>
      </c>
      <c r="N310" s="224" t="s">
        <v>44</v>
      </c>
      <c r="O310" s="65"/>
      <c r="P310" s="183">
        <f>O310*H310</f>
        <v>0</v>
      </c>
      <c r="Q310" s="183">
        <v>0.013</v>
      </c>
      <c r="R310" s="183">
        <f>Q310*H310</f>
        <v>0.026</v>
      </c>
      <c r="S310" s="183">
        <v>0</v>
      </c>
      <c r="T310" s="184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185" t="s">
        <v>302</v>
      </c>
      <c r="AT310" s="185" t="s">
        <v>298</v>
      </c>
      <c r="AU310" s="185" t="s">
        <v>83</v>
      </c>
      <c r="AY310" s="18" t="s">
        <v>153</v>
      </c>
      <c r="BE310" s="186">
        <f>IF(N310="základní",J310,0)</f>
        <v>0</v>
      </c>
      <c r="BF310" s="186">
        <f>IF(N310="snížená",J310,0)</f>
        <v>0</v>
      </c>
      <c r="BG310" s="186">
        <f>IF(N310="zákl. přenesená",J310,0)</f>
        <v>0</v>
      </c>
      <c r="BH310" s="186">
        <f>IF(N310="sníž. přenesená",J310,0)</f>
        <v>0</v>
      </c>
      <c r="BI310" s="186">
        <f>IF(N310="nulová",J310,0)</f>
        <v>0</v>
      </c>
      <c r="BJ310" s="18" t="s">
        <v>81</v>
      </c>
      <c r="BK310" s="186">
        <f>ROUND(I310*H310,2)</f>
        <v>0</v>
      </c>
      <c r="BL310" s="18" t="s">
        <v>212</v>
      </c>
      <c r="BM310" s="185" t="s">
        <v>925</v>
      </c>
    </row>
    <row r="311" spans="1:65" s="2" customFormat="1" ht="33" customHeight="1">
      <c r="A311" s="35"/>
      <c r="B311" s="36"/>
      <c r="C311" s="174" t="s">
        <v>598</v>
      </c>
      <c r="D311" s="174" t="s">
        <v>156</v>
      </c>
      <c r="E311" s="175" t="s">
        <v>582</v>
      </c>
      <c r="F311" s="176" t="s">
        <v>583</v>
      </c>
      <c r="G311" s="177" t="s">
        <v>211</v>
      </c>
      <c r="H311" s="178">
        <v>2</v>
      </c>
      <c r="I311" s="179"/>
      <c r="J311" s="180">
        <f>ROUND(I311*H311,2)</f>
        <v>0</v>
      </c>
      <c r="K311" s="176" t="s">
        <v>160</v>
      </c>
      <c r="L311" s="40"/>
      <c r="M311" s="181" t="s">
        <v>19</v>
      </c>
      <c r="N311" s="182" t="s">
        <v>44</v>
      </c>
      <c r="O311" s="65"/>
      <c r="P311" s="183">
        <f>O311*H311</f>
        <v>0</v>
      </c>
      <c r="Q311" s="183">
        <v>0</v>
      </c>
      <c r="R311" s="183">
        <f>Q311*H311</f>
        <v>0</v>
      </c>
      <c r="S311" s="183">
        <v>0</v>
      </c>
      <c r="T311" s="184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185" t="s">
        <v>212</v>
      </c>
      <c r="AT311" s="185" t="s">
        <v>156</v>
      </c>
      <c r="AU311" s="185" t="s">
        <v>83</v>
      </c>
      <c r="AY311" s="18" t="s">
        <v>153</v>
      </c>
      <c r="BE311" s="186">
        <f>IF(N311="základní",J311,0)</f>
        <v>0</v>
      </c>
      <c r="BF311" s="186">
        <f>IF(N311="snížená",J311,0)</f>
        <v>0</v>
      </c>
      <c r="BG311" s="186">
        <f>IF(N311="zákl. přenesená",J311,0)</f>
        <v>0</v>
      </c>
      <c r="BH311" s="186">
        <f>IF(N311="sníž. přenesená",J311,0)</f>
        <v>0</v>
      </c>
      <c r="BI311" s="186">
        <f>IF(N311="nulová",J311,0)</f>
        <v>0</v>
      </c>
      <c r="BJ311" s="18" t="s">
        <v>81</v>
      </c>
      <c r="BK311" s="186">
        <f>ROUND(I311*H311,2)</f>
        <v>0</v>
      </c>
      <c r="BL311" s="18" t="s">
        <v>212</v>
      </c>
      <c r="BM311" s="185" t="s">
        <v>926</v>
      </c>
    </row>
    <row r="312" spans="1:47" s="2" customFormat="1" ht="11.25">
      <c r="A312" s="35"/>
      <c r="B312" s="36"/>
      <c r="C312" s="37"/>
      <c r="D312" s="187" t="s">
        <v>163</v>
      </c>
      <c r="E312" s="37"/>
      <c r="F312" s="188" t="s">
        <v>585</v>
      </c>
      <c r="G312" s="37"/>
      <c r="H312" s="37"/>
      <c r="I312" s="189"/>
      <c r="J312" s="37"/>
      <c r="K312" s="37"/>
      <c r="L312" s="40"/>
      <c r="M312" s="190"/>
      <c r="N312" s="191"/>
      <c r="O312" s="65"/>
      <c r="P312" s="65"/>
      <c r="Q312" s="65"/>
      <c r="R312" s="65"/>
      <c r="S312" s="65"/>
      <c r="T312" s="66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T312" s="18" t="s">
        <v>163</v>
      </c>
      <c r="AU312" s="18" t="s">
        <v>83</v>
      </c>
    </row>
    <row r="313" spans="2:51" s="13" customFormat="1" ht="11.25">
      <c r="B313" s="192"/>
      <c r="C313" s="193"/>
      <c r="D313" s="194" t="s">
        <v>165</v>
      </c>
      <c r="E313" s="195" t="s">
        <v>19</v>
      </c>
      <c r="F313" s="196" t="s">
        <v>927</v>
      </c>
      <c r="G313" s="193"/>
      <c r="H313" s="197">
        <v>2</v>
      </c>
      <c r="I313" s="198"/>
      <c r="J313" s="193"/>
      <c r="K313" s="193"/>
      <c r="L313" s="199"/>
      <c r="M313" s="200"/>
      <c r="N313" s="201"/>
      <c r="O313" s="201"/>
      <c r="P313" s="201"/>
      <c r="Q313" s="201"/>
      <c r="R313" s="201"/>
      <c r="S313" s="201"/>
      <c r="T313" s="202"/>
      <c r="AT313" s="203" t="s">
        <v>165</v>
      </c>
      <c r="AU313" s="203" t="s">
        <v>83</v>
      </c>
      <c r="AV313" s="13" t="s">
        <v>83</v>
      </c>
      <c r="AW313" s="13" t="s">
        <v>34</v>
      </c>
      <c r="AX313" s="13" t="s">
        <v>81</v>
      </c>
      <c r="AY313" s="203" t="s">
        <v>153</v>
      </c>
    </row>
    <row r="314" spans="1:65" s="2" customFormat="1" ht="24.2" customHeight="1">
      <c r="A314" s="35"/>
      <c r="B314" s="36"/>
      <c r="C314" s="215" t="s">
        <v>603</v>
      </c>
      <c r="D314" s="215" t="s">
        <v>298</v>
      </c>
      <c r="E314" s="216" t="s">
        <v>587</v>
      </c>
      <c r="F314" s="217" t="s">
        <v>588</v>
      </c>
      <c r="G314" s="218" t="s">
        <v>159</v>
      </c>
      <c r="H314" s="219">
        <v>0.852</v>
      </c>
      <c r="I314" s="220"/>
      <c r="J314" s="221">
        <f>ROUND(I314*H314,2)</f>
        <v>0</v>
      </c>
      <c r="K314" s="217" t="s">
        <v>206</v>
      </c>
      <c r="L314" s="222"/>
      <c r="M314" s="223" t="s">
        <v>19</v>
      </c>
      <c r="N314" s="224" t="s">
        <v>44</v>
      </c>
      <c r="O314" s="65"/>
      <c r="P314" s="183">
        <f>O314*H314</f>
        <v>0</v>
      </c>
      <c r="Q314" s="183">
        <v>0.02527</v>
      </c>
      <c r="R314" s="183">
        <f>Q314*H314</f>
        <v>0.02153004</v>
      </c>
      <c r="S314" s="183">
        <v>0</v>
      </c>
      <c r="T314" s="184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185" t="s">
        <v>302</v>
      </c>
      <c r="AT314" s="185" t="s">
        <v>298</v>
      </c>
      <c r="AU314" s="185" t="s">
        <v>83</v>
      </c>
      <c r="AY314" s="18" t="s">
        <v>153</v>
      </c>
      <c r="BE314" s="186">
        <f>IF(N314="základní",J314,0)</f>
        <v>0</v>
      </c>
      <c r="BF314" s="186">
        <f>IF(N314="snížená",J314,0)</f>
        <v>0</v>
      </c>
      <c r="BG314" s="186">
        <f>IF(N314="zákl. přenesená",J314,0)</f>
        <v>0</v>
      </c>
      <c r="BH314" s="186">
        <f>IF(N314="sníž. přenesená",J314,0)</f>
        <v>0</v>
      </c>
      <c r="BI314" s="186">
        <f>IF(N314="nulová",J314,0)</f>
        <v>0</v>
      </c>
      <c r="BJ314" s="18" t="s">
        <v>81</v>
      </c>
      <c r="BK314" s="186">
        <f>ROUND(I314*H314,2)</f>
        <v>0</v>
      </c>
      <c r="BL314" s="18" t="s">
        <v>212</v>
      </c>
      <c r="BM314" s="185" t="s">
        <v>928</v>
      </c>
    </row>
    <row r="315" spans="2:51" s="13" customFormat="1" ht="11.25">
      <c r="B315" s="192"/>
      <c r="C315" s="193"/>
      <c r="D315" s="194" t="s">
        <v>165</v>
      </c>
      <c r="E315" s="195" t="s">
        <v>19</v>
      </c>
      <c r="F315" s="196" t="s">
        <v>929</v>
      </c>
      <c r="G315" s="193"/>
      <c r="H315" s="197">
        <v>0.852</v>
      </c>
      <c r="I315" s="198"/>
      <c r="J315" s="193"/>
      <c r="K315" s="193"/>
      <c r="L315" s="199"/>
      <c r="M315" s="200"/>
      <c r="N315" s="201"/>
      <c r="O315" s="201"/>
      <c r="P315" s="201"/>
      <c r="Q315" s="201"/>
      <c r="R315" s="201"/>
      <c r="S315" s="201"/>
      <c r="T315" s="202"/>
      <c r="AT315" s="203" t="s">
        <v>165</v>
      </c>
      <c r="AU315" s="203" t="s">
        <v>83</v>
      </c>
      <c r="AV315" s="13" t="s">
        <v>83</v>
      </c>
      <c r="AW315" s="13" t="s">
        <v>34</v>
      </c>
      <c r="AX315" s="13" t="s">
        <v>81</v>
      </c>
      <c r="AY315" s="203" t="s">
        <v>153</v>
      </c>
    </row>
    <row r="316" spans="1:65" s="2" customFormat="1" ht="49.15" customHeight="1">
      <c r="A316" s="35"/>
      <c r="B316" s="36"/>
      <c r="C316" s="174" t="s">
        <v>609</v>
      </c>
      <c r="D316" s="174" t="s">
        <v>156</v>
      </c>
      <c r="E316" s="175" t="s">
        <v>770</v>
      </c>
      <c r="F316" s="176" t="s">
        <v>771</v>
      </c>
      <c r="G316" s="177" t="s">
        <v>249</v>
      </c>
      <c r="H316" s="178">
        <v>0.048</v>
      </c>
      <c r="I316" s="179"/>
      <c r="J316" s="180">
        <f>ROUND(I316*H316,2)</f>
        <v>0</v>
      </c>
      <c r="K316" s="176" t="s">
        <v>160</v>
      </c>
      <c r="L316" s="40"/>
      <c r="M316" s="181" t="s">
        <v>19</v>
      </c>
      <c r="N316" s="182" t="s">
        <v>44</v>
      </c>
      <c r="O316" s="65"/>
      <c r="P316" s="183">
        <f>O316*H316</f>
        <v>0</v>
      </c>
      <c r="Q316" s="183">
        <v>0</v>
      </c>
      <c r="R316" s="183">
        <f>Q316*H316</f>
        <v>0</v>
      </c>
      <c r="S316" s="183">
        <v>0</v>
      </c>
      <c r="T316" s="184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185" t="s">
        <v>212</v>
      </c>
      <c r="AT316" s="185" t="s">
        <v>156</v>
      </c>
      <c r="AU316" s="185" t="s">
        <v>83</v>
      </c>
      <c r="AY316" s="18" t="s">
        <v>153</v>
      </c>
      <c r="BE316" s="186">
        <f>IF(N316="základní",J316,0)</f>
        <v>0</v>
      </c>
      <c r="BF316" s="186">
        <f>IF(N316="snížená",J316,0)</f>
        <v>0</v>
      </c>
      <c r="BG316" s="186">
        <f>IF(N316="zákl. přenesená",J316,0)</f>
        <v>0</v>
      </c>
      <c r="BH316" s="186">
        <f>IF(N316="sníž. přenesená",J316,0)</f>
        <v>0</v>
      </c>
      <c r="BI316" s="186">
        <f>IF(N316="nulová",J316,0)</f>
        <v>0</v>
      </c>
      <c r="BJ316" s="18" t="s">
        <v>81</v>
      </c>
      <c r="BK316" s="186">
        <f>ROUND(I316*H316,2)</f>
        <v>0</v>
      </c>
      <c r="BL316" s="18" t="s">
        <v>212</v>
      </c>
      <c r="BM316" s="185" t="s">
        <v>988</v>
      </c>
    </row>
    <row r="317" spans="1:47" s="2" customFormat="1" ht="11.25">
      <c r="A317" s="35"/>
      <c r="B317" s="36"/>
      <c r="C317" s="37"/>
      <c r="D317" s="187" t="s">
        <v>163</v>
      </c>
      <c r="E317" s="37"/>
      <c r="F317" s="188" t="s">
        <v>773</v>
      </c>
      <c r="G317" s="37"/>
      <c r="H317" s="37"/>
      <c r="I317" s="189"/>
      <c r="J317" s="37"/>
      <c r="K317" s="37"/>
      <c r="L317" s="40"/>
      <c r="M317" s="190"/>
      <c r="N317" s="191"/>
      <c r="O317" s="65"/>
      <c r="P317" s="65"/>
      <c r="Q317" s="65"/>
      <c r="R317" s="65"/>
      <c r="S317" s="65"/>
      <c r="T317" s="66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T317" s="18" t="s">
        <v>163</v>
      </c>
      <c r="AU317" s="18" t="s">
        <v>83</v>
      </c>
    </row>
    <row r="318" spans="2:63" s="12" customFormat="1" ht="22.9" customHeight="1">
      <c r="B318" s="158"/>
      <c r="C318" s="159"/>
      <c r="D318" s="160" t="s">
        <v>72</v>
      </c>
      <c r="E318" s="172" t="s">
        <v>596</v>
      </c>
      <c r="F318" s="172" t="s">
        <v>597</v>
      </c>
      <c r="G318" s="159"/>
      <c r="H318" s="159"/>
      <c r="I318" s="162"/>
      <c r="J318" s="173">
        <f>BK318</f>
        <v>0</v>
      </c>
      <c r="K318" s="159"/>
      <c r="L318" s="164"/>
      <c r="M318" s="165"/>
      <c r="N318" s="166"/>
      <c r="O318" s="166"/>
      <c r="P318" s="167">
        <f>SUM(P319:P325)</f>
        <v>0</v>
      </c>
      <c r="Q318" s="166"/>
      <c r="R318" s="167">
        <f>SUM(R319:R325)</f>
        <v>0.0014116999999999999</v>
      </c>
      <c r="S318" s="166"/>
      <c r="T318" s="168">
        <f>SUM(T319:T325)</f>
        <v>0.0004</v>
      </c>
      <c r="AR318" s="169" t="s">
        <v>83</v>
      </c>
      <c r="AT318" s="170" t="s">
        <v>72</v>
      </c>
      <c r="AU318" s="170" t="s">
        <v>81</v>
      </c>
      <c r="AY318" s="169" t="s">
        <v>153</v>
      </c>
      <c r="BK318" s="171">
        <f>SUM(BK319:BK325)</f>
        <v>0</v>
      </c>
    </row>
    <row r="319" spans="1:65" s="2" customFormat="1" ht="16.5" customHeight="1">
      <c r="A319" s="35"/>
      <c r="B319" s="36"/>
      <c r="C319" s="174" t="s">
        <v>613</v>
      </c>
      <c r="D319" s="174" t="s">
        <v>156</v>
      </c>
      <c r="E319" s="175" t="s">
        <v>599</v>
      </c>
      <c r="F319" s="176" t="s">
        <v>600</v>
      </c>
      <c r="G319" s="177" t="s">
        <v>211</v>
      </c>
      <c r="H319" s="178">
        <v>1</v>
      </c>
      <c r="I319" s="179"/>
      <c r="J319" s="180">
        <f>ROUND(I319*H319,2)</f>
        <v>0</v>
      </c>
      <c r="K319" s="176" t="s">
        <v>206</v>
      </c>
      <c r="L319" s="40"/>
      <c r="M319" s="181" t="s">
        <v>19</v>
      </c>
      <c r="N319" s="182" t="s">
        <v>44</v>
      </c>
      <c r="O319" s="65"/>
      <c r="P319" s="183">
        <f>O319*H319</f>
        <v>0</v>
      </c>
      <c r="Q319" s="183">
        <v>0</v>
      </c>
      <c r="R319" s="183">
        <f>Q319*H319</f>
        <v>0</v>
      </c>
      <c r="S319" s="183">
        <v>0.0004</v>
      </c>
      <c r="T319" s="184">
        <f>S319*H319</f>
        <v>0.0004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185" t="s">
        <v>212</v>
      </c>
      <c r="AT319" s="185" t="s">
        <v>156</v>
      </c>
      <c r="AU319" s="185" t="s">
        <v>83</v>
      </c>
      <c r="AY319" s="18" t="s">
        <v>153</v>
      </c>
      <c r="BE319" s="186">
        <f>IF(N319="základní",J319,0)</f>
        <v>0</v>
      </c>
      <c r="BF319" s="186">
        <f>IF(N319="snížená",J319,0)</f>
        <v>0</v>
      </c>
      <c r="BG319" s="186">
        <f>IF(N319="zákl. přenesená",J319,0)</f>
        <v>0</v>
      </c>
      <c r="BH319" s="186">
        <f>IF(N319="sníž. přenesená",J319,0)</f>
        <v>0</v>
      </c>
      <c r="BI319" s="186">
        <f>IF(N319="nulová",J319,0)</f>
        <v>0</v>
      </c>
      <c r="BJ319" s="18" t="s">
        <v>81</v>
      </c>
      <c r="BK319" s="186">
        <f>ROUND(I319*H319,2)</f>
        <v>0</v>
      </c>
      <c r="BL319" s="18" t="s">
        <v>212</v>
      </c>
      <c r="BM319" s="185" t="s">
        <v>931</v>
      </c>
    </row>
    <row r="320" spans="1:65" s="2" customFormat="1" ht="37.9" customHeight="1">
      <c r="A320" s="35"/>
      <c r="B320" s="36"/>
      <c r="C320" s="174" t="s">
        <v>620</v>
      </c>
      <c r="D320" s="174" t="s">
        <v>156</v>
      </c>
      <c r="E320" s="175" t="s">
        <v>604</v>
      </c>
      <c r="F320" s="176" t="s">
        <v>605</v>
      </c>
      <c r="G320" s="177" t="s">
        <v>159</v>
      </c>
      <c r="H320" s="178">
        <v>0.09</v>
      </c>
      <c r="I320" s="179"/>
      <c r="J320" s="180">
        <f>ROUND(I320*H320,2)</f>
        <v>0</v>
      </c>
      <c r="K320" s="176" t="s">
        <v>160</v>
      </c>
      <c r="L320" s="40"/>
      <c r="M320" s="181" t="s">
        <v>19</v>
      </c>
      <c r="N320" s="182" t="s">
        <v>44</v>
      </c>
      <c r="O320" s="65"/>
      <c r="P320" s="183">
        <f>O320*H320</f>
        <v>0</v>
      </c>
      <c r="Q320" s="183">
        <v>0.00013</v>
      </c>
      <c r="R320" s="183">
        <f>Q320*H320</f>
        <v>1.1699999999999998E-05</v>
      </c>
      <c r="S320" s="183">
        <v>0</v>
      </c>
      <c r="T320" s="184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185" t="s">
        <v>212</v>
      </c>
      <c r="AT320" s="185" t="s">
        <v>156</v>
      </c>
      <c r="AU320" s="185" t="s">
        <v>83</v>
      </c>
      <c r="AY320" s="18" t="s">
        <v>153</v>
      </c>
      <c r="BE320" s="186">
        <f>IF(N320="základní",J320,0)</f>
        <v>0</v>
      </c>
      <c r="BF320" s="186">
        <f>IF(N320="snížená",J320,0)</f>
        <v>0</v>
      </c>
      <c r="BG320" s="186">
        <f>IF(N320="zákl. přenesená",J320,0)</f>
        <v>0</v>
      </c>
      <c r="BH320" s="186">
        <f>IF(N320="sníž. přenesená",J320,0)</f>
        <v>0</v>
      </c>
      <c r="BI320" s="186">
        <f>IF(N320="nulová",J320,0)</f>
        <v>0</v>
      </c>
      <c r="BJ320" s="18" t="s">
        <v>81</v>
      </c>
      <c r="BK320" s="186">
        <f>ROUND(I320*H320,2)</f>
        <v>0</v>
      </c>
      <c r="BL320" s="18" t="s">
        <v>212</v>
      </c>
      <c r="BM320" s="185" t="s">
        <v>932</v>
      </c>
    </row>
    <row r="321" spans="1:47" s="2" customFormat="1" ht="11.25">
      <c r="A321" s="35"/>
      <c r="B321" s="36"/>
      <c r="C321" s="37"/>
      <c r="D321" s="187" t="s">
        <v>163</v>
      </c>
      <c r="E321" s="37"/>
      <c r="F321" s="188" t="s">
        <v>607</v>
      </c>
      <c r="G321" s="37"/>
      <c r="H321" s="37"/>
      <c r="I321" s="189"/>
      <c r="J321" s="37"/>
      <c r="K321" s="37"/>
      <c r="L321" s="40"/>
      <c r="M321" s="190"/>
      <c r="N321" s="191"/>
      <c r="O321" s="65"/>
      <c r="P321" s="65"/>
      <c r="Q321" s="65"/>
      <c r="R321" s="65"/>
      <c r="S321" s="65"/>
      <c r="T321" s="66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T321" s="18" t="s">
        <v>163</v>
      </c>
      <c r="AU321" s="18" t="s">
        <v>83</v>
      </c>
    </row>
    <row r="322" spans="2:51" s="13" customFormat="1" ht="11.25">
      <c r="B322" s="192"/>
      <c r="C322" s="193"/>
      <c r="D322" s="194" t="s">
        <v>165</v>
      </c>
      <c r="E322" s="195" t="s">
        <v>19</v>
      </c>
      <c r="F322" s="196" t="s">
        <v>933</v>
      </c>
      <c r="G322" s="193"/>
      <c r="H322" s="197">
        <v>0.09</v>
      </c>
      <c r="I322" s="198"/>
      <c r="J322" s="193"/>
      <c r="K322" s="193"/>
      <c r="L322" s="199"/>
      <c r="M322" s="200"/>
      <c r="N322" s="201"/>
      <c r="O322" s="201"/>
      <c r="P322" s="201"/>
      <c r="Q322" s="201"/>
      <c r="R322" s="201"/>
      <c r="S322" s="201"/>
      <c r="T322" s="202"/>
      <c r="AT322" s="203" t="s">
        <v>165</v>
      </c>
      <c r="AU322" s="203" t="s">
        <v>83</v>
      </c>
      <c r="AV322" s="13" t="s">
        <v>83</v>
      </c>
      <c r="AW322" s="13" t="s">
        <v>34</v>
      </c>
      <c r="AX322" s="13" t="s">
        <v>81</v>
      </c>
      <c r="AY322" s="203" t="s">
        <v>153</v>
      </c>
    </row>
    <row r="323" spans="1:65" s="2" customFormat="1" ht="24.2" customHeight="1">
      <c r="A323" s="35"/>
      <c r="B323" s="36"/>
      <c r="C323" s="215" t="s">
        <v>625</v>
      </c>
      <c r="D323" s="215" t="s">
        <v>298</v>
      </c>
      <c r="E323" s="216" t="s">
        <v>610</v>
      </c>
      <c r="F323" s="217" t="s">
        <v>611</v>
      </c>
      <c r="G323" s="218" t="s">
        <v>211</v>
      </c>
      <c r="H323" s="219">
        <v>1</v>
      </c>
      <c r="I323" s="220"/>
      <c r="J323" s="221">
        <f>ROUND(I323*H323,2)</f>
        <v>0</v>
      </c>
      <c r="K323" s="217" t="s">
        <v>160</v>
      </c>
      <c r="L323" s="222"/>
      <c r="M323" s="223" t="s">
        <v>19</v>
      </c>
      <c r="N323" s="224" t="s">
        <v>44</v>
      </c>
      <c r="O323" s="65"/>
      <c r="P323" s="183">
        <f>O323*H323</f>
        <v>0</v>
      </c>
      <c r="Q323" s="183">
        <v>0.0014</v>
      </c>
      <c r="R323" s="183">
        <f>Q323*H323</f>
        <v>0.0014</v>
      </c>
      <c r="S323" s="183">
        <v>0</v>
      </c>
      <c r="T323" s="184">
        <f>S323*H323</f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185" t="s">
        <v>302</v>
      </c>
      <c r="AT323" s="185" t="s">
        <v>298</v>
      </c>
      <c r="AU323" s="185" t="s">
        <v>83</v>
      </c>
      <c r="AY323" s="18" t="s">
        <v>153</v>
      </c>
      <c r="BE323" s="186">
        <f>IF(N323="základní",J323,0)</f>
        <v>0</v>
      </c>
      <c r="BF323" s="186">
        <f>IF(N323="snížená",J323,0)</f>
        <v>0</v>
      </c>
      <c r="BG323" s="186">
        <f>IF(N323="zákl. přenesená",J323,0)</f>
        <v>0</v>
      </c>
      <c r="BH323" s="186">
        <f>IF(N323="sníž. přenesená",J323,0)</f>
        <v>0</v>
      </c>
      <c r="BI323" s="186">
        <f>IF(N323="nulová",J323,0)</f>
        <v>0</v>
      </c>
      <c r="BJ323" s="18" t="s">
        <v>81</v>
      </c>
      <c r="BK323" s="186">
        <f>ROUND(I323*H323,2)</f>
        <v>0</v>
      </c>
      <c r="BL323" s="18" t="s">
        <v>212</v>
      </c>
      <c r="BM323" s="185" t="s">
        <v>934</v>
      </c>
    </row>
    <row r="324" spans="1:65" s="2" customFormat="1" ht="49.15" customHeight="1">
      <c r="A324" s="35"/>
      <c r="B324" s="36"/>
      <c r="C324" s="174" t="s">
        <v>630</v>
      </c>
      <c r="D324" s="174" t="s">
        <v>156</v>
      </c>
      <c r="E324" s="175" t="s">
        <v>774</v>
      </c>
      <c r="F324" s="176" t="s">
        <v>775</v>
      </c>
      <c r="G324" s="177" t="s">
        <v>249</v>
      </c>
      <c r="H324" s="178">
        <v>0.001</v>
      </c>
      <c r="I324" s="179"/>
      <c r="J324" s="180">
        <f>ROUND(I324*H324,2)</f>
        <v>0</v>
      </c>
      <c r="K324" s="176" t="s">
        <v>160</v>
      </c>
      <c r="L324" s="40"/>
      <c r="M324" s="181" t="s">
        <v>19</v>
      </c>
      <c r="N324" s="182" t="s">
        <v>44</v>
      </c>
      <c r="O324" s="65"/>
      <c r="P324" s="183">
        <f>O324*H324</f>
        <v>0</v>
      </c>
      <c r="Q324" s="183">
        <v>0</v>
      </c>
      <c r="R324" s="183">
        <f>Q324*H324</f>
        <v>0</v>
      </c>
      <c r="S324" s="183">
        <v>0</v>
      </c>
      <c r="T324" s="184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185" t="s">
        <v>212</v>
      </c>
      <c r="AT324" s="185" t="s">
        <v>156</v>
      </c>
      <c r="AU324" s="185" t="s">
        <v>83</v>
      </c>
      <c r="AY324" s="18" t="s">
        <v>153</v>
      </c>
      <c r="BE324" s="186">
        <f>IF(N324="základní",J324,0)</f>
        <v>0</v>
      </c>
      <c r="BF324" s="186">
        <f>IF(N324="snížená",J324,0)</f>
        <v>0</v>
      </c>
      <c r="BG324" s="186">
        <f>IF(N324="zákl. přenesená",J324,0)</f>
        <v>0</v>
      </c>
      <c r="BH324" s="186">
        <f>IF(N324="sníž. přenesená",J324,0)</f>
        <v>0</v>
      </c>
      <c r="BI324" s="186">
        <f>IF(N324="nulová",J324,0)</f>
        <v>0</v>
      </c>
      <c r="BJ324" s="18" t="s">
        <v>81</v>
      </c>
      <c r="BK324" s="186">
        <f>ROUND(I324*H324,2)</f>
        <v>0</v>
      </c>
      <c r="BL324" s="18" t="s">
        <v>212</v>
      </c>
      <c r="BM324" s="185" t="s">
        <v>989</v>
      </c>
    </row>
    <row r="325" spans="1:47" s="2" customFormat="1" ht="11.25">
      <c r="A325" s="35"/>
      <c r="B325" s="36"/>
      <c r="C325" s="37"/>
      <c r="D325" s="187" t="s">
        <v>163</v>
      </c>
      <c r="E325" s="37"/>
      <c r="F325" s="188" t="s">
        <v>777</v>
      </c>
      <c r="G325" s="37"/>
      <c r="H325" s="37"/>
      <c r="I325" s="189"/>
      <c r="J325" s="37"/>
      <c r="K325" s="37"/>
      <c r="L325" s="40"/>
      <c r="M325" s="190"/>
      <c r="N325" s="191"/>
      <c r="O325" s="65"/>
      <c r="P325" s="65"/>
      <c r="Q325" s="65"/>
      <c r="R325" s="65"/>
      <c r="S325" s="65"/>
      <c r="T325" s="66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T325" s="18" t="s">
        <v>163</v>
      </c>
      <c r="AU325" s="18" t="s">
        <v>83</v>
      </c>
    </row>
    <row r="326" spans="2:63" s="12" customFormat="1" ht="22.9" customHeight="1">
      <c r="B326" s="158"/>
      <c r="C326" s="159"/>
      <c r="D326" s="160" t="s">
        <v>72</v>
      </c>
      <c r="E326" s="172" t="s">
        <v>618</v>
      </c>
      <c r="F326" s="172" t="s">
        <v>619</v>
      </c>
      <c r="G326" s="159"/>
      <c r="H326" s="159"/>
      <c r="I326" s="162"/>
      <c r="J326" s="173">
        <f>BK326</f>
        <v>0</v>
      </c>
      <c r="K326" s="159"/>
      <c r="L326" s="164"/>
      <c r="M326" s="165"/>
      <c r="N326" s="166"/>
      <c r="O326" s="166"/>
      <c r="P326" s="167">
        <f>SUM(P327:P339)</f>
        <v>0</v>
      </c>
      <c r="Q326" s="166"/>
      <c r="R326" s="167">
        <f>SUM(R327:R339)</f>
        <v>0.1172751</v>
      </c>
      <c r="S326" s="166"/>
      <c r="T326" s="168">
        <f>SUM(T327:T339)</f>
        <v>0</v>
      </c>
      <c r="AR326" s="169" t="s">
        <v>83</v>
      </c>
      <c r="AT326" s="170" t="s">
        <v>72</v>
      </c>
      <c r="AU326" s="170" t="s">
        <v>81</v>
      </c>
      <c r="AY326" s="169" t="s">
        <v>153</v>
      </c>
      <c r="BK326" s="171">
        <f>SUM(BK327:BK339)</f>
        <v>0</v>
      </c>
    </row>
    <row r="327" spans="1:65" s="2" customFormat="1" ht="24.2" customHeight="1">
      <c r="A327" s="35"/>
      <c r="B327" s="36"/>
      <c r="C327" s="174" t="s">
        <v>635</v>
      </c>
      <c r="D327" s="174" t="s">
        <v>156</v>
      </c>
      <c r="E327" s="175" t="s">
        <v>621</v>
      </c>
      <c r="F327" s="176" t="s">
        <v>622</v>
      </c>
      <c r="G327" s="177" t="s">
        <v>159</v>
      </c>
      <c r="H327" s="178">
        <v>3.377</v>
      </c>
      <c r="I327" s="179"/>
      <c r="J327" s="180">
        <f>ROUND(I327*H327,2)</f>
        <v>0</v>
      </c>
      <c r="K327" s="176" t="s">
        <v>160</v>
      </c>
      <c r="L327" s="40"/>
      <c r="M327" s="181" t="s">
        <v>19</v>
      </c>
      <c r="N327" s="182" t="s">
        <v>44</v>
      </c>
      <c r="O327" s="65"/>
      <c r="P327" s="183">
        <f>O327*H327</f>
        <v>0</v>
      </c>
      <c r="Q327" s="183">
        <v>0</v>
      </c>
      <c r="R327" s="183">
        <f>Q327*H327</f>
        <v>0</v>
      </c>
      <c r="S327" s="183">
        <v>0</v>
      </c>
      <c r="T327" s="184">
        <f>S327*H327</f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185" t="s">
        <v>212</v>
      </c>
      <c r="AT327" s="185" t="s">
        <v>156</v>
      </c>
      <c r="AU327" s="185" t="s">
        <v>83</v>
      </c>
      <c r="AY327" s="18" t="s">
        <v>153</v>
      </c>
      <c r="BE327" s="186">
        <f>IF(N327="základní",J327,0)</f>
        <v>0</v>
      </c>
      <c r="BF327" s="186">
        <f>IF(N327="snížená",J327,0)</f>
        <v>0</v>
      </c>
      <c r="BG327" s="186">
        <f>IF(N327="zákl. přenesená",J327,0)</f>
        <v>0</v>
      </c>
      <c r="BH327" s="186">
        <f>IF(N327="sníž. přenesená",J327,0)</f>
        <v>0</v>
      </c>
      <c r="BI327" s="186">
        <f>IF(N327="nulová",J327,0)</f>
        <v>0</v>
      </c>
      <c r="BJ327" s="18" t="s">
        <v>81</v>
      </c>
      <c r="BK327" s="186">
        <f>ROUND(I327*H327,2)</f>
        <v>0</v>
      </c>
      <c r="BL327" s="18" t="s">
        <v>212</v>
      </c>
      <c r="BM327" s="185" t="s">
        <v>936</v>
      </c>
    </row>
    <row r="328" spans="1:47" s="2" customFormat="1" ht="11.25">
      <c r="A328" s="35"/>
      <c r="B328" s="36"/>
      <c r="C328" s="37"/>
      <c r="D328" s="187" t="s">
        <v>163</v>
      </c>
      <c r="E328" s="37"/>
      <c r="F328" s="188" t="s">
        <v>624</v>
      </c>
      <c r="G328" s="37"/>
      <c r="H328" s="37"/>
      <c r="I328" s="189"/>
      <c r="J328" s="37"/>
      <c r="K328" s="37"/>
      <c r="L328" s="40"/>
      <c r="M328" s="190"/>
      <c r="N328" s="191"/>
      <c r="O328" s="65"/>
      <c r="P328" s="65"/>
      <c r="Q328" s="65"/>
      <c r="R328" s="65"/>
      <c r="S328" s="65"/>
      <c r="T328" s="66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T328" s="18" t="s">
        <v>163</v>
      </c>
      <c r="AU328" s="18" t="s">
        <v>83</v>
      </c>
    </row>
    <row r="329" spans="2:51" s="13" customFormat="1" ht="11.25">
      <c r="B329" s="192"/>
      <c r="C329" s="193"/>
      <c r="D329" s="194" t="s">
        <v>165</v>
      </c>
      <c r="E329" s="195" t="s">
        <v>19</v>
      </c>
      <c r="F329" s="196" t="s">
        <v>810</v>
      </c>
      <c r="G329" s="193"/>
      <c r="H329" s="197">
        <v>1.164</v>
      </c>
      <c r="I329" s="198"/>
      <c r="J329" s="193"/>
      <c r="K329" s="193"/>
      <c r="L329" s="199"/>
      <c r="M329" s="200"/>
      <c r="N329" s="201"/>
      <c r="O329" s="201"/>
      <c r="P329" s="201"/>
      <c r="Q329" s="201"/>
      <c r="R329" s="201"/>
      <c r="S329" s="201"/>
      <c r="T329" s="202"/>
      <c r="AT329" s="203" t="s">
        <v>165</v>
      </c>
      <c r="AU329" s="203" t="s">
        <v>83</v>
      </c>
      <c r="AV329" s="13" t="s">
        <v>83</v>
      </c>
      <c r="AW329" s="13" t="s">
        <v>34</v>
      </c>
      <c r="AX329" s="13" t="s">
        <v>73</v>
      </c>
      <c r="AY329" s="203" t="s">
        <v>153</v>
      </c>
    </row>
    <row r="330" spans="2:51" s="13" customFormat="1" ht="11.25">
      <c r="B330" s="192"/>
      <c r="C330" s="193"/>
      <c r="D330" s="194" t="s">
        <v>165</v>
      </c>
      <c r="E330" s="195" t="s">
        <v>19</v>
      </c>
      <c r="F330" s="196" t="s">
        <v>811</v>
      </c>
      <c r="G330" s="193"/>
      <c r="H330" s="197">
        <v>1.278</v>
      </c>
      <c r="I330" s="198"/>
      <c r="J330" s="193"/>
      <c r="K330" s="193"/>
      <c r="L330" s="199"/>
      <c r="M330" s="200"/>
      <c r="N330" s="201"/>
      <c r="O330" s="201"/>
      <c r="P330" s="201"/>
      <c r="Q330" s="201"/>
      <c r="R330" s="201"/>
      <c r="S330" s="201"/>
      <c r="T330" s="202"/>
      <c r="AT330" s="203" t="s">
        <v>165</v>
      </c>
      <c r="AU330" s="203" t="s">
        <v>83</v>
      </c>
      <c r="AV330" s="13" t="s">
        <v>83</v>
      </c>
      <c r="AW330" s="13" t="s">
        <v>34</v>
      </c>
      <c r="AX330" s="13" t="s">
        <v>73</v>
      </c>
      <c r="AY330" s="203" t="s">
        <v>153</v>
      </c>
    </row>
    <row r="331" spans="2:51" s="13" customFormat="1" ht="11.25">
      <c r="B331" s="192"/>
      <c r="C331" s="193"/>
      <c r="D331" s="194" t="s">
        <v>165</v>
      </c>
      <c r="E331" s="195" t="s">
        <v>19</v>
      </c>
      <c r="F331" s="196" t="s">
        <v>812</v>
      </c>
      <c r="G331" s="193"/>
      <c r="H331" s="197">
        <v>0.935</v>
      </c>
      <c r="I331" s="198"/>
      <c r="J331" s="193"/>
      <c r="K331" s="193"/>
      <c r="L331" s="199"/>
      <c r="M331" s="200"/>
      <c r="N331" s="201"/>
      <c r="O331" s="201"/>
      <c r="P331" s="201"/>
      <c r="Q331" s="201"/>
      <c r="R331" s="201"/>
      <c r="S331" s="201"/>
      <c r="T331" s="202"/>
      <c r="AT331" s="203" t="s">
        <v>165</v>
      </c>
      <c r="AU331" s="203" t="s">
        <v>83</v>
      </c>
      <c r="AV331" s="13" t="s">
        <v>83</v>
      </c>
      <c r="AW331" s="13" t="s">
        <v>34</v>
      </c>
      <c r="AX331" s="13" t="s">
        <v>73</v>
      </c>
      <c r="AY331" s="203" t="s">
        <v>153</v>
      </c>
    </row>
    <row r="332" spans="2:51" s="14" customFormat="1" ht="11.25">
      <c r="B332" s="204"/>
      <c r="C332" s="205"/>
      <c r="D332" s="194" t="s">
        <v>165</v>
      </c>
      <c r="E332" s="206" t="s">
        <v>19</v>
      </c>
      <c r="F332" s="207" t="s">
        <v>184</v>
      </c>
      <c r="G332" s="205"/>
      <c r="H332" s="208">
        <v>3.3770000000000002</v>
      </c>
      <c r="I332" s="209"/>
      <c r="J332" s="205"/>
      <c r="K332" s="205"/>
      <c r="L332" s="210"/>
      <c r="M332" s="211"/>
      <c r="N332" s="212"/>
      <c r="O332" s="212"/>
      <c r="P332" s="212"/>
      <c r="Q332" s="212"/>
      <c r="R332" s="212"/>
      <c r="S332" s="212"/>
      <c r="T332" s="213"/>
      <c r="AT332" s="214" t="s">
        <v>165</v>
      </c>
      <c r="AU332" s="214" t="s">
        <v>83</v>
      </c>
      <c r="AV332" s="14" t="s">
        <v>161</v>
      </c>
      <c r="AW332" s="14" t="s">
        <v>34</v>
      </c>
      <c r="AX332" s="14" t="s">
        <v>81</v>
      </c>
      <c r="AY332" s="214" t="s">
        <v>153</v>
      </c>
    </row>
    <row r="333" spans="1:65" s="2" customFormat="1" ht="16.5" customHeight="1">
      <c r="A333" s="35"/>
      <c r="B333" s="36"/>
      <c r="C333" s="174" t="s">
        <v>639</v>
      </c>
      <c r="D333" s="174" t="s">
        <v>156</v>
      </c>
      <c r="E333" s="175" t="s">
        <v>626</v>
      </c>
      <c r="F333" s="176" t="s">
        <v>627</v>
      </c>
      <c r="G333" s="177" t="s">
        <v>159</v>
      </c>
      <c r="H333" s="178">
        <v>3.377</v>
      </c>
      <c r="I333" s="179"/>
      <c r="J333" s="180">
        <f>ROUND(I333*H333,2)</f>
        <v>0</v>
      </c>
      <c r="K333" s="176" t="s">
        <v>160</v>
      </c>
      <c r="L333" s="40"/>
      <c r="M333" s="181" t="s">
        <v>19</v>
      </c>
      <c r="N333" s="182" t="s">
        <v>44</v>
      </c>
      <c r="O333" s="65"/>
      <c r="P333" s="183">
        <f>O333*H333</f>
        <v>0</v>
      </c>
      <c r="Q333" s="183">
        <v>0.0003</v>
      </c>
      <c r="R333" s="183">
        <f>Q333*H333</f>
        <v>0.0010130999999999999</v>
      </c>
      <c r="S333" s="183">
        <v>0</v>
      </c>
      <c r="T333" s="184">
        <f>S333*H333</f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185" t="s">
        <v>212</v>
      </c>
      <c r="AT333" s="185" t="s">
        <v>156</v>
      </c>
      <c r="AU333" s="185" t="s">
        <v>83</v>
      </c>
      <c r="AY333" s="18" t="s">
        <v>153</v>
      </c>
      <c r="BE333" s="186">
        <f>IF(N333="základní",J333,0)</f>
        <v>0</v>
      </c>
      <c r="BF333" s="186">
        <f>IF(N333="snížená",J333,0)</f>
        <v>0</v>
      </c>
      <c r="BG333" s="186">
        <f>IF(N333="zákl. přenesená",J333,0)</f>
        <v>0</v>
      </c>
      <c r="BH333" s="186">
        <f>IF(N333="sníž. přenesená",J333,0)</f>
        <v>0</v>
      </c>
      <c r="BI333" s="186">
        <f>IF(N333="nulová",J333,0)</f>
        <v>0</v>
      </c>
      <c r="BJ333" s="18" t="s">
        <v>81</v>
      </c>
      <c r="BK333" s="186">
        <f>ROUND(I333*H333,2)</f>
        <v>0</v>
      </c>
      <c r="BL333" s="18" t="s">
        <v>212</v>
      </c>
      <c r="BM333" s="185" t="s">
        <v>937</v>
      </c>
    </row>
    <row r="334" spans="1:47" s="2" customFormat="1" ht="11.25">
      <c r="A334" s="35"/>
      <c r="B334" s="36"/>
      <c r="C334" s="37"/>
      <c r="D334" s="187" t="s">
        <v>163</v>
      </c>
      <c r="E334" s="37"/>
      <c r="F334" s="188" t="s">
        <v>629</v>
      </c>
      <c r="G334" s="37"/>
      <c r="H334" s="37"/>
      <c r="I334" s="189"/>
      <c r="J334" s="37"/>
      <c r="K334" s="37"/>
      <c r="L334" s="40"/>
      <c r="M334" s="190"/>
      <c r="N334" s="191"/>
      <c r="O334" s="65"/>
      <c r="P334" s="65"/>
      <c r="Q334" s="65"/>
      <c r="R334" s="65"/>
      <c r="S334" s="65"/>
      <c r="T334" s="66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T334" s="18" t="s">
        <v>163</v>
      </c>
      <c r="AU334" s="18" t="s">
        <v>83</v>
      </c>
    </row>
    <row r="335" spans="1:65" s="2" customFormat="1" ht="37.9" customHeight="1">
      <c r="A335" s="35"/>
      <c r="B335" s="36"/>
      <c r="C335" s="174" t="s">
        <v>646</v>
      </c>
      <c r="D335" s="174" t="s">
        <v>156</v>
      </c>
      <c r="E335" s="175" t="s">
        <v>631</v>
      </c>
      <c r="F335" s="176" t="s">
        <v>632</v>
      </c>
      <c r="G335" s="177" t="s">
        <v>159</v>
      </c>
      <c r="H335" s="178">
        <v>3.377</v>
      </c>
      <c r="I335" s="179"/>
      <c r="J335" s="180">
        <f>ROUND(I335*H335,2)</f>
        <v>0</v>
      </c>
      <c r="K335" s="176" t="s">
        <v>160</v>
      </c>
      <c r="L335" s="40"/>
      <c r="M335" s="181" t="s">
        <v>19</v>
      </c>
      <c r="N335" s="182" t="s">
        <v>44</v>
      </c>
      <c r="O335" s="65"/>
      <c r="P335" s="183">
        <f>O335*H335</f>
        <v>0</v>
      </c>
      <c r="Q335" s="183">
        <v>0.006</v>
      </c>
      <c r="R335" s="183">
        <f>Q335*H335</f>
        <v>0.020262</v>
      </c>
      <c r="S335" s="183">
        <v>0</v>
      </c>
      <c r="T335" s="184">
        <f>S335*H335</f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185" t="s">
        <v>212</v>
      </c>
      <c r="AT335" s="185" t="s">
        <v>156</v>
      </c>
      <c r="AU335" s="185" t="s">
        <v>83</v>
      </c>
      <c r="AY335" s="18" t="s">
        <v>153</v>
      </c>
      <c r="BE335" s="186">
        <f>IF(N335="základní",J335,0)</f>
        <v>0</v>
      </c>
      <c r="BF335" s="186">
        <f>IF(N335="snížená",J335,0)</f>
        <v>0</v>
      </c>
      <c r="BG335" s="186">
        <f>IF(N335="zákl. přenesená",J335,0)</f>
        <v>0</v>
      </c>
      <c r="BH335" s="186">
        <f>IF(N335="sníž. přenesená",J335,0)</f>
        <v>0</v>
      </c>
      <c r="BI335" s="186">
        <f>IF(N335="nulová",J335,0)</f>
        <v>0</v>
      </c>
      <c r="BJ335" s="18" t="s">
        <v>81</v>
      </c>
      <c r="BK335" s="186">
        <f>ROUND(I335*H335,2)</f>
        <v>0</v>
      </c>
      <c r="BL335" s="18" t="s">
        <v>212</v>
      </c>
      <c r="BM335" s="185" t="s">
        <v>938</v>
      </c>
    </row>
    <row r="336" spans="1:47" s="2" customFormat="1" ht="11.25">
      <c r="A336" s="35"/>
      <c r="B336" s="36"/>
      <c r="C336" s="37"/>
      <c r="D336" s="187" t="s">
        <v>163</v>
      </c>
      <c r="E336" s="37"/>
      <c r="F336" s="188" t="s">
        <v>634</v>
      </c>
      <c r="G336" s="37"/>
      <c r="H336" s="37"/>
      <c r="I336" s="189"/>
      <c r="J336" s="37"/>
      <c r="K336" s="37"/>
      <c r="L336" s="40"/>
      <c r="M336" s="190"/>
      <c r="N336" s="191"/>
      <c r="O336" s="65"/>
      <c r="P336" s="65"/>
      <c r="Q336" s="65"/>
      <c r="R336" s="65"/>
      <c r="S336" s="65"/>
      <c r="T336" s="66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T336" s="18" t="s">
        <v>163</v>
      </c>
      <c r="AU336" s="18" t="s">
        <v>83</v>
      </c>
    </row>
    <row r="337" spans="1:65" s="2" customFormat="1" ht="24.2" customHeight="1">
      <c r="A337" s="35"/>
      <c r="B337" s="36"/>
      <c r="C337" s="215" t="s">
        <v>652</v>
      </c>
      <c r="D337" s="215" t="s">
        <v>298</v>
      </c>
      <c r="E337" s="216" t="s">
        <v>636</v>
      </c>
      <c r="F337" s="217" t="s">
        <v>637</v>
      </c>
      <c r="G337" s="218" t="s">
        <v>159</v>
      </c>
      <c r="H337" s="219">
        <v>5</v>
      </c>
      <c r="I337" s="220"/>
      <c r="J337" s="221">
        <f>ROUND(I337*H337,2)</f>
        <v>0</v>
      </c>
      <c r="K337" s="217" t="s">
        <v>206</v>
      </c>
      <c r="L337" s="222"/>
      <c r="M337" s="223" t="s">
        <v>19</v>
      </c>
      <c r="N337" s="224" t="s">
        <v>44</v>
      </c>
      <c r="O337" s="65"/>
      <c r="P337" s="183">
        <f>O337*H337</f>
        <v>0</v>
      </c>
      <c r="Q337" s="183">
        <v>0.0192</v>
      </c>
      <c r="R337" s="183">
        <f>Q337*H337</f>
        <v>0.09599999999999999</v>
      </c>
      <c r="S337" s="183">
        <v>0</v>
      </c>
      <c r="T337" s="184">
        <f>S337*H337</f>
        <v>0</v>
      </c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R337" s="185" t="s">
        <v>302</v>
      </c>
      <c r="AT337" s="185" t="s">
        <v>298</v>
      </c>
      <c r="AU337" s="185" t="s">
        <v>83</v>
      </c>
      <c r="AY337" s="18" t="s">
        <v>153</v>
      </c>
      <c r="BE337" s="186">
        <f>IF(N337="základní",J337,0)</f>
        <v>0</v>
      </c>
      <c r="BF337" s="186">
        <f>IF(N337="snížená",J337,0)</f>
        <v>0</v>
      </c>
      <c r="BG337" s="186">
        <f>IF(N337="zákl. přenesená",J337,0)</f>
        <v>0</v>
      </c>
      <c r="BH337" s="186">
        <f>IF(N337="sníž. přenesená",J337,0)</f>
        <v>0</v>
      </c>
      <c r="BI337" s="186">
        <f>IF(N337="nulová",J337,0)</f>
        <v>0</v>
      </c>
      <c r="BJ337" s="18" t="s">
        <v>81</v>
      </c>
      <c r="BK337" s="186">
        <f>ROUND(I337*H337,2)</f>
        <v>0</v>
      </c>
      <c r="BL337" s="18" t="s">
        <v>212</v>
      </c>
      <c r="BM337" s="185" t="s">
        <v>939</v>
      </c>
    </row>
    <row r="338" spans="1:65" s="2" customFormat="1" ht="49.15" customHeight="1">
      <c r="A338" s="35"/>
      <c r="B338" s="36"/>
      <c r="C338" s="174" t="s">
        <v>656</v>
      </c>
      <c r="D338" s="174" t="s">
        <v>156</v>
      </c>
      <c r="E338" s="175" t="s">
        <v>778</v>
      </c>
      <c r="F338" s="176" t="s">
        <v>779</v>
      </c>
      <c r="G338" s="177" t="s">
        <v>249</v>
      </c>
      <c r="H338" s="178">
        <v>0.117</v>
      </c>
      <c r="I338" s="179"/>
      <c r="J338" s="180">
        <f>ROUND(I338*H338,2)</f>
        <v>0</v>
      </c>
      <c r="K338" s="176" t="s">
        <v>160</v>
      </c>
      <c r="L338" s="40"/>
      <c r="M338" s="181" t="s">
        <v>19</v>
      </c>
      <c r="N338" s="182" t="s">
        <v>44</v>
      </c>
      <c r="O338" s="65"/>
      <c r="P338" s="183">
        <f>O338*H338</f>
        <v>0</v>
      </c>
      <c r="Q338" s="183">
        <v>0</v>
      </c>
      <c r="R338" s="183">
        <f>Q338*H338</f>
        <v>0</v>
      </c>
      <c r="S338" s="183">
        <v>0</v>
      </c>
      <c r="T338" s="184">
        <f>S338*H338</f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185" t="s">
        <v>212</v>
      </c>
      <c r="AT338" s="185" t="s">
        <v>156</v>
      </c>
      <c r="AU338" s="185" t="s">
        <v>83</v>
      </c>
      <c r="AY338" s="18" t="s">
        <v>153</v>
      </c>
      <c r="BE338" s="186">
        <f>IF(N338="základní",J338,0)</f>
        <v>0</v>
      </c>
      <c r="BF338" s="186">
        <f>IF(N338="snížená",J338,0)</f>
        <v>0</v>
      </c>
      <c r="BG338" s="186">
        <f>IF(N338="zákl. přenesená",J338,0)</f>
        <v>0</v>
      </c>
      <c r="BH338" s="186">
        <f>IF(N338="sníž. přenesená",J338,0)</f>
        <v>0</v>
      </c>
      <c r="BI338" s="186">
        <f>IF(N338="nulová",J338,0)</f>
        <v>0</v>
      </c>
      <c r="BJ338" s="18" t="s">
        <v>81</v>
      </c>
      <c r="BK338" s="186">
        <f>ROUND(I338*H338,2)</f>
        <v>0</v>
      </c>
      <c r="BL338" s="18" t="s">
        <v>212</v>
      </c>
      <c r="BM338" s="185" t="s">
        <v>990</v>
      </c>
    </row>
    <row r="339" spans="1:47" s="2" customFormat="1" ht="11.25">
      <c r="A339" s="35"/>
      <c r="B339" s="36"/>
      <c r="C339" s="37"/>
      <c r="D339" s="187" t="s">
        <v>163</v>
      </c>
      <c r="E339" s="37"/>
      <c r="F339" s="188" t="s">
        <v>781</v>
      </c>
      <c r="G339" s="37"/>
      <c r="H339" s="37"/>
      <c r="I339" s="189"/>
      <c r="J339" s="37"/>
      <c r="K339" s="37"/>
      <c r="L339" s="40"/>
      <c r="M339" s="190"/>
      <c r="N339" s="191"/>
      <c r="O339" s="65"/>
      <c r="P339" s="65"/>
      <c r="Q339" s="65"/>
      <c r="R339" s="65"/>
      <c r="S339" s="65"/>
      <c r="T339" s="66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T339" s="18" t="s">
        <v>163</v>
      </c>
      <c r="AU339" s="18" t="s">
        <v>83</v>
      </c>
    </row>
    <row r="340" spans="2:63" s="12" customFormat="1" ht="22.9" customHeight="1">
      <c r="B340" s="158"/>
      <c r="C340" s="159"/>
      <c r="D340" s="160" t="s">
        <v>72</v>
      </c>
      <c r="E340" s="172" t="s">
        <v>644</v>
      </c>
      <c r="F340" s="172" t="s">
        <v>645</v>
      </c>
      <c r="G340" s="159"/>
      <c r="H340" s="159"/>
      <c r="I340" s="162"/>
      <c r="J340" s="173">
        <f>BK340</f>
        <v>0</v>
      </c>
      <c r="K340" s="159"/>
      <c r="L340" s="164"/>
      <c r="M340" s="165"/>
      <c r="N340" s="166"/>
      <c r="O340" s="166"/>
      <c r="P340" s="167">
        <f>SUM(P341:P346)</f>
        <v>0</v>
      </c>
      <c r="Q340" s="166"/>
      <c r="R340" s="167">
        <f>SUM(R341:R346)</f>
        <v>0.000504</v>
      </c>
      <c r="S340" s="166"/>
      <c r="T340" s="168">
        <f>SUM(T341:T346)</f>
        <v>0</v>
      </c>
      <c r="AR340" s="169" t="s">
        <v>83</v>
      </c>
      <c r="AT340" s="170" t="s">
        <v>72</v>
      </c>
      <c r="AU340" s="170" t="s">
        <v>81</v>
      </c>
      <c r="AY340" s="169" t="s">
        <v>153</v>
      </c>
      <c r="BK340" s="171">
        <f>SUM(BK341:BK346)</f>
        <v>0</v>
      </c>
    </row>
    <row r="341" spans="1:65" s="2" customFormat="1" ht="21.75" customHeight="1">
      <c r="A341" s="35"/>
      <c r="B341" s="36"/>
      <c r="C341" s="174" t="s">
        <v>663</v>
      </c>
      <c r="D341" s="174" t="s">
        <v>156</v>
      </c>
      <c r="E341" s="175" t="s">
        <v>647</v>
      </c>
      <c r="F341" s="176" t="s">
        <v>648</v>
      </c>
      <c r="G341" s="177" t="s">
        <v>205</v>
      </c>
      <c r="H341" s="178">
        <v>1.2</v>
      </c>
      <c r="I341" s="179"/>
      <c r="J341" s="180">
        <f>ROUND(I341*H341,2)</f>
        <v>0</v>
      </c>
      <c r="K341" s="176" t="s">
        <v>160</v>
      </c>
      <c r="L341" s="40"/>
      <c r="M341" s="181" t="s">
        <v>19</v>
      </c>
      <c r="N341" s="182" t="s">
        <v>44</v>
      </c>
      <c r="O341" s="65"/>
      <c r="P341" s="183">
        <f>O341*H341</f>
        <v>0</v>
      </c>
      <c r="Q341" s="183">
        <v>4E-05</v>
      </c>
      <c r="R341" s="183">
        <f>Q341*H341</f>
        <v>4.8E-05</v>
      </c>
      <c r="S341" s="183">
        <v>0</v>
      </c>
      <c r="T341" s="184">
        <f>S341*H341</f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185" t="s">
        <v>212</v>
      </c>
      <c r="AT341" s="185" t="s">
        <v>156</v>
      </c>
      <c r="AU341" s="185" t="s">
        <v>83</v>
      </c>
      <c r="AY341" s="18" t="s">
        <v>153</v>
      </c>
      <c r="BE341" s="186">
        <f>IF(N341="základní",J341,0)</f>
        <v>0</v>
      </c>
      <c r="BF341" s="186">
        <f>IF(N341="snížená",J341,0)</f>
        <v>0</v>
      </c>
      <c r="BG341" s="186">
        <f>IF(N341="zákl. přenesená",J341,0)</f>
        <v>0</v>
      </c>
      <c r="BH341" s="186">
        <f>IF(N341="sníž. přenesená",J341,0)</f>
        <v>0</v>
      </c>
      <c r="BI341" s="186">
        <f>IF(N341="nulová",J341,0)</f>
        <v>0</v>
      </c>
      <c r="BJ341" s="18" t="s">
        <v>81</v>
      </c>
      <c r="BK341" s="186">
        <f>ROUND(I341*H341,2)</f>
        <v>0</v>
      </c>
      <c r="BL341" s="18" t="s">
        <v>212</v>
      </c>
      <c r="BM341" s="185" t="s">
        <v>941</v>
      </c>
    </row>
    <row r="342" spans="1:47" s="2" customFormat="1" ht="11.25">
      <c r="A342" s="35"/>
      <c r="B342" s="36"/>
      <c r="C342" s="37"/>
      <c r="D342" s="187" t="s">
        <v>163</v>
      </c>
      <c r="E342" s="37"/>
      <c r="F342" s="188" t="s">
        <v>650</v>
      </c>
      <c r="G342" s="37"/>
      <c r="H342" s="37"/>
      <c r="I342" s="189"/>
      <c r="J342" s="37"/>
      <c r="K342" s="37"/>
      <c r="L342" s="40"/>
      <c r="M342" s="190"/>
      <c r="N342" s="191"/>
      <c r="O342" s="65"/>
      <c r="P342" s="65"/>
      <c r="Q342" s="65"/>
      <c r="R342" s="65"/>
      <c r="S342" s="65"/>
      <c r="T342" s="66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T342" s="18" t="s">
        <v>163</v>
      </c>
      <c r="AU342" s="18" t="s">
        <v>83</v>
      </c>
    </row>
    <row r="343" spans="2:51" s="13" customFormat="1" ht="11.25">
      <c r="B343" s="192"/>
      <c r="C343" s="193"/>
      <c r="D343" s="194" t="s">
        <v>165</v>
      </c>
      <c r="E343" s="195" t="s">
        <v>19</v>
      </c>
      <c r="F343" s="196" t="s">
        <v>651</v>
      </c>
      <c r="G343" s="193"/>
      <c r="H343" s="197">
        <v>1.2</v>
      </c>
      <c r="I343" s="198"/>
      <c r="J343" s="193"/>
      <c r="K343" s="193"/>
      <c r="L343" s="199"/>
      <c r="M343" s="200"/>
      <c r="N343" s="201"/>
      <c r="O343" s="201"/>
      <c r="P343" s="201"/>
      <c r="Q343" s="201"/>
      <c r="R343" s="201"/>
      <c r="S343" s="201"/>
      <c r="T343" s="202"/>
      <c r="AT343" s="203" t="s">
        <v>165</v>
      </c>
      <c r="AU343" s="203" t="s">
        <v>83</v>
      </c>
      <c r="AV343" s="13" t="s">
        <v>83</v>
      </c>
      <c r="AW343" s="13" t="s">
        <v>34</v>
      </c>
      <c r="AX343" s="13" t="s">
        <v>81</v>
      </c>
      <c r="AY343" s="203" t="s">
        <v>153</v>
      </c>
    </row>
    <row r="344" spans="1:65" s="2" customFormat="1" ht="24.2" customHeight="1">
      <c r="A344" s="35"/>
      <c r="B344" s="36"/>
      <c r="C344" s="215" t="s">
        <v>668</v>
      </c>
      <c r="D344" s="215" t="s">
        <v>298</v>
      </c>
      <c r="E344" s="216" t="s">
        <v>653</v>
      </c>
      <c r="F344" s="217" t="s">
        <v>654</v>
      </c>
      <c r="G344" s="218" t="s">
        <v>205</v>
      </c>
      <c r="H344" s="219">
        <v>1.2</v>
      </c>
      <c r="I344" s="220"/>
      <c r="J344" s="221">
        <f>ROUND(I344*H344,2)</f>
        <v>0</v>
      </c>
      <c r="K344" s="217" t="s">
        <v>160</v>
      </c>
      <c r="L344" s="222"/>
      <c r="M344" s="223" t="s">
        <v>19</v>
      </c>
      <c r="N344" s="224" t="s">
        <v>44</v>
      </c>
      <c r="O344" s="65"/>
      <c r="P344" s="183">
        <f>O344*H344</f>
        <v>0</v>
      </c>
      <c r="Q344" s="183">
        <v>0.00038</v>
      </c>
      <c r="R344" s="183">
        <f>Q344*H344</f>
        <v>0.000456</v>
      </c>
      <c r="S344" s="183">
        <v>0</v>
      </c>
      <c r="T344" s="184">
        <f>S344*H344</f>
        <v>0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185" t="s">
        <v>302</v>
      </c>
      <c r="AT344" s="185" t="s">
        <v>298</v>
      </c>
      <c r="AU344" s="185" t="s">
        <v>83</v>
      </c>
      <c r="AY344" s="18" t="s">
        <v>153</v>
      </c>
      <c r="BE344" s="186">
        <f>IF(N344="základní",J344,0)</f>
        <v>0</v>
      </c>
      <c r="BF344" s="186">
        <f>IF(N344="snížená",J344,0)</f>
        <v>0</v>
      </c>
      <c r="BG344" s="186">
        <f>IF(N344="zákl. přenesená",J344,0)</f>
        <v>0</v>
      </c>
      <c r="BH344" s="186">
        <f>IF(N344="sníž. přenesená",J344,0)</f>
        <v>0</v>
      </c>
      <c r="BI344" s="186">
        <f>IF(N344="nulová",J344,0)</f>
        <v>0</v>
      </c>
      <c r="BJ344" s="18" t="s">
        <v>81</v>
      </c>
      <c r="BK344" s="186">
        <f>ROUND(I344*H344,2)</f>
        <v>0</v>
      </c>
      <c r="BL344" s="18" t="s">
        <v>212</v>
      </c>
      <c r="BM344" s="185" t="s">
        <v>942</v>
      </c>
    </row>
    <row r="345" spans="1:65" s="2" customFormat="1" ht="49.15" customHeight="1">
      <c r="A345" s="35"/>
      <c r="B345" s="36"/>
      <c r="C345" s="174" t="s">
        <v>673</v>
      </c>
      <c r="D345" s="174" t="s">
        <v>156</v>
      </c>
      <c r="E345" s="175" t="s">
        <v>782</v>
      </c>
      <c r="F345" s="176" t="s">
        <v>783</v>
      </c>
      <c r="G345" s="177" t="s">
        <v>249</v>
      </c>
      <c r="H345" s="178">
        <v>0.001</v>
      </c>
      <c r="I345" s="179"/>
      <c r="J345" s="180">
        <f>ROUND(I345*H345,2)</f>
        <v>0</v>
      </c>
      <c r="K345" s="176" t="s">
        <v>160</v>
      </c>
      <c r="L345" s="40"/>
      <c r="M345" s="181" t="s">
        <v>19</v>
      </c>
      <c r="N345" s="182" t="s">
        <v>44</v>
      </c>
      <c r="O345" s="65"/>
      <c r="P345" s="183">
        <f>O345*H345</f>
        <v>0</v>
      </c>
      <c r="Q345" s="183">
        <v>0</v>
      </c>
      <c r="R345" s="183">
        <f>Q345*H345</f>
        <v>0</v>
      </c>
      <c r="S345" s="183">
        <v>0</v>
      </c>
      <c r="T345" s="184">
        <f>S345*H345</f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185" t="s">
        <v>212</v>
      </c>
      <c r="AT345" s="185" t="s">
        <v>156</v>
      </c>
      <c r="AU345" s="185" t="s">
        <v>83</v>
      </c>
      <c r="AY345" s="18" t="s">
        <v>153</v>
      </c>
      <c r="BE345" s="186">
        <f>IF(N345="základní",J345,0)</f>
        <v>0</v>
      </c>
      <c r="BF345" s="186">
        <f>IF(N345="snížená",J345,0)</f>
        <v>0</v>
      </c>
      <c r="BG345" s="186">
        <f>IF(N345="zákl. přenesená",J345,0)</f>
        <v>0</v>
      </c>
      <c r="BH345" s="186">
        <f>IF(N345="sníž. přenesená",J345,0)</f>
        <v>0</v>
      </c>
      <c r="BI345" s="186">
        <f>IF(N345="nulová",J345,0)</f>
        <v>0</v>
      </c>
      <c r="BJ345" s="18" t="s">
        <v>81</v>
      </c>
      <c r="BK345" s="186">
        <f>ROUND(I345*H345,2)</f>
        <v>0</v>
      </c>
      <c r="BL345" s="18" t="s">
        <v>212</v>
      </c>
      <c r="BM345" s="185" t="s">
        <v>991</v>
      </c>
    </row>
    <row r="346" spans="1:47" s="2" customFormat="1" ht="11.25">
      <c r="A346" s="35"/>
      <c r="B346" s="36"/>
      <c r="C346" s="37"/>
      <c r="D346" s="187" t="s">
        <v>163</v>
      </c>
      <c r="E346" s="37"/>
      <c r="F346" s="188" t="s">
        <v>785</v>
      </c>
      <c r="G346" s="37"/>
      <c r="H346" s="37"/>
      <c r="I346" s="189"/>
      <c r="J346" s="37"/>
      <c r="K346" s="37"/>
      <c r="L346" s="40"/>
      <c r="M346" s="190"/>
      <c r="N346" s="191"/>
      <c r="O346" s="65"/>
      <c r="P346" s="65"/>
      <c r="Q346" s="65"/>
      <c r="R346" s="65"/>
      <c r="S346" s="65"/>
      <c r="T346" s="66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T346" s="18" t="s">
        <v>163</v>
      </c>
      <c r="AU346" s="18" t="s">
        <v>83</v>
      </c>
    </row>
    <row r="347" spans="2:63" s="12" customFormat="1" ht="22.9" customHeight="1">
      <c r="B347" s="158"/>
      <c r="C347" s="159"/>
      <c r="D347" s="160" t="s">
        <v>72</v>
      </c>
      <c r="E347" s="172" t="s">
        <v>661</v>
      </c>
      <c r="F347" s="172" t="s">
        <v>662</v>
      </c>
      <c r="G347" s="159"/>
      <c r="H347" s="159"/>
      <c r="I347" s="162"/>
      <c r="J347" s="173">
        <f>BK347</f>
        <v>0</v>
      </c>
      <c r="K347" s="159"/>
      <c r="L347" s="164"/>
      <c r="M347" s="165"/>
      <c r="N347" s="166"/>
      <c r="O347" s="166"/>
      <c r="P347" s="167">
        <f>SUM(P348:P367)</f>
        <v>0</v>
      </c>
      <c r="Q347" s="166"/>
      <c r="R347" s="167">
        <f>SUM(R348:R367)</f>
        <v>0.7168527599999999</v>
      </c>
      <c r="S347" s="166"/>
      <c r="T347" s="168">
        <f>SUM(T348:T367)</f>
        <v>0</v>
      </c>
      <c r="AR347" s="169" t="s">
        <v>83</v>
      </c>
      <c r="AT347" s="170" t="s">
        <v>72</v>
      </c>
      <c r="AU347" s="170" t="s">
        <v>81</v>
      </c>
      <c r="AY347" s="169" t="s">
        <v>153</v>
      </c>
      <c r="BK347" s="171">
        <f>SUM(BK348:BK367)</f>
        <v>0</v>
      </c>
    </row>
    <row r="348" spans="1:65" s="2" customFormat="1" ht="24.2" customHeight="1">
      <c r="A348" s="35"/>
      <c r="B348" s="36"/>
      <c r="C348" s="174" t="s">
        <v>679</v>
      </c>
      <c r="D348" s="174" t="s">
        <v>156</v>
      </c>
      <c r="E348" s="175" t="s">
        <v>664</v>
      </c>
      <c r="F348" s="176" t="s">
        <v>665</v>
      </c>
      <c r="G348" s="177" t="s">
        <v>159</v>
      </c>
      <c r="H348" s="178">
        <v>17.842</v>
      </c>
      <c r="I348" s="179"/>
      <c r="J348" s="180">
        <f>ROUND(I348*H348,2)</f>
        <v>0</v>
      </c>
      <c r="K348" s="176" t="s">
        <v>160</v>
      </c>
      <c r="L348" s="40"/>
      <c r="M348" s="181" t="s">
        <v>19</v>
      </c>
      <c r="N348" s="182" t="s">
        <v>44</v>
      </c>
      <c r="O348" s="65"/>
      <c r="P348" s="183">
        <f>O348*H348</f>
        <v>0</v>
      </c>
      <c r="Q348" s="183">
        <v>0.02048</v>
      </c>
      <c r="R348" s="183">
        <f>Q348*H348</f>
        <v>0.36540416</v>
      </c>
      <c r="S348" s="183">
        <v>0</v>
      </c>
      <c r="T348" s="184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185" t="s">
        <v>212</v>
      </c>
      <c r="AT348" s="185" t="s">
        <v>156</v>
      </c>
      <c r="AU348" s="185" t="s">
        <v>83</v>
      </c>
      <c r="AY348" s="18" t="s">
        <v>153</v>
      </c>
      <c r="BE348" s="186">
        <f>IF(N348="základní",J348,0)</f>
        <v>0</v>
      </c>
      <c r="BF348" s="186">
        <f>IF(N348="snížená",J348,0)</f>
        <v>0</v>
      </c>
      <c r="BG348" s="186">
        <f>IF(N348="zákl. přenesená",J348,0)</f>
        <v>0</v>
      </c>
      <c r="BH348" s="186">
        <f>IF(N348="sníž. přenesená",J348,0)</f>
        <v>0</v>
      </c>
      <c r="BI348" s="186">
        <f>IF(N348="nulová",J348,0)</f>
        <v>0</v>
      </c>
      <c r="BJ348" s="18" t="s">
        <v>81</v>
      </c>
      <c r="BK348" s="186">
        <f>ROUND(I348*H348,2)</f>
        <v>0</v>
      </c>
      <c r="BL348" s="18" t="s">
        <v>212</v>
      </c>
      <c r="BM348" s="185" t="s">
        <v>944</v>
      </c>
    </row>
    <row r="349" spans="1:47" s="2" customFormat="1" ht="11.25">
      <c r="A349" s="35"/>
      <c r="B349" s="36"/>
      <c r="C349" s="37"/>
      <c r="D349" s="187" t="s">
        <v>163</v>
      </c>
      <c r="E349" s="37"/>
      <c r="F349" s="188" t="s">
        <v>667</v>
      </c>
      <c r="G349" s="37"/>
      <c r="H349" s="37"/>
      <c r="I349" s="189"/>
      <c r="J349" s="37"/>
      <c r="K349" s="37"/>
      <c r="L349" s="40"/>
      <c r="M349" s="190"/>
      <c r="N349" s="191"/>
      <c r="O349" s="65"/>
      <c r="P349" s="65"/>
      <c r="Q349" s="65"/>
      <c r="R349" s="65"/>
      <c r="S349" s="65"/>
      <c r="T349" s="66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T349" s="18" t="s">
        <v>163</v>
      </c>
      <c r="AU349" s="18" t="s">
        <v>83</v>
      </c>
    </row>
    <row r="350" spans="2:51" s="13" customFormat="1" ht="11.25">
      <c r="B350" s="192"/>
      <c r="C350" s="193"/>
      <c r="D350" s="194" t="s">
        <v>165</v>
      </c>
      <c r="E350" s="195" t="s">
        <v>19</v>
      </c>
      <c r="F350" s="196" t="s">
        <v>827</v>
      </c>
      <c r="G350" s="193"/>
      <c r="H350" s="197">
        <v>4.682</v>
      </c>
      <c r="I350" s="198"/>
      <c r="J350" s="193"/>
      <c r="K350" s="193"/>
      <c r="L350" s="199"/>
      <c r="M350" s="200"/>
      <c r="N350" s="201"/>
      <c r="O350" s="201"/>
      <c r="P350" s="201"/>
      <c r="Q350" s="201"/>
      <c r="R350" s="201"/>
      <c r="S350" s="201"/>
      <c r="T350" s="202"/>
      <c r="AT350" s="203" t="s">
        <v>165</v>
      </c>
      <c r="AU350" s="203" t="s">
        <v>83</v>
      </c>
      <c r="AV350" s="13" t="s">
        <v>83</v>
      </c>
      <c r="AW350" s="13" t="s">
        <v>34</v>
      </c>
      <c r="AX350" s="13" t="s">
        <v>73</v>
      </c>
      <c r="AY350" s="203" t="s">
        <v>153</v>
      </c>
    </row>
    <row r="351" spans="2:51" s="13" customFormat="1" ht="11.25">
      <c r="B351" s="192"/>
      <c r="C351" s="193"/>
      <c r="D351" s="194" t="s">
        <v>165</v>
      </c>
      <c r="E351" s="195" t="s">
        <v>19</v>
      </c>
      <c r="F351" s="196" t="s">
        <v>828</v>
      </c>
      <c r="G351" s="193"/>
      <c r="H351" s="197">
        <v>8.08</v>
      </c>
      <c r="I351" s="198"/>
      <c r="J351" s="193"/>
      <c r="K351" s="193"/>
      <c r="L351" s="199"/>
      <c r="M351" s="200"/>
      <c r="N351" s="201"/>
      <c r="O351" s="201"/>
      <c r="P351" s="201"/>
      <c r="Q351" s="201"/>
      <c r="R351" s="201"/>
      <c r="S351" s="201"/>
      <c r="T351" s="202"/>
      <c r="AT351" s="203" t="s">
        <v>165</v>
      </c>
      <c r="AU351" s="203" t="s">
        <v>83</v>
      </c>
      <c r="AV351" s="13" t="s">
        <v>83</v>
      </c>
      <c r="AW351" s="13" t="s">
        <v>34</v>
      </c>
      <c r="AX351" s="13" t="s">
        <v>73</v>
      </c>
      <c r="AY351" s="203" t="s">
        <v>153</v>
      </c>
    </row>
    <row r="352" spans="2:51" s="13" customFormat="1" ht="11.25">
      <c r="B352" s="192"/>
      <c r="C352" s="193"/>
      <c r="D352" s="194" t="s">
        <v>165</v>
      </c>
      <c r="E352" s="195" t="s">
        <v>19</v>
      </c>
      <c r="F352" s="196" t="s">
        <v>829</v>
      </c>
      <c r="G352" s="193"/>
      <c r="H352" s="197">
        <v>5.08</v>
      </c>
      <c r="I352" s="198"/>
      <c r="J352" s="193"/>
      <c r="K352" s="193"/>
      <c r="L352" s="199"/>
      <c r="M352" s="200"/>
      <c r="N352" s="201"/>
      <c r="O352" s="201"/>
      <c r="P352" s="201"/>
      <c r="Q352" s="201"/>
      <c r="R352" s="201"/>
      <c r="S352" s="201"/>
      <c r="T352" s="202"/>
      <c r="AT352" s="203" t="s">
        <v>165</v>
      </c>
      <c r="AU352" s="203" t="s">
        <v>83</v>
      </c>
      <c r="AV352" s="13" t="s">
        <v>83</v>
      </c>
      <c r="AW352" s="13" t="s">
        <v>34</v>
      </c>
      <c r="AX352" s="13" t="s">
        <v>73</v>
      </c>
      <c r="AY352" s="203" t="s">
        <v>153</v>
      </c>
    </row>
    <row r="353" spans="2:51" s="14" customFormat="1" ht="11.25">
      <c r="B353" s="204"/>
      <c r="C353" s="205"/>
      <c r="D353" s="194" t="s">
        <v>165</v>
      </c>
      <c r="E353" s="206" t="s">
        <v>19</v>
      </c>
      <c r="F353" s="207" t="s">
        <v>184</v>
      </c>
      <c r="G353" s="205"/>
      <c r="H353" s="208">
        <v>17.842</v>
      </c>
      <c r="I353" s="209"/>
      <c r="J353" s="205"/>
      <c r="K353" s="205"/>
      <c r="L353" s="210"/>
      <c r="M353" s="211"/>
      <c r="N353" s="212"/>
      <c r="O353" s="212"/>
      <c r="P353" s="212"/>
      <c r="Q353" s="212"/>
      <c r="R353" s="212"/>
      <c r="S353" s="212"/>
      <c r="T353" s="213"/>
      <c r="AT353" s="214" t="s">
        <v>165</v>
      </c>
      <c r="AU353" s="214" t="s">
        <v>83</v>
      </c>
      <c r="AV353" s="14" t="s">
        <v>161</v>
      </c>
      <c r="AW353" s="14" t="s">
        <v>34</v>
      </c>
      <c r="AX353" s="14" t="s">
        <v>81</v>
      </c>
      <c r="AY353" s="214" t="s">
        <v>153</v>
      </c>
    </row>
    <row r="354" spans="1:65" s="2" customFormat="1" ht="16.5" customHeight="1">
      <c r="A354" s="35"/>
      <c r="B354" s="36"/>
      <c r="C354" s="174" t="s">
        <v>683</v>
      </c>
      <c r="D354" s="174" t="s">
        <v>156</v>
      </c>
      <c r="E354" s="175" t="s">
        <v>669</v>
      </c>
      <c r="F354" s="176" t="s">
        <v>670</v>
      </c>
      <c r="G354" s="177" t="s">
        <v>159</v>
      </c>
      <c r="H354" s="178">
        <v>17.842</v>
      </c>
      <c r="I354" s="179"/>
      <c r="J354" s="180">
        <f>ROUND(I354*H354,2)</f>
        <v>0</v>
      </c>
      <c r="K354" s="176" t="s">
        <v>160</v>
      </c>
      <c r="L354" s="40"/>
      <c r="M354" s="181" t="s">
        <v>19</v>
      </c>
      <c r="N354" s="182" t="s">
        <v>44</v>
      </c>
      <c r="O354" s="65"/>
      <c r="P354" s="183">
        <f>O354*H354</f>
        <v>0</v>
      </c>
      <c r="Q354" s="183">
        <v>0.0003</v>
      </c>
      <c r="R354" s="183">
        <f>Q354*H354</f>
        <v>0.005352599999999999</v>
      </c>
      <c r="S354" s="183">
        <v>0</v>
      </c>
      <c r="T354" s="184">
        <f>S354*H354</f>
        <v>0</v>
      </c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R354" s="185" t="s">
        <v>212</v>
      </c>
      <c r="AT354" s="185" t="s">
        <v>156</v>
      </c>
      <c r="AU354" s="185" t="s">
        <v>83</v>
      </c>
      <c r="AY354" s="18" t="s">
        <v>153</v>
      </c>
      <c r="BE354" s="186">
        <f>IF(N354="základní",J354,0)</f>
        <v>0</v>
      </c>
      <c r="BF354" s="186">
        <f>IF(N354="snížená",J354,0)</f>
        <v>0</v>
      </c>
      <c r="BG354" s="186">
        <f>IF(N354="zákl. přenesená",J354,0)</f>
        <v>0</v>
      </c>
      <c r="BH354" s="186">
        <f>IF(N354="sníž. přenesená",J354,0)</f>
        <v>0</v>
      </c>
      <c r="BI354" s="186">
        <f>IF(N354="nulová",J354,0)</f>
        <v>0</v>
      </c>
      <c r="BJ354" s="18" t="s">
        <v>81</v>
      </c>
      <c r="BK354" s="186">
        <f>ROUND(I354*H354,2)</f>
        <v>0</v>
      </c>
      <c r="BL354" s="18" t="s">
        <v>212</v>
      </c>
      <c r="BM354" s="185" t="s">
        <v>945</v>
      </c>
    </row>
    <row r="355" spans="1:47" s="2" customFormat="1" ht="11.25">
      <c r="A355" s="35"/>
      <c r="B355" s="36"/>
      <c r="C355" s="37"/>
      <c r="D355" s="187" t="s">
        <v>163</v>
      </c>
      <c r="E355" s="37"/>
      <c r="F355" s="188" t="s">
        <v>672</v>
      </c>
      <c r="G355" s="37"/>
      <c r="H355" s="37"/>
      <c r="I355" s="189"/>
      <c r="J355" s="37"/>
      <c r="K355" s="37"/>
      <c r="L355" s="40"/>
      <c r="M355" s="190"/>
      <c r="N355" s="191"/>
      <c r="O355" s="65"/>
      <c r="P355" s="65"/>
      <c r="Q355" s="65"/>
      <c r="R355" s="65"/>
      <c r="S355" s="65"/>
      <c r="T355" s="66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T355" s="18" t="s">
        <v>163</v>
      </c>
      <c r="AU355" s="18" t="s">
        <v>83</v>
      </c>
    </row>
    <row r="356" spans="1:65" s="2" customFormat="1" ht="33" customHeight="1">
      <c r="A356" s="35"/>
      <c r="B356" s="36"/>
      <c r="C356" s="174" t="s">
        <v>688</v>
      </c>
      <c r="D356" s="174" t="s">
        <v>156</v>
      </c>
      <c r="E356" s="175" t="s">
        <v>674</v>
      </c>
      <c r="F356" s="176" t="s">
        <v>675</v>
      </c>
      <c r="G356" s="177" t="s">
        <v>205</v>
      </c>
      <c r="H356" s="178">
        <v>10.42</v>
      </c>
      <c r="I356" s="179"/>
      <c r="J356" s="180">
        <f>ROUND(I356*H356,2)</f>
        <v>0</v>
      </c>
      <c r="K356" s="176" t="s">
        <v>160</v>
      </c>
      <c r="L356" s="40"/>
      <c r="M356" s="181" t="s">
        <v>19</v>
      </c>
      <c r="N356" s="182" t="s">
        <v>44</v>
      </c>
      <c r="O356" s="65"/>
      <c r="P356" s="183">
        <f>O356*H356</f>
        <v>0</v>
      </c>
      <c r="Q356" s="183">
        <v>0.0002</v>
      </c>
      <c r="R356" s="183">
        <f>Q356*H356</f>
        <v>0.002084</v>
      </c>
      <c r="S356" s="183">
        <v>0</v>
      </c>
      <c r="T356" s="184">
        <f>S356*H356</f>
        <v>0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R356" s="185" t="s">
        <v>212</v>
      </c>
      <c r="AT356" s="185" t="s">
        <v>156</v>
      </c>
      <c r="AU356" s="185" t="s">
        <v>83</v>
      </c>
      <c r="AY356" s="18" t="s">
        <v>153</v>
      </c>
      <c r="BE356" s="186">
        <f>IF(N356="základní",J356,0)</f>
        <v>0</v>
      </c>
      <c r="BF356" s="186">
        <f>IF(N356="snížená",J356,0)</f>
        <v>0</v>
      </c>
      <c r="BG356" s="186">
        <f>IF(N356="zákl. přenesená",J356,0)</f>
        <v>0</v>
      </c>
      <c r="BH356" s="186">
        <f>IF(N356="sníž. přenesená",J356,0)</f>
        <v>0</v>
      </c>
      <c r="BI356" s="186">
        <f>IF(N356="nulová",J356,0)</f>
        <v>0</v>
      </c>
      <c r="BJ356" s="18" t="s">
        <v>81</v>
      </c>
      <c r="BK356" s="186">
        <f>ROUND(I356*H356,2)</f>
        <v>0</v>
      </c>
      <c r="BL356" s="18" t="s">
        <v>212</v>
      </c>
      <c r="BM356" s="185" t="s">
        <v>946</v>
      </c>
    </row>
    <row r="357" spans="1:47" s="2" customFormat="1" ht="11.25">
      <c r="A357" s="35"/>
      <c r="B357" s="36"/>
      <c r="C357" s="37"/>
      <c r="D357" s="187" t="s">
        <v>163</v>
      </c>
      <c r="E357" s="37"/>
      <c r="F357" s="188" t="s">
        <v>677</v>
      </c>
      <c r="G357" s="37"/>
      <c r="H357" s="37"/>
      <c r="I357" s="189"/>
      <c r="J357" s="37"/>
      <c r="K357" s="37"/>
      <c r="L357" s="40"/>
      <c r="M357" s="190"/>
      <c r="N357" s="191"/>
      <c r="O357" s="65"/>
      <c r="P357" s="65"/>
      <c r="Q357" s="65"/>
      <c r="R357" s="65"/>
      <c r="S357" s="65"/>
      <c r="T357" s="66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T357" s="18" t="s">
        <v>163</v>
      </c>
      <c r="AU357" s="18" t="s">
        <v>83</v>
      </c>
    </row>
    <row r="358" spans="2:51" s="13" customFormat="1" ht="11.25">
      <c r="B358" s="192"/>
      <c r="C358" s="193"/>
      <c r="D358" s="194" t="s">
        <v>165</v>
      </c>
      <c r="E358" s="195" t="s">
        <v>19</v>
      </c>
      <c r="F358" s="196" t="s">
        <v>947</v>
      </c>
      <c r="G358" s="193"/>
      <c r="H358" s="197">
        <v>3.06</v>
      </c>
      <c r="I358" s="198"/>
      <c r="J358" s="193"/>
      <c r="K358" s="193"/>
      <c r="L358" s="199"/>
      <c r="M358" s="200"/>
      <c r="N358" s="201"/>
      <c r="O358" s="201"/>
      <c r="P358" s="201"/>
      <c r="Q358" s="201"/>
      <c r="R358" s="201"/>
      <c r="S358" s="201"/>
      <c r="T358" s="202"/>
      <c r="AT358" s="203" t="s">
        <v>165</v>
      </c>
      <c r="AU358" s="203" t="s">
        <v>83</v>
      </c>
      <c r="AV358" s="13" t="s">
        <v>83</v>
      </c>
      <c r="AW358" s="13" t="s">
        <v>34</v>
      </c>
      <c r="AX358" s="13" t="s">
        <v>73</v>
      </c>
      <c r="AY358" s="203" t="s">
        <v>153</v>
      </c>
    </row>
    <row r="359" spans="2:51" s="13" customFormat="1" ht="11.25">
      <c r="B359" s="192"/>
      <c r="C359" s="193"/>
      <c r="D359" s="194" t="s">
        <v>165</v>
      </c>
      <c r="E359" s="195" t="s">
        <v>19</v>
      </c>
      <c r="F359" s="196" t="s">
        <v>948</v>
      </c>
      <c r="G359" s="193"/>
      <c r="H359" s="197">
        <v>4.04</v>
      </c>
      <c r="I359" s="198"/>
      <c r="J359" s="193"/>
      <c r="K359" s="193"/>
      <c r="L359" s="199"/>
      <c r="M359" s="200"/>
      <c r="N359" s="201"/>
      <c r="O359" s="201"/>
      <c r="P359" s="201"/>
      <c r="Q359" s="201"/>
      <c r="R359" s="201"/>
      <c r="S359" s="201"/>
      <c r="T359" s="202"/>
      <c r="AT359" s="203" t="s">
        <v>165</v>
      </c>
      <c r="AU359" s="203" t="s">
        <v>83</v>
      </c>
      <c r="AV359" s="13" t="s">
        <v>83</v>
      </c>
      <c r="AW359" s="13" t="s">
        <v>34</v>
      </c>
      <c r="AX359" s="13" t="s">
        <v>73</v>
      </c>
      <c r="AY359" s="203" t="s">
        <v>153</v>
      </c>
    </row>
    <row r="360" spans="2:51" s="13" customFormat="1" ht="11.25">
      <c r="B360" s="192"/>
      <c r="C360" s="193"/>
      <c r="D360" s="194" t="s">
        <v>165</v>
      </c>
      <c r="E360" s="195" t="s">
        <v>19</v>
      </c>
      <c r="F360" s="196" t="s">
        <v>949</v>
      </c>
      <c r="G360" s="193"/>
      <c r="H360" s="197">
        <v>3.32</v>
      </c>
      <c r="I360" s="198"/>
      <c r="J360" s="193"/>
      <c r="K360" s="193"/>
      <c r="L360" s="199"/>
      <c r="M360" s="200"/>
      <c r="N360" s="201"/>
      <c r="O360" s="201"/>
      <c r="P360" s="201"/>
      <c r="Q360" s="201"/>
      <c r="R360" s="201"/>
      <c r="S360" s="201"/>
      <c r="T360" s="202"/>
      <c r="AT360" s="203" t="s">
        <v>165</v>
      </c>
      <c r="AU360" s="203" t="s">
        <v>83</v>
      </c>
      <c r="AV360" s="13" t="s">
        <v>83</v>
      </c>
      <c r="AW360" s="13" t="s">
        <v>34</v>
      </c>
      <c r="AX360" s="13" t="s">
        <v>73</v>
      </c>
      <c r="AY360" s="203" t="s">
        <v>153</v>
      </c>
    </row>
    <row r="361" spans="2:51" s="14" customFormat="1" ht="11.25">
      <c r="B361" s="204"/>
      <c r="C361" s="205"/>
      <c r="D361" s="194" t="s">
        <v>165</v>
      </c>
      <c r="E361" s="206" t="s">
        <v>19</v>
      </c>
      <c r="F361" s="207" t="s">
        <v>184</v>
      </c>
      <c r="G361" s="205"/>
      <c r="H361" s="208">
        <v>10.42</v>
      </c>
      <c r="I361" s="209"/>
      <c r="J361" s="205"/>
      <c r="K361" s="205"/>
      <c r="L361" s="210"/>
      <c r="M361" s="211"/>
      <c r="N361" s="212"/>
      <c r="O361" s="212"/>
      <c r="P361" s="212"/>
      <c r="Q361" s="212"/>
      <c r="R361" s="212"/>
      <c r="S361" s="212"/>
      <c r="T361" s="213"/>
      <c r="AT361" s="214" t="s">
        <v>165</v>
      </c>
      <c r="AU361" s="214" t="s">
        <v>83</v>
      </c>
      <c r="AV361" s="14" t="s">
        <v>161</v>
      </c>
      <c r="AW361" s="14" t="s">
        <v>34</v>
      </c>
      <c r="AX361" s="14" t="s">
        <v>81</v>
      </c>
      <c r="AY361" s="214" t="s">
        <v>153</v>
      </c>
    </row>
    <row r="362" spans="1:65" s="2" customFormat="1" ht="16.5" customHeight="1">
      <c r="A362" s="35"/>
      <c r="B362" s="36"/>
      <c r="C362" s="215" t="s">
        <v>692</v>
      </c>
      <c r="D362" s="215" t="s">
        <v>298</v>
      </c>
      <c r="E362" s="216" t="s">
        <v>680</v>
      </c>
      <c r="F362" s="217" t="s">
        <v>681</v>
      </c>
      <c r="G362" s="218" t="s">
        <v>205</v>
      </c>
      <c r="H362" s="219">
        <v>12</v>
      </c>
      <c r="I362" s="220"/>
      <c r="J362" s="221">
        <f>ROUND(I362*H362,2)</f>
        <v>0</v>
      </c>
      <c r="K362" s="217" t="s">
        <v>206</v>
      </c>
      <c r="L362" s="222"/>
      <c r="M362" s="223" t="s">
        <v>19</v>
      </c>
      <c r="N362" s="224" t="s">
        <v>44</v>
      </c>
      <c r="O362" s="65"/>
      <c r="P362" s="183">
        <f>O362*H362</f>
        <v>0</v>
      </c>
      <c r="Q362" s="183">
        <v>8E-05</v>
      </c>
      <c r="R362" s="183">
        <f>Q362*H362</f>
        <v>0.0009600000000000001</v>
      </c>
      <c r="S362" s="183">
        <v>0</v>
      </c>
      <c r="T362" s="184">
        <f>S362*H362</f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185" t="s">
        <v>302</v>
      </c>
      <c r="AT362" s="185" t="s">
        <v>298</v>
      </c>
      <c r="AU362" s="185" t="s">
        <v>83</v>
      </c>
      <c r="AY362" s="18" t="s">
        <v>153</v>
      </c>
      <c r="BE362" s="186">
        <f>IF(N362="základní",J362,0)</f>
        <v>0</v>
      </c>
      <c r="BF362" s="186">
        <f>IF(N362="snížená",J362,0)</f>
        <v>0</v>
      </c>
      <c r="BG362" s="186">
        <f>IF(N362="zákl. přenesená",J362,0)</f>
        <v>0</v>
      </c>
      <c r="BH362" s="186">
        <f>IF(N362="sníž. přenesená",J362,0)</f>
        <v>0</v>
      </c>
      <c r="BI362" s="186">
        <f>IF(N362="nulová",J362,0)</f>
        <v>0</v>
      </c>
      <c r="BJ362" s="18" t="s">
        <v>81</v>
      </c>
      <c r="BK362" s="186">
        <f>ROUND(I362*H362,2)</f>
        <v>0</v>
      </c>
      <c r="BL362" s="18" t="s">
        <v>212</v>
      </c>
      <c r="BM362" s="185" t="s">
        <v>950</v>
      </c>
    </row>
    <row r="363" spans="1:65" s="2" customFormat="1" ht="37.9" customHeight="1">
      <c r="A363" s="35"/>
      <c r="B363" s="36"/>
      <c r="C363" s="174" t="s">
        <v>699</v>
      </c>
      <c r="D363" s="174" t="s">
        <v>156</v>
      </c>
      <c r="E363" s="175" t="s">
        <v>684</v>
      </c>
      <c r="F363" s="176" t="s">
        <v>685</v>
      </c>
      <c r="G363" s="177" t="s">
        <v>159</v>
      </c>
      <c r="H363" s="178">
        <v>17.842</v>
      </c>
      <c r="I363" s="179"/>
      <c r="J363" s="180">
        <f>ROUND(I363*H363,2)</f>
        <v>0</v>
      </c>
      <c r="K363" s="176" t="s">
        <v>160</v>
      </c>
      <c r="L363" s="40"/>
      <c r="M363" s="181" t="s">
        <v>19</v>
      </c>
      <c r="N363" s="182" t="s">
        <v>44</v>
      </c>
      <c r="O363" s="65"/>
      <c r="P363" s="183">
        <f>O363*H363</f>
        <v>0</v>
      </c>
      <c r="Q363" s="183">
        <v>0.006</v>
      </c>
      <c r="R363" s="183">
        <f>Q363*H363</f>
        <v>0.107052</v>
      </c>
      <c r="S363" s="183">
        <v>0</v>
      </c>
      <c r="T363" s="184">
        <f>S363*H363</f>
        <v>0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185" t="s">
        <v>212</v>
      </c>
      <c r="AT363" s="185" t="s">
        <v>156</v>
      </c>
      <c r="AU363" s="185" t="s">
        <v>83</v>
      </c>
      <c r="AY363" s="18" t="s">
        <v>153</v>
      </c>
      <c r="BE363" s="186">
        <f>IF(N363="základní",J363,0)</f>
        <v>0</v>
      </c>
      <c r="BF363" s="186">
        <f>IF(N363="snížená",J363,0)</f>
        <v>0</v>
      </c>
      <c r="BG363" s="186">
        <f>IF(N363="zákl. přenesená",J363,0)</f>
        <v>0</v>
      </c>
      <c r="BH363" s="186">
        <f>IF(N363="sníž. přenesená",J363,0)</f>
        <v>0</v>
      </c>
      <c r="BI363" s="186">
        <f>IF(N363="nulová",J363,0)</f>
        <v>0</v>
      </c>
      <c r="BJ363" s="18" t="s">
        <v>81</v>
      </c>
      <c r="BK363" s="186">
        <f>ROUND(I363*H363,2)</f>
        <v>0</v>
      </c>
      <c r="BL363" s="18" t="s">
        <v>212</v>
      </c>
      <c r="BM363" s="185" t="s">
        <v>951</v>
      </c>
    </row>
    <row r="364" spans="1:47" s="2" customFormat="1" ht="11.25">
      <c r="A364" s="35"/>
      <c r="B364" s="36"/>
      <c r="C364" s="37"/>
      <c r="D364" s="187" t="s">
        <v>163</v>
      </c>
      <c r="E364" s="37"/>
      <c r="F364" s="188" t="s">
        <v>687</v>
      </c>
      <c r="G364" s="37"/>
      <c r="H364" s="37"/>
      <c r="I364" s="189"/>
      <c r="J364" s="37"/>
      <c r="K364" s="37"/>
      <c r="L364" s="40"/>
      <c r="M364" s="190"/>
      <c r="N364" s="191"/>
      <c r="O364" s="65"/>
      <c r="P364" s="65"/>
      <c r="Q364" s="65"/>
      <c r="R364" s="65"/>
      <c r="S364" s="65"/>
      <c r="T364" s="66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T364" s="18" t="s">
        <v>163</v>
      </c>
      <c r="AU364" s="18" t="s">
        <v>83</v>
      </c>
    </row>
    <row r="365" spans="1:65" s="2" customFormat="1" ht="24.2" customHeight="1">
      <c r="A365" s="35"/>
      <c r="B365" s="36"/>
      <c r="C365" s="215" t="s">
        <v>705</v>
      </c>
      <c r="D365" s="215" t="s">
        <v>298</v>
      </c>
      <c r="E365" s="216" t="s">
        <v>689</v>
      </c>
      <c r="F365" s="217" t="s">
        <v>690</v>
      </c>
      <c r="G365" s="218" t="s">
        <v>159</v>
      </c>
      <c r="H365" s="219">
        <v>20</v>
      </c>
      <c r="I365" s="220"/>
      <c r="J365" s="221">
        <f>ROUND(I365*H365,2)</f>
        <v>0</v>
      </c>
      <c r="K365" s="217" t="s">
        <v>206</v>
      </c>
      <c r="L365" s="222"/>
      <c r="M365" s="223" t="s">
        <v>19</v>
      </c>
      <c r="N365" s="224" t="s">
        <v>44</v>
      </c>
      <c r="O365" s="65"/>
      <c r="P365" s="183">
        <f>O365*H365</f>
        <v>0</v>
      </c>
      <c r="Q365" s="183">
        <v>0.0118</v>
      </c>
      <c r="R365" s="183">
        <f>Q365*H365</f>
        <v>0.236</v>
      </c>
      <c r="S365" s="183">
        <v>0</v>
      </c>
      <c r="T365" s="184">
        <f>S365*H365</f>
        <v>0</v>
      </c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R365" s="185" t="s">
        <v>302</v>
      </c>
      <c r="AT365" s="185" t="s">
        <v>298</v>
      </c>
      <c r="AU365" s="185" t="s">
        <v>83</v>
      </c>
      <c r="AY365" s="18" t="s">
        <v>153</v>
      </c>
      <c r="BE365" s="186">
        <f>IF(N365="základní",J365,0)</f>
        <v>0</v>
      </c>
      <c r="BF365" s="186">
        <f>IF(N365="snížená",J365,0)</f>
        <v>0</v>
      </c>
      <c r="BG365" s="186">
        <f>IF(N365="zákl. přenesená",J365,0)</f>
        <v>0</v>
      </c>
      <c r="BH365" s="186">
        <f>IF(N365="sníž. přenesená",J365,0)</f>
        <v>0</v>
      </c>
      <c r="BI365" s="186">
        <f>IF(N365="nulová",J365,0)</f>
        <v>0</v>
      </c>
      <c r="BJ365" s="18" t="s">
        <v>81</v>
      </c>
      <c r="BK365" s="186">
        <f>ROUND(I365*H365,2)</f>
        <v>0</v>
      </c>
      <c r="BL365" s="18" t="s">
        <v>212</v>
      </c>
      <c r="BM365" s="185" t="s">
        <v>952</v>
      </c>
    </row>
    <row r="366" spans="1:65" s="2" customFormat="1" ht="49.15" customHeight="1">
      <c r="A366" s="35"/>
      <c r="B366" s="36"/>
      <c r="C366" s="174" t="s">
        <v>710</v>
      </c>
      <c r="D366" s="174" t="s">
        <v>156</v>
      </c>
      <c r="E366" s="175" t="s">
        <v>786</v>
      </c>
      <c r="F366" s="176" t="s">
        <v>787</v>
      </c>
      <c r="G366" s="177" t="s">
        <v>249</v>
      </c>
      <c r="H366" s="178">
        <v>0.717</v>
      </c>
      <c r="I366" s="179"/>
      <c r="J366" s="180">
        <f>ROUND(I366*H366,2)</f>
        <v>0</v>
      </c>
      <c r="K366" s="176" t="s">
        <v>160</v>
      </c>
      <c r="L366" s="40"/>
      <c r="M366" s="181" t="s">
        <v>19</v>
      </c>
      <c r="N366" s="182" t="s">
        <v>44</v>
      </c>
      <c r="O366" s="65"/>
      <c r="P366" s="183">
        <f>O366*H366</f>
        <v>0</v>
      </c>
      <c r="Q366" s="183">
        <v>0</v>
      </c>
      <c r="R366" s="183">
        <f>Q366*H366</f>
        <v>0</v>
      </c>
      <c r="S366" s="183">
        <v>0</v>
      </c>
      <c r="T366" s="184">
        <f>S366*H366</f>
        <v>0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185" t="s">
        <v>212</v>
      </c>
      <c r="AT366" s="185" t="s">
        <v>156</v>
      </c>
      <c r="AU366" s="185" t="s">
        <v>83</v>
      </c>
      <c r="AY366" s="18" t="s">
        <v>153</v>
      </c>
      <c r="BE366" s="186">
        <f>IF(N366="základní",J366,0)</f>
        <v>0</v>
      </c>
      <c r="BF366" s="186">
        <f>IF(N366="snížená",J366,0)</f>
        <v>0</v>
      </c>
      <c r="BG366" s="186">
        <f>IF(N366="zákl. přenesená",J366,0)</f>
        <v>0</v>
      </c>
      <c r="BH366" s="186">
        <f>IF(N366="sníž. přenesená",J366,0)</f>
        <v>0</v>
      </c>
      <c r="BI366" s="186">
        <f>IF(N366="nulová",J366,0)</f>
        <v>0</v>
      </c>
      <c r="BJ366" s="18" t="s">
        <v>81</v>
      </c>
      <c r="BK366" s="186">
        <f>ROUND(I366*H366,2)</f>
        <v>0</v>
      </c>
      <c r="BL366" s="18" t="s">
        <v>212</v>
      </c>
      <c r="BM366" s="185" t="s">
        <v>992</v>
      </c>
    </row>
    <row r="367" spans="1:47" s="2" customFormat="1" ht="11.25">
      <c r="A367" s="35"/>
      <c r="B367" s="36"/>
      <c r="C367" s="37"/>
      <c r="D367" s="187" t="s">
        <v>163</v>
      </c>
      <c r="E367" s="37"/>
      <c r="F367" s="188" t="s">
        <v>789</v>
      </c>
      <c r="G367" s="37"/>
      <c r="H367" s="37"/>
      <c r="I367" s="189"/>
      <c r="J367" s="37"/>
      <c r="K367" s="37"/>
      <c r="L367" s="40"/>
      <c r="M367" s="190"/>
      <c r="N367" s="191"/>
      <c r="O367" s="65"/>
      <c r="P367" s="65"/>
      <c r="Q367" s="65"/>
      <c r="R367" s="65"/>
      <c r="S367" s="65"/>
      <c r="T367" s="66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T367" s="18" t="s">
        <v>163</v>
      </c>
      <c r="AU367" s="18" t="s">
        <v>83</v>
      </c>
    </row>
    <row r="368" spans="2:63" s="12" customFormat="1" ht="22.9" customHeight="1">
      <c r="B368" s="158"/>
      <c r="C368" s="159"/>
      <c r="D368" s="160" t="s">
        <v>72</v>
      </c>
      <c r="E368" s="172" t="s">
        <v>697</v>
      </c>
      <c r="F368" s="172" t="s">
        <v>698</v>
      </c>
      <c r="G368" s="159"/>
      <c r="H368" s="159"/>
      <c r="I368" s="162"/>
      <c r="J368" s="173">
        <f>BK368</f>
        <v>0</v>
      </c>
      <c r="K368" s="159"/>
      <c r="L368" s="164"/>
      <c r="M368" s="165"/>
      <c r="N368" s="166"/>
      <c r="O368" s="166"/>
      <c r="P368" s="167">
        <f>SUM(P369:P377)</f>
        <v>0</v>
      </c>
      <c r="Q368" s="166"/>
      <c r="R368" s="167">
        <f>SUM(R369:R377)</f>
        <v>0.0015731999999999999</v>
      </c>
      <c r="S368" s="166"/>
      <c r="T368" s="168">
        <f>SUM(T369:T377)</f>
        <v>0</v>
      </c>
      <c r="AR368" s="169" t="s">
        <v>83</v>
      </c>
      <c r="AT368" s="170" t="s">
        <v>72</v>
      </c>
      <c r="AU368" s="170" t="s">
        <v>81</v>
      </c>
      <c r="AY368" s="169" t="s">
        <v>153</v>
      </c>
      <c r="BK368" s="171">
        <f>SUM(BK369:BK377)</f>
        <v>0</v>
      </c>
    </row>
    <row r="369" spans="1:65" s="2" customFormat="1" ht="24.2" customHeight="1">
      <c r="A369" s="35"/>
      <c r="B369" s="36"/>
      <c r="C369" s="174" t="s">
        <v>715</v>
      </c>
      <c r="D369" s="174" t="s">
        <v>156</v>
      </c>
      <c r="E369" s="175" t="s">
        <v>700</v>
      </c>
      <c r="F369" s="176" t="s">
        <v>701</v>
      </c>
      <c r="G369" s="177" t="s">
        <v>159</v>
      </c>
      <c r="H369" s="178">
        <v>4.14</v>
      </c>
      <c r="I369" s="179"/>
      <c r="J369" s="180">
        <f>ROUND(I369*H369,2)</f>
        <v>0</v>
      </c>
      <c r="K369" s="176" t="s">
        <v>160</v>
      </c>
      <c r="L369" s="40"/>
      <c r="M369" s="181" t="s">
        <v>19</v>
      </c>
      <c r="N369" s="182" t="s">
        <v>44</v>
      </c>
      <c r="O369" s="65"/>
      <c r="P369" s="183">
        <f>O369*H369</f>
        <v>0</v>
      </c>
      <c r="Q369" s="183">
        <v>2E-05</v>
      </c>
      <c r="R369" s="183">
        <f>Q369*H369</f>
        <v>8.280000000000001E-05</v>
      </c>
      <c r="S369" s="183">
        <v>0</v>
      </c>
      <c r="T369" s="184">
        <f>S369*H369</f>
        <v>0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185" t="s">
        <v>212</v>
      </c>
      <c r="AT369" s="185" t="s">
        <v>156</v>
      </c>
      <c r="AU369" s="185" t="s">
        <v>83</v>
      </c>
      <c r="AY369" s="18" t="s">
        <v>153</v>
      </c>
      <c r="BE369" s="186">
        <f>IF(N369="základní",J369,0)</f>
        <v>0</v>
      </c>
      <c r="BF369" s="186">
        <f>IF(N369="snížená",J369,0)</f>
        <v>0</v>
      </c>
      <c r="BG369" s="186">
        <f>IF(N369="zákl. přenesená",J369,0)</f>
        <v>0</v>
      </c>
      <c r="BH369" s="186">
        <f>IF(N369="sníž. přenesená",J369,0)</f>
        <v>0</v>
      </c>
      <c r="BI369" s="186">
        <f>IF(N369="nulová",J369,0)</f>
        <v>0</v>
      </c>
      <c r="BJ369" s="18" t="s">
        <v>81</v>
      </c>
      <c r="BK369" s="186">
        <f>ROUND(I369*H369,2)</f>
        <v>0</v>
      </c>
      <c r="BL369" s="18" t="s">
        <v>212</v>
      </c>
      <c r="BM369" s="185" t="s">
        <v>954</v>
      </c>
    </row>
    <row r="370" spans="1:47" s="2" customFormat="1" ht="11.25">
      <c r="A370" s="35"/>
      <c r="B370" s="36"/>
      <c r="C370" s="37"/>
      <c r="D370" s="187" t="s">
        <v>163</v>
      </c>
      <c r="E370" s="37"/>
      <c r="F370" s="188" t="s">
        <v>703</v>
      </c>
      <c r="G370" s="37"/>
      <c r="H370" s="37"/>
      <c r="I370" s="189"/>
      <c r="J370" s="37"/>
      <c r="K370" s="37"/>
      <c r="L370" s="40"/>
      <c r="M370" s="190"/>
      <c r="N370" s="191"/>
      <c r="O370" s="65"/>
      <c r="P370" s="65"/>
      <c r="Q370" s="65"/>
      <c r="R370" s="65"/>
      <c r="S370" s="65"/>
      <c r="T370" s="66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T370" s="18" t="s">
        <v>163</v>
      </c>
      <c r="AU370" s="18" t="s">
        <v>83</v>
      </c>
    </row>
    <row r="371" spans="2:51" s="13" customFormat="1" ht="11.25">
      <c r="B371" s="192"/>
      <c r="C371" s="193"/>
      <c r="D371" s="194" t="s">
        <v>165</v>
      </c>
      <c r="E371" s="195" t="s">
        <v>19</v>
      </c>
      <c r="F371" s="196" t="s">
        <v>704</v>
      </c>
      <c r="G371" s="193"/>
      <c r="H371" s="197">
        <v>4.14</v>
      </c>
      <c r="I371" s="198"/>
      <c r="J371" s="193"/>
      <c r="K371" s="193"/>
      <c r="L371" s="199"/>
      <c r="M371" s="200"/>
      <c r="N371" s="201"/>
      <c r="O371" s="201"/>
      <c r="P371" s="201"/>
      <c r="Q371" s="201"/>
      <c r="R371" s="201"/>
      <c r="S371" s="201"/>
      <c r="T371" s="202"/>
      <c r="AT371" s="203" t="s">
        <v>165</v>
      </c>
      <c r="AU371" s="203" t="s">
        <v>83</v>
      </c>
      <c r="AV371" s="13" t="s">
        <v>83</v>
      </c>
      <c r="AW371" s="13" t="s">
        <v>34</v>
      </c>
      <c r="AX371" s="13" t="s">
        <v>81</v>
      </c>
      <c r="AY371" s="203" t="s">
        <v>153</v>
      </c>
    </row>
    <row r="372" spans="1:65" s="2" customFormat="1" ht="37.9" customHeight="1">
      <c r="A372" s="35"/>
      <c r="B372" s="36"/>
      <c r="C372" s="174" t="s">
        <v>722</v>
      </c>
      <c r="D372" s="174" t="s">
        <v>156</v>
      </c>
      <c r="E372" s="175" t="s">
        <v>706</v>
      </c>
      <c r="F372" s="176" t="s">
        <v>707</v>
      </c>
      <c r="G372" s="177" t="s">
        <v>159</v>
      </c>
      <c r="H372" s="178">
        <v>4.14</v>
      </c>
      <c r="I372" s="179"/>
      <c r="J372" s="180">
        <f>ROUND(I372*H372,2)</f>
        <v>0</v>
      </c>
      <c r="K372" s="176" t="s">
        <v>160</v>
      </c>
      <c r="L372" s="40"/>
      <c r="M372" s="181" t="s">
        <v>19</v>
      </c>
      <c r="N372" s="182" t="s">
        <v>44</v>
      </c>
      <c r="O372" s="65"/>
      <c r="P372" s="183">
        <f>O372*H372</f>
        <v>0</v>
      </c>
      <c r="Q372" s="183">
        <v>7E-05</v>
      </c>
      <c r="R372" s="183">
        <f>Q372*H372</f>
        <v>0.00028979999999999994</v>
      </c>
      <c r="S372" s="183">
        <v>0</v>
      </c>
      <c r="T372" s="184">
        <f>S372*H372</f>
        <v>0</v>
      </c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R372" s="185" t="s">
        <v>212</v>
      </c>
      <c r="AT372" s="185" t="s">
        <v>156</v>
      </c>
      <c r="AU372" s="185" t="s">
        <v>83</v>
      </c>
      <c r="AY372" s="18" t="s">
        <v>153</v>
      </c>
      <c r="BE372" s="186">
        <f>IF(N372="základní",J372,0)</f>
        <v>0</v>
      </c>
      <c r="BF372" s="186">
        <f>IF(N372="snížená",J372,0)</f>
        <v>0</v>
      </c>
      <c r="BG372" s="186">
        <f>IF(N372="zákl. přenesená",J372,0)</f>
        <v>0</v>
      </c>
      <c r="BH372" s="186">
        <f>IF(N372="sníž. přenesená",J372,0)</f>
        <v>0</v>
      </c>
      <c r="BI372" s="186">
        <f>IF(N372="nulová",J372,0)</f>
        <v>0</v>
      </c>
      <c r="BJ372" s="18" t="s">
        <v>81</v>
      </c>
      <c r="BK372" s="186">
        <f>ROUND(I372*H372,2)</f>
        <v>0</v>
      </c>
      <c r="BL372" s="18" t="s">
        <v>212</v>
      </c>
      <c r="BM372" s="185" t="s">
        <v>955</v>
      </c>
    </row>
    <row r="373" spans="1:47" s="2" customFormat="1" ht="11.25">
      <c r="A373" s="35"/>
      <c r="B373" s="36"/>
      <c r="C373" s="37"/>
      <c r="D373" s="187" t="s">
        <v>163</v>
      </c>
      <c r="E373" s="37"/>
      <c r="F373" s="188" t="s">
        <v>709</v>
      </c>
      <c r="G373" s="37"/>
      <c r="H373" s="37"/>
      <c r="I373" s="189"/>
      <c r="J373" s="37"/>
      <c r="K373" s="37"/>
      <c r="L373" s="40"/>
      <c r="M373" s="190"/>
      <c r="N373" s="191"/>
      <c r="O373" s="65"/>
      <c r="P373" s="65"/>
      <c r="Q373" s="65"/>
      <c r="R373" s="65"/>
      <c r="S373" s="65"/>
      <c r="T373" s="66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T373" s="18" t="s">
        <v>163</v>
      </c>
      <c r="AU373" s="18" t="s">
        <v>83</v>
      </c>
    </row>
    <row r="374" spans="1:65" s="2" customFormat="1" ht="24.2" customHeight="1">
      <c r="A374" s="35"/>
      <c r="B374" s="36"/>
      <c r="C374" s="174" t="s">
        <v>728</v>
      </c>
      <c r="D374" s="174" t="s">
        <v>156</v>
      </c>
      <c r="E374" s="175" t="s">
        <v>711</v>
      </c>
      <c r="F374" s="176" t="s">
        <v>712</v>
      </c>
      <c r="G374" s="177" t="s">
        <v>159</v>
      </c>
      <c r="H374" s="178">
        <v>4.14</v>
      </c>
      <c r="I374" s="179"/>
      <c r="J374" s="180">
        <f>ROUND(I374*H374,2)</f>
        <v>0</v>
      </c>
      <c r="K374" s="176" t="s">
        <v>160</v>
      </c>
      <c r="L374" s="40"/>
      <c r="M374" s="181" t="s">
        <v>19</v>
      </c>
      <c r="N374" s="182" t="s">
        <v>44</v>
      </c>
      <c r="O374" s="65"/>
      <c r="P374" s="183">
        <f>O374*H374</f>
        <v>0</v>
      </c>
      <c r="Q374" s="183">
        <v>0.00017</v>
      </c>
      <c r="R374" s="183">
        <f>Q374*H374</f>
        <v>0.0007038</v>
      </c>
      <c r="S374" s="183">
        <v>0</v>
      </c>
      <c r="T374" s="184">
        <f>S374*H374</f>
        <v>0</v>
      </c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R374" s="185" t="s">
        <v>212</v>
      </c>
      <c r="AT374" s="185" t="s">
        <v>156</v>
      </c>
      <c r="AU374" s="185" t="s">
        <v>83</v>
      </c>
      <c r="AY374" s="18" t="s">
        <v>153</v>
      </c>
      <c r="BE374" s="186">
        <f>IF(N374="základní",J374,0)</f>
        <v>0</v>
      </c>
      <c r="BF374" s="186">
        <f>IF(N374="snížená",J374,0)</f>
        <v>0</v>
      </c>
      <c r="BG374" s="186">
        <f>IF(N374="zákl. přenesená",J374,0)</f>
        <v>0</v>
      </c>
      <c r="BH374" s="186">
        <f>IF(N374="sníž. přenesená",J374,0)</f>
        <v>0</v>
      </c>
      <c r="BI374" s="186">
        <f>IF(N374="nulová",J374,0)</f>
        <v>0</v>
      </c>
      <c r="BJ374" s="18" t="s">
        <v>81</v>
      </c>
      <c r="BK374" s="186">
        <f>ROUND(I374*H374,2)</f>
        <v>0</v>
      </c>
      <c r="BL374" s="18" t="s">
        <v>212</v>
      </c>
      <c r="BM374" s="185" t="s">
        <v>956</v>
      </c>
    </row>
    <row r="375" spans="1:47" s="2" customFormat="1" ht="11.25">
      <c r="A375" s="35"/>
      <c r="B375" s="36"/>
      <c r="C375" s="37"/>
      <c r="D375" s="187" t="s">
        <v>163</v>
      </c>
      <c r="E375" s="37"/>
      <c r="F375" s="188" t="s">
        <v>714</v>
      </c>
      <c r="G375" s="37"/>
      <c r="H375" s="37"/>
      <c r="I375" s="189"/>
      <c r="J375" s="37"/>
      <c r="K375" s="37"/>
      <c r="L375" s="40"/>
      <c r="M375" s="190"/>
      <c r="N375" s="191"/>
      <c r="O375" s="65"/>
      <c r="P375" s="65"/>
      <c r="Q375" s="65"/>
      <c r="R375" s="65"/>
      <c r="S375" s="65"/>
      <c r="T375" s="66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T375" s="18" t="s">
        <v>163</v>
      </c>
      <c r="AU375" s="18" t="s">
        <v>83</v>
      </c>
    </row>
    <row r="376" spans="1:65" s="2" customFormat="1" ht="24.2" customHeight="1">
      <c r="A376" s="35"/>
      <c r="B376" s="36"/>
      <c r="C376" s="174" t="s">
        <v>735</v>
      </c>
      <c r="D376" s="174" t="s">
        <v>156</v>
      </c>
      <c r="E376" s="175" t="s">
        <v>716</v>
      </c>
      <c r="F376" s="176" t="s">
        <v>717</v>
      </c>
      <c r="G376" s="177" t="s">
        <v>159</v>
      </c>
      <c r="H376" s="178">
        <v>4.14</v>
      </c>
      <c r="I376" s="179"/>
      <c r="J376" s="180">
        <f>ROUND(I376*H376,2)</f>
        <v>0</v>
      </c>
      <c r="K376" s="176" t="s">
        <v>160</v>
      </c>
      <c r="L376" s="40"/>
      <c r="M376" s="181" t="s">
        <v>19</v>
      </c>
      <c r="N376" s="182" t="s">
        <v>44</v>
      </c>
      <c r="O376" s="65"/>
      <c r="P376" s="183">
        <f>O376*H376</f>
        <v>0</v>
      </c>
      <c r="Q376" s="183">
        <v>0.00012</v>
      </c>
      <c r="R376" s="183">
        <f>Q376*H376</f>
        <v>0.0004967999999999999</v>
      </c>
      <c r="S376" s="183">
        <v>0</v>
      </c>
      <c r="T376" s="184">
        <f>S376*H376</f>
        <v>0</v>
      </c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R376" s="185" t="s">
        <v>212</v>
      </c>
      <c r="AT376" s="185" t="s">
        <v>156</v>
      </c>
      <c r="AU376" s="185" t="s">
        <v>83</v>
      </c>
      <c r="AY376" s="18" t="s">
        <v>153</v>
      </c>
      <c r="BE376" s="186">
        <f>IF(N376="základní",J376,0)</f>
        <v>0</v>
      </c>
      <c r="BF376" s="186">
        <f>IF(N376="snížená",J376,0)</f>
        <v>0</v>
      </c>
      <c r="BG376" s="186">
        <f>IF(N376="zákl. přenesená",J376,0)</f>
        <v>0</v>
      </c>
      <c r="BH376" s="186">
        <f>IF(N376="sníž. přenesená",J376,0)</f>
        <v>0</v>
      </c>
      <c r="BI376" s="186">
        <f>IF(N376="nulová",J376,0)</f>
        <v>0</v>
      </c>
      <c r="BJ376" s="18" t="s">
        <v>81</v>
      </c>
      <c r="BK376" s="186">
        <f>ROUND(I376*H376,2)</f>
        <v>0</v>
      </c>
      <c r="BL376" s="18" t="s">
        <v>212</v>
      </c>
      <c r="BM376" s="185" t="s">
        <v>957</v>
      </c>
    </row>
    <row r="377" spans="1:47" s="2" customFormat="1" ht="11.25">
      <c r="A377" s="35"/>
      <c r="B377" s="36"/>
      <c r="C377" s="37"/>
      <c r="D377" s="187" t="s">
        <v>163</v>
      </c>
      <c r="E377" s="37"/>
      <c r="F377" s="188" t="s">
        <v>719</v>
      </c>
      <c r="G377" s="37"/>
      <c r="H377" s="37"/>
      <c r="I377" s="189"/>
      <c r="J377" s="37"/>
      <c r="K377" s="37"/>
      <c r="L377" s="40"/>
      <c r="M377" s="190"/>
      <c r="N377" s="191"/>
      <c r="O377" s="65"/>
      <c r="P377" s="65"/>
      <c r="Q377" s="65"/>
      <c r="R377" s="65"/>
      <c r="S377" s="65"/>
      <c r="T377" s="66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T377" s="18" t="s">
        <v>163</v>
      </c>
      <c r="AU377" s="18" t="s">
        <v>83</v>
      </c>
    </row>
    <row r="378" spans="2:63" s="12" customFormat="1" ht="22.9" customHeight="1">
      <c r="B378" s="158"/>
      <c r="C378" s="159"/>
      <c r="D378" s="160" t="s">
        <v>72</v>
      </c>
      <c r="E378" s="172" t="s">
        <v>720</v>
      </c>
      <c r="F378" s="172" t="s">
        <v>721</v>
      </c>
      <c r="G378" s="159"/>
      <c r="H378" s="159"/>
      <c r="I378" s="162"/>
      <c r="J378" s="173">
        <f>BK378</f>
        <v>0</v>
      </c>
      <c r="K378" s="159"/>
      <c r="L378" s="164"/>
      <c r="M378" s="165"/>
      <c r="N378" s="166"/>
      <c r="O378" s="166"/>
      <c r="P378" s="167">
        <f>SUM(P379:P383)</f>
        <v>0</v>
      </c>
      <c r="Q378" s="166"/>
      <c r="R378" s="167">
        <f>SUM(R379:R383)</f>
        <v>0.0059943186</v>
      </c>
      <c r="S378" s="166"/>
      <c r="T378" s="168">
        <f>SUM(T379:T383)</f>
        <v>0</v>
      </c>
      <c r="AR378" s="169" t="s">
        <v>83</v>
      </c>
      <c r="AT378" s="170" t="s">
        <v>72</v>
      </c>
      <c r="AU378" s="170" t="s">
        <v>81</v>
      </c>
      <c r="AY378" s="169" t="s">
        <v>153</v>
      </c>
      <c r="BK378" s="171">
        <f>SUM(BK379:BK383)</f>
        <v>0</v>
      </c>
    </row>
    <row r="379" spans="1:65" s="2" customFormat="1" ht="33" customHeight="1">
      <c r="A379" s="35"/>
      <c r="B379" s="36"/>
      <c r="C379" s="174" t="s">
        <v>958</v>
      </c>
      <c r="D379" s="174" t="s">
        <v>156</v>
      </c>
      <c r="E379" s="175" t="s">
        <v>723</v>
      </c>
      <c r="F379" s="176" t="s">
        <v>724</v>
      </c>
      <c r="G379" s="177" t="s">
        <v>159</v>
      </c>
      <c r="H379" s="178">
        <v>12.609</v>
      </c>
      <c r="I379" s="179"/>
      <c r="J379" s="180">
        <f>ROUND(I379*H379,2)</f>
        <v>0</v>
      </c>
      <c r="K379" s="176" t="s">
        <v>160</v>
      </c>
      <c r="L379" s="40"/>
      <c r="M379" s="181" t="s">
        <v>19</v>
      </c>
      <c r="N379" s="182" t="s">
        <v>44</v>
      </c>
      <c r="O379" s="65"/>
      <c r="P379" s="183">
        <f>O379*H379</f>
        <v>0</v>
      </c>
      <c r="Q379" s="183">
        <v>0.0002</v>
      </c>
      <c r="R379" s="183">
        <f>Q379*H379</f>
        <v>0.0025218000000000003</v>
      </c>
      <c r="S379" s="183">
        <v>0</v>
      </c>
      <c r="T379" s="184">
        <f>S379*H379</f>
        <v>0</v>
      </c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R379" s="185" t="s">
        <v>212</v>
      </c>
      <c r="AT379" s="185" t="s">
        <v>156</v>
      </c>
      <c r="AU379" s="185" t="s">
        <v>83</v>
      </c>
      <c r="AY379" s="18" t="s">
        <v>153</v>
      </c>
      <c r="BE379" s="186">
        <f>IF(N379="základní",J379,0)</f>
        <v>0</v>
      </c>
      <c r="BF379" s="186">
        <f>IF(N379="snížená",J379,0)</f>
        <v>0</v>
      </c>
      <c r="BG379" s="186">
        <f>IF(N379="zákl. přenesená",J379,0)</f>
        <v>0</v>
      </c>
      <c r="BH379" s="186">
        <f>IF(N379="sníž. přenesená",J379,0)</f>
        <v>0</v>
      </c>
      <c r="BI379" s="186">
        <f>IF(N379="nulová",J379,0)</f>
        <v>0</v>
      </c>
      <c r="BJ379" s="18" t="s">
        <v>81</v>
      </c>
      <c r="BK379" s="186">
        <f>ROUND(I379*H379,2)</f>
        <v>0</v>
      </c>
      <c r="BL379" s="18" t="s">
        <v>212</v>
      </c>
      <c r="BM379" s="185" t="s">
        <v>959</v>
      </c>
    </row>
    <row r="380" spans="1:47" s="2" customFormat="1" ht="11.25">
      <c r="A380" s="35"/>
      <c r="B380" s="36"/>
      <c r="C380" s="37"/>
      <c r="D380" s="187" t="s">
        <v>163</v>
      </c>
      <c r="E380" s="37"/>
      <c r="F380" s="188" t="s">
        <v>726</v>
      </c>
      <c r="G380" s="37"/>
      <c r="H380" s="37"/>
      <c r="I380" s="189"/>
      <c r="J380" s="37"/>
      <c r="K380" s="37"/>
      <c r="L380" s="40"/>
      <c r="M380" s="190"/>
      <c r="N380" s="191"/>
      <c r="O380" s="65"/>
      <c r="P380" s="65"/>
      <c r="Q380" s="65"/>
      <c r="R380" s="65"/>
      <c r="S380" s="65"/>
      <c r="T380" s="66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T380" s="18" t="s">
        <v>163</v>
      </c>
      <c r="AU380" s="18" t="s">
        <v>83</v>
      </c>
    </row>
    <row r="381" spans="2:51" s="13" customFormat="1" ht="22.5">
      <c r="B381" s="192"/>
      <c r="C381" s="193"/>
      <c r="D381" s="194" t="s">
        <v>165</v>
      </c>
      <c r="E381" s="195" t="s">
        <v>19</v>
      </c>
      <c r="F381" s="196" t="s">
        <v>960</v>
      </c>
      <c r="G381" s="193"/>
      <c r="H381" s="197">
        <v>12.609</v>
      </c>
      <c r="I381" s="198"/>
      <c r="J381" s="193"/>
      <c r="K381" s="193"/>
      <c r="L381" s="199"/>
      <c r="M381" s="200"/>
      <c r="N381" s="201"/>
      <c r="O381" s="201"/>
      <c r="P381" s="201"/>
      <c r="Q381" s="201"/>
      <c r="R381" s="201"/>
      <c r="S381" s="201"/>
      <c r="T381" s="202"/>
      <c r="AT381" s="203" t="s">
        <v>165</v>
      </c>
      <c r="AU381" s="203" t="s">
        <v>83</v>
      </c>
      <c r="AV381" s="13" t="s">
        <v>83</v>
      </c>
      <c r="AW381" s="13" t="s">
        <v>34</v>
      </c>
      <c r="AX381" s="13" t="s">
        <v>81</v>
      </c>
      <c r="AY381" s="203" t="s">
        <v>153</v>
      </c>
    </row>
    <row r="382" spans="1:65" s="2" customFormat="1" ht="33" customHeight="1">
      <c r="A382" s="35"/>
      <c r="B382" s="36"/>
      <c r="C382" s="174" t="s">
        <v>961</v>
      </c>
      <c r="D382" s="174" t="s">
        <v>156</v>
      </c>
      <c r="E382" s="175" t="s">
        <v>729</v>
      </c>
      <c r="F382" s="176" t="s">
        <v>730</v>
      </c>
      <c r="G382" s="177" t="s">
        <v>159</v>
      </c>
      <c r="H382" s="178">
        <v>12.609</v>
      </c>
      <c r="I382" s="179"/>
      <c r="J382" s="180">
        <f>ROUND(I382*H382,2)</f>
        <v>0</v>
      </c>
      <c r="K382" s="176" t="s">
        <v>160</v>
      </c>
      <c r="L382" s="40"/>
      <c r="M382" s="181" t="s">
        <v>19</v>
      </c>
      <c r="N382" s="182" t="s">
        <v>44</v>
      </c>
      <c r="O382" s="65"/>
      <c r="P382" s="183">
        <f>O382*H382</f>
        <v>0</v>
      </c>
      <c r="Q382" s="183">
        <v>0.0002754</v>
      </c>
      <c r="R382" s="183">
        <f>Q382*H382</f>
        <v>0.0034725186</v>
      </c>
      <c r="S382" s="183">
        <v>0</v>
      </c>
      <c r="T382" s="184">
        <f>S382*H382</f>
        <v>0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R382" s="185" t="s">
        <v>212</v>
      </c>
      <c r="AT382" s="185" t="s">
        <v>156</v>
      </c>
      <c r="AU382" s="185" t="s">
        <v>83</v>
      </c>
      <c r="AY382" s="18" t="s">
        <v>153</v>
      </c>
      <c r="BE382" s="186">
        <f>IF(N382="základní",J382,0)</f>
        <v>0</v>
      </c>
      <c r="BF382" s="186">
        <f>IF(N382="snížená",J382,0)</f>
        <v>0</v>
      </c>
      <c r="BG382" s="186">
        <f>IF(N382="zákl. přenesená",J382,0)</f>
        <v>0</v>
      </c>
      <c r="BH382" s="186">
        <f>IF(N382="sníž. přenesená",J382,0)</f>
        <v>0</v>
      </c>
      <c r="BI382" s="186">
        <f>IF(N382="nulová",J382,0)</f>
        <v>0</v>
      </c>
      <c r="BJ382" s="18" t="s">
        <v>81</v>
      </c>
      <c r="BK382" s="186">
        <f>ROUND(I382*H382,2)</f>
        <v>0</v>
      </c>
      <c r="BL382" s="18" t="s">
        <v>212</v>
      </c>
      <c r="BM382" s="185" t="s">
        <v>962</v>
      </c>
    </row>
    <row r="383" spans="1:47" s="2" customFormat="1" ht="11.25">
      <c r="A383" s="35"/>
      <c r="B383" s="36"/>
      <c r="C383" s="37"/>
      <c r="D383" s="187" t="s">
        <v>163</v>
      </c>
      <c r="E383" s="37"/>
      <c r="F383" s="188" t="s">
        <v>732</v>
      </c>
      <c r="G383" s="37"/>
      <c r="H383" s="37"/>
      <c r="I383" s="189"/>
      <c r="J383" s="37"/>
      <c r="K383" s="37"/>
      <c r="L383" s="40"/>
      <c r="M383" s="190"/>
      <c r="N383" s="191"/>
      <c r="O383" s="65"/>
      <c r="P383" s="65"/>
      <c r="Q383" s="65"/>
      <c r="R383" s="65"/>
      <c r="S383" s="65"/>
      <c r="T383" s="66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T383" s="18" t="s">
        <v>163</v>
      </c>
      <c r="AU383" s="18" t="s">
        <v>83</v>
      </c>
    </row>
    <row r="384" spans="2:63" s="12" customFormat="1" ht="25.9" customHeight="1">
      <c r="B384" s="158"/>
      <c r="C384" s="159"/>
      <c r="D384" s="160" t="s">
        <v>72</v>
      </c>
      <c r="E384" s="161" t="s">
        <v>108</v>
      </c>
      <c r="F384" s="161" t="s">
        <v>109</v>
      </c>
      <c r="G384" s="159"/>
      <c r="H384" s="159"/>
      <c r="I384" s="162"/>
      <c r="J384" s="163">
        <f>BK384</f>
        <v>0</v>
      </c>
      <c r="K384" s="159"/>
      <c r="L384" s="164"/>
      <c r="M384" s="165"/>
      <c r="N384" s="166"/>
      <c r="O384" s="166"/>
      <c r="P384" s="167">
        <f>P385</f>
        <v>0</v>
      </c>
      <c r="Q384" s="166"/>
      <c r="R384" s="167">
        <f>R385</f>
        <v>0</v>
      </c>
      <c r="S384" s="166"/>
      <c r="T384" s="168">
        <f>T385</f>
        <v>0</v>
      </c>
      <c r="AR384" s="169" t="s">
        <v>185</v>
      </c>
      <c r="AT384" s="170" t="s">
        <v>72</v>
      </c>
      <c r="AU384" s="170" t="s">
        <v>73</v>
      </c>
      <c r="AY384" s="169" t="s">
        <v>153</v>
      </c>
      <c r="BK384" s="171">
        <f>BK385</f>
        <v>0</v>
      </c>
    </row>
    <row r="385" spans="2:63" s="12" customFormat="1" ht="22.9" customHeight="1">
      <c r="B385" s="158"/>
      <c r="C385" s="159"/>
      <c r="D385" s="160" t="s">
        <v>72</v>
      </c>
      <c r="E385" s="172" t="s">
        <v>733</v>
      </c>
      <c r="F385" s="172" t="s">
        <v>734</v>
      </c>
      <c r="G385" s="159"/>
      <c r="H385" s="159"/>
      <c r="I385" s="162"/>
      <c r="J385" s="173">
        <f>BK385</f>
        <v>0</v>
      </c>
      <c r="K385" s="159"/>
      <c r="L385" s="164"/>
      <c r="M385" s="165"/>
      <c r="N385" s="166"/>
      <c r="O385" s="166"/>
      <c r="P385" s="167">
        <f>SUM(P386:P387)</f>
        <v>0</v>
      </c>
      <c r="Q385" s="166"/>
      <c r="R385" s="167">
        <f>SUM(R386:R387)</f>
        <v>0</v>
      </c>
      <c r="S385" s="166"/>
      <c r="T385" s="168">
        <f>SUM(T386:T387)</f>
        <v>0</v>
      </c>
      <c r="AR385" s="169" t="s">
        <v>185</v>
      </c>
      <c r="AT385" s="170" t="s">
        <v>72</v>
      </c>
      <c r="AU385" s="170" t="s">
        <v>81</v>
      </c>
      <c r="AY385" s="169" t="s">
        <v>153</v>
      </c>
      <c r="BK385" s="171">
        <f>SUM(BK386:BK387)</f>
        <v>0</v>
      </c>
    </row>
    <row r="386" spans="1:65" s="2" customFormat="1" ht="16.5" customHeight="1">
      <c r="A386" s="35"/>
      <c r="B386" s="36"/>
      <c r="C386" s="174" t="s">
        <v>963</v>
      </c>
      <c r="D386" s="174" t="s">
        <v>156</v>
      </c>
      <c r="E386" s="175" t="s">
        <v>736</v>
      </c>
      <c r="F386" s="176" t="s">
        <v>737</v>
      </c>
      <c r="G386" s="177" t="s">
        <v>384</v>
      </c>
      <c r="H386" s="178">
        <v>1</v>
      </c>
      <c r="I386" s="179"/>
      <c r="J386" s="180">
        <f>ROUND(I386*H386,2)</f>
        <v>0</v>
      </c>
      <c r="K386" s="176" t="s">
        <v>160</v>
      </c>
      <c r="L386" s="40"/>
      <c r="M386" s="181" t="s">
        <v>19</v>
      </c>
      <c r="N386" s="182" t="s">
        <v>44</v>
      </c>
      <c r="O386" s="65"/>
      <c r="P386" s="183">
        <f>O386*H386</f>
        <v>0</v>
      </c>
      <c r="Q386" s="183">
        <v>0</v>
      </c>
      <c r="R386" s="183">
        <f>Q386*H386</f>
        <v>0</v>
      </c>
      <c r="S386" s="183">
        <v>0</v>
      </c>
      <c r="T386" s="184">
        <f>S386*H386</f>
        <v>0</v>
      </c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R386" s="185" t="s">
        <v>738</v>
      </c>
      <c r="AT386" s="185" t="s">
        <v>156</v>
      </c>
      <c r="AU386" s="185" t="s">
        <v>83</v>
      </c>
      <c r="AY386" s="18" t="s">
        <v>153</v>
      </c>
      <c r="BE386" s="186">
        <f>IF(N386="základní",J386,0)</f>
        <v>0</v>
      </c>
      <c r="BF386" s="186">
        <f>IF(N386="snížená",J386,0)</f>
        <v>0</v>
      </c>
      <c r="BG386" s="186">
        <f>IF(N386="zákl. přenesená",J386,0)</f>
        <v>0</v>
      </c>
      <c r="BH386" s="186">
        <f>IF(N386="sníž. přenesená",J386,0)</f>
        <v>0</v>
      </c>
      <c r="BI386" s="186">
        <f>IF(N386="nulová",J386,0)</f>
        <v>0</v>
      </c>
      <c r="BJ386" s="18" t="s">
        <v>81</v>
      </c>
      <c r="BK386" s="186">
        <f>ROUND(I386*H386,2)</f>
        <v>0</v>
      </c>
      <c r="BL386" s="18" t="s">
        <v>738</v>
      </c>
      <c r="BM386" s="185" t="s">
        <v>964</v>
      </c>
    </row>
    <row r="387" spans="1:47" s="2" customFormat="1" ht="11.25">
      <c r="A387" s="35"/>
      <c r="B387" s="36"/>
      <c r="C387" s="37"/>
      <c r="D387" s="187" t="s">
        <v>163</v>
      </c>
      <c r="E387" s="37"/>
      <c r="F387" s="188" t="s">
        <v>740</v>
      </c>
      <c r="G387" s="37"/>
      <c r="H387" s="37"/>
      <c r="I387" s="189"/>
      <c r="J387" s="37"/>
      <c r="K387" s="37"/>
      <c r="L387" s="40"/>
      <c r="M387" s="225"/>
      <c r="N387" s="226"/>
      <c r="O387" s="227"/>
      <c r="P387" s="227"/>
      <c r="Q387" s="227"/>
      <c r="R387" s="227"/>
      <c r="S387" s="227"/>
      <c r="T387" s="228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T387" s="18" t="s">
        <v>163</v>
      </c>
      <c r="AU387" s="18" t="s">
        <v>83</v>
      </c>
    </row>
    <row r="388" spans="1:31" s="2" customFormat="1" ht="6.95" customHeight="1">
      <c r="A388" s="35"/>
      <c r="B388" s="48"/>
      <c r="C388" s="49"/>
      <c r="D388" s="49"/>
      <c r="E388" s="49"/>
      <c r="F388" s="49"/>
      <c r="G388" s="49"/>
      <c r="H388" s="49"/>
      <c r="I388" s="49"/>
      <c r="J388" s="49"/>
      <c r="K388" s="49"/>
      <c r="L388" s="40"/>
      <c r="M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</row>
  </sheetData>
  <sheetProtection algorithmName="SHA-512" hashValue="8nKJXnL34yzgPBI8NYyxJPdbWJ1x2wvKIQ2f9EhEiFjmBVbjnMoES6wSpaMbuKcJ4f6ISNhLN1mMF9x9dSj6wg==" saltValue="0ECkuRkTZAyAiud98rqZc5j3nGbQ3GCh8QF2y91RtPLwVHINC8RdpvWVb0MDVnjHHw08Fgo5XQ6qCVlc5vpkZw==" spinCount="100000" sheet="1" objects="1" scenarios="1" formatColumns="0" formatRows="0" autoFilter="0"/>
  <autoFilter ref="C99:K387"/>
  <mergeCells count="9">
    <mergeCell ref="E50:H50"/>
    <mergeCell ref="E90:H90"/>
    <mergeCell ref="E92:H92"/>
    <mergeCell ref="L2:V2"/>
    <mergeCell ref="E7:H7"/>
    <mergeCell ref="E9:H9"/>
    <mergeCell ref="E18:H18"/>
    <mergeCell ref="E27:H27"/>
    <mergeCell ref="E48:H48"/>
  </mergeCells>
  <hyperlinks>
    <hyperlink ref="F104" r:id="rId1" display="https://podminky.urs.cz/item/CS_URS_2024_01/612135101"/>
    <hyperlink ref="F107" r:id="rId2" display="https://podminky.urs.cz/item/CS_URS_2024_01/611131121"/>
    <hyperlink ref="F113" r:id="rId3" display="https://podminky.urs.cz/item/CS_URS_2024_01/611321141"/>
    <hyperlink ref="F115" r:id="rId4" display="https://podminky.urs.cz/item/CS_URS_2024_01/612131121"/>
    <hyperlink ref="F121" r:id="rId5" display="https://podminky.urs.cz/item/CS_URS_2024_01/612321141"/>
    <hyperlink ref="F124" r:id="rId6" display="https://podminky.urs.cz/item/CS_URS_2024_01/949101111"/>
    <hyperlink ref="F126" r:id="rId7" display="https://podminky.urs.cz/item/CS_URS_2024_01/965081223"/>
    <hyperlink ref="F134" r:id="rId8" display="https://podminky.urs.cz/item/CS_URS_2024_01/971033331"/>
    <hyperlink ref="F137" r:id="rId9" display="https://podminky.urs.cz/item/CS_URS_2024_01/978059541"/>
    <hyperlink ref="F143" r:id="rId10" display="https://podminky.urs.cz/item/CS_URS_2024_01/978011191"/>
    <hyperlink ref="F149" r:id="rId11" display="https://podminky.urs.cz/item/CS_URS_2024_01/978013191"/>
    <hyperlink ref="F155" r:id="rId12" display="https://podminky.urs.cz/item/CS_URS_2024_01/962031133"/>
    <hyperlink ref="F160" r:id="rId13" display="https://podminky.urs.cz/item/CS_URS_2024_01/997013116"/>
    <hyperlink ref="F162" r:id="rId14" display="https://podminky.urs.cz/item/CS_URS_2024_01/997013501"/>
    <hyperlink ref="F164" r:id="rId15" display="https://podminky.urs.cz/item/CS_URS_2024_01/997013509"/>
    <hyperlink ref="F167" r:id="rId16" display="https://podminky.urs.cz/item/CS_URS_2024_01/997013607"/>
    <hyperlink ref="F170" r:id="rId17" display="https://podminky.urs.cz/item/CS_URS_2024_01/997013631"/>
    <hyperlink ref="F174" r:id="rId18" display="https://podminky.urs.cz/item/CS_URS_2024_01/711131811"/>
    <hyperlink ref="F180" r:id="rId19" display="https://podminky.urs.cz/item/CS_URS_2024_01/711191101"/>
    <hyperlink ref="F186" r:id="rId20" display="https://podminky.urs.cz/item/CS_URS_2024_01/711192101"/>
    <hyperlink ref="F194" r:id="rId21" display="https://podminky.urs.cz/item/CS_URS_2024_01/998711103"/>
    <hyperlink ref="F197" r:id="rId22" display="https://podminky.urs.cz/item/CS_URS_2024_01/721174004"/>
    <hyperlink ref="F199" r:id="rId23" display="https://podminky.urs.cz/item/CS_URS_2024_01/721174005"/>
    <hyperlink ref="F201" r:id="rId24" display="https://podminky.urs.cz/item/CS_URS_2024_01/721174043"/>
    <hyperlink ref="F204" r:id="rId25" display="https://podminky.urs.cz/item/CS_URS_2024_01/998721103"/>
    <hyperlink ref="F207" r:id="rId26" display="https://podminky.urs.cz/item/CS_URS_2024_01/722174003"/>
    <hyperlink ref="F209" r:id="rId27" display="https://podminky.urs.cz/item/CS_URS_2024_01/722174023"/>
    <hyperlink ref="F211" r:id="rId28" display="https://podminky.urs.cz/item/CS_URS_2024_01/722181212"/>
    <hyperlink ref="F214" r:id="rId29" display="https://podminky.urs.cz/item/CS_URS_2024_01/722220153"/>
    <hyperlink ref="F216" r:id="rId30" display="https://podminky.urs.cz/item/CS_URS_2024_01/722290234"/>
    <hyperlink ref="F218" r:id="rId31" display="https://podminky.urs.cz/item/CS_URS_2024_01/998722103"/>
    <hyperlink ref="F221" r:id="rId32" display="https://podminky.urs.cz/item/CS_URS_2024_01/725810811"/>
    <hyperlink ref="F223" r:id="rId33" display="https://podminky.urs.cz/item/CS_URS_2024_01/725820801"/>
    <hyperlink ref="F225" r:id="rId34" display="https://podminky.urs.cz/item/CS_URS_2024_01/725840851"/>
    <hyperlink ref="F227" r:id="rId35" display="https://podminky.urs.cz/item/CS_URS_2024_01/725110811"/>
    <hyperlink ref="F229" r:id="rId36" display="https://podminky.urs.cz/item/CS_URS_2024_01/725210821"/>
    <hyperlink ref="F231" r:id="rId37" display="https://podminky.urs.cz/item/CS_URS_2024_01/725813111"/>
    <hyperlink ref="F234" r:id="rId38" display="https://podminky.urs.cz/item/CS_URS_2024_01/725112011"/>
    <hyperlink ref="F236" r:id="rId39" display="https://podminky.urs.cz/item/CS_URS_2024_01/725291650"/>
    <hyperlink ref="F239" r:id="rId40" display="https://podminky.urs.cz/item/CS_URS_2024_01/725241901"/>
    <hyperlink ref="F248" r:id="rId41" display="https://podminky.urs.cz/item/CS_URS_2024_01/725865501"/>
    <hyperlink ref="F251" r:id="rId42" display="https://podminky.urs.cz/item/CS_URS_2024_01/725822611"/>
    <hyperlink ref="F253" r:id="rId43" display="https://podminky.urs.cz/item/CS_URS_2024_01/998725103"/>
    <hyperlink ref="F262" r:id="rId44" display="https://podminky.urs.cz/item/CS_URS_2024_01/741371813"/>
    <hyperlink ref="F265" r:id="rId45" display="https://podminky.urs.cz/item/CS_URS_2024_01/741372012"/>
    <hyperlink ref="F269" r:id="rId46" display="https://podminky.urs.cz/item/CS_URS_2024_01/741313043"/>
    <hyperlink ref="F273" r:id="rId47" display="https://podminky.urs.cz/item/CS_URS_2024_01/741310251"/>
    <hyperlink ref="F279" r:id="rId48" display="https://podminky.urs.cz/item/CS_URS_2024_01/741310201"/>
    <hyperlink ref="F283" r:id="rId49" display="https://podminky.urs.cz/item/CS_URS_2024_01/998741103"/>
    <hyperlink ref="F286" r:id="rId50" display="https://podminky.urs.cz/item/CS_URS_2024_01/751398825"/>
    <hyperlink ref="F289" r:id="rId51" display="https://podminky.urs.cz/item/CS_URS_2024_01/751398021"/>
    <hyperlink ref="F293" r:id="rId52" display="https://podminky.urs.cz/item/CS_URS_2024_01/998751102"/>
    <hyperlink ref="F296" r:id="rId53" display="https://podminky.urs.cz/item/CS_URS_2024_01/763164541"/>
    <hyperlink ref="F299" r:id="rId54" display="https://podminky.urs.cz/item/CS_URS_2024_01/998763303"/>
    <hyperlink ref="F302" r:id="rId55" display="https://podminky.urs.cz/item/CS_URS_2024_01/766491851"/>
    <hyperlink ref="F305" r:id="rId56" display="https://podminky.urs.cz/item/CS_URS_2024_01/766691914"/>
    <hyperlink ref="F308" r:id="rId57" display="https://podminky.urs.cz/item/CS_URS_2024_01/766660001"/>
    <hyperlink ref="F312" r:id="rId58" display="https://podminky.urs.cz/item/CS_URS_2024_01/766693411"/>
    <hyperlink ref="F317" r:id="rId59" display="https://podminky.urs.cz/item/CS_URS_2024_01/998766103"/>
    <hyperlink ref="F321" r:id="rId60" display="https://podminky.urs.cz/item/CS_URS_2024_01/767646411"/>
    <hyperlink ref="F325" r:id="rId61" display="https://podminky.urs.cz/item/CS_URS_2024_01/998767103"/>
    <hyperlink ref="F328" r:id="rId62" display="https://podminky.urs.cz/item/CS_URS_2024_01/771111011"/>
    <hyperlink ref="F334" r:id="rId63" display="https://podminky.urs.cz/item/CS_URS_2024_01/771121011"/>
    <hyperlink ref="F336" r:id="rId64" display="https://podminky.urs.cz/item/CS_URS_2024_01/771574416"/>
    <hyperlink ref="F339" r:id="rId65" display="https://podminky.urs.cz/item/CS_URS_2024_01/998771103"/>
    <hyperlink ref="F342" r:id="rId66" display="https://podminky.urs.cz/item/CS_URS_2024_01/775429121"/>
    <hyperlink ref="F346" r:id="rId67" display="https://podminky.urs.cz/item/CS_URS_2024_01/998775103"/>
    <hyperlink ref="F349" r:id="rId68" display="https://podminky.urs.cz/item/CS_URS_2024_01/612135001"/>
    <hyperlink ref="F355" r:id="rId69" display="https://podminky.urs.cz/item/CS_URS_2024_01/781121011"/>
    <hyperlink ref="F357" r:id="rId70" display="https://podminky.urs.cz/item/CS_URS_2024_01/781161021"/>
    <hyperlink ref="F364" r:id="rId71" display="https://podminky.urs.cz/item/CS_URS_2024_01/781472216"/>
    <hyperlink ref="F367" r:id="rId72" display="https://podminky.urs.cz/item/CS_URS_2024_01/998781103"/>
    <hyperlink ref="F370" r:id="rId73" display="https://podminky.urs.cz/item/CS_URS_2024_01/783306805"/>
    <hyperlink ref="F373" r:id="rId74" display="https://podminky.urs.cz/item/CS_URS_2024_01/783301313"/>
    <hyperlink ref="F375" r:id="rId75" display="https://podminky.urs.cz/item/CS_URS_2024_01/783314201"/>
    <hyperlink ref="F377" r:id="rId76" display="https://podminky.urs.cz/item/CS_URS_2024_01/783317101"/>
    <hyperlink ref="F380" r:id="rId77" display="https://podminky.urs.cz/item/CS_URS_2024_01/784181101"/>
    <hyperlink ref="F383" r:id="rId78" display="https://podminky.urs.cz/item/CS_URS_2024_01/784211121"/>
    <hyperlink ref="F387" r:id="rId79" display="https://podminky.urs.cz/item/CS_URS_2024_01/04320300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8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3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8" t="s">
        <v>101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83</v>
      </c>
    </row>
    <row r="4" spans="2:46" s="1" customFormat="1" ht="24.95" customHeight="1">
      <c r="B4" s="21"/>
      <c r="D4" s="104" t="s">
        <v>111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56" t="str">
        <f>'Rekapitulace stavby'!K6</f>
        <v>Rekonstrukce hygienických prostor ISŠT, Benešov, Černoleská 1997</v>
      </c>
      <c r="F7" s="357"/>
      <c r="G7" s="357"/>
      <c r="H7" s="357"/>
      <c r="L7" s="21"/>
    </row>
    <row r="8" spans="1:31" s="2" customFormat="1" ht="12" customHeight="1">
      <c r="A8" s="35"/>
      <c r="B8" s="40"/>
      <c r="C8" s="35"/>
      <c r="D8" s="106" t="s">
        <v>112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58" t="s">
        <v>993</v>
      </c>
      <c r="F9" s="359"/>
      <c r="G9" s="359"/>
      <c r="H9" s="359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28. 6. 2024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27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28</v>
      </c>
      <c r="F15" s="35"/>
      <c r="G15" s="35"/>
      <c r="H15" s="35"/>
      <c r="I15" s="106" t="s">
        <v>29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30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0" t="str">
        <f>'Rekapitulace stavby'!E14</f>
        <v>Vyplň údaj</v>
      </c>
      <c r="F18" s="361"/>
      <c r="G18" s="361"/>
      <c r="H18" s="361"/>
      <c r="I18" s="106" t="s">
        <v>29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32</v>
      </c>
      <c r="E20" s="35"/>
      <c r="F20" s="35"/>
      <c r="G20" s="35"/>
      <c r="H20" s="35"/>
      <c r="I20" s="106" t="s">
        <v>26</v>
      </c>
      <c r="J20" s="108" t="s">
        <v>19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33</v>
      </c>
      <c r="F21" s="35"/>
      <c r="G21" s="35"/>
      <c r="H21" s="35"/>
      <c r="I21" s="106" t="s">
        <v>29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35</v>
      </c>
      <c r="E23" s="35"/>
      <c r="F23" s="35"/>
      <c r="G23" s="35"/>
      <c r="H23" s="35"/>
      <c r="I23" s="106" t="s">
        <v>26</v>
      </c>
      <c r="J23" s="108" t="str">
        <f>IF('Rekapitulace stavby'!AN19="","",'Rekapitulace stavby'!AN19)</f>
        <v/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tr">
        <f>IF('Rekapitulace stavby'!E20="","",'Rekapitulace stavby'!E20)</f>
        <v xml:space="preserve"> </v>
      </c>
      <c r="F24" s="35"/>
      <c r="G24" s="35"/>
      <c r="H24" s="35"/>
      <c r="I24" s="106" t="s">
        <v>29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37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62" t="s">
        <v>19</v>
      </c>
      <c r="F27" s="362"/>
      <c r="G27" s="362"/>
      <c r="H27" s="362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39</v>
      </c>
      <c r="E30" s="35"/>
      <c r="F30" s="35"/>
      <c r="G30" s="35"/>
      <c r="H30" s="35"/>
      <c r="I30" s="35"/>
      <c r="J30" s="115">
        <f>ROUND(J100,2)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41</v>
      </c>
      <c r="G32" s="35"/>
      <c r="H32" s="35"/>
      <c r="I32" s="116" t="s">
        <v>40</v>
      </c>
      <c r="J32" s="116" t="s">
        <v>42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43</v>
      </c>
      <c r="E33" s="106" t="s">
        <v>44</v>
      </c>
      <c r="F33" s="118">
        <f>ROUND((SUM(BE100:BE387)),2)</f>
        <v>0</v>
      </c>
      <c r="G33" s="35"/>
      <c r="H33" s="35"/>
      <c r="I33" s="119">
        <v>0.21</v>
      </c>
      <c r="J33" s="118">
        <f>ROUND(((SUM(BE100:BE387))*I33),2)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45</v>
      </c>
      <c r="F34" s="118">
        <f>ROUND((SUM(BF100:BF387)),2)</f>
        <v>0</v>
      </c>
      <c r="G34" s="35"/>
      <c r="H34" s="35"/>
      <c r="I34" s="119">
        <v>0.12</v>
      </c>
      <c r="J34" s="118">
        <f>ROUND(((SUM(BF100:BF387))*I34),2)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46</v>
      </c>
      <c r="F35" s="118">
        <f>ROUND((SUM(BG100:BG387)),2)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47</v>
      </c>
      <c r="F36" s="118">
        <f>ROUND((SUM(BH100:BH387)),2)</f>
        <v>0</v>
      </c>
      <c r="G36" s="35"/>
      <c r="H36" s="35"/>
      <c r="I36" s="119">
        <v>0.12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48</v>
      </c>
      <c r="F37" s="118">
        <f>ROUND((SUM(BI100:BI387)),2)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49</v>
      </c>
      <c r="E39" s="122"/>
      <c r="F39" s="122"/>
      <c r="G39" s="123" t="s">
        <v>50</v>
      </c>
      <c r="H39" s="124" t="s">
        <v>51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114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63" t="str">
        <f>E7</f>
        <v>Rekonstrukce hygienických prostor ISŠT, Benešov, Černoleská 1997</v>
      </c>
      <c r="F48" s="364"/>
      <c r="G48" s="364"/>
      <c r="H48" s="364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112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0" t="str">
        <f>E9</f>
        <v>07 - 5.NP - č. 528 - Koupelna typ B</v>
      </c>
      <c r="F50" s="365"/>
      <c r="G50" s="365"/>
      <c r="H50" s="365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Benešov, Černoleská 1997</v>
      </c>
      <c r="G52" s="37"/>
      <c r="H52" s="37"/>
      <c r="I52" s="30" t="s">
        <v>23</v>
      </c>
      <c r="J52" s="60" t="str">
        <f>IF(J12="","",J12)</f>
        <v>28. 6. 2024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5.7" customHeight="1">
      <c r="A54" s="35"/>
      <c r="B54" s="36"/>
      <c r="C54" s="30" t="s">
        <v>25</v>
      </c>
      <c r="D54" s="37"/>
      <c r="E54" s="37"/>
      <c r="F54" s="28" t="str">
        <f>E15</f>
        <v>Integrovaná střední škola technická</v>
      </c>
      <c r="G54" s="37"/>
      <c r="H54" s="37"/>
      <c r="I54" s="30" t="s">
        <v>32</v>
      </c>
      <c r="J54" s="33" t="str">
        <f>E21</f>
        <v>Ing. arch. Ondřej Lovíšek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30" t="s">
        <v>35</v>
      </c>
      <c r="J55" s="33" t="str">
        <f>E24</f>
        <v xml:space="preserve"> 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115</v>
      </c>
      <c r="D57" s="132"/>
      <c r="E57" s="132"/>
      <c r="F57" s="132"/>
      <c r="G57" s="132"/>
      <c r="H57" s="132"/>
      <c r="I57" s="132"/>
      <c r="J57" s="133" t="s">
        <v>116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71</v>
      </c>
      <c r="D59" s="37"/>
      <c r="E59" s="37"/>
      <c r="F59" s="37"/>
      <c r="G59" s="37"/>
      <c r="H59" s="37"/>
      <c r="I59" s="37"/>
      <c r="J59" s="78">
        <f>J100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117</v>
      </c>
    </row>
    <row r="60" spans="2:12" s="9" customFormat="1" ht="24.95" customHeight="1">
      <c r="B60" s="135"/>
      <c r="C60" s="136"/>
      <c r="D60" s="137" t="s">
        <v>118</v>
      </c>
      <c r="E60" s="138"/>
      <c r="F60" s="138"/>
      <c r="G60" s="138"/>
      <c r="H60" s="138"/>
      <c r="I60" s="138"/>
      <c r="J60" s="139">
        <f>J101</f>
        <v>0</v>
      </c>
      <c r="K60" s="136"/>
      <c r="L60" s="140"/>
    </row>
    <row r="61" spans="2:12" s="10" customFormat="1" ht="19.9" customHeight="1">
      <c r="B61" s="141"/>
      <c r="C61" s="142"/>
      <c r="D61" s="143" t="s">
        <v>119</v>
      </c>
      <c r="E61" s="144"/>
      <c r="F61" s="144"/>
      <c r="G61" s="144"/>
      <c r="H61" s="144"/>
      <c r="I61" s="144"/>
      <c r="J61" s="145">
        <f>J102</f>
        <v>0</v>
      </c>
      <c r="K61" s="142"/>
      <c r="L61" s="146"/>
    </row>
    <row r="62" spans="2:12" s="10" customFormat="1" ht="19.9" customHeight="1">
      <c r="B62" s="141"/>
      <c r="C62" s="142"/>
      <c r="D62" s="143" t="s">
        <v>120</v>
      </c>
      <c r="E62" s="144"/>
      <c r="F62" s="144"/>
      <c r="G62" s="144"/>
      <c r="H62" s="144"/>
      <c r="I62" s="144"/>
      <c r="J62" s="145">
        <f>J122</f>
        <v>0</v>
      </c>
      <c r="K62" s="142"/>
      <c r="L62" s="146"/>
    </row>
    <row r="63" spans="2:12" s="10" customFormat="1" ht="19.9" customHeight="1">
      <c r="B63" s="141"/>
      <c r="C63" s="142"/>
      <c r="D63" s="143" t="s">
        <v>121</v>
      </c>
      <c r="E63" s="144"/>
      <c r="F63" s="144"/>
      <c r="G63" s="144"/>
      <c r="H63" s="144"/>
      <c r="I63" s="144"/>
      <c r="J63" s="145">
        <f>J158</f>
        <v>0</v>
      </c>
      <c r="K63" s="142"/>
      <c r="L63" s="146"/>
    </row>
    <row r="64" spans="2:12" s="9" customFormat="1" ht="24.95" customHeight="1">
      <c r="B64" s="135"/>
      <c r="C64" s="136"/>
      <c r="D64" s="137" t="s">
        <v>122</v>
      </c>
      <c r="E64" s="138"/>
      <c r="F64" s="138"/>
      <c r="G64" s="138"/>
      <c r="H64" s="138"/>
      <c r="I64" s="138"/>
      <c r="J64" s="139">
        <f>J171</f>
        <v>0</v>
      </c>
      <c r="K64" s="136"/>
      <c r="L64" s="140"/>
    </row>
    <row r="65" spans="2:12" s="10" customFormat="1" ht="19.9" customHeight="1">
      <c r="B65" s="141"/>
      <c r="C65" s="142"/>
      <c r="D65" s="143" t="s">
        <v>123</v>
      </c>
      <c r="E65" s="144"/>
      <c r="F65" s="144"/>
      <c r="G65" s="144"/>
      <c r="H65" s="144"/>
      <c r="I65" s="144"/>
      <c r="J65" s="145">
        <f>J172</f>
        <v>0</v>
      </c>
      <c r="K65" s="142"/>
      <c r="L65" s="146"/>
    </row>
    <row r="66" spans="2:12" s="10" customFormat="1" ht="19.9" customHeight="1">
      <c r="B66" s="141"/>
      <c r="C66" s="142"/>
      <c r="D66" s="143" t="s">
        <v>124</v>
      </c>
      <c r="E66" s="144"/>
      <c r="F66" s="144"/>
      <c r="G66" s="144"/>
      <c r="H66" s="144"/>
      <c r="I66" s="144"/>
      <c r="J66" s="145">
        <f>J195</f>
        <v>0</v>
      </c>
      <c r="K66" s="142"/>
      <c r="L66" s="146"/>
    </row>
    <row r="67" spans="2:12" s="10" customFormat="1" ht="19.9" customHeight="1">
      <c r="B67" s="141"/>
      <c r="C67" s="142"/>
      <c r="D67" s="143" t="s">
        <v>125</v>
      </c>
      <c r="E67" s="144"/>
      <c r="F67" s="144"/>
      <c r="G67" s="144"/>
      <c r="H67" s="144"/>
      <c r="I67" s="144"/>
      <c r="J67" s="145">
        <f>J205</f>
        <v>0</v>
      </c>
      <c r="K67" s="142"/>
      <c r="L67" s="146"/>
    </row>
    <row r="68" spans="2:12" s="10" customFormat="1" ht="19.9" customHeight="1">
      <c r="B68" s="141"/>
      <c r="C68" s="142"/>
      <c r="D68" s="143" t="s">
        <v>126</v>
      </c>
      <c r="E68" s="144"/>
      <c r="F68" s="144"/>
      <c r="G68" s="144"/>
      <c r="H68" s="144"/>
      <c r="I68" s="144"/>
      <c r="J68" s="145">
        <f>J219</f>
        <v>0</v>
      </c>
      <c r="K68" s="142"/>
      <c r="L68" s="146"/>
    </row>
    <row r="69" spans="2:12" s="10" customFormat="1" ht="19.9" customHeight="1">
      <c r="B69" s="141"/>
      <c r="C69" s="142"/>
      <c r="D69" s="143" t="s">
        <v>127</v>
      </c>
      <c r="E69" s="144"/>
      <c r="F69" s="144"/>
      <c r="G69" s="144"/>
      <c r="H69" s="144"/>
      <c r="I69" s="144"/>
      <c r="J69" s="145">
        <f>J254</f>
        <v>0</v>
      </c>
      <c r="K69" s="142"/>
      <c r="L69" s="146"/>
    </row>
    <row r="70" spans="2:12" s="10" customFormat="1" ht="19.9" customHeight="1">
      <c r="B70" s="141"/>
      <c r="C70" s="142"/>
      <c r="D70" s="143" t="s">
        <v>128</v>
      </c>
      <c r="E70" s="144"/>
      <c r="F70" s="144"/>
      <c r="G70" s="144"/>
      <c r="H70" s="144"/>
      <c r="I70" s="144"/>
      <c r="J70" s="145">
        <f>J284</f>
        <v>0</v>
      </c>
      <c r="K70" s="142"/>
      <c r="L70" s="146"/>
    </row>
    <row r="71" spans="2:12" s="10" customFormat="1" ht="19.9" customHeight="1">
      <c r="B71" s="141"/>
      <c r="C71" s="142"/>
      <c r="D71" s="143" t="s">
        <v>807</v>
      </c>
      <c r="E71" s="144"/>
      <c r="F71" s="144"/>
      <c r="G71" s="144"/>
      <c r="H71" s="144"/>
      <c r="I71" s="144"/>
      <c r="J71" s="145">
        <f>J294</f>
        <v>0</v>
      </c>
      <c r="K71" s="142"/>
      <c r="L71" s="146"/>
    </row>
    <row r="72" spans="2:12" s="10" customFormat="1" ht="19.9" customHeight="1">
      <c r="B72" s="141"/>
      <c r="C72" s="142"/>
      <c r="D72" s="143" t="s">
        <v>129</v>
      </c>
      <c r="E72" s="144"/>
      <c r="F72" s="144"/>
      <c r="G72" s="144"/>
      <c r="H72" s="144"/>
      <c r="I72" s="144"/>
      <c r="J72" s="145">
        <f>J300</f>
        <v>0</v>
      </c>
      <c r="K72" s="142"/>
      <c r="L72" s="146"/>
    </row>
    <row r="73" spans="2:12" s="10" customFormat="1" ht="19.9" customHeight="1">
      <c r="B73" s="141"/>
      <c r="C73" s="142"/>
      <c r="D73" s="143" t="s">
        <v>130</v>
      </c>
      <c r="E73" s="144"/>
      <c r="F73" s="144"/>
      <c r="G73" s="144"/>
      <c r="H73" s="144"/>
      <c r="I73" s="144"/>
      <c r="J73" s="145">
        <f>J318</f>
        <v>0</v>
      </c>
      <c r="K73" s="142"/>
      <c r="L73" s="146"/>
    </row>
    <row r="74" spans="2:12" s="10" customFormat="1" ht="19.9" customHeight="1">
      <c r="B74" s="141"/>
      <c r="C74" s="142"/>
      <c r="D74" s="143" t="s">
        <v>131</v>
      </c>
      <c r="E74" s="144"/>
      <c r="F74" s="144"/>
      <c r="G74" s="144"/>
      <c r="H74" s="144"/>
      <c r="I74" s="144"/>
      <c r="J74" s="145">
        <f>J326</f>
        <v>0</v>
      </c>
      <c r="K74" s="142"/>
      <c r="L74" s="146"/>
    </row>
    <row r="75" spans="2:12" s="10" customFormat="1" ht="19.9" customHeight="1">
      <c r="B75" s="141"/>
      <c r="C75" s="142"/>
      <c r="D75" s="143" t="s">
        <v>132</v>
      </c>
      <c r="E75" s="144"/>
      <c r="F75" s="144"/>
      <c r="G75" s="144"/>
      <c r="H75" s="144"/>
      <c r="I75" s="144"/>
      <c r="J75" s="145">
        <f>J340</f>
        <v>0</v>
      </c>
      <c r="K75" s="142"/>
      <c r="L75" s="146"/>
    </row>
    <row r="76" spans="2:12" s="10" customFormat="1" ht="19.9" customHeight="1">
      <c r="B76" s="141"/>
      <c r="C76" s="142"/>
      <c r="D76" s="143" t="s">
        <v>133</v>
      </c>
      <c r="E76" s="144"/>
      <c r="F76" s="144"/>
      <c r="G76" s="144"/>
      <c r="H76" s="144"/>
      <c r="I76" s="144"/>
      <c r="J76" s="145">
        <f>J347</f>
        <v>0</v>
      </c>
      <c r="K76" s="142"/>
      <c r="L76" s="146"/>
    </row>
    <row r="77" spans="2:12" s="10" customFormat="1" ht="19.9" customHeight="1">
      <c r="B77" s="141"/>
      <c r="C77" s="142"/>
      <c r="D77" s="143" t="s">
        <v>134</v>
      </c>
      <c r="E77" s="144"/>
      <c r="F77" s="144"/>
      <c r="G77" s="144"/>
      <c r="H77" s="144"/>
      <c r="I77" s="144"/>
      <c r="J77" s="145">
        <f>J368</f>
        <v>0</v>
      </c>
      <c r="K77" s="142"/>
      <c r="L77" s="146"/>
    </row>
    <row r="78" spans="2:12" s="10" customFormat="1" ht="19.9" customHeight="1">
      <c r="B78" s="141"/>
      <c r="C78" s="142"/>
      <c r="D78" s="143" t="s">
        <v>135</v>
      </c>
      <c r="E78" s="144"/>
      <c r="F78" s="144"/>
      <c r="G78" s="144"/>
      <c r="H78" s="144"/>
      <c r="I78" s="144"/>
      <c r="J78" s="145">
        <f>J378</f>
        <v>0</v>
      </c>
      <c r="K78" s="142"/>
      <c r="L78" s="146"/>
    </row>
    <row r="79" spans="2:12" s="9" customFormat="1" ht="24.95" customHeight="1">
      <c r="B79" s="135"/>
      <c r="C79" s="136"/>
      <c r="D79" s="137" t="s">
        <v>136</v>
      </c>
      <c r="E79" s="138"/>
      <c r="F79" s="138"/>
      <c r="G79" s="138"/>
      <c r="H79" s="138"/>
      <c r="I79" s="138"/>
      <c r="J79" s="139">
        <f>J384</f>
        <v>0</v>
      </c>
      <c r="K79" s="136"/>
      <c r="L79" s="140"/>
    </row>
    <row r="80" spans="2:12" s="10" customFormat="1" ht="19.9" customHeight="1">
      <c r="B80" s="141"/>
      <c r="C80" s="142"/>
      <c r="D80" s="143" t="s">
        <v>137</v>
      </c>
      <c r="E80" s="144"/>
      <c r="F80" s="144"/>
      <c r="G80" s="144"/>
      <c r="H80" s="144"/>
      <c r="I80" s="144"/>
      <c r="J80" s="145">
        <f>J385</f>
        <v>0</v>
      </c>
      <c r="K80" s="142"/>
      <c r="L80" s="146"/>
    </row>
    <row r="81" spans="1:31" s="2" customFormat="1" ht="21.7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6.95" customHeight="1">
      <c r="A82" s="35"/>
      <c r="B82" s="48"/>
      <c r="C82" s="49"/>
      <c r="D82" s="49"/>
      <c r="E82" s="49"/>
      <c r="F82" s="49"/>
      <c r="G82" s="49"/>
      <c r="H82" s="49"/>
      <c r="I82" s="49"/>
      <c r="J82" s="49"/>
      <c r="K82" s="49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6" spans="1:31" s="2" customFormat="1" ht="6.95" customHeight="1">
      <c r="A86" s="35"/>
      <c r="B86" s="50"/>
      <c r="C86" s="51"/>
      <c r="D86" s="51"/>
      <c r="E86" s="51"/>
      <c r="F86" s="51"/>
      <c r="G86" s="51"/>
      <c r="H86" s="51"/>
      <c r="I86" s="51"/>
      <c r="J86" s="51"/>
      <c r="K86" s="51"/>
      <c r="L86" s="10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24.95" customHeight="1">
      <c r="A87" s="35"/>
      <c r="B87" s="36"/>
      <c r="C87" s="24" t="s">
        <v>138</v>
      </c>
      <c r="D87" s="37"/>
      <c r="E87" s="37"/>
      <c r="F87" s="37"/>
      <c r="G87" s="37"/>
      <c r="H87" s="37"/>
      <c r="I87" s="37"/>
      <c r="J87" s="37"/>
      <c r="K87" s="37"/>
      <c r="L87" s="10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10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16</v>
      </c>
      <c r="D89" s="37"/>
      <c r="E89" s="37"/>
      <c r="F89" s="37"/>
      <c r="G89" s="37"/>
      <c r="H89" s="37"/>
      <c r="I89" s="37"/>
      <c r="J89" s="37"/>
      <c r="K89" s="37"/>
      <c r="L89" s="107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6.5" customHeight="1">
      <c r="A90" s="35"/>
      <c r="B90" s="36"/>
      <c r="C90" s="37"/>
      <c r="D90" s="37"/>
      <c r="E90" s="363" t="str">
        <f>E7</f>
        <v>Rekonstrukce hygienických prostor ISŠT, Benešov, Černoleská 1997</v>
      </c>
      <c r="F90" s="364"/>
      <c r="G90" s="364"/>
      <c r="H90" s="364"/>
      <c r="I90" s="37"/>
      <c r="J90" s="37"/>
      <c r="K90" s="37"/>
      <c r="L90" s="107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112</v>
      </c>
      <c r="D91" s="37"/>
      <c r="E91" s="37"/>
      <c r="F91" s="37"/>
      <c r="G91" s="37"/>
      <c r="H91" s="37"/>
      <c r="I91" s="37"/>
      <c r="J91" s="37"/>
      <c r="K91" s="37"/>
      <c r="L91" s="107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6.5" customHeight="1">
      <c r="A92" s="35"/>
      <c r="B92" s="36"/>
      <c r="C92" s="37"/>
      <c r="D92" s="37"/>
      <c r="E92" s="320" t="str">
        <f>E9</f>
        <v>07 - 5.NP - č. 528 - Koupelna typ B</v>
      </c>
      <c r="F92" s="365"/>
      <c r="G92" s="365"/>
      <c r="H92" s="365"/>
      <c r="I92" s="37"/>
      <c r="J92" s="37"/>
      <c r="K92" s="37"/>
      <c r="L92" s="107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6.9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107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2" customHeight="1">
      <c r="A94" s="35"/>
      <c r="B94" s="36"/>
      <c r="C94" s="30" t="s">
        <v>21</v>
      </c>
      <c r="D94" s="37"/>
      <c r="E94" s="37"/>
      <c r="F94" s="28" t="str">
        <f>F12</f>
        <v>Benešov, Černoleská 1997</v>
      </c>
      <c r="G94" s="37"/>
      <c r="H94" s="37"/>
      <c r="I94" s="30" t="s">
        <v>23</v>
      </c>
      <c r="J94" s="60" t="str">
        <f>IF(J12="","",J12)</f>
        <v>28. 6. 2024</v>
      </c>
      <c r="K94" s="37"/>
      <c r="L94" s="107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6.9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107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5.7" customHeight="1">
      <c r="A96" s="35"/>
      <c r="B96" s="36"/>
      <c r="C96" s="30" t="s">
        <v>25</v>
      </c>
      <c r="D96" s="37"/>
      <c r="E96" s="37"/>
      <c r="F96" s="28" t="str">
        <f>E15</f>
        <v>Integrovaná střední škola technická</v>
      </c>
      <c r="G96" s="37"/>
      <c r="H96" s="37"/>
      <c r="I96" s="30" t="s">
        <v>32</v>
      </c>
      <c r="J96" s="33" t="str">
        <f>E21</f>
        <v>Ing. arch. Ondřej Lovíšek</v>
      </c>
      <c r="K96" s="37"/>
      <c r="L96" s="107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5.2" customHeight="1">
      <c r="A97" s="35"/>
      <c r="B97" s="36"/>
      <c r="C97" s="30" t="s">
        <v>30</v>
      </c>
      <c r="D97" s="37"/>
      <c r="E97" s="37"/>
      <c r="F97" s="28" t="str">
        <f>IF(E18="","",E18)</f>
        <v>Vyplň údaj</v>
      </c>
      <c r="G97" s="37"/>
      <c r="H97" s="37"/>
      <c r="I97" s="30" t="s">
        <v>35</v>
      </c>
      <c r="J97" s="33" t="str">
        <f>E24</f>
        <v xml:space="preserve"> </v>
      </c>
      <c r="K97" s="37"/>
      <c r="L97" s="107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31" s="2" customFormat="1" ht="10.35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107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11" customFormat="1" ht="29.25" customHeight="1">
      <c r="A99" s="147"/>
      <c r="B99" s="148"/>
      <c r="C99" s="149" t="s">
        <v>139</v>
      </c>
      <c r="D99" s="150" t="s">
        <v>58</v>
      </c>
      <c r="E99" s="150" t="s">
        <v>54</v>
      </c>
      <c r="F99" s="150" t="s">
        <v>55</v>
      </c>
      <c r="G99" s="150" t="s">
        <v>140</v>
      </c>
      <c r="H99" s="150" t="s">
        <v>141</v>
      </c>
      <c r="I99" s="150" t="s">
        <v>142</v>
      </c>
      <c r="J99" s="150" t="s">
        <v>116</v>
      </c>
      <c r="K99" s="151" t="s">
        <v>143</v>
      </c>
      <c r="L99" s="152"/>
      <c r="M99" s="69" t="s">
        <v>19</v>
      </c>
      <c r="N99" s="70" t="s">
        <v>43</v>
      </c>
      <c r="O99" s="70" t="s">
        <v>144</v>
      </c>
      <c r="P99" s="70" t="s">
        <v>145</v>
      </c>
      <c r="Q99" s="70" t="s">
        <v>146</v>
      </c>
      <c r="R99" s="70" t="s">
        <v>147</v>
      </c>
      <c r="S99" s="70" t="s">
        <v>148</v>
      </c>
      <c r="T99" s="71" t="s">
        <v>149</v>
      </c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</row>
    <row r="100" spans="1:63" s="2" customFormat="1" ht="22.9" customHeight="1">
      <c r="A100" s="35"/>
      <c r="B100" s="36"/>
      <c r="C100" s="76" t="s">
        <v>150</v>
      </c>
      <c r="D100" s="37"/>
      <c r="E100" s="37"/>
      <c r="F100" s="37"/>
      <c r="G100" s="37"/>
      <c r="H100" s="37"/>
      <c r="I100" s="37"/>
      <c r="J100" s="153">
        <f>BK100</f>
        <v>0</v>
      </c>
      <c r="K100" s="37"/>
      <c r="L100" s="40"/>
      <c r="M100" s="72"/>
      <c r="N100" s="154"/>
      <c r="O100" s="73"/>
      <c r="P100" s="155">
        <f>P101+P171+P384</f>
        <v>0</v>
      </c>
      <c r="Q100" s="73"/>
      <c r="R100" s="155">
        <f>R101+R171+R384</f>
        <v>1.4276264886</v>
      </c>
      <c r="S100" s="73"/>
      <c r="T100" s="156">
        <f>T101+T171+T384</f>
        <v>2.4100949999999997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8" t="s">
        <v>72</v>
      </c>
      <c r="AU100" s="18" t="s">
        <v>117</v>
      </c>
      <c r="BK100" s="157">
        <f>BK101+BK171+BK384</f>
        <v>0</v>
      </c>
    </row>
    <row r="101" spans="2:63" s="12" customFormat="1" ht="25.9" customHeight="1">
      <c r="B101" s="158"/>
      <c r="C101" s="159"/>
      <c r="D101" s="160" t="s">
        <v>72</v>
      </c>
      <c r="E101" s="161" t="s">
        <v>151</v>
      </c>
      <c r="F101" s="161" t="s">
        <v>152</v>
      </c>
      <c r="G101" s="159"/>
      <c r="H101" s="159"/>
      <c r="I101" s="162"/>
      <c r="J101" s="163">
        <f>BK101</f>
        <v>0</v>
      </c>
      <c r="K101" s="159"/>
      <c r="L101" s="164"/>
      <c r="M101" s="165"/>
      <c r="N101" s="166"/>
      <c r="O101" s="166"/>
      <c r="P101" s="167">
        <f>P102+P122+P158</f>
        <v>0</v>
      </c>
      <c r="Q101" s="166"/>
      <c r="R101" s="167">
        <f>R102+R122+R158</f>
        <v>0.40355097000000006</v>
      </c>
      <c r="S101" s="166"/>
      <c r="T101" s="168">
        <f>T102+T122+T158</f>
        <v>2.267517</v>
      </c>
      <c r="AR101" s="169" t="s">
        <v>81</v>
      </c>
      <c r="AT101" s="170" t="s">
        <v>72</v>
      </c>
      <c r="AU101" s="170" t="s">
        <v>73</v>
      </c>
      <c r="AY101" s="169" t="s">
        <v>153</v>
      </c>
      <c r="BK101" s="171">
        <f>BK102+BK122+BK158</f>
        <v>0</v>
      </c>
    </row>
    <row r="102" spans="2:63" s="12" customFormat="1" ht="22.9" customHeight="1">
      <c r="B102" s="158"/>
      <c r="C102" s="159"/>
      <c r="D102" s="160" t="s">
        <v>72</v>
      </c>
      <c r="E102" s="172" t="s">
        <v>154</v>
      </c>
      <c r="F102" s="172" t="s">
        <v>155</v>
      </c>
      <c r="G102" s="159"/>
      <c r="H102" s="159"/>
      <c r="I102" s="162"/>
      <c r="J102" s="173">
        <f>BK102</f>
        <v>0</v>
      </c>
      <c r="K102" s="159"/>
      <c r="L102" s="164"/>
      <c r="M102" s="165"/>
      <c r="N102" s="166"/>
      <c r="O102" s="166"/>
      <c r="P102" s="167">
        <f>SUM(P103:P121)</f>
        <v>0</v>
      </c>
      <c r="Q102" s="166"/>
      <c r="R102" s="167">
        <f>SUM(R103:R121)</f>
        <v>0.40303176000000007</v>
      </c>
      <c r="S102" s="166"/>
      <c r="T102" s="168">
        <f>SUM(T103:T121)</f>
        <v>0</v>
      </c>
      <c r="AR102" s="169" t="s">
        <v>81</v>
      </c>
      <c r="AT102" s="170" t="s">
        <v>72</v>
      </c>
      <c r="AU102" s="170" t="s">
        <v>81</v>
      </c>
      <c r="AY102" s="169" t="s">
        <v>153</v>
      </c>
      <c r="BK102" s="171">
        <f>SUM(BK103:BK121)</f>
        <v>0</v>
      </c>
    </row>
    <row r="103" spans="1:65" s="2" customFormat="1" ht="21.75" customHeight="1">
      <c r="A103" s="35"/>
      <c r="B103" s="36"/>
      <c r="C103" s="174" t="s">
        <v>81</v>
      </c>
      <c r="D103" s="174" t="s">
        <v>156</v>
      </c>
      <c r="E103" s="175" t="s">
        <v>157</v>
      </c>
      <c r="F103" s="176" t="s">
        <v>158</v>
      </c>
      <c r="G103" s="177" t="s">
        <v>159</v>
      </c>
      <c r="H103" s="178">
        <v>3</v>
      </c>
      <c r="I103" s="179"/>
      <c r="J103" s="180">
        <f>ROUND(I103*H103,2)</f>
        <v>0</v>
      </c>
      <c r="K103" s="176" t="s">
        <v>160</v>
      </c>
      <c r="L103" s="40"/>
      <c r="M103" s="181" t="s">
        <v>19</v>
      </c>
      <c r="N103" s="182" t="s">
        <v>44</v>
      </c>
      <c r="O103" s="65"/>
      <c r="P103" s="183">
        <f>O103*H103</f>
        <v>0</v>
      </c>
      <c r="Q103" s="183">
        <v>0.056</v>
      </c>
      <c r="R103" s="183">
        <f>Q103*H103</f>
        <v>0.168</v>
      </c>
      <c r="S103" s="183">
        <v>0</v>
      </c>
      <c r="T103" s="184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5" t="s">
        <v>161</v>
      </c>
      <c r="AT103" s="185" t="s">
        <v>156</v>
      </c>
      <c r="AU103" s="185" t="s">
        <v>83</v>
      </c>
      <c r="AY103" s="18" t="s">
        <v>153</v>
      </c>
      <c r="BE103" s="186">
        <f>IF(N103="základní",J103,0)</f>
        <v>0</v>
      </c>
      <c r="BF103" s="186">
        <f>IF(N103="snížená",J103,0)</f>
        <v>0</v>
      </c>
      <c r="BG103" s="186">
        <f>IF(N103="zákl. přenesená",J103,0)</f>
        <v>0</v>
      </c>
      <c r="BH103" s="186">
        <f>IF(N103="sníž. přenesená",J103,0)</f>
        <v>0</v>
      </c>
      <c r="BI103" s="186">
        <f>IF(N103="nulová",J103,0)</f>
        <v>0</v>
      </c>
      <c r="BJ103" s="18" t="s">
        <v>81</v>
      </c>
      <c r="BK103" s="186">
        <f>ROUND(I103*H103,2)</f>
        <v>0</v>
      </c>
      <c r="BL103" s="18" t="s">
        <v>161</v>
      </c>
      <c r="BM103" s="185" t="s">
        <v>808</v>
      </c>
    </row>
    <row r="104" spans="1:47" s="2" customFormat="1" ht="11.25">
      <c r="A104" s="35"/>
      <c r="B104" s="36"/>
      <c r="C104" s="37"/>
      <c r="D104" s="187" t="s">
        <v>163</v>
      </c>
      <c r="E104" s="37"/>
      <c r="F104" s="188" t="s">
        <v>164</v>
      </c>
      <c r="G104" s="37"/>
      <c r="H104" s="37"/>
      <c r="I104" s="189"/>
      <c r="J104" s="37"/>
      <c r="K104" s="37"/>
      <c r="L104" s="40"/>
      <c r="M104" s="190"/>
      <c r="N104" s="191"/>
      <c r="O104" s="65"/>
      <c r="P104" s="65"/>
      <c r="Q104" s="65"/>
      <c r="R104" s="65"/>
      <c r="S104" s="65"/>
      <c r="T104" s="6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163</v>
      </c>
      <c r="AU104" s="18" t="s">
        <v>83</v>
      </c>
    </row>
    <row r="105" spans="2:51" s="13" customFormat="1" ht="11.25">
      <c r="B105" s="192"/>
      <c r="C105" s="193"/>
      <c r="D105" s="194" t="s">
        <v>165</v>
      </c>
      <c r="E105" s="195" t="s">
        <v>19</v>
      </c>
      <c r="F105" s="196" t="s">
        <v>166</v>
      </c>
      <c r="G105" s="193"/>
      <c r="H105" s="197">
        <v>3</v>
      </c>
      <c r="I105" s="198"/>
      <c r="J105" s="193"/>
      <c r="K105" s="193"/>
      <c r="L105" s="199"/>
      <c r="M105" s="200"/>
      <c r="N105" s="201"/>
      <c r="O105" s="201"/>
      <c r="P105" s="201"/>
      <c r="Q105" s="201"/>
      <c r="R105" s="201"/>
      <c r="S105" s="201"/>
      <c r="T105" s="202"/>
      <c r="AT105" s="203" t="s">
        <v>165</v>
      </c>
      <c r="AU105" s="203" t="s">
        <v>83</v>
      </c>
      <c r="AV105" s="13" t="s">
        <v>83</v>
      </c>
      <c r="AW105" s="13" t="s">
        <v>34</v>
      </c>
      <c r="AX105" s="13" t="s">
        <v>81</v>
      </c>
      <c r="AY105" s="203" t="s">
        <v>153</v>
      </c>
    </row>
    <row r="106" spans="1:65" s="2" customFormat="1" ht="24.2" customHeight="1">
      <c r="A106" s="35"/>
      <c r="B106" s="36"/>
      <c r="C106" s="174" t="s">
        <v>83</v>
      </c>
      <c r="D106" s="174" t="s">
        <v>156</v>
      </c>
      <c r="E106" s="175" t="s">
        <v>167</v>
      </c>
      <c r="F106" s="176" t="s">
        <v>168</v>
      </c>
      <c r="G106" s="177" t="s">
        <v>159</v>
      </c>
      <c r="H106" s="178">
        <v>3.377</v>
      </c>
      <c r="I106" s="179"/>
      <c r="J106" s="180">
        <f>ROUND(I106*H106,2)</f>
        <v>0</v>
      </c>
      <c r="K106" s="176" t="s">
        <v>160</v>
      </c>
      <c r="L106" s="40"/>
      <c r="M106" s="181" t="s">
        <v>19</v>
      </c>
      <c r="N106" s="182" t="s">
        <v>44</v>
      </c>
      <c r="O106" s="65"/>
      <c r="P106" s="183">
        <f>O106*H106</f>
        <v>0</v>
      </c>
      <c r="Q106" s="183">
        <v>0.00026</v>
      </c>
      <c r="R106" s="183">
        <f>Q106*H106</f>
        <v>0.0008780199999999999</v>
      </c>
      <c r="S106" s="183">
        <v>0</v>
      </c>
      <c r="T106" s="184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5" t="s">
        <v>161</v>
      </c>
      <c r="AT106" s="185" t="s">
        <v>156</v>
      </c>
      <c r="AU106" s="185" t="s">
        <v>83</v>
      </c>
      <c r="AY106" s="18" t="s">
        <v>153</v>
      </c>
      <c r="BE106" s="186">
        <f>IF(N106="základní",J106,0)</f>
        <v>0</v>
      </c>
      <c r="BF106" s="186">
        <f>IF(N106="snížená",J106,0)</f>
        <v>0</v>
      </c>
      <c r="BG106" s="186">
        <f>IF(N106="zákl. přenesená",J106,0)</f>
        <v>0</v>
      </c>
      <c r="BH106" s="186">
        <f>IF(N106="sníž. přenesená",J106,0)</f>
        <v>0</v>
      </c>
      <c r="BI106" s="186">
        <f>IF(N106="nulová",J106,0)</f>
        <v>0</v>
      </c>
      <c r="BJ106" s="18" t="s">
        <v>81</v>
      </c>
      <c r="BK106" s="186">
        <f>ROUND(I106*H106,2)</f>
        <v>0</v>
      </c>
      <c r="BL106" s="18" t="s">
        <v>161</v>
      </c>
      <c r="BM106" s="185" t="s">
        <v>809</v>
      </c>
    </row>
    <row r="107" spans="1:47" s="2" customFormat="1" ht="11.25">
      <c r="A107" s="35"/>
      <c r="B107" s="36"/>
      <c r="C107" s="37"/>
      <c r="D107" s="187" t="s">
        <v>163</v>
      </c>
      <c r="E107" s="37"/>
      <c r="F107" s="188" t="s">
        <v>170</v>
      </c>
      <c r="G107" s="37"/>
      <c r="H107" s="37"/>
      <c r="I107" s="189"/>
      <c r="J107" s="37"/>
      <c r="K107" s="37"/>
      <c r="L107" s="40"/>
      <c r="M107" s="190"/>
      <c r="N107" s="191"/>
      <c r="O107" s="65"/>
      <c r="P107" s="65"/>
      <c r="Q107" s="65"/>
      <c r="R107" s="65"/>
      <c r="S107" s="65"/>
      <c r="T107" s="66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163</v>
      </c>
      <c r="AU107" s="18" t="s">
        <v>83</v>
      </c>
    </row>
    <row r="108" spans="2:51" s="13" customFormat="1" ht="11.25">
      <c r="B108" s="192"/>
      <c r="C108" s="193"/>
      <c r="D108" s="194" t="s">
        <v>165</v>
      </c>
      <c r="E108" s="195" t="s">
        <v>19</v>
      </c>
      <c r="F108" s="196" t="s">
        <v>810</v>
      </c>
      <c r="G108" s="193"/>
      <c r="H108" s="197">
        <v>1.164</v>
      </c>
      <c r="I108" s="198"/>
      <c r="J108" s="193"/>
      <c r="K108" s="193"/>
      <c r="L108" s="199"/>
      <c r="M108" s="200"/>
      <c r="N108" s="201"/>
      <c r="O108" s="201"/>
      <c r="P108" s="201"/>
      <c r="Q108" s="201"/>
      <c r="R108" s="201"/>
      <c r="S108" s="201"/>
      <c r="T108" s="202"/>
      <c r="AT108" s="203" t="s">
        <v>165</v>
      </c>
      <c r="AU108" s="203" t="s">
        <v>83</v>
      </c>
      <c r="AV108" s="13" t="s">
        <v>83</v>
      </c>
      <c r="AW108" s="13" t="s">
        <v>34</v>
      </c>
      <c r="AX108" s="13" t="s">
        <v>73</v>
      </c>
      <c r="AY108" s="203" t="s">
        <v>153</v>
      </c>
    </row>
    <row r="109" spans="2:51" s="13" customFormat="1" ht="11.25">
      <c r="B109" s="192"/>
      <c r="C109" s="193"/>
      <c r="D109" s="194" t="s">
        <v>165</v>
      </c>
      <c r="E109" s="195" t="s">
        <v>19</v>
      </c>
      <c r="F109" s="196" t="s">
        <v>811</v>
      </c>
      <c r="G109" s="193"/>
      <c r="H109" s="197">
        <v>1.278</v>
      </c>
      <c r="I109" s="198"/>
      <c r="J109" s="193"/>
      <c r="K109" s="193"/>
      <c r="L109" s="199"/>
      <c r="M109" s="200"/>
      <c r="N109" s="201"/>
      <c r="O109" s="201"/>
      <c r="P109" s="201"/>
      <c r="Q109" s="201"/>
      <c r="R109" s="201"/>
      <c r="S109" s="201"/>
      <c r="T109" s="202"/>
      <c r="AT109" s="203" t="s">
        <v>165</v>
      </c>
      <c r="AU109" s="203" t="s">
        <v>83</v>
      </c>
      <c r="AV109" s="13" t="s">
        <v>83</v>
      </c>
      <c r="AW109" s="13" t="s">
        <v>34</v>
      </c>
      <c r="AX109" s="13" t="s">
        <v>73</v>
      </c>
      <c r="AY109" s="203" t="s">
        <v>153</v>
      </c>
    </row>
    <row r="110" spans="2:51" s="13" customFormat="1" ht="11.25">
      <c r="B110" s="192"/>
      <c r="C110" s="193"/>
      <c r="D110" s="194" t="s">
        <v>165</v>
      </c>
      <c r="E110" s="195" t="s">
        <v>19</v>
      </c>
      <c r="F110" s="196" t="s">
        <v>812</v>
      </c>
      <c r="G110" s="193"/>
      <c r="H110" s="197">
        <v>0.935</v>
      </c>
      <c r="I110" s="198"/>
      <c r="J110" s="193"/>
      <c r="K110" s="193"/>
      <c r="L110" s="199"/>
      <c r="M110" s="200"/>
      <c r="N110" s="201"/>
      <c r="O110" s="201"/>
      <c r="P110" s="201"/>
      <c r="Q110" s="201"/>
      <c r="R110" s="201"/>
      <c r="S110" s="201"/>
      <c r="T110" s="202"/>
      <c r="AT110" s="203" t="s">
        <v>165</v>
      </c>
      <c r="AU110" s="203" t="s">
        <v>83</v>
      </c>
      <c r="AV110" s="13" t="s">
        <v>83</v>
      </c>
      <c r="AW110" s="13" t="s">
        <v>34</v>
      </c>
      <c r="AX110" s="13" t="s">
        <v>73</v>
      </c>
      <c r="AY110" s="203" t="s">
        <v>153</v>
      </c>
    </row>
    <row r="111" spans="2:51" s="14" customFormat="1" ht="11.25">
      <c r="B111" s="204"/>
      <c r="C111" s="205"/>
      <c r="D111" s="194" t="s">
        <v>165</v>
      </c>
      <c r="E111" s="206" t="s">
        <v>19</v>
      </c>
      <c r="F111" s="207" t="s">
        <v>184</v>
      </c>
      <c r="G111" s="205"/>
      <c r="H111" s="208">
        <v>3.377</v>
      </c>
      <c r="I111" s="209"/>
      <c r="J111" s="205"/>
      <c r="K111" s="205"/>
      <c r="L111" s="210"/>
      <c r="M111" s="211"/>
      <c r="N111" s="212"/>
      <c r="O111" s="212"/>
      <c r="P111" s="212"/>
      <c r="Q111" s="212"/>
      <c r="R111" s="212"/>
      <c r="S111" s="212"/>
      <c r="T111" s="213"/>
      <c r="AT111" s="214" t="s">
        <v>165</v>
      </c>
      <c r="AU111" s="214" t="s">
        <v>83</v>
      </c>
      <c r="AV111" s="14" t="s">
        <v>161</v>
      </c>
      <c r="AW111" s="14" t="s">
        <v>34</v>
      </c>
      <c r="AX111" s="14" t="s">
        <v>81</v>
      </c>
      <c r="AY111" s="214" t="s">
        <v>153</v>
      </c>
    </row>
    <row r="112" spans="1:65" s="2" customFormat="1" ht="49.15" customHeight="1">
      <c r="A112" s="35"/>
      <c r="B112" s="36"/>
      <c r="C112" s="174" t="s">
        <v>172</v>
      </c>
      <c r="D112" s="174" t="s">
        <v>156</v>
      </c>
      <c r="E112" s="175" t="s">
        <v>173</v>
      </c>
      <c r="F112" s="176" t="s">
        <v>174</v>
      </c>
      <c r="G112" s="177" t="s">
        <v>159</v>
      </c>
      <c r="H112" s="178">
        <v>3.377</v>
      </c>
      <c r="I112" s="179"/>
      <c r="J112" s="180">
        <f>ROUND(I112*H112,2)</f>
        <v>0</v>
      </c>
      <c r="K112" s="176" t="s">
        <v>160</v>
      </c>
      <c r="L112" s="40"/>
      <c r="M112" s="181" t="s">
        <v>19</v>
      </c>
      <c r="N112" s="182" t="s">
        <v>44</v>
      </c>
      <c r="O112" s="65"/>
      <c r="P112" s="183">
        <f>O112*H112</f>
        <v>0</v>
      </c>
      <c r="Q112" s="183">
        <v>0.01838</v>
      </c>
      <c r="R112" s="183">
        <f>Q112*H112</f>
        <v>0.06206926</v>
      </c>
      <c r="S112" s="183">
        <v>0</v>
      </c>
      <c r="T112" s="184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85" t="s">
        <v>161</v>
      </c>
      <c r="AT112" s="185" t="s">
        <v>156</v>
      </c>
      <c r="AU112" s="185" t="s">
        <v>83</v>
      </c>
      <c r="AY112" s="18" t="s">
        <v>153</v>
      </c>
      <c r="BE112" s="186">
        <f>IF(N112="základní",J112,0)</f>
        <v>0</v>
      </c>
      <c r="BF112" s="186">
        <f>IF(N112="snížená",J112,0)</f>
        <v>0</v>
      </c>
      <c r="BG112" s="186">
        <f>IF(N112="zákl. přenesená",J112,0)</f>
        <v>0</v>
      </c>
      <c r="BH112" s="186">
        <f>IF(N112="sníž. přenesená",J112,0)</f>
        <v>0</v>
      </c>
      <c r="BI112" s="186">
        <f>IF(N112="nulová",J112,0)</f>
        <v>0</v>
      </c>
      <c r="BJ112" s="18" t="s">
        <v>81</v>
      </c>
      <c r="BK112" s="186">
        <f>ROUND(I112*H112,2)</f>
        <v>0</v>
      </c>
      <c r="BL112" s="18" t="s">
        <v>161</v>
      </c>
      <c r="BM112" s="185" t="s">
        <v>813</v>
      </c>
    </row>
    <row r="113" spans="1:47" s="2" customFormat="1" ht="11.25">
      <c r="A113" s="35"/>
      <c r="B113" s="36"/>
      <c r="C113" s="37"/>
      <c r="D113" s="187" t="s">
        <v>163</v>
      </c>
      <c r="E113" s="37"/>
      <c r="F113" s="188" t="s">
        <v>176</v>
      </c>
      <c r="G113" s="37"/>
      <c r="H113" s="37"/>
      <c r="I113" s="189"/>
      <c r="J113" s="37"/>
      <c r="K113" s="37"/>
      <c r="L113" s="40"/>
      <c r="M113" s="190"/>
      <c r="N113" s="191"/>
      <c r="O113" s="65"/>
      <c r="P113" s="65"/>
      <c r="Q113" s="65"/>
      <c r="R113" s="65"/>
      <c r="S113" s="65"/>
      <c r="T113" s="66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T113" s="18" t="s">
        <v>163</v>
      </c>
      <c r="AU113" s="18" t="s">
        <v>83</v>
      </c>
    </row>
    <row r="114" spans="1:65" s="2" customFormat="1" ht="24.2" customHeight="1">
      <c r="A114" s="35"/>
      <c r="B114" s="36"/>
      <c r="C114" s="174" t="s">
        <v>161</v>
      </c>
      <c r="D114" s="174" t="s">
        <v>156</v>
      </c>
      <c r="E114" s="175" t="s">
        <v>177</v>
      </c>
      <c r="F114" s="176" t="s">
        <v>178</v>
      </c>
      <c r="G114" s="177" t="s">
        <v>159</v>
      </c>
      <c r="H114" s="178">
        <v>9.232</v>
      </c>
      <c r="I114" s="179"/>
      <c r="J114" s="180">
        <f>ROUND(I114*H114,2)</f>
        <v>0</v>
      </c>
      <c r="K114" s="176" t="s">
        <v>160</v>
      </c>
      <c r="L114" s="40"/>
      <c r="M114" s="181" t="s">
        <v>19</v>
      </c>
      <c r="N114" s="182" t="s">
        <v>44</v>
      </c>
      <c r="O114" s="65"/>
      <c r="P114" s="183">
        <f>O114*H114</f>
        <v>0</v>
      </c>
      <c r="Q114" s="183">
        <v>0.00026</v>
      </c>
      <c r="R114" s="183">
        <f>Q114*H114</f>
        <v>0.0024003199999999996</v>
      </c>
      <c r="S114" s="183">
        <v>0</v>
      </c>
      <c r="T114" s="184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85" t="s">
        <v>161</v>
      </c>
      <c r="AT114" s="185" t="s">
        <v>156</v>
      </c>
      <c r="AU114" s="185" t="s">
        <v>83</v>
      </c>
      <c r="AY114" s="18" t="s">
        <v>153</v>
      </c>
      <c r="BE114" s="186">
        <f>IF(N114="základní",J114,0)</f>
        <v>0</v>
      </c>
      <c r="BF114" s="186">
        <f>IF(N114="snížená",J114,0)</f>
        <v>0</v>
      </c>
      <c r="BG114" s="186">
        <f>IF(N114="zákl. přenesená",J114,0)</f>
        <v>0</v>
      </c>
      <c r="BH114" s="186">
        <f>IF(N114="sníž. přenesená",J114,0)</f>
        <v>0</v>
      </c>
      <c r="BI114" s="186">
        <f>IF(N114="nulová",J114,0)</f>
        <v>0</v>
      </c>
      <c r="BJ114" s="18" t="s">
        <v>81</v>
      </c>
      <c r="BK114" s="186">
        <f>ROUND(I114*H114,2)</f>
        <v>0</v>
      </c>
      <c r="BL114" s="18" t="s">
        <v>161</v>
      </c>
      <c r="BM114" s="185" t="s">
        <v>814</v>
      </c>
    </row>
    <row r="115" spans="1:47" s="2" customFormat="1" ht="11.25">
      <c r="A115" s="35"/>
      <c r="B115" s="36"/>
      <c r="C115" s="37"/>
      <c r="D115" s="187" t="s">
        <v>163</v>
      </c>
      <c r="E115" s="37"/>
      <c r="F115" s="188" t="s">
        <v>180</v>
      </c>
      <c r="G115" s="37"/>
      <c r="H115" s="37"/>
      <c r="I115" s="189"/>
      <c r="J115" s="37"/>
      <c r="K115" s="37"/>
      <c r="L115" s="40"/>
      <c r="M115" s="190"/>
      <c r="N115" s="191"/>
      <c r="O115" s="65"/>
      <c r="P115" s="65"/>
      <c r="Q115" s="65"/>
      <c r="R115" s="65"/>
      <c r="S115" s="65"/>
      <c r="T115" s="66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T115" s="18" t="s">
        <v>163</v>
      </c>
      <c r="AU115" s="18" t="s">
        <v>83</v>
      </c>
    </row>
    <row r="116" spans="2:51" s="13" customFormat="1" ht="11.25">
      <c r="B116" s="192"/>
      <c r="C116" s="193"/>
      <c r="D116" s="194" t="s">
        <v>165</v>
      </c>
      <c r="E116" s="195" t="s">
        <v>19</v>
      </c>
      <c r="F116" s="196" t="s">
        <v>815</v>
      </c>
      <c r="G116" s="193"/>
      <c r="H116" s="197">
        <v>3.091</v>
      </c>
      <c r="I116" s="198"/>
      <c r="J116" s="193"/>
      <c r="K116" s="193"/>
      <c r="L116" s="199"/>
      <c r="M116" s="200"/>
      <c r="N116" s="201"/>
      <c r="O116" s="201"/>
      <c r="P116" s="201"/>
      <c r="Q116" s="201"/>
      <c r="R116" s="201"/>
      <c r="S116" s="201"/>
      <c r="T116" s="202"/>
      <c r="AT116" s="203" t="s">
        <v>165</v>
      </c>
      <c r="AU116" s="203" t="s">
        <v>83</v>
      </c>
      <c r="AV116" s="13" t="s">
        <v>83</v>
      </c>
      <c r="AW116" s="13" t="s">
        <v>34</v>
      </c>
      <c r="AX116" s="13" t="s">
        <v>73</v>
      </c>
      <c r="AY116" s="203" t="s">
        <v>153</v>
      </c>
    </row>
    <row r="117" spans="2:51" s="13" customFormat="1" ht="11.25">
      <c r="B117" s="192"/>
      <c r="C117" s="193"/>
      <c r="D117" s="194" t="s">
        <v>165</v>
      </c>
      <c r="E117" s="195" t="s">
        <v>19</v>
      </c>
      <c r="F117" s="196" t="s">
        <v>816</v>
      </c>
      <c r="G117" s="193"/>
      <c r="H117" s="197">
        <v>2.506</v>
      </c>
      <c r="I117" s="198"/>
      <c r="J117" s="193"/>
      <c r="K117" s="193"/>
      <c r="L117" s="199"/>
      <c r="M117" s="200"/>
      <c r="N117" s="201"/>
      <c r="O117" s="201"/>
      <c r="P117" s="201"/>
      <c r="Q117" s="201"/>
      <c r="R117" s="201"/>
      <c r="S117" s="201"/>
      <c r="T117" s="202"/>
      <c r="AT117" s="203" t="s">
        <v>165</v>
      </c>
      <c r="AU117" s="203" t="s">
        <v>83</v>
      </c>
      <c r="AV117" s="13" t="s">
        <v>83</v>
      </c>
      <c r="AW117" s="13" t="s">
        <v>34</v>
      </c>
      <c r="AX117" s="13" t="s">
        <v>73</v>
      </c>
      <c r="AY117" s="203" t="s">
        <v>153</v>
      </c>
    </row>
    <row r="118" spans="2:51" s="13" customFormat="1" ht="11.25">
      <c r="B118" s="192"/>
      <c r="C118" s="193"/>
      <c r="D118" s="194" t="s">
        <v>165</v>
      </c>
      <c r="E118" s="195" t="s">
        <v>19</v>
      </c>
      <c r="F118" s="196" t="s">
        <v>817</v>
      </c>
      <c r="G118" s="193"/>
      <c r="H118" s="197">
        <v>3.635</v>
      </c>
      <c r="I118" s="198"/>
      <c r="J118" s="193"/>
      <c r="K118" s="193"/>
      <c r="L118" s="199"/>
      <c r="M118" s="200"/>
      <c r="N118" s="201"/>
      <c r="O118" s="201"/>
      <c r="P118" s="201"/>
      <c r="Q118" s="201"/>
      <c r="R118" s="201"/>
      <c r="S118" s="201"/>
      <c r="T118" s="202"/>
      <c r="AT118" s="203" t="s">
        <v>165</v>
      </c>
      <c r="AU118" s="203" t="s">
        <v>83</v>
      </c>
      <c r="AV118" s="13" t="s">
        <v>83</v>
      </c>
      <c r="AW118" s="13" t="s">
        <v>34</v>
      </c>
      <c r="AX118" s="13" t="s">
        <v>73</v>
      </c>
      <c r="AY118" s="203" t="s">
        <v>153</v>
      </c>
    </row>
    <row r="119" spans="2:51" s="14" customFormat="1" ht="11.25">
      <c r="B119" s="204"/>
      <c r="C119" s="205"/>
      <c r="D119" s="194" t="s">
        <v>165</v>
      </c>
      <c r="E119" s="206" t="s">
        <v>19</v>
      </c>
      <c r="F119" s="207" t="s">
        <v>184</v>
      </c>
      <c r="G119" s="205"/>
      <c r="H119" s="208">
        <v>9.232</v>
      </c>
      <c r="I119" s="209"/>
      <c r="J119" s="205"/>
      <c r="K119" s="205"/>
      <c r="L119" s="210"/>
      <c r="M119" s="211"/>
      <c r="N119" s="212"/>
      <c r="O119" s="212"/>
      <c r="P119" s="212"/>
      <c r="Q119" s="212"/>
      <c r="R119" s="212"/>
      <c r="S119" s="212"/>
      <c r="T119" s="213"/>
      <c r="AT119" s="214" t="s">
        <v>165</v>
      </c>
      <c r="AU119" s="214" t="s">
        <v>83</v>
      </c>
      <c r="AV119" s="14" t="s">
        <v>161</v>
      </c>
      <c r="AW119" s="14" t="s">
        <v>34</v>
      </c>
      <c r="AX119" s="14" t="s">
        <v>81</v>
      </c>
      <c r="AY119" s="214" t="s">
        <v>153</v>
      </c>
    </row>
    <row r="120" spans="1:65" s="2" customFormat="1" ht="44.25" customHeight="1">
      <c r="A120" s="35"/>
      <c r="B120" s="36"/>
      <c r="C120" s="174" t="s">
        <v>185</v>
      </c>
      <c r="D120" s="174" t="s">
        <v>156</v>
      </c>
      <c r="E120" s="175" t="s">
        <v>186</v>
      </c>
      <c r="F120" s="176" t="s">
        <v>187</v>
      </c>
      <c r="G120" s="177" t="s">
        <v>159</v>
      </c>
      <c r="H120" s="178">
        <v>9.232</v>
      </c>
      <c r="I120" s="179"/>
      <c r="J120" s="180">
        <f>ROUND(I120*H120,2)</f>
        <v>0</v>
      </c>
      <c r="K120" s="176" t="s">
        <v>160</v>
      </c>
      <c r="L120" s="40"/>
      <c r="M120" s="181" t="s">
        <v>19</v>
      </c>
      <c r="N120" s="182" t="s">
        <v>44</v>
      </c>
      <c r="O120" s="65"/>
      <c r="P120" s="183">
        <f>O120*H120</f>
        <v>0</v>
      </c>
      <c r="Q120" s="183">
        <v>0.01838</v>
      </c>
      <c r="R120" s="183">
        <f>Q120*H120</f>
        <v>0.16968416</v>
      </c>
      <c r="S120" s="183">
        <v>0</v>
      </c>
      <c r="T120" s="184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85" t="s">
        <v>161</v>
      </c>
      <c r="AT120" s="185" t="s">
        <v>156</v>
      </c>
      <c r="AU120" s="185" t="s">
        <v>83</v>
      </c>
      <c r="AY120" s="18" t="s">
        <v>153</v>
      </c>
      <c r="BE120" s="186">
        <f>IF(N120="základní",J120,0)</f>
        <v>0</v>
      </c>
      <c r="BF120" s="186">
        <f>IF(N120="snížená",J120,0)</f>
        <v>0</v>
      </c>
      <c r="BG120" s="186">
        <f>IF(N120="zákl. přenesená",J120,0)</f>
        <v>0</v>
      </c>
      <c r="BH120" s="186">
        <f>IF(N120="sníž. přenesená",J120,0)</f>
        <v>0</v>
      </c>
      <c r="BI120" s="186">
        <f>IF(N120="nulová",J120,0)</f>
        <v>0</v>
      </c>
      <c r="BJ120" s="18" t="s">
        <v>81</v>
      </c>
      <c r="BK120" s="186">
        <f>ROUND(I120*H120,2)</f>
        <v>0</v>
      </c>
      <c r="BL120" s="18" t="s">
        <v>161</v>
      </c>
      <c r="BM120" s="185" t="s">
        <v>818</v>
      </c>
    </row>
    <row r="121" spans="1:47" s="2" customFormat="1" ht="11.25">
      <c r="A121" s="35"/>
      <c r="B121" s="36"/>
      <c r="C121" s="37"/>
      <c r="D121" s="187" t="s">
        <v>163</v>
      </c>
      <c r="E121" s="37"/>
      <c r="F121" s="188" t="s">
        <v>189</v>
      </c>
      <c r="G121" s="37"/>
      <c r="H121" s="37"/>
      <c r="I121" s="189"/>
      <c r="J121" s="37"/>
      <c r="K121" s="37"/>
      <c r="L121" s="40"/>
      <c r="M121" s="190"/>
      <c r="N121" s="191"/>
      <c r="O121" s="65"/>
      <c r="P121" s="65"/>
      <c r="Q121" s="65"/>
      <c r="R121" s="65"/>
      <c r="S121" s="65"/>
      <c r="T121" s="66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8" t="s">
        <v>163</v>
      </c>
      <c r="AU121" s="18" t="s">
        <v>83</v>
      </c>
    </row>
    <row r="122" spans="2:63" s="12" customFormat="1" ht="22.9" customHeight="1">
      <c r="B122" s="158"/>
      <c r="C122" s="159"/>
      <c r="D122" s="160" t="s">
        <v>72</v>
      </c>
      <c r="E122" s="172" t="s">
        <v>190</v>
      </c>
      <c r="F122" s="172" t="s">
        <v>191</v>
      </c>
      <c r="G122" s="159"/>
      <c r="H122" s="159"/>
      <c r="I122" s="162"/>
      <c r="J122" s="173">
        <f>BK122</f>
        <v>0</v>
      </c>
      <c r="K122" s="159"/>
      <c r="L122" s="164"/>
      <c r="M122" s="165"/>
      <c r="N122" s="166"/>
      <c r="O122" s="166"/>
      <c r="P122" s="167">
        <f>SUM(P123:P157)</f>
        <v>0</v>
      </c>
      <c r="Q122" s="166"/>
      <c r="R122" s="167">
        <f>SUM(R123:R157)</f>
        <v>0.00051921</v>
      </c>
      <c r="S122" s="166"/>
      <c r="T122" s="168">
        <f>SUM(T123:T157)</f>
        <v>2.267517</v>
      </c>
      <c r="AR122" s="169" t="s">
        <v>81</v>
      </c>
      <c r="AT122" s="170" t="s">
        <v>72</v>
      </c>
      <c r="AU122" s="170" t="s">
        <v>81</v>
      </c>
      <c r="AY122" s="169" t="s">
        <v>153</v>
      </c>
      <c r="BK122" s="171">
        <f>SUM(BK123:BK157)</f>
        <v>0</v>
      </c>
    </row>
    <row r="123" spans="1:65" s="2" customFormat="1" ht="37.9" customHeight="1">
      <c r="A123" s="35"/>
      <c r="B123" s="36"/>
      <c r="C123" s="174" t="s">
        <v>154</v>
      </c>
      <c r="D123" s="174" t="s">
        <v>156</v>
      </c>
      <c r="E123" s="175" t="s">
        <v>192</v>
      </c>
      <c r="F123" s="176" t="s">
        <v>193</v>
      </c>
      <c r="G123" s="177" t="s">
        <v>159</v>
      </c>
      <c r="H123" s="178">
        <v>3.917</v>
      </c>
      <c r="I123" s="179"/>
      <c r="J123" s="180">
        <f>ROUND(I123*H123,2)</f>
        <v>0</v>
      </c>
      <c r="K123" s="176" t="s">
        <v>160</v>
      </c>
      <c r="L123" s="40"/>
      <c r="M123" s="181" t="s">
        <v>19</v>
      </c>
      <c r="N123" s="182" t="s">
        <v>44</v>
      </c>
      <c r="O123" s="65"/>
      <c r="P123" s="183">
        <f>O123*H123</f>
        <v>0</v>
      </c>
      <c r="Q123" s="183">
        <v>0.00013</v>
      </c>
      <c r="R123" s="183">
        <f>Q123*H123</f>
        <v>0.00050921</v>
      </c>
      <c r="S123" s="183">
        <v>0</v>
      </c>
      <c r="T123" s="184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85" t="s">
        <v>161</v>
      </c>
      <c r="AT123" s="185" t="s">
        <v>156</v>
      </c>
      <c r="AU123" s="185" t="s">
        <v>83</v>
      </c>
      <c r="AY123" s="18" t="s">
        <v>153</v>
      </c>
      <c r="BE123" s="186">
        <f>IF(N123="základní",J123,0)</f>
        <v>0</v>
      </c>
      <c r="BF123" s="186">
        <f>IF(N123="snížená",J123,0)</f>
        <v>0</v>
      </c>
      <c r="BG123" s="186">
        <f>IF(N123="zákl. přenesená",J123,0)</f>
        <v>0</v>
      </c>
      <c r="BH123" s="186">
        <f>IF(N123="sníž. přenesená",J123,0)</f>
        <v>0</v>
      </c>
      <c r="BI123" s="186">
        <f>IF(N123="nulová",J123,0)</f>
        <v>0</v>
      </c>
      <c r="BJ123" s="18" t="s">
        <v>81</v>
      </c>
      <c r="BK123" s="186">
        <f>ROUND(I123*H123,2)</f>
        <v>0</v>
      </c>
      <c r="BL123" s="18" t="s">
        <v>161</v>
      </c>
      <c r="BM123" s="185" t="s">
        <v>819</v>
      </c>
    </row>
    <row r="124" spans="1:47" s="2" customFormat="1" ht="11.25">
      <c r="A124" s="35"/>
      <c r="B124" s="36"/>
      <c r="C124" s="37"/>
      <c r="D124" s="187" t="s">
        <v>163</v>
      </c>
      <c r="E124" s="37"/>
      <c r="F124" s="188" t="s">
        <v>195</v>
      </c>
      <c r="G124" s="37"/>
      <c r="H124" s="37"/>
      <c r="I124" s="189"/>
      <c r="J124" s="37"/>
      <c r="K124" s="37"/>
      <c r="L124" s="40"/>
      <c r="M124" s="190"/>
      <c r="N124" s="191"/>
      <c r="O124" s="65"/>
      <c r="P124" s="65"/>
      <c r="Q124" s="65"/>
      <c r="R124" s="65"/>
      <c r="S124" s="65"/>
      <c r="T124" s="66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163</v>
      </c>
      <c r="AU124" s="18" t="s">
        <v>83</v>
      </c>
    </row>
    <row r="125" spans="1:65" s="2" customFormat="1" ht="44.25" customHeight="1">
      <c r="A125" s="35"/>
      <c r="B125" s="36"/>
      <c r="C125" s="174" t="s">
        <v>196</v>
      </c>
      <c r="D125" s="174" t="s">
        <v>156</v>
      </c>
      <c r="E125" s="175" t="s">
        <v>197</v>
      </c>
      <c r="F125" s="176" t="s">
        <v>198</v>
      </c>
      <c r="G125" s="177" t="s">
        <v>159</v>
      </c>
      <c r="H125" s="178">
        <v>3.917</v>
      </c>
      <c r="I125" s="179"/>
      <c r="J125" s="180">
        <f>ROUND(I125*H125,2)</f>
        <v>0</v>
      </c>
      <c r="K125" s="176" t="s">
        <v>160</v>
      </c>
      <c r="L125" s="40"/>
      <c r="M125" s="181" t="s">
        <v>19</v>
      </c>
      <c r="N125" s="182" t="s">
        <v>44</v>
      </c>
      <c r="O125" s="65"/>
      <c r="P125" s="183">
        <f>O125*H125</f>
        <v>0</v>
      </c>
      <c r="Q125" s="183">
        <v>0</v>
      </c>
      <c r="R125" s="183">
        <f>Q125*H125</f>
        <v>0</v>
      </c>
      <c r="S125" s="183">
        <v>0.057</v>
      </c>
      <c r="T125" s="184">
        <f>S125*H125</f>
        <v>0.223269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85" t="s">
        <v>161</v>
      </c>
      <c r="AT125" s="185" t="s">
        <v>156</v>
      </c>
      <c r="AU125" s="185" t="s">
        <v>83</v>
      </c>
      <c r="AY125" s="18" t="s">
        <v>153</v>
      </c>
      <c r="BE125" s="186">
        <f>IF(N125="základní",J125,0)</f>
        <v>0</v>
      </c>
      <c r="BF125" s="186">
        <f>IF(N125="snížená",J125,0)</f>
        <v>0</v>
      </c>
      <c r="BG125" s="186">
        <f>IF(N125="zákl. přenesená",J125,0)</f>
        <v>0</v>
      </c>
      <c r="BH125" s="186">
        <f>IF(N125="sníž. přenesená",J125,0)</f>
        <v>0</v>
      </c>
      <c r="BI125" s="186">
        <f>IF(N125="nulová",J125,0)</f>
        <v>0</v>
      </c>
      <c r="BJ125" s="18" t="s">
        <v>81</v>
      </c>
      <c r="BK125" s="186">
        <f>ROUND(I125*H125,2)</f>
        <v>0</v>
      </c>
      <c r="BL125" s="18" t="s">
        <v>161</v>
      </c>
      <c r="BM125" s="185" t="s">
        <v>820</v>
      </c>
    </row>
    <row r="126" spans="1:47" s="2" customFormat="1" ht="11.25">
      <c r="A126" s="35"/>
      <c r="B126" s="36"/>
      <c r="C126" s="37"/>
      <c r="D126" s="187" t="s">
        <v>163</v>
      </c>
      <c r="E126" s="37"/>
      <c r="F126" s="188" t="s">
        <v>200</v>
      </c>
      <c r="G126" s="37"/>
      <c r="H126" s="37"/>
      <c r="I126" s="189"/>
      <c r="J126" s="37"/>
      <c r="K126" s="37"/>
      <c r="L126" s="40"/>
      <c r="M126" s="190"/>
      <c r="N126" s="191"/>
      <c r="O126" s="65"/>
      <c r="P126" s="65"/>
      <c r="Q126" s="65"/>
      <c r="R126" s="65"/>
      <c r="S126" s="65"/>
      <c r="T126" s="66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163</v>
      </c>
      <c r="AU126" s="18" t="s">
        <v>83</v>
      </c>
    </row>
    <row r="127" spans="2:51" s="13" customFormat="1" ht="11.25">
      <c r="B127" s="192"/>
      <c r="C127" s="193"/>
      <c r="D127" s="194" t="s">
        <v>165</v>
      </c>
      <c r="E127" s="195" t="s">
        <v>19</v>
      </c>
      <c r="F127" s="196" t="s">
        <v>810</v>
      </c>
      <c r="G127" s="193"/>
      <c r="H127" s="197">
        <v>1.164</v>
      </c>
      <c r="I127" s="198"/>
      <c r="J127" s="193"/>
      <c r="K127" s="193"/>
      <c r="L127" s="199"/>
      <c r="M127" s="200"/>
      <c r="N127" s="201"/>
      <c r="O127" s="201"/>
      <c r="P127" s="201"/>
      <c r="Q127" s="201"/>
      <c r="R127" s="201"/>
      <c r="S127" s="201"/>
      <c r="T127" s="202"/>
      <c r="AT127" s="203" t="s">
        <v>165</v>
      </c>
      <c r="AU127" s="203" t="s">
        <v>83</v>
      </c>
      <c r="AV127" s="13" t="s">
        <v>83</v>
      </c>
      <c r="AW127" s="13" t="s">
        <v>34</v>
      </c>
      <c r="AX127" s="13" t="s">
        <v>73</v>
      </c>
      <c r="AY127" s="203" t="s">
        <v>153</v>
      </c>
    </row>
    <row r="128" spans="2:51" s="13" customFormat="1" ht="11.25">
      <c r="B128" s="192"/>
      <c r="C128" s="193"/>
      <c r="D128" s="194" t="s">
        <v>165</v>
      </c>
      <c r="E128" s="195" t="s">
        <v>19</v>
      </c>
      <c r="F128" s="196" t="s">
        <v>821</v>
      </c>
      <c r="G128" s="193"/>
      <c r="H128" s="197">
        <v>1.818</v>
      </c>
      <c r="I128" s="198"/>
      <c r="J128" s="193"/>
      <c r="K128" s="193"/>
      <c r="L128" s="199"/>
      <c r="M128" s="200"/>
      <c r="N128" s="201"/>
      <c r="O128" s="201"/>
      <c r="P128" s="201"/>
      <c r="Q128" s="201"/>
      <c r="R128" s="201"/>
      <c r="S128" s="201"/>
      <c r="T128" s="202"/>
      <c r="AT128" s="203" t="s">
        <v>165</v>
      </c>
      <c r="AU128" s="203" t="s">
        <v>83</v>
      </c>
      <c r="AV128" s="13" t="s">
        <v>83</v>
      </c>
      <c r="AW128" s="13" t="s">
        <v>34</v>
      </c>
      <c r="AX128" s="13" t="s">
        <v>73</v>
      </c>
      <c r="AY128" s="203" t="s">
        <v>153</v>
      </c>
    </row>
    <row r="129" spans="2:51" s="13" customFormat="1" ht="11.25">
      <c r="B129" s="192"/>
      <c r="C129" s="193"/>
      <c r="D129" s="194" t="s">
        <v>165</v>
      </c>
      <c r="E129" s="195" t="s">
        <v>19</v>
      </c>
      <c r="F129" s="196" t="s">
        <v>812</v>
      </c>
      <c r="G129" s="193"/>
      <c r="H129" s="197">
        <v>0.935</v>
      </c>
      <c r="I129" s="198"/>
      <c r="J129" s="193"/>
      <c r="K129" s="193"/>
      <c r="L129" s="199"/>
      <c r="M129" s="200"/>
      <c r="N129" s="201"/>
      <c r="O129" s="201"/>
      <c r="P129" s="201"/>
      <c r="Q129" s="201"/>
      <c r="R129" s="201"/>
      <c r="S129" s="201"/>
      <c r="T129" s="202"/>
      <c r="AT129" s="203" t="s">
        <v>165</v>
      </c>
      <c r="AU129" s="203" t="s">
        <v>83</v>
      </c>
      <c r="AV129" s="13" t="s">
        <v>83</v>
      </c>
      <c r="AW129" s="13" t="s">
        <v>34</v>
      </c>
      <c r="AX129" s="13" t="s">
        <v>73</v>
      </c>
      <c r="AY129" s="203" t="s">
        <v>153</v>
      </c>
    </row>
    <row r="130" spans="2:51" s="14" customFormat="1" ht="11.25">
      <c r="B130" s="204"/>
      <c r="C130" s="205"/>
      <c r="D130" s="194" t="s">
        <v>165</v>
      </c>
      <c r="E130" s="206" t="s">
        <v>19</v>
      </c>
      <c r="F130" s="207" t="s">
        <v>184</v>
      </c>
      <c r="G130" s="205"/>
      <c r="H130" s="208">
        <v>3.9170000000000003</v>
      </c>
      <c r="I130" s="209"/>
      <c r="J130" s="205"/>
      <c r="K130" s="205"/>
      <c r="L130" s="210"/>
      <c r="M130" s="211"/>
      <c r="N130" s="212"/>
      <c r="O130" s="212"/>
      <c r="P130" s="212"/>
      <c r="Q130" s="212"/>
      <c r="R130" s="212"/>
      <c r="S130" s="212"/>
      <c r="T130" s="213"/>
      <c r="AT130" s="214" t="s">
        <v>165</v>
      </c>
      <c r="AU130" s="214" t="s">
        <v>83</v>
      </c>
      <c r="AV130" s="14" t="s">
        <v>161</v>
      </c>
      <c r="AW130" s="14" t="s">
        <v>34</v>
      </c>
      <c r="AX130" s="14" t="s">
        <v>81</v>
      </c>
      <c r="AY130" s="214" t="s">
        <v>153</v>
      </c>
    </row>
    <row r="131" spans="1:65" s="2" customFormat="1" ht="24.2" customHeight="1">
      <c r="A131" s="35"/>
      <c r="B131" s="36"/>
      <c r="C131" s="174" t="s">
        <v>202</v>
      </c>
      <c r="D131" s="174" t="s">
        <v>156</v>
      </c>
      <c r="E131" s="175" t="s">
        <v>203</v>
      </c>
      <c r="F131" s="176" t="s">
        <v>204</v>
      </c>
      <c r="G131" s="177" t="s">
        <v>205</v>
      </c>
      <c r="H131" s="178">
        <v>18</v>
      </c>
      <c r="I131" s="179"/>
      <c r="J131" s="180">
        <f>ROUND(I131*H131,2)</f>
        <v>0</v>
      </c>
      <c r="K131" s="176" t="s">
        <v>206</v>
      </c>
      <c r="L131" s="40"/>
      <c r="M131" s="181" t="s">
        <v>19</v>
      </c>
      <c r="N131" s="182" t="s">
        <v>44</v>
      </c>
      <c r="O131" s="65"/>
      <c r="P131" s="183">
        <f>O131*H131</f>
        <v>0</v>
      </c>
      <c r="Q131" s="183">
        <v>0</v>
      </c>
      <c r="R131" s="183">
        <f>Q131*H131</f>
        <v>0</v>
      </c>
      <c r="S131" s="183">
        <v>0.0065</v>
      </c>
      <c r="T131" s="184">
        <f>S131*H131</f>
        <v>0.11699999999999999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85" t="s">
        <v>161</v>
      </c>
      <c r="AT131" s="185" t="s">
        <v>156</v>
      </c>
      <c r="AU131" s="185" t="s">
        <v>83</v>
      </c>
      <c r="AY131" s="18" t="s">
        <v>153</v>
      </c>
      <c r="BE131" s="186">
        <f>IF(N131="základní",J131,0)</f>
        <v>0</v>
      </c>
      <c r="BF131" s="186">
        <f>IF(N131="snížená",J131,0)</f>
        <v>0</v>
      </c>
      <c r="BG131" s="186">
        <f>IF(N131="zákl. přenesená",J131,0)</f>
        <v>0</v>
      </c>
      <c r="BH131" s="186">
        <f>IF(N131="sníž. přenesená",J131,0)</f>
        <v>0</v>
      </c>
      <c r="BI131" s="186">
        <f>IF(N131="nulová",J131,0)</f>
        <v>0</v>
      </c>
      <c r="BJ131" s="18" t="s">
        <v>81</v>
      </c>
      <c r="BK131" s="186">
        <f>ROUND(I131*H131,2)</f>
        <v>0</v>
      </c>
      <c r="BL131" s="18" t="s">
        <v>161</v>
      </c>
      <c r="BM131" s="185" t="s">
        <v>822</v>
      </c>
    </row>
    <row r="132" spans="2:51" s="13" customFormat="1" ht="11.25">
      <c r="B132" s="192"/>
      <c r="C132" s="193"/>
      <c r="D132" s="194" t="s">
        <v>165</v>
      </c>
      <c r="E132" s="195" t="s">
        <v>19</v>
      </c>
      <c r="F132" s="196" t="s">
        <v>823</v>
      </c>
      <c r="G132" s="193"/>
      <c r="H132" s="197">
        <v>18</v>
      </c>
      <c r="I132" s="198"/>
      <c r="J132" s="193"/>
      <c r="K132" s="193"/>
      <c r="L132" s="199"/>
      <c r="M132" s="200"/>
      <c r="N132" s="201"/>
      <c r="O132" s="201"/>
      <c r="P132" s="201"/>
      <c r="Q132" s="201"/>
      <c r="R132" s="201"/>
      <c r="S132" s="201"/>
      <c r="T132" s="202"/>
      <c r="AT132" s="203" t="s">
        <v>165</v>
      </c>
      <c r="AU132" s="203" t="s">
        <v>83</v>
      </c>
      <c r="AV132" s="13" t="s">
        <v>83</v>
      </c>
      <c r="AW132" s="13" t="s">
        <v>34</v>
      </c>
      <c r="AX132" s="13" t="s">
        <v>81</v>
      </c>
      <c r="AY132" s="203" t="s">
        <v>153</v>
      </c>
    </row>
    <row r="133" spans="1:65" s="2" customFormat="1" ht="55.5" customHeight="1">
      <c r="A133" s="35"/>
      <c r="B133" s="36"/>
      <c r="C133" s="174" t="s">
        <v>190</v>
      </c>
      <c r="D133" s="174" t="s">
        <v>156</v>
      </c>
      <c r="E133" s="175" t="s">
        <v>209</v>
      </c>
      <c r="F133" s="176" t="s">
        <v>210</v>
      </c>
      <c r="G133" s="177" t="s">
        <v>211</v>
      </c>
      <c r="H133" s="178">
        <v>2</v>
      </c>
      <c r="I133" s="179"/>
      <c r="J133" s="180">
        <f>ROUND(I133*H133,2)</f>
        <v>0</v>
      </c>
      <c r="K133" s="176" t="s">
        <v>160</v>
      </c>
      <c r="L133" s="40"/>
      <c r="M133" s="181" t="s">
        <v>19</v>
      </c>
      <c r="N133" s="182" t="s">
        <v>44</v>
      </c>
      <c r="O133" s="65"/>
      <c r="P133" s="183">
        <f>O133*H133</f>
        <v>0</v>
      </c>
      <c r="Q133" s="183">
        <v>0</v>
      </c>
      <c r="R133" s="183">
        <f>Q133*H133</f>
        <v>0</v>
      </c>
      <c r="S133" s="183">
        <v>0.025</v>
      </c>
      <c r="T133" s="184">
        <f>S133*H133</f>
        <v>0.05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85" t="s">
        <v>212</v>
      </c>
      <c r="AT133" s="185" t="s">
        <v>156</v>
      </c>
      <c r="AU133" s="185" t="s">
        <v>83</v>
      </c>
      <c r="AY133" s="18" t="s">
        <v>153</v>
      </c>
      <c r="BE133" s="186">
        <f>IF(N133="základní",J133,0)</f>
        <v>0</v>
      </c>
      <c r="BF133" s="186">
        <f>IF(N133="snížená",J133,0)</f>
        <v>0</v>
      </c>
      <c r="BG133" s="186">
        <f>IF(N133="zákl. přenesená",J133,0)</f>
        <v>0</v>
      </c>
      <c r="BH133" s="186">
        <f>IF(N133="sníž. přenesená",J133,0)</f>
        <v>0</v>
      </c>
      <c r="BI133" s="186">
        <f>IF(N133="nulová",J133,0)</f>
        <v>0</v>
      </c>
      <c r="BJ133" s="18" t="s">
        <v>81</v>
      </c>
      <c r="BK133" s="186">
        <f>ROUND(I133*H133,2)</f>
        <v>0</v>
      </c>
      <c r="BL133" s="18" t="s">
        <v>212</v>
      </c>
      <c r="BM133" s="185" t="s">
        <v>824</v>
      </c>
    </row>
    <row r="134" spans="1:47" s="2" customFormat="1" ht="11.25">
      <c r="A134" s="35"/>
      <c r="B134" s="36"/>
      <c r="C134" s="37"/>
      <c r="D134" s="187" t="s">
        <v>163</v>
      </c>
      <c r="E134" s="37"/>
      <c r="F134" s="188" t="s">
        <v>214</v>
      </c>
      <c r="G134" s="37"/>
      <c r="H134" s="37"/>
      <c r="I134" s="189"/>
      <c r="J134" s="37"/>
      <c r="K134" s="37"/>
      <c r="L134" s="40"/>
      <c r="M134" s="190"/>
      <c r="N134" s="191"/>
      <c r="O134" s="65"/>
      <c r="P134" s="65"/>
      <c r="Q134" s="65"/>
      <c r="R134" s="65"/>
      <c r="S134" s="65"/>
      <c r="T134" s="66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163</v>
      </c>
      <c r="AU134" s="18" t="s">
        <v>83</v>
      </c>
    </row>
    <row r="135" spans="2:51" s="13" customFormat="1" ht="11.25">
      <c r="B135" s="192"/>
      <c r="C135" s="193"/>
      <c r="D135" s="194" t="s">
        <v>165</v>
      </c>
      <c r="E135" s="195" t="s">
        <v>19</v>
      </c>
      <c r="F135" s="196" t="s">
        <v>825</v>
      </c>
      <c r="G135" s="193"/>
      <c r="H135" s="197">
        <v>2</v>
      </c>
      <c r="I135" s="198"/>
      <c r="J135" s="193"/>
      <c r="K135" s="193"/>
      <c r="L135" s="199"/>
      <c r="M135" s="200"/>
      <c r="N135" s="201"/>
      <c r="O135" s="201"/>
      <c r="P135" s="201"/>
      <c r="Q135" s="201"/>
      <c r="R135" s="201"/>
      <c r="S135" s="201"/>
      <c r="T135" s="202"/>
      <c r="AT135" s="203" t="s">
        <v>165</v>
      </c>
      <c r="AU135" s="203" t="s">
        <v>83</v>
      </c>
      <c r="AV135" s="13" t="s">
        <v>83</v>
      </c>
      <c r="AW135" s="13" t="s">
        <v>34</v>
      </c>
      <c r="AX135" s="13" t="s">
        <v>81</v>
      </c>
      <c r="AY135" s="203" t="s">
        <v>153</v>
      </c>
    </row>
    <row r="136" spans="1:65" s="2" customFormat="1" ht="37.9" customHeight="1">
      <c r="A136" s="35"/>
      <c r="B136" s="36"/>
      <c r="C136" s="174" t="s">
        <v>216</v>
      </c>
      <c r="D136" s="174" t="s">
        <v>156</v>
      </c>
      <c r="E136" s="175" t="s">
        <v>217</v>
      </c>
      <c r="F136" s="176" t="s">
        <v>218</v>
      </c>
      <c r="G136" s="177" t="s">
        <v>159</v>
      </c>
      <c r="H136" s="178">
        <v>17.842</v>
      </c>
      <c r="I136" s="179"/>
      <c r="J136" s="180">
        <f>ROUND(I136*H136,2)</f>
        <v>0</v>
      </c>
      <c r="K136" s="176" t="s">
        <v>160</v>
      </c>
      <c r="L136" s="40"/>
      <c r="M136" s="181" t="s">
        <v>19</v>
      </c>
      <c r="N136" s="182" t="s">
        <v>44</v>
      </c>
      <c r="O136" s="65"/>
      <c r="P136" s="183">
        <f>O136*H136</f>
        <v>0</v>
      </c>
      <c r="Q136" s="183">
        <v>0</v>
      </c>
      <c r="R136" s="183">
        <f>Q136*H136</f>
        <v>0</v>
      </c>
      <c r="S136" s="183">
        <v>0.068</v>
      </c>
      <c r="T136" s="184">
        <f>S136*H136</f>
        <v>1.2132560000000001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85" t="s">
        <v>161</v>
      </c>
      <c r="AT136" s="185" t="s">
        <v>156</v>
      </c>
      <c r="AU136" s="185" t="s">
        <v>83</v>
      </c>
      <c r="AY136" s="18" t="s">
        <v>153</v>
      </c>
      <c r="BE136" s="186">
        <f>IF(N136="základní",J136,0)</f>
        <v>0</v>
      </c>
      <c r="BF136" s="186">
        <f>IF(N136="snížená",J136,0)</f>
        <v>0</v>
      </c>
      <c r="BG136" s="186">
        <f>IF(N136="zákl. přenesená",J136,0)</f>
        <v>0</v>
      </c>
      <c r="BH136" s="186">
        <f>IF(N136="sníž. přenesená",J136,0)</f>
        <v>0</v>
      </c>
      <c r="BI136" s="186">
        <f>IF(N136="nulová",J136,0)</f>
        <v>0</v>
      </c>
      <c r="BJ136" s="18" t="s">
        <v>81</v>
      </c>
      <c r="BK136" s="186">
        <f>ROUND(I136*H136,2)</f>
        <v>0</v>
      </c>
      <c r="BL136" s="18" t="s">
        <v>161</v>
      </c>
      <c r="BM136" s="185" t="s">
        <v>826</v>
      </c>
    </row>
    <row r="137" spans="1:47" s="2" customFormat="1" ht="11.25">
      <c r="A137" s="35"/>
      <c r="B137" s="36"/>
      <c r="C137" s="37"/>
      <c r="D137" s="187" t="s">
        <v>163</v>
      </c>
      <c r="E137" s="37"/>
      <c r="F137" s="188" t="s">
        <v>220</v>
      </c>
      <c r="G137" s="37"/>
      <c r="H137" s="37"/>
      <c r="I137" s="189"/>
      <c r="J137" s="37"/>
      <c r="K137" s="37"/>
      <c r="L137" s="40"/>
      <c r="M137" s="190"/>
      <c r="N137" s="191"/>
      <c r="O137" s="65"/>
      <c r="P137" s="65"/>
      <c r="Q137" s="65"/>
      <c r="R137" s="65"/>
      <c r="S137" s="65"/>
      <c r="T137" s="66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163</v>
      </c>
      <c r="AU137" s="18" t="s">
        <v>83</v>
      </c>
    </row>
    <row r="138" spans="2:51" s="13" customFormat="1" ht="11.25">
      <c r="B138" s="192"/>
      <c r="C138" s="193"/>
      <c r="D138" s="194" t="s">
        <v>165</v>
      </c>
      <c r="E138" s="195" t="s">
        <v>19</v>
      </c>
      <c r="F138" s="196" t="s">
        <v>827</v>
      </c>
      <c r="G138" s="193"/>
      <c r="H138" s="197">
        <v>4.682</v>
      </c>
      <c r="I138" s="198"/>
      <c r="J138" s="193"/>
      <c r="K138" s="193"/>
      <c r="L138" s="199"/>
      <c r="M138" s="200"/>
      <c r="N138" s="201"/>
      <c r="O138" s="201"/>
      <c r="P138" s="201"/>
      <c r="Q138" s="201"/>
      <c r="R138" s="201"/>
      <c r="S138" s="201"/>
      <c r="T138" s="202"/>
      <c r="AT138" s="203" t="s">
        <v>165</v>
      </c>
      <c r="AU138" s="203" t="s">
        <v>83</v>
      </c>
      <c r="AV138" s="13" t="s">
        <v>83</v>
      </c>
      <c r="AW138" s="13" t="s">
        <v>34</v>
      </c>
      <c r="AX138" s="13" t="s">
        <v>73</v>
      </c>
      <c r="AY138" s="203" t="s">
        <v>153</v>
      </c>
    </row>
    <row r="139" spans="2:51" s="13" customFormat="1" ht="11.25">
      <c r="B139" s="192"/>
      <c r="C139" s="193"/>
      <c r="D139" s="194" t="s">
        <v>165</v>
      </c>
      <c r="E139" s="195" t="s">
        <v>19</v>
      </c>
      <c r="F139" s="196" t="s">
        <v>828</v>
      </c>
      <c r="G139" s="193"/>
      <c r="H139" s="197">
        <v>8.08</v>
      </c>
      <c r="I139" s="198"/>
      <c r="J139" s="193"/>
      <c r="K139" s="193"/>
      <c r="L139" s="199"/>
      <c r="M139" s="200"/>
      <c r="N139" s="201"/>
      <c r="O139" s="201"/>
      <c r="P139" s="201"/>
      <c r="Q139" s="201"/>
      <c r="R139" s="201"/>
      <c r="S139" s="201"/>
      <c r="T139" s="202"/>
      <c r="AT139" s="203" t="s">
        <v>165</v>
      </c>
      <c r="AU139" s="203" t="s">
        <v>83</v>
      </c>
      <c r="AV139" s="13" t="s">
        <v>83</v>
      </c>
      <c r="AW139" s="13" t="s">
        <v>34</v>
      </c>
      <c r="AX139" s="13" t="s">
        <v>73</v>
      </c>
      <c r="AY139" s="203" t="s">
        <v>153</v>
      </c>
    </row>
    <row r="140" spans="2:51" s="13" customFormat="1" ht="11.25">
      <c r="B140" s="192"/>
      <c r="C140" s="193"/>
      <c r="D140" s="194" t="s">
        <v>165</v>
      </c>
      <c r="E140" s="195" t="s">
        <v>19</v>
      </c>
      <c r="F140" s="196" t="s">
        <v>829</v>
      </c>
      <c r="G140" s="193"/>
      <c r="H140" s="197">
        <v>5.08</v>
      </c>
      <c r="I140" s="198"/>
      <c r="J140" s="193"/>
      <c r="K140" s="193"/>
      <c r="L140" s="199"/>
      <c r="M140" s="200"/>
      <c r="N140" s="201"/>
      <c r="O140" s="201"/>
      <c r="P140" s="201"/>
      <c r="Q140" s="201"/>
      <c r="R140" s="201"/>
      <c r="S140" s="201"/>
      <c r="T140" s="202"/>
      <c r="AT140" s="203" t="s">
        <v>165</v>
      </c>
      <c r="AU140" s="203" t="s">
        <v>83</v>
      </c>
      <c r="AV140" s="13" t="s">
        <v>83</v>
      </c>
      <c r="AW140" s="13" t="s">
        <v>34</v>
      </c>
      <c r="AX140" s="13" t="s">
        <v>73</v>
      </c>
      <c r="AY140" s="203" t="s">
        <v>153</v>
      </c>
    </row>
    <row r="141" spans="2:51" s="14" customFormat="1" ht="11.25">
      <c r="B141" s="204"/>
      <c r="C141" s="205"/>
      <c r="D141" s="194" t="s">
        <v>165</v>
      </c>
      <c r="E141" s="206" t="s">
        <v>19</v>
      </c>
      <c r="F141" s="207" t="s">
        <v>184</v>
      </c>
      <c r="G141" s="205"/>
      <c r="H141" s="208">
        <v>17.842</v>
      </c>
      <c r="I141" s="209"/>
      <c r="J141" s="205"/>
      <c r="K141" s="205"/>
      <c r="L141" s="210"/>
      <c r="M141" s="211"/>
      <c r="N141" s="212"/>
      <c r="O141" s="212"/>
      <c r="P141" s="212"/>
      <c r="Q141" s="212"/>
      <c r="R141" s="212"/>
      <c r="S141" s="212"/>
      <c r="T141" s="213"/>
      <c r="AT141" s="214" t="s">
        <v>165</v>
      </c>
      <c r="AU141" s="214" t="s">
        <v>83</v>
      </c>
      <c r="AV141" s="14" t="s">
        <v>161</v>
      </c>
      <c r="AW141" s="14" t="s">
        <v>34</v>
      </c>
      <c r="AX141" s="14" t="s">
        <v>81</v>
      </c>
      <c r="AY141" s="214" t="s">
        <v>153</v>
      </c>
    </row>
    <row r="142" spans="1:65" s="2" customFormat="1" ht="33" customHeight="1">
      <c r="A142" s="35"/>
      <c r="B142" s="36"/>
      <c r="C142" s="174" t="s">
        <v>224</v>
      </c>
      <c r="D142" s="174" t="s">
        <v>156</v>
      </c>
      <c r="E142" s="175" t="s">
        <v>225</v>
      </c>
      <c r="F142" s="176" t="s">
        <v>226</v>
      </c>
      <c r="G142" s="177" t="s">
        <v>159</v>
      </c>
      <c r="H142" s="178">
        <v>3.377</v>
      </c>
      <c r="I142" s="179"/>
      <c r="J142" s="180">
        <f>ROUND(I142*H142,2)</f>
        <v>0</v>
      </c>
      <c r="K142" s="176" t="s">
        <v>160</v>
      </c>
      <c r="L142" s="40"/>
      <c r="M142" s="181" t="s">
        <v>19</v>
      </c>
      <c r="N142" s="182" t="s">
        <v>44</v>
      </c>
      <c r="O142" s="65"/>
      <c r="P142" s="183">
        <f>O142*H142</f>
        <v>0</v>
      </c>
      <c r="Q142" s="183">
        <v>0</v>
      </c>
      <c r="R142" s="183">
        <f>Q142*H142</f>
        <v>0</v>
      </c>
      <c r="S142" s="183">
        <v>0.05</v>
      </c>
      <c r="T142" s="184">
        <f>S142*H142</f>
        <v>0.16885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85" t="s">
        <v>161</v>
      </c>
      <c r="AT142" s="185" t="s">
        <v>156</v>
      </c>
      <c r="AU142" s="185" t="s">
        <v>83</v>
      </c>
      <c r="AY142" s="18" t="s">
        <v>153</v>
      </c>
      <c r="BE142" s="186">
        <f>IF(N142="základní",J142,0)</f>
        <v>0</v>
      </c>
      <c r="BF142" s="186">
        <f>IF(N142="snížená",J142,0)</f>
        <v>0</v>
      </c>
      <c r="BG142" s="186">
        <f>IF(N142="zákl. přenesená",J142,0)</f>
        <v>0</v>
      </c>
      <c r="BH142" s="186">
        <f>IF(N142="sníž. přenesená",J142,0)</f>
        <v>0</v>
      </c>
      <c r="BI142" s="186">
        <f>IF(N142="nulová",J142,0)</f>
        <v>0</v>
      </c>
      <c r="BJ142" s="18" t="s">
        <v>81</v>
      </c>
      <c r="BK142" s="186">
        <f>ROUND(I142*H142,2)</f>
        <v>0</v>
      </c>
      <c r="BL142" s="18" t="s">
        <v>161</v>
      </c>
      <c r="BM142" s="185" t="s">
        <v>830</v>
      </c>
    </row>
    <row r="143" spans="1:47" s="2" customFormat="1" ht="11.25">
      <c r="A143" s="35"/>
      <c r="B143" s="36"/>
      <c r="C143" s="37"/>
      <c r="D143" s="187" t="s">
        <v>163</v>
      </c>
      <c r="E143" s="37"/>
      <c r="F143" s="188" t="s">
        <v>228</v>
      </c>
      <c r="G143" s="37"/>
      <c r="H143" s="37"/>
      <c r="I143" s="189"/>
      <c r="J143" s="37"/>
      <c r="K143" s="37"/>
      <c r="L143" s="40"/>
      <c r="M143" s="190"/>
      <c r="N143" s="191"/>
      <c r="O143" s="65"/>
      <c r="P143" s="65"/>
      <c r="Q143" s="65"/>
      <c r="R143" s="65"/>
      <c r="S143" s="65"/>
      <c r="T143" s="66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8" t="s">
        <v>163</v>
      </c>
      <c r="AU143" s="18" t="s">
        <v>83</v>
      </c>
    </row>
    <row r="144" spans="2:51" s="13" customFormat="1" ht="11.25">
      <c r="B144" s="192"/>
      <c r="C144" s="193"/>
      <c r="D144" s="194" t="s">
        <v>165</v>
      </c>
      <c r="E144" s="195" t="s">
        <v>19</v>
      </c>
      <c r="F144" s="196" t="s">
        <v>810</v>
      </c>
      <c r="G144" s="193"/>
      <c r="H144" s="197">
        <v>1.164</v>
      </c>
      <c r="I144" s="198"/>
      <c r="J144" s="193"/>
      <c r="K144" s="193"/>
      <c r="L144" s="199"/>
      <c r="M144" s="200"/>
      <c r="N144" s="201"/>
      <c r="O144" s="201"/>
      <c r="P144" s="201"/>
      <c r="Q144" s="201"/>
      <c r="R144" s="201"/>
      <c r="S144" s="201"/>
      <c r="T144" s="202"/>
      <c r="AT144" s="203" t="s">
        <v>165</v>
      </c>
      <c r="AU144" s="203" t="s">
        <v>83</v>
      </c>
      <c r="AV144" s="13" t="s">
        <v>83</v>
      </c>
      <c r="AW144" s="13" t="s">
        <v>34</v>
      </c>
      <c r="AX144" s="13" t="s">
        <v>73</v>
      </c>
      <c r="AY144" s="203" t="s">
        <v>153</v>
      </c>
    </row>
    <row r="145" spans="2:51" s="13" customFormat="1" ht="11.25">
      <c r="B145" s="192"/>
      <c r="C145" s="193"/>
      <c r="D145" s="194" t="s">
        <v>165</v>
      </c>
      <c r="E145" s="195" t="s">
        <v>19</v>
      </c>
      <c r="F145" s="196" t="s">
        <v>811</v>
      </c>
      <c r="G145" s="193"/>
      <c r="H145" s="197">
        <v>1.278</v>
      </c>
      <c r="I145" s="198"/>
      <c r="J145" s="193"/>
      <c r="K145" s="193"/>
      <c r="L145" s="199"/>
      <c r="M145" s="200"/>
      <c r="N145" s="201"/>
      <c r="O145" s="201"/>
      <c r="P145" s="201"/>
      <c r="Q145" s="201"/>
      <c r="R145" s="201"/>
      <c r="S145" s="201"/>
      <c r="T145" s="202"/>
      <c r="AT145" s="203" t="s">
        <v>165</v>
      </c>
      <c r="AU145" s="203" t="s">
        <v>83</v>
      </c>
      <c r="AV145" s="13" t="s">
        <v>83</v>
      </c>
      <c r="AW145" s="13" t="s">
        <v>34</v>
      </c>
      <c r="AX145" s="13" t="s">
        <v>73</v>
      </c>
      <c r="AY145" s="203" t="s">
        <v>153</v>
      </c>
    </row>
    <row r="146" spans="2:51" s="13" customFormat="1" ht="11.25">
      <c r="B146" s="192"/>
      <c r="C146" s="193"/>
      <c r="D146" s="194" t="s">
        <v>165</v>
      </c>
      <c r="E146" s="195" t="s">
        <v>19</v>
      </c>
      <c r="F146" s="196" t="s">
        <v>812</v>
      </c>
      <c r="G146" s="193"/>
      <c r="H146" s="197">
        <v>0.935</v>
      </c>
      <c r="I146" s="198"/>
      <c r="J146" s="193"/>
      <c r="K146" s="193"/>
      <c r="L146" s="199"/>
      <c r="M146" s="200"/>
      <c r="N146" s="201"/>
      <c r="O146" s="201"/>
      <c r="P146" s="201"/>
      <c r="Q146" s="201"/>
      <c r="R146" s="201"/>
      <c r="S146" s="201"/>
      <c r="T146" s="202"/>
      <c r="AT146" s="203" t="s">
        <v>165</v>
      </c>
      <c r="AU146" s="203" t="s">
        <v>83</v>
      </c>
      <c r="AV146" s="13" t="s">
        <v>83</v>
      </c>
      <c r="AW146" s="13" t="s">
        <v>34</v>
      </c>
      <c r="AX146" s="13" t="s">
        <v>73</v>
      </c>
      <c r="AY146" s="203" t="s">
        <v>153</v>
      </c>
    </row>
    <row r="147" spans="2:51" s="14" customFormat="1" ht="11.25">
      <c r="B147" s="204"/>
      <c r="C147" s="205"/>
      <c r="D147" s="194" t="s">
        <v>165</v>
      </c>
      <c r="E147" s="206" t="s">
        <v>19</v>
      </c>
      <c r="F147" s="207" t="s">
        <v>184</v>
      </c>
      <c r="G147" s="205"/>
      <c r="H147" s="208">
        <v>3.377</v>
      </c>
      <c r="I147" s="209"/>
      <c r="J147" s="205"/>
      <c r="K147" s="205"/>
      <c r="L147" s="210"/>
      <c r="M147" s="211"/>
      <c r="N147" s="212"/>
      <c r="O147" s="212"/>
      <c r="P147" s="212"/>
      <c r="Q147" s="212"/>
      <c r="R147" s="212"/>
      <c r="S147" s="212"/>
      <c r="T147" s="213"/>
      <c r="AT147" s="214" t="s">
        <v>165</v>
      </c>
      <c r="AU147" s="214" t="s">
        <v>83</v>
      </c>
      <c r="AV147" s="14" t="s">
        <v>161</v>
      </c>
      <c r="AW147" s="14" t="s">
        <v>34</v>
      </c>
      <c r="AX147" s="14" t="s">
        <v>81</v>
      </c>
      <c r="AY147" s="214" t="s">
        <v>153</v>
      </c>
    </row>
    <row r="148" spans="1:65" s="2" customFormat="1" ht="44.25" customHeight="1">
      <c r="A148" s="35"/>
      <c r="B148" s="36"/>
      <c r="C148" s="174" t="s">
        <v>8</v>
      </c>
      <c r="D148" s="174" t="s">
        <v>156</v>
      </c>
      <c r="E148" s="175" t="s">
        <v>229</v>
      </c>
      <c r="F148" s="176" t="s">
        <v>230</v>
      </c>
      <c r="G148" s="177" t="s">
        <v>159</v>
      </c>
      <c r="H148" s="178">
        <v>9.232</v>
      </c>
      <c r="I148" s="179"/>
      <c r="J148" s="180">
        <f>ROUND(I148*H148,2)</f>
        <v>0</v>
      </c>
      <c r="K148" s="176" t="s">
        <v>160</v>
      </c>
      <c r="L148" s="40"/>
      <c r="M148" s="181" t="s">
        <v>19</v>
      </c>
      <c r="N148" s="182" t="s">
        <v>44</v>
      </c>
      <c r="O148" s="65"/>
      <c r="P148" s="183">
        <f>O148*H148</f>
        <v>0</v>
      </c>
      <c r="Q148" s="183">
        <v>0</v>
      </c>
      <c r="R148" s="183">
        <f>Q148*H148</f>
        <v>0</v>
      </c>
      <c r="S148" s="183">
        <v>0.046</v>
      </c>
      <c r="T148" s="184">
        <f>S148*H148</f>
        <v>0.42467199999999994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85" t="s">
        <v>161</v>
      </c>
      <c r="AT148" s="185" t="s">
        <v>156</v>
      </c>
      <c r="AU148" s="185" t="s">
        <v>83</v>
      </c>
      <c r="AY148" s="18" t="s">
        <v>153</v>
      </c>
      <c r="BE148" s="186">
        <f>IF(N148="základní",J148,0)</f>
        <v>0</v>
      </c>
      <c r="BF148" s="186">
        <f>IF(N148="snížená",J148,0)</f>
        <v>0</v>
      </c>
      <c r="BG148" s="186">
        <f>IF(N148="zákl. přenesená",J148,0)</f>
        <v>0</v>
      </c>
      <c r="BH148" s="186">
        <f>IF(N148="sníž. přenesená",J148,0)</f>
        <v>0</v>
      </c>
      <c r="BI148" s="186">
        <f>IF(N148="nulová",J148,0)</f>
        <v>0</v>
      </c>
      <c r="BJ148" s="18" t="s">
        <v>81</v>
      </c>
      <c r="BK148" s="186">
        <f>ROUND(I148*H148,2)</f>
        <v>0</v>
      </c>
      <c r="BL148" s="18" t="s">
        <v>161</v>
      </c>
      <c r="BM148" s="185" t="s">
        <v>831</v>
      </c>
    </row>
    <row r="149" spans="1:47" s="2" customFormat="1" ht="11.25">
      <c r="A149" s="35"/>
      <c r="B149" s="36"/>
      <c r="C149" s="37"/>
      <c r="D149" s="187" t="s">
        <v>163</v>
      </c>
      <c r="E149" s="37"/>
      <c r="F149" s="188" t="s">
        <v>232</v>
      </c>
      <c r="G149" s="37"/>
      <c r="H149" s="37"/>
      <c r="I149" s="189"/>
      <c r="J149" s="37"/>
      <c r="K149" s="37"/>
      <c r="L149" s="40"/>
      <c r="M149" s="190"/>
      <c r="N149" s="191"/>
      <c r="O149" s="65"/>
      <c r="P149" s="65"/>
      <c r="Q149" s="65"/>
      <c r="R149" s="65"/>
      <c r="S149" s="65"/>
      <c r="T149" s="66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8" t="s">
        <v>163</v>
      </c>
      <c r="AU149" s="18" t="s">
        <v>83</v>
      </c>
    </row>
    <row r="150" spans="2:51" s="13" customFormat="1" ht="11.25">
      <c r="B150" s="192"/>
      <c r="C150" s="193"/>
      <c r="D150" s="194" t="s">
        <v>165</v>
      </c>
      <c r="E150" s="195" t="s">
        <v>19</v>
      </c>
      <c r="F150" s="196" t="s">
        <v>815</v>
      </c>
      <c r="G150" s="193"/>
      <c r="H150" s="197">
        <v>3.091</v>
      </c>
      <c r="I150" s="198"/>
      <c r="J150" s="193"/>
      <c r="K150" s="193"/>
      <c r="L150" s="199"/>
      <c r="M150" s="200"/>
      <c r="N150" s="201"/>
      <c r="O150" s="201"/>
      <c r="P150" s="201"/>
      <c r="Q150" s="201"/>
      <c r="R150" s="201"/>
      <c r="S150" s="201"/>
      <c r="T150" s="202"/>
      <c r="AT150" s="203" t="s">
        <v>165</v>
      </c>
      <c r="AU150" s="203" t="s">
        <v>83</v>
      </c>
      <c r="AV150" s="13" t="s">
        <v>83</v>
      </c>
      <c r="AW150" s="13" t="s">
        <v>34</v>
      </c>
      <c r="AX150" s="13" t="s">
        <v>73</v>
      </c>
      <c r="AY150" s="203" t="s">
        <v>153</v>
      </c>
    </row>
    <row r="151" spans="2:51" s="13" customFormat="1" ht="11.25">
      <c r="B151" s="192"/>
      <c r="C151" s="193"/>
      <c r="D151" s="194" t="s">
        <v>165</v>
      </c>
      <c r="E151" s="195" t="s">
        <v>19</v>
      </c>
      <c r="F151" s="196" t="s">
        <v>816</v>
      </c>
      <c r="G151" s="193"/>
      <c r="H151" s="197">
        <v>2.506</v>
      </c>
      <c r="I151" s="198"/>
      <c r="J151" s="193"/>
      <c r="K151" s="193"/>
      <c r="L151" s="199"/>
      <c r="M151" s="200"/>
      <c r="N151" s="201"/>
      <c r="O151" s="201"/>
      <c r="P151" s="201"/>
      <c r="Q151" s="201"/>
      <c r="R151" s="201"/>
      <c r="S151" s="201"/>
      <c r="T151" s="202"/>
      <c r="AT151" s="203" t="s">
        <v>165</v>
      </c>
      <c r="AU151" s="203" t="s">
        <v>83</v>
      </c>
      <c r="AV151" s="13" t="s">
        <v>83</v>
      </c>
      <c r="AW151" s="13" t="s">
        <v>34</v>
      </c>
      <c r="AX151" s="13" t="s">
        <v>73</v>
      </c>
      <c r="AY151" s="203" t="s">
        <v>153</v>
      </c>
    </row>
    <row r="152" spans="2:51" s="13" customFormat="1" ht="11.25">
      <c r="B152" s="192"/>
      <c r="C152" s="193"/>
      <c r="D152" s="194" t="s">
        <v>165</v>
      </c>
      <c r="E152" s="195" t="s">
        <v>19</v>
      </c>
      <c r="F152" s="196" t="s">
        <v>817</v>
      </c>
      <c r="G152" s="193"/>
      <c r="H152" s="197">
        <v>3.635</v>
      </c>
      <c r="I152" s="198"/>
      <c r="J152" s="193"/>
      <c r="K152" s="193"/>
      <c r="L152" s="199"/>
      <c r="M152" s="200"/>
      <c r="N152" s="201"/>
      <c r="O152" s="201"/>
      <c r="P152" s="201"/>
      <c r="Q152" s="201"/>
      <c r="R152" s="201"/>
      <c r="S152" s="201"/>
      <c r="T152" s="202"/>
      <c r="AT152" s="203" t="s">
        <v>165</v>
      </c>
      <c r="AU152" s="203" t="s">
        <v>83</v>
      </c>
      <c r="AV152" s="13" t="s">
        <v>83</v>
      </c>
      <c r="AW152" s="13" t="s">
        <v>34</v>
      </c>
      <c r="AX152" s="13" t="s">
        <v>73</v>
      </c>
      <c r="AY152" s="203" t="s">
        <v>153</v>
      </c>
    </row>
    <row r="153" spans="2:51" s="14" customFormat="1" ht="11.25">
      <c r="B153" s="204"/>
      <c r="C153" s="205"/>
      <c r="D153" s="194" t="s">
        <v>165</v>
      </c>
      <c r="E153" s="206" t="s">
        <v>19</v>
      </c>
      <c r="F153" s="207" t="s">
        <v>184</v>
      </c>
      <c r="G153" s="205"/>
      <c r="H153" s="208">
        <v>9.232</v>
      </c>
      <c r="I153" s="209"/>
      <c r="J153" s="205"/>
      <c r="K153" s="205"/>
      <c r="L153" s="210"/>
      <c r="M153" s="211"/>
      <c r="N153" s="212"/>
      <c r="O153" s="212"/>
      <c r="P153" s="212"/>
      <c r="Q153" s="212"/>
      <c r="R153" s="212"/>
      <c r="S153" s="212"/>
      <c r="T153" s="213"/>
      <c r="AT153" s="214" t="s">
        <v>165</v>
      </c>
      <c r="AU153" s="214" t="s">
        <v>83</v>
      </c>
      <c r="AV153" s="14" t="s">
        <v>161</v>
      </c>
      <c r="AW153" s="14" t="s">
        <v>34</v>
      </c>
      <c r="AX153" s="14" t="s">
        <v>81</v>
      </c>
      <c r="AY153" s="214" t="s">
        <v>153</v>
      </c>
    </row>
    <row r="154" spans="1:65" s="2" customFormat="1" ht="24.2" customHeight="1">
      <c r="A154" s="35"/>
      <c r="B154" s="36"/>
      <c r="C154" s="174" t="s">
        <v>233</v>
      </c>
      <c r="D154" s="174" t="s">
        <v>156</v>
      </c>
      <c r="E154" s="175" t="s">
        <v>234</v>
      </c>
      <c r="F154" s="176" t="s">
        <v>235</v>
      </c>
      <c r="G154" s="177" t="s">
        <v>159</v>
      </c>
      <c r="H154" s="178">
        <v>0.27</v>
      </c>
      <c r="I154" s="179"/>
      <c r="J154" s="180">
        <f>ROUND(I154*H154,2)</f>
        <v>0</v>
      </c>
      <c r="K154" s="176" t="s">
        <v>160</v>
      </c>
      <c r="L154" s="40"/>
      <c r="M154" s="181" t="s">
        <v>19</v>
      </c>
      <c r="N154" s="182" t="s">
        <v>44</v>
      </c>
      <c r="O154" s="65"/>
      <c r="P154" s="183">
        <f>O154*H154</f>
        <v>0</v>
      </c>
      <c r="Q154" s="183">
        <v>0</v>
      </c>
      <c r="R154" s="183">
        <f>Q154*H154</f>
        <v>0</v>
      </c>
      <c r="S154" s="183">
        <v>0.261</v>
      </c>
      <c r="T154" s="184">
        <f>S154*H154</f>
        <v>0.07047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85" t="s">
        <v>161</v>
      </c>
      <c r="AT154" s="185" t="s">
        <v>156</v>
      </c>
      <c r="AU154" s="185" t="s">
        <v>83</v>
      </c>
      <c r="AY154" s="18" t="s">
        <v>153</v>
      </c>
      <c r="BE154" s="186">
        <f>IF(N154="základní",J154,0)</f>
        <v>0</v>
      </c>
      <c r="BF154" s="186">
        <f>IF(N154="snížená",J154,0)</f>
        <v>0</v>
      </c>
      <c r="BG154" s="186">
        <f>IF(N154="zákl. přenesená",J154,0)</f>
        <v>0</v>
      </c>
      <c r="BH154" s="186">
        <f>IF(N154="sníž. přenesená",J154,0)</f>
        <v>0</v>
      </c>
      <c r="BI154" s="186">
        <f>IF(N154="nulová",J154,0)</f>
        <v>0</v>
      </c>
      <c r="BJ154" s="18" t="s">
        <v>81</v>
      </c>
      <c r="BK154" s="186">
        <f>ROUND(I154*H154,2)</f>
        <v>0</v>
      </c>
      <c r="BL154" s="18" t="s">
        <v>161</v>
      </c>
      <c r="BM154" s="185" t="s">
        <v>832</v>
      </c>
    </row>
    <row r="155" spans="1:47" s="2" customFormat="1" ht="11.25">
      <c r="A155" s="35"/>
      <c r="B155" s="36"/>
      <c r="C155" s="37"/>
      <c r="D155" s="187" t="s">
        <v>163</v>
      </c>
      <c r="E155" s="37"/>
      <c r="F155" s="188" t="s">
        <v>237</v>
      </c>
      <c r="G155" s="37"/>
      <c r="H155" s="37"/>
      <c r="I155" s="189"/>
      <c r="J155" s="37"/>
      <c r="K155" s="37"/>
      <c r="L155" s="40"/>
      <c r="M155" s="190"/>
      <c r="N155" s="191"/>
      <c r="O155" s="65"/>
      <c r="P155" s="65"/>
      <c r="Q155" s="65"/>
      <c r="R155" s="65"/>
      <c r="S155" s="65"/>
      <c r="T155" s="66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8" t="s">
        <v>163</v>
      </c>
      <c r="AU155" s="18" t="s">
        <v>83</v>
      </c>
    </row>
    <row r="156" spans="2:51" s="13" customFormat="1" ht="11.25">
      <c r="B156" s="192"/>
      <c r="C156" s="193"/>
      <c r="D156" s="194" t="s">
        <v>165</v>
      </c>
      <c r="E156" s="195" t="s">
        <v>19</v>
      </c>
      <c r="F156" s="196" t="s">
        <v>833</v>
      </c>
      <c r="G156" s="193"/>
      <c r="H156" s="197">
        <v>0.27</v>
      </c>
      <c r="I156" s="198"/>
      <c r="J156" s="193"/>
      <c r="K156" s="193"/>
      <c r="L156" s="199"/>
      <c r="M156" s="200"/>
      <c r="N156" s="201"/>
      <c r="O156" s="201"/>
      <c r="P156" s="201"/>
      <c r="Q156" s="201"/>
      <c r="R156" s="201"/>
      <c r="S156" s="201"/>
      <c r="T156" s="202"/>
      <c r="AT156" s="203" t="s">
        <v>165</v>
      </c>
      <c r="AU156" s="203" t="s">
        <v>83</v>
      </c>
      <c r="AV156" s="13" t="s">
        <v>83</v>
      </c>
      <c r="AW156" s="13" t="s">
        <v>34</v>
      </c>
      <c r="AX156" s="13" t="s">
        <v>81</v>
      </c>
      <c r="AY156" s="203" t="s">
        <v>153</v>
      </c>
    </row>
    <row r="157" spans="1:65" s="2" customFormat="1" ht="37.9" customHeight="1">
      <c r="A157" s="35"/>
      <c r="B157" s="36"/>
      <c r="C157" s="174" t="s">
        <v>239</v>
      </c>
      <c r="D157" s="174" t="s">
        <v>156</v>
      </c>
      <c r="E157" s="175" t="s">
        <v>240</v>
      </c>
      <c r="F157" s="176" t="s">
        <v>241</v>
      </c>
      <c r="G157" s="177" t="s">
        <v>242</v>
      </c>
      <c r="H157" s="178">
        <v>1</v>
      </c>
      <c r="I157" s="179"/>
      <c r="J157" s="180">
        <f>ROUND(I157*H157,2)</f>
        <v>0</v>
      </c>
      <c r="K157" s="176" t="s">
        <v>206</v>
      </c>
      <c r="L157" s="40"/>
      <c r="M157" s="181" t="s">
        <v>19</v>
      </c>
      <c r="N157" s="182" t="s">
        <v>44</v>
      </c>
      <c r="O157" s="65"/>
      <c r="P157" s="183">
        <f>O157*H157</f>
        <v>0</v>
      </c>
      <c r="Q157" s="183">
        <v>1E-05</v>
      </c>
      <c r="R157" s="183">
        <f>Q157*H157</f>
        <v>1E-05</v>
      </c>
      <c r="S157" s="183">
        <v>0</v>
      </c>
      <c r="T157" s="184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85" t="s">
        <v>161</v>
      </c>
      <c r="AT157" s="185" t="s">
        <v>156</v>
      </c>
      <c r="AU157" s="185" t="s">
        <v>83</v>
      </c>
      <c r="AY157" s="18" t="s">
        <v>153</v>
      </c>
      <c r="BE157" s="186">
        <f>IF(N157="základní",J157,0)</f>
        <v>0</v>
      </c>
      <c r="BF157" s="186">
        <f>IF(N157="snížená",J157,0)</f>
        <v>0</v>
      </c>
      <c r="BG157" s="186">
        <f>IF(N157="zákl. přenesená",J157,0)</f>
        <v>0</v>
      </c>
      <c r="BH157" s="186">
        <f>IF(N157="sníž. přenesená",J157,0)</f>
        <v>0</v>
      </c>
      <c r="BI157" s="186">
        <f>IF(N157="nulová",J157,0)</f>
        <v>0</v>
      </c>
      <c r="BJ157" s="18" t="s">
        <v>81</v>
      </c>
      <c r="BK157" s="186">
        <f>ROUND(I157*H157,2)</f>
        <v>0</v>
      </c>
      <c r="BL157" s="18" t="s">
        <v>161</v>
      </c>
      <c r="BM157" s="185" t="s">
        <v>834</v>
      </c>
    </row>
    <row r="158" spans="2:63" s="12" customFormat="1" ht="22.9" customHeight="1">
      <c r="B158" s="158"/>
      <c r="C158" s="159"/>
      <c r="D158" s="160" t="s">
        <v>72</v>
      </c>
      <c r="E158" s="172" t="s">
        <v>244</v>
      </c>
      <c r="F158" s="172" t="s">
        <v>245</v>
      </c>
      <c r="G158" s="159"/>
      <c r="H158" s="159"/>
      <c r="I158" s="162"/>
      <c r="J158" s="173">
        <f>BK158</f>
        <v>0</v>
      </c>
      <c r="K158" s="159"/>
      <c r="L158" s="164"/>
      <c r="M158" s="165"/>
      <c r="N158" s="166"/>
      <c r="O158" s="166"/>
      <c r="P158" s="167">
        <f>SUM(P159:P170)</f>
        <v>0</v>
      </c>
      <c r="Q158" s="166"/>
      <c r="R158" s="167">
        <f>SUM(R159:R170)</f>
        <v>0</v>
      </c>
      <c r="S158" s="166"/>
      <c r="T158" s="168">
        <f>SUM(T159:T170)</f>
        <v>0</v>
      </c>
      <c r="AR158" s="169" t="s">
        <v>81</v>
      </c>
      <c r="AT158" s="170" t="s">
        <v>72</v>
      </c>
      <c r="AU158" s="170" t="s">
        <v>81</v>
      </c>
      <c r="AY158" s="169" t="s">
        <v>153</v>
      </c>
      <c r="BK158" s="171">
        <f>SUM(BK159:BK170)</f>
        <v>0</v>
      </c>
    </row>
    <row r="159" spans="1:65" s="2" customFormat="1" ht="37.9" customHeight="1">
      <c r="A159" s="35"/>
      <c r="B159" s="36"/>
      <c r="C159" s="174" t="s">
        <v>246</v>
      </c>
      <c r="D159" s="174" t="s">
        <v>156</v>
      </c>
      <c r="E159" s="175" t="s">
        <v>791</v>
      </c>
      <c r="F159" s="176" t="s">
        <v>792</v>
      </c>
      <c r="G159" s="177" t="s">
        <v>249</v>
      </c>
      <c r="H159" s="178">
        <v>2.41</v>
      </c>
      <c r="I159" s="179"/>
      <c r="J159" s="180">
        <f>ROUND(I159*H159,2)</f>
        <v>0</v>
      </c>
      <c r="K159" s="176" t="s">
        <v>160</v>
      </c>
      <c r="L159" s="40"/>
      <c r="M159" s="181" t="s">
        <v>19</v>
      </c>
      <c r="N159" s="182" t="s">
        <v>44</v>
      </c>
      <c r="O159" s="65"/>
      <c r="P159" s="183">
        <f>O159*H159</f>
        <v>0</v>
      </c>
      <c r="Q159" s="183">
        <v>0</v>
      </c>
      <c r="R159" s="183">
        <f>Q159*H159</f>
        <v>0</v>
      </c>
      <c r="S159" s="183">
        <v>0</v>
      </c>
      <c r="T159" s="184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85" t="s">
        <v>161</v>
      </c>
      <c r="AT159" s="185" t="s">
        <v>156</v>
      </c>
      <c r="AU159" s="185" t="s">
        <v>83</v>
      </c>
      <c r="AY159" s="18" t="s">
        <v>153</v>
      </c>
      <c r="BE159" s="186">
        <f>IF(N159="základní",J159,0)</f>
        <v>0</v>
      </c>
      <c r="BF159" s="186">
        <f>IF(N159="snížená",J159,0)</f>
        <v>0</v>
      </c>
      <c r="BG159" s="186">
        <f>IF(N159="zákl. přenesená",J159,0)</f>
        <v>0</v>
      </c>
      <c r="BH159" s="186">
        <f>IF(N159="sníž. přenesená",J159,0)</f>
        <v>0</v>
      </c>
      <c r="BI159" s="186">
        <f>IF(N159="nulová",J159,0)</f>
        <v>0</v>
      </c>
      <c r="BJ159" s="18" t="s">
        <v>81</v>
      </c>
      <c r="BK159" s="186">
        <f>ROUND(I159*H159,2)</f>
        <v>0</v>
      </c>
      <c r="BL159" s="18" t="s">
        <v>161</v>
      </c>
      <c r="BM159" s="185" t="s">
        <v>994</v>
      </c>
    </row>
    <row r="160" spans="1:47" s="2" customFormat="1" ht="11.25">
      <c r="A160" s="35"/>
      <c r="B160" s="36"/>
      <c r="C160" s="37"/>
      <c r="D160" s="187" t="s">
        <v>163</v>
      </c>
      <c r="E160" s="37"/>
      <c r="F160" s="188" t="s">
        <v>794</v>
      </c>
      <c r="G160" s="37"/>
      <c r="H160" s="37"/>
      <c r="I160" s="189"/>
      <c r="J160" s="37"/>
      <c r="K160" s="37"/>
      <c r="L160" s="40"/>
      <c r="M160" s="190"/>
      <c r="N160" s="191"/>
      <c r="O160" s="65"/>
      <c r="P160" s="65"/>
      <c r="Q160" s="65"/>
      <c r="R160" s="65"/>
      <c r="S160" s="65"/>
      <c r="T160" s="66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8" t="s">
        <v>163</v>
      </c>
      <c r="AU160" s="18" t="s">
        <v>83</v>
      </c>
    </row>
    <row r="161" spans="1:65" s="2" customFormat="1" ht="33" customHeight="1">
      <c r="A161" s="35"/>
      <c r="B161" s="36"/>
      <c r="C161" s="174" t="s">
        <v>212</v>
      </c>
      <c r="D161" s="174" t="s">
        <v>156</v>
      </c>
      <c r="E161" s="175" t="s">
        <v>252</v>
      </c>
      <c r="F161" s="176" t="s">
        <v>253</v>
      </c>
      <c r="G161" s="177" t="s">
        <v>249</v>
      </c>
      <c r="H161" s="178">
        <v>2.41</v>
      </c>
      <c r="I161" s="179"/>
      <c r="J161" s="180">
        <f>ROUND(I161*H161,2)</f>
        <v>0</v>
      </c>
      <c r="K161" s="176" t="s">
        <v>160</v>
      </c>
      <c r="L161" s="40"/>
      <c r="M161" s="181" t="s">
        <v>19</v>
      </c>
      <c r="N161" s="182" t="s">
        <v>44</v>
      </c>
      <c r="O161" s="65"/>
      <c r="P161" s="183">
        <f>O161*H161</f>
        <v>0</v>
      </c>
      <c r="Q161" s="183">
        <v>0</v>
      </c>
      <c r="R161" s="183">
        <f>Q161*H161</f>
        <v>0</v>
      </c>
      <c r="S161" s="183">
        <v>0</v>
      </c>
      <c r="T161" s="184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85" t="s">
        <v>161</v>
      </c>
      <c r="AT161" s="185" t="s">
        <v>156</v>
      </c>
      <c r="AU161" s="185" t="s">
        <v>83</v>
      </c>
      <c r="AY161" s="18" t="s">
        <v>153</v>
      </c>
      <c r="BE161" s="186">
        <f>IF(N161="základní",J161,0)</f>
        <v>0</v>
      </c>
      <c r="BF161" s="186">
        <f>IF(N161="snížená",J161,0)</f>
        <v>0</v>
      </c>
      <c r="BG161" s="186">
        <f>IF(N161="zákl. přenesená",J161,0)</f>
        <v>0</v>
      </c>
      <c r="BH161" s="186">
        <f>IF(N161="sníž. přenesená",J161,0)</f>
        <v>0</v>
      </c>
      <c r="BI161" s="186">
        <f>IF(N161="nulová",J161,0)</f>
        <v>0</v>
      </c>
      <c r="BJ161" s="18" t="s">
        <v>81</v>
      </c>
      <c r="BK161" s="186">
        <f>ROUND(I161*H161,2)</f>
        <v>0</v>
      </c>
      <c r="BL161" s="18" t="s">
        <v>161</v>
      </c>
      <c r="BM161" s="185" t="s">
        <v>836</v>
      </c>
    </row>
    <row r="162" spans="1:47" s="2" customFormat="1" ht="11.25">
      <c r="A162" s="35"/>
      <c r="B162" s="36"/>
      <c r="C162" s="37"/>
      <c r="D162" s="187" t="s">
        <v>163</v>
      </c>
      <c r="E162" s="37"/>
      <c r="F162" s="188" t="s">
        <v>255</v>
      </c>
      <c r="G162" s="37"/>
      <c r="H162" s="37"/>
      <c r="I162" s="189"/>
      <c r="J162" s="37"/>
      <c r="K162" s="37"/>
      <c r="L162" s="40"/>
      <c r="M162" s="190"/>
      <c r="N162" s="191"/>
      <c r="O162" s="65"/>
      <c r="P162" s="65"/>
      <c r="Q162" s="65"/>
      <c r="R162" s="65"/>
      <c r="S162" s="65"/>
      <c r="T162" s="66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8" t="s">
        <v>163</v>
      </c>
      <c r="AU162" s="18" t="s">
        <v>83</v>
      </c>
    </row>
    <row r="163" spans="1:65" s="2" customFormat="1" ht="44.25" customHeight="1">
      <c r="A163" s="35"/>
      <c r="B163" s="36"/>
      <c r="C163" s="174" t="s">
        <v>256</v>
      </c>
      <c r="D163" s="174" t="s">
        <v>156</v>
      </c>
      <c r="E163" s="175" t="s">
        <v>257</v>
      </c>
      <c r="F163" s="176" t="s">
        <v>258</v>
      </c>
      <c r="G163" s="177" t="s">
        <v>249</v>
      </c>
      <c r="H163" s="178">
        <v>45.79</v>
      </c>
      <c r="I163" s="179"/>
      <c r="J163" s="180">
        <f>ROUND(I163*H163,2)</f>
        <v>0</v>
      </c>
      <c r="K163" s="176" t="s">
        <v>160</v>
      </c>
      <c r="L163" s="40"/>
      <c r="M163" s="181" t="s">
        <v>19</v>
      </c>
      <c r="N163" s="182" t="s">
        <v>44</v>
      </c>
      <c r="O163" s="65"/>
      <c r="P163" s="183">
        <f>O163*H163</f>
        <v>0</v>
      </c>
      <c r="Q163" s="183">
        <v>0</v>
      </c>
      <c r="R163" s="183">
        <f>Q163*H163</f>
        <v>0</v>
      </c>
      <c r="S163" s="183">
        <v>0</v>
      </c>
      <c r="T163" s="184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85" t="s">
        <v>161</v>
      </c>
      <c r="AT163" s="185" t="s">
        <v>156</v>
      </c>
      <c r="AU163" s="185" t="s">
        <v>83</v>
      </c>
      <c r="AY163" s="18" t="s">
        <v>153</v>
      </c>
      <c r="BE163" s="186">
        <f>IF(N163="základní",J163,0)</f>
        <v>0</v>
      </c>
      <c r="BF163" s="186">
        <f>IF(N163="snížená",J163,0)</f>
        <v>0</v>
      </c>
      <c r="BG163" s="186">
        <f>IF(N163="zákl. přenesená",J163,0)</f>
        <v>0</v>
      </c>
      <c r="BH163" s="186">
        <f>IF(N163="sníž. přenesená",J163,0)</f>
        <v>0</v>
      </c>
      <c r="BI163" s="186">
        <f>IF(N163="nulová",J163,0)</f>
        <v>0</v>
      </c>
      <c r="BJ163" s="18" t="s">
        <v>81</v>
      </c>
      <c r="BK163" s="186">
        <f>ROUND(I163*H163,2)</f>
        <v>0</v>
      </c>
      <c r="BL163" s="18" t="s">
        <v>161</v>
      </c>
      <c r="BM163" s="185" t="s">
        <v>837</v>
      </c>
    </row>
    <row r="164" spans="1:47" s="2" customFormat="1" ht="11.25">
      <c r="A164" s="35"/>
      <c r="B164" s="36"/>
      <c r="C164" s="37"/>
      <c r="D164" s="187" t="s">
        <v>163</v>
      </c>
      <c r="E164" s="37"/>
      <c r="F164" s="188" t="s">
        <v>260</v>
      </c>
      <c r="G164" s="37"/>
      <c r="H164" s="37"/>
      <c r="I164" s="189"/>
      <c r="J164" s="37"/>
      <c r="K164" s="37"/>
      <c r="L164" s="40"/>
      <c r="M164" s="190"/>
      <c r="N164" s="191"/>
      <c r="O164" s="65"/>
      <c r="P164" s="65"/>
      <c r="Q164" s="65"/>
      <c r="R164" s="65"/>
      <c r="S164" s="65"/>
      <c r="T164" s="66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8" t="s">
        <v>163</v>
      </c>
      <c r="AU164" s="18" t="s">
        <v>83</v>
      </c>
    </row>
    <row r="165" spans="2:51" s="13" customFormat="1" ht="11.25">
      <c r="B165" s="192"/>
      <c r="C165" s="193"/>
      <c r="D165" s="194" t="s">
        <v>165</v>
      </c>
      <c r="E165" s="195" t="s">
        <v>19</v>
      </c>
      <c r="F165" s="196" t="s">
        <v>838</v>
      </c>
      <c r="G165" s="193"/>
      <c r="H165" s="197">
        <v>45.79</v>
      </c>
      <c r="I165" s="198"/>
      <c r="J165" s="193"/>
      <c r="K165" s="193"/>
      <c r="L165" s="199"/>
      <c r="M165" s="200"/>
      <c r="N165" s="201"/>
      <c r="O165" s="201"/>
      <c r="P165" s="201"/>
      <c r="Q165" s="201"/>
      <c r="R165" s="201"/>
      <c r="S165" s="201"/>
      <c r="T165" s="202"/>
      <c r="AT165" s="203" t="s">
        <v>165</v>
      </c>
      <c r="AU165" s="203" t="s">
        <v>83</v>
      </c>
      <c r="AV165" s="13" t="s">
        <v>83</v>
      </c>
      <c r="AW165" s="13" t="s">
        <v>34</v>
      </c>
      <c r="AX165" s="13" t="s">
        <v>81</v>
      </c>
      <c r="AY165" s="203" t="s">
        <v>153</v>
      </c>
    </row>
    <row r="166" spans="1:65" s="2" customFormat="1" ht="44.25" customHeight="1">
      <c r="A166" s="35"/>
      <c r="B166" s="36"/>
      <c r="C166" s="174" t="s">
        <v>262</v>
      </c>
      <c r="D166" s="174" t="s">
        <v>156</v>
      </c>
      <c r="E166" s="175" t="s">
        <v>263</v>
      </c>
      <c r="F166" s="176" t="s">
        <v>264</v>
      </c>
      <c r="G166" s="177" t="s">
        <v>249</v>
      </c>
      <c r="H166" s="178">
        <v>1.436</v>
      </c>
      <c r="I166" s="179"/>
      <c r="J166" s="180">
        <f>ROUND(I166*H166,2)</f>
        <v>0</v>
      </c>
      <c r="K166" s="176" t="s">
        <v>160</v>
      </c>
      <c r="L166" s="40"/>
      <c r="M166" s="181" t="s">
        <v>19</v>
      </c>
      <c r="N166" s="182" t="s">
        <v>44</v>
      </c>
      <c r="O166" s="65"/>
      <c r="P166" s="183">
        <f>O166*H166</f>
        <v>0</v>
      </c>
      <c r="Q166" s="183">
        <v>0</v>
      </c>
      <c r="R166" s="183">
        <f>Q166*H166</f>
        <v>0</v>
      </c>
      <c r="S166" s="183">
        <v>0</v>
      </c>
      <c r="T166" s="184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85" t="s">
        <v>161</v>
      </c>
      <c r="AT166" s="185" t="s">
        <v>156</v>
      </c>
      <c r="AU166" s="185" t="s">
        <v>83</v>
      </c>
      <c r="AY166" s="18" t="s">
        <v>153</v>
      </c>
      <c r="BE166" s="186">
        <f>IF(N166="základní",J166,0)</f>
        <v>0</v>
      </c>
      <c r="BF166" s="186">
        <f>IF(N166="snížená",J166,0)</f>
        <v>0</v>
      </c>
      <c r="BG166" s="186">
        <f>IF(N166="zákl. přenesená",J166,0)</f>
        <v>0</v>
      </c>
      <c r="BH166" s="186">
        <f>IF(N166="sníž. přenesená",J166,0)</f>
        <v>0</v>
      </c>
      <c r="BI166" s="186">
        <f>IF(N166="nulová",J166,0)</f>
        <v>0</v>
      </c>
      <c r="BJ166" s="18" t="s">
        <v>81</v>
      </c>
      <c r="BK166" s="186">
        <f>ROUND(I166*H166,2)</f>
        <v>0</v>
      </c>
      <c r="BL166" s="18" t="s">
        <v>161</v>
      </c>
      <c r="BM166" s="185" t="s">
        <v>839</v>
      </c>
    </row>
    <row r="167" spans="1:47" s="2" customFormat="1" ht="11.25">
      <c r="A167" s="35"/>
      <c r="B167" s="36"/>
      <c r="C167" s="37"/>
      <c r="D167" s="187" t="s">
        <v>163</v>
      </c>
      <c r="E167" s="37"/>
      <c r="F167" s="188" t="s">
        <v>266</v>
      </c>
      <c r="G167" s="37"/>
      <c r="H167" s="37"/>
      <c r="I167" s="189"/>
      <c r="J167" s="37"/>
      <c r="K167" s="37"/>
      <c r="L167" s="40"/>
      <c r="M167" s="190"/>
      <c r="N167" s="191"/>
      <c r="O167" s="65"/>
      <c r="P167" s="65"/>
      <c r="Q167" s="65"/>
      <c r="R167" s="65"/>
      <c r="S167" s="65"/>
      <c r="T167" s="66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8" t="s">
        <v>163</v>
      </c>
      <c r="AU167" s="18" t="s">
        <v>83</v>
      </c>
    </row>
    <row r="168" spans="2:51" s="13" customFormat="1" ht="11.25">
      <c r="B168" s="192"/>
      <c r="C168" s="193"/>
      <c r="D168" s="194" t="s">
        <v>165</v>
      </c>
      <c r="E168" s="195" t="s">
        <v>19</v>
      </c>
      <c r="F168" s="196" t="s">
        <v>840</v>
      </c>
      <c r="G168" s="193"/>
      <c r="H168" s="197">
        <v>1.436</v>
      </c>
      <c r="I168" s="198"/>
      <c r="J168" s="193"/>
      <c r="K168" s="193"/>
      <c r="L168" s="199"/>
      <c r="M168" s="200"/>
      <c r="N168" s="201"/>
      <c r="O168" s="201"/>
      <c r="P168" s="201"/>
      <c r="Q168" s="201"/>
      <c r="R168" s="201"/>
      <c r="S168" s="201"/>
      <c r="T168" s="202"/>
      <c r="AT168" s="203" t="s">
        <v>165</v>
      </c>
      <c r="AU168" s="203" t="s">
        <v>83</v>
      </c>
      <c r="AV168" s="13" t="s">
        <v>83</v>
      </c>
      <c r="AW168" s="13" t="s">
        <v>34</v>
      </c>
      <c r="AX168" s="13" t="s">
        <v>81</v>
      </c>
      <c r="AY168" s="203" t="s">
        <v>153</v>
      </c>
    </row>
    <row r="169" spans="1:65" s="2" customFormat="1" ht="44.25" customHeight="1">
      <c r="A169" s="35"/>
      <c r="B169" s="36"/>
      <c r="C169" s="174" t="s">
        <v>268</v>
      </c>
      <c r="D169" s="174" t="s">
        <v>156</v>
      </c>
      <c r="E169" s="175" t="s">
        <v>269</v>
      </c>
      <c r="F169" s="176" t="s">
        <v>270</v>
      </c>
      <c r="G169" s="177" t="s">
        <v>249</v>
      </c>
      <c r="H169" s="178">
        <v>0.974</v>
      </c>
      <c r="I169" s="179"/>
      <c r="J169" s="180">
        <f>ROUND(I169*H169,2)</f>
        <v>0</v>
      </c>
      <c r="K169" s="176" t="s">
        <v>160</v>
      </c>
      <c r="L169" s="40"/>
      <c r="M169" s="181" t="s">
        <v>19</v>
      </c>
      <c r="N169" s="182" t="s">
        <v>44</v>
      </c>
      <c r="O169" s="65"/>
      <c r="P169" s="183">
        <f>O169*H169</f>
        <v>0</v>
      </c>
      <c r="Q169" s="183">
        <v>0</v>
      </c>
      <c r="R169" s="183">
        <f>Q169*H169</f>
        <v>0</v>
      </c>
      <c r="S169" s="183">
        <v>0</v>
      </c>
      <c r="T169" s="184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85" t="s">
        <v>161</v>
      </c>
      <c r="AT169" s="185" t="s">
        <v>156</v>
      </c>
      <c r="AU169" s="185" t="s">
        <v>83</v>
      </c>
      <c r="AY169" s="18" t="s">
        <v>153</v>
      </c>
      <c r="BE169" s="186">
        <f>IF(N169="základní",J169,0)</f>
        <v>0</v>
      </c>
      <c r="BF169" s="186">
        <f>IF(N169="snížená",J169,0)</f>
        <v>0</v>
      </c>
      <c r="BG169" s="186">
        <f>IF(N169="zákl. přenesená",J169,0)</f>
        <v>0</v>
      </c>
      <c r="BH169" s="186">
        <f>IF(N169="sníž. přenesená",J169,0)</f>
        <v>0</v>
      </c>
      <c r="BI169" s="186">
        <f>IF(N169="nulová",J169,0)</f>
        <v>0</v>
      </c>
      <c r="BJ169" s="18" t="s">
        <v>81</v>
      </c>
      <c r="BK169" s="186">
        <f>ROUND(I169*H169,2)</f>
        <v>0</v>
      </c>
      <c r="BL169" s="18" t="s">
        <v>161</v>
      </c>
      <c r="BM169" s="185" t="s">
        <v>841</v>
      </c>
    </row>
    <row r="170" spans="1:47" s="2" customFormat="1" ht="11.25">
      <c r="A170" s="35"/>
      <c r="B170" s="36"/>
      <c r="C170" s="37"/>
      <c r="D170" s="187" t="s">
        <v>163</v>
      </c>
      <c r="E170" s="37"/>
      <c r="F170" s="188" t="s">
        <v>272</v>
      </c>
      <c r="G170" s="37"/>
      <c r="H170" s="37"/>
      <c r="I170" s="189"/>
      <c r="J170" s="37"/>
      <c r="K170" s="37"/>
      <c r="L170" s="40"/>
      <c r="M170" s="190"/>
      <c r="N170" s="191"/>
      <c r="O170" s="65"/>
      <c r="P170" s="65"/>
      <c r="Q170" s="65"/>
      <c r="R170" s="65"/>
      <c r="S170" s="65"/>
      <c r="T170" s="66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8" t="s">
        <v>163</v>
      </c>
      <c r="AU170" s="18" t="s">
        <v>83</v>
      </c>
    </row>
    <row r="171" spans="2:63" s="12" customFormat="1" ht="25.9" customHeight="1">
      <c r="B171" s="158"/>
      <c r="C171" s="159"/>
      <c r="D171" s="160" t="s">
        <v>72</v>
      </c>
      <c r="E171" s="161" t="s">
        <v>273</v>
      </c>
      <c r="F171" s="161" t="s">
        <v>274</v>
      </c>
      <c r="G171" s="159"/>
      <c r="H171" s="159"/>
      <c r="I171" s="162"/>
      <c r="J171" s="163">
        <f>BK171</f>
        <v>0</v>
      </c>
      <c r="K171" s="159"/>
      <c r="L171" s="164"/>
      <c r="M171" s="165"/>
      <c r="N171" s="166"/>
      <c r="O171" s="166"/>
      <c r="P171" s="167">
        <f>P172+P195+P205+P219+P254+P284+P294+P300+P318+P326+P340+P347+P368+P378</f>
        <v>0</v>
      </c>
      <c r="Q171" s="166"/>
      <c r="R171" s="167">
        <f>R172+R195+R205+R219+R254+R284+R294+R300+R318+R326+R340+R347+R368+R378</f>
        <v>1.0240755186</v>
      </c>
      <c r="S171" s="166"/>
      <c r="T171" s="168">
        <f>T172+T195+T205+T219+T254+T284+T294+T300+T318+T326+T340+T347+T368+T378</f>
        <v>0.142578</v>
      </c>
      <c r="AR171" s="169" t="s">
        <v>83</v>
      </c>
      <c r="AT171" s="170" t="s">
        <v>72</v>
      </c>
      <c r="AU171" s="170" t="s">
        <v>73</v>
      </c>
      <c r="AY171" s="169" t="s">
        <v>153</v>
      </c>
      <c r="BK171" s="171">
        <f>BK172+BK195+BK205+BK219+BK254+BK284+BK294+BK300+BK318+BK326+BK340+BK347+BK368+BK378</f>
        <v>0</v>
      </c>
    </row>
    <row r="172" spans="2:63" s="12" customFormat="1" ht="22.9" customHeight="1">
      <c r="B172" s="158"/>
      <c r="C172" s="159"/>
      <c r="D172" s="160" t="s">
        <v>72</v>
      </c>
      <c r="E172" s="172" t="s">
        <v>275</v>
      </c>
      <c r="F172" s="172" t="s">
        <v>276</v>
      </c>
      <c r="G172" s="159"/>
      <c r="H172" s="159"/>
      <c r="I172" s="162"/>
      <c r="J172" s="173">
        <f>BK172</f>
        <v>0</v>
      </c>
      <c r="K172" s="159"/>
      <c r="L172" s="164"/>
      <c r="M172" s="165"/>
      <c r="N172" s="166"/>
      <c r="O172" s="166"/>
      <c r="P172" s="167">
        <f>SUM(P173:P194)</f>
        <v>0</v>
      </c>
      <c r="Q172" s="166"/>
      <c r="R172" s="167">
        <f>SUM(R173:R194)</f>
        <v>0.006656</v>
      </c>
      <c r="S172" s="166"/>
      <c r="T172" s="168">
        <f>SUM(T173:T194)</f>
        <v>0.013508</v>
      </c>
      <c r="AR172" s="169" t="s">
        <v>83</v>
      </c>
      <c r="AT172" s="170" t="s">
        <v>72</v>
      </c>
      <c r="AU172" s="170" t="s">
        <v>81</v>
      </c>
      <c r="AY172" s="169" t="s">
        <v>153</v>
      </c>
      <c r="BK172" s="171">
        <f>SUM(BK173:BK194)</f>
        <v>0</v>
      </c>
    </row>
    <row r="173" spans="1:65" s="2" customFormat="1" ht="24.2" customHeight="1">
      <c r="A173" s="35"/>
      <c r="B173" s="36"/>
      <c r="C173" s="174" t="s">
        <v>277</v>
      </c>
      <c r="D173" s="174" t="s">
        <v>156</v>
      </c>
      <c r="E173" s="175" t="s">
        <v>278</v>
      </c>
      <c r="F173" s="176" t="s">
        <v>279</v>
      </c>
      <c r="G173" s="177" t="s">
        <v>159</v>
      </c>
      <c r="H173" s="178">
        <v>3.377</v>
      </c>
      <c r="I173" s="179"/>
      <c r="J173" s="180">
        <f>ROUND(I173*H173,2)</f>
        <v>0</v>
      </c>
      <c r="K173" s="176" t="s">
        <v>160</v>
      </c>
      <c r="L173" s="40"/>
      <c r="M173" s="181" t="s">
        <v>19</v>
      </c>
      <c r="N173" s="182" t="s">
        <v>44</v>
      </c>
      <c r="O173" s="65"/>
      <c r="P173" s="183">
        <f>O173*H173</f>
        <v>0</v>
      </c>
      <c r="Q173" s="183">
        <v>0</v>
      </c>
      <c r="R173" s="183">
        <f>Q173*H173</f>
        <v>0</v>
      </c>
      <c r="S173" s="183">
        <v>0.004</v>
      </c>
      <c r="T173" s="184">
        <f>S173*H173</f>
        <v>0.013508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85" t="s">
        <v>212</v>
      </c>
      <c r="AT173" s="185" t="s">
        <v>156</v>
      </c>
      <c r="AU173" s="185" t="s">
        <v>83</v>
      </c>
      <c r="AY173" s="18" t="s">
        <v>153</v>
      </c>
      <c r="BE173" s="186">
        <f>IF(N173="základní",J173,0)</f>
        <v>0</v>
      </c>
      <c r="BF173" s="186">
        <f>IF(N173="snížená",J173,0)</f>
        <v>0</v>
      </c>
      <c r="BG173" s="186">
        <f>IF(N173="zákl. přenesená",J173,0)</f>
        <v>0</v>
      </c>
      <c r="BH173" s="186">
        <f>IF(N173="sníž. přenesená",J173,0)</f>
        <v>0</v>
      </c>
      <c r="BI173" s="186">
        <f>IF(N173="nulová",J173,0)</f>
        <v>0</v>
      </c>
      <c r="BJ173" s="18" t="s">
        <v>81</v>
      </c>
      <c r="BK173" s="186">
        <f>ROUND(I173*H173,2)</f>
        <v>0</v>
      </c>
      <c r="BL173" s="18" t="s">
        <v>212</v>
      </c>
      <c r="BM173" s="185" t="s">
        <v>842</v>
      </c>
    </row>
    <row r="174" spans="1:47" s="2" customFormat="1" ht="11.25">
      <c r="A174" s="35"/>
      <c r="B174" s="36"/>
      <c r="C174" s="37"/>
      <c r="D174" s="187" t="s">
        <v>163</v>
      </c>
      <c r="E174" s="37"/>
      <c r="F174" s="188" t="s">
        <v>281</v>
      </c>
      <c r="G174" s="37"/>
      <c r="H174" s="37"/>
      <c r="I174" s="189"/>
      <c r="J174" s="37"/>
      <c r="K174" s="37"/>
      <c r="L174" s="40"/>
      <c r="M174" s="190"/>
      <c r="N174" s="191"/>
      <c r="O174" s="65"/>
      <c r="P174" s="65"/>
      <c r="Q174" s="65"/>
      <c r="R174" s="65"/>
      <c r="S174" s="65"/>
      <c r="T174" s="66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8" t="s">
        <v>163</v>
      </c>
      <c r="AU174" s="18" t="s">
        <v>83</v>
      </c>
    </row>
    <row r="175" spans="2:51" s="13" customFormat="1" ht="11.25">
      <c r="B175" s="192"/>
      <c r="C175" s="193"/>
      <c r="D175" s="194" t="s">
        <v>165</v>
      </c>
      <c r="E175" s="195" t="s">
        <v>19</v>
      </c>
      <c r="F175" s="196" t="s">
        <v>810</v>
      </c>
      <c r="G175" s="193"/>
      <c r="H175" s="197">
        <v>1.164</v>
      </c>
      <c r="I175" s="198"/>
      <c r="J175" s="193"/>
      <c r="K175" s="193"/>
      <c r="L175" s="199"/>
      <c r="M175" s="200"/>
      <c r="N175" s="201"/>
      <c r="O175" s="201"/>
      <c r="P175" s="201"/>
      <c r="Q175" s="201"/>
      <c r="R175" s="201"/>
      <c r="S175" s="201"/>
      <c r="T175" s="202"/>
      <c r="AT175" s="203" t="s">
        <v>165</v>
      </c>
      <c r="AU175" s="203" t="s">
        <v>83</v>
      </c>
      <c r="AV175" s="13" t="s">
        <v>83</v>
      </c>
      <c r="AW175" s="13" t="s">
        <v>34</v>
      </c>
      <c r="AX175" s="13" t="s">
        <v>73</v>
      </c>
      <c r="AY175" s="203" t="s">
        <v>153</v>
      </c>
    </row>
    <row r="176" spans="2:51" s="13" customFormat="1" ht="11.25">
      <c r="B176" s="192"/>
      <c r="C176" s="193"/>
      <c r="D176" s="194" t="s">
        <v>165</v>
      </c>
      <c r="E176" s="195" t="s">
        <v>19</v>
      </c>
      <c r="F176" s="196" t="s">
        <v>811</v>
      </c>
      <c r="G176" s="193"/>
      <c r="H176" s="197">
        <v>1.278</v>
      </c>
      <c r="I176" s="198"/>
      <c r="J176" s="193"/>
      <c r="K176" s="193"/>
      <c r="L176" s="199"/>
      <c r="M176" s="200"/>
      <c r="N176" s="201"/>
      <c r="O176" s="201"/>
      <c r="P176" s="201"/>
      <c r="Q176" s="201"/>
      <c r="R176" s="201"/>
      <c r="S176" s="201"/>
      <c r="T176" s="202"/>
      <c r="AT176" s="203" t="s">
        <v>165</v>
      </c>
      <c r="AU176" s="203" t="s">
        <v>83</v>
      </c>
      <c r="AV176" s="13" t="s">
        <v>83</v>
      </c>
      <c r="AW176" s="13" t="s">
        <v>34</v>
      </c>
      <c r="AX176" s="13" t="s">
        <v>73</v>
      </c>
      <c r="AY176" s="203" t="s">
        <v>153</v>
      </c>
    </row>
    <row r="177" spans="2:51" s="13" customFormat="1" ht="11.25">
      <c r="B177" s="192"/>
      <c r="C177" s="193"/>
      <c r="D177" s="194" t="s">
        <v>165</v>
      </c>
      <c r="E177" s="195" t="s">
        <v>19</v>
      </c>
      <c r="F177" s="196" t="s">
        <v>812</v>
      </c>
      <c r="G177" s="193"/>
      <c r="H177" s="197">
        <v>0.935</v>
      </c>
      <c r="I177" s="198"/>
      <c r="J177" s="193"/>
      <c r="K177" s="193"/>
      <c r="L177" s="199"/>
      <c r="M177" s="200"/>
      <c r="N177" s="201"/>
      <c r="O177" s="201"/>
      <c r="P177" s="201"/>
      <c r="Q177" s="201"/>
      <c r="R177" s="201"/>
      <c r="S177" s="201"/>
      <c r="T177" s="202"/>
      <c r="AT177" s="203" t="s">
        <v>165</v>
      </c>
      <c r="AU177" s="203" t="s">
        <v>83</v>
      </c>
      <c r="AV177" s="13" t="s">
        <v>83</v>
      </c>
      <c r="AW177" s="13" t="s">
        <v>34</v>
      </c>
      <c r="AX177" s="13" t="s">
        <v>73</v>
      </c>
      <c r="AY177" s="203" t="s">
        <v>153</v>
      </c>
    </row>
    <row r="178" spans="2:51" s="14" customFormat="1" ht="11.25">
      <c r="B178" s="204"/>
      <c r="C178" s="205"/>
      <c r="D178" s="194" t="s">
        <v>165</v>
      </c>
      <c r="E178" s="206" t="s">
        <v>19</v>
      </c>
      <c r="F178" s="207" t="s">
        <v>184</v>
      </c>
      <c r="G178" s="205"/>
      <c r="H178" s="208">
        <v>3.377</v>
      </c>
      <c r="I178" s="209"/>
      <c r="J178" s="205"/>
      <c r="K178" s="205"/>
      <c r="L178" s="210"/>
      <c r="M178" s="211"/>
      <c r="N178" s="212"/>
      <c r="O178" s="212"/>
      <c r="P178" s="212"/>
      <c r="Q178" s="212"/>
      <c r="R178" s="212"/>
      <c r="S178" s="212"/>
      <c r="T178" s="213"/>
      <c r="AT178" s="214" t="s">
        <v>165</v>
      </c>
      <c r="AU178" s="214" t="s">
        <v>83</v>
      </c>
      <c r="AV178" s="14" t="s">
        <v>161</v>
      </c>
      <c r="AW178" s="14" t="s">
        <v>34</v>
      </c>
      <c r="AX178" s="14" t="s">
        <v>81</v>
      </c>
      <c r="AY178" s="214" t="s">
        <v>153</v>
      </c>
    </row>
    <row r="179" spans="1:65" s="2" customFormat="1" ht="33" customHeight="1">
      <c r="A179" s="35"/>
      <c r="B179" s="36"/>
      <c r="C179" s="174" t="s">
        <v>7</v>
      </c>
      <c r="D179" s="174" t="s">
        <v>156</v>
      </c>
      <c r="E179" s="175" t="s">
        <v>285</v>
      </c>
      <c r="F179" s="176" t="s">
        <v>286</v>
      </c>
      <c r="G179" s="177" t="s">
        <v>159</v>
      </c>
      <c r="H179" s="178">
        <v>3.377</v>
      </c>
      <c r="I179" s="179"/>
      <c r="J179" s="180">
        <f>ROUND(I179*H179,2)</f>
        <v>0</v>
      </c>
      <c r="K179" s="176" t="s">
        <v>160</v>
      </c>
      <c r="L179" s="40"/>
      <c r="M179" s="181" t="s">
        <v>19</v>
      </c>
      <c r="N179" s="182" t="s">
        <v>44</v>
      </c>
      <c r="O179" s="65"/>
      <c r="P179" s="183">
        <f>O179*H179</f>
        <v>0</v>
      </c>
      <c r="Q179" s="183">
        <v>0</v>
      </c>
      <c r="R179" s="183">
        <f>Q179*H179</f>
        <v>0</v>
      </c>
      <c r="S179" s="183">
        <v>0</v>
      </c>
      <c r="T179" s="184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85" t="s">
        <v>212</v>
      </c>
      <c r="AT179" s="185" t="s">
        <v>156</v>
      </c>
      <c r="AU179" s="185" t="s">
        <v>83</v>
      </c>
      <c r="AY179" s="18" t="s">
        <v>153</v>
      </c>
      <c r="BE179" s="186">
        <f>IF(N179="základní",J179,0)</f>
        <v>0</v>
      </c>
      <c r="BF179" s="186">
        <f>IF(N179="snížená",J179,0)</f>
        <v>0</v>
      </c>
      <c r="BG179" s="186">
        <f>IF(N179="zákl. přenesená",J179,0)</f>
        <v>0</v>
      </c>
      <c r="BH179" s="186">
        <f>IF(N179="sníž. přenesená",J179,0)</f>
        <v>0</v>
      </c>
      <c r="BI179" s="186">
        <f>IF(N179="nulová",J179,0)</f>
        <v>0</v>
      </c>
      <c r="BJ179" s="18" t="s">
        <v>81</v>
      </c>
      <c r="BK179" s="186">
        <f>ROUND(I179*H179,2)</f>
        <v>0</v>
      </c>
      <c r="BL179" s="18" t="s">
        <v>212</v>
      </c>
      <c r="BM179" s="185" t="s">
        <v>843</v>
      </c>
    </row>
    <row r="180" spans="1:47" s="2" customFormat="1" ht="11.25">
      <c r="A180" s="35"/>
      <c r="B180" s="36"/>
      <c r="C180" s="37"/>
      <c r="D180" s="187" t="s">
        <v>163</v>
      </c>
      <c r="E180" s="37"/>
      <c r="F180" s="188" t="s">
        <v>288</v>
      </c>
      <c r="G180" s="37"/>
      <c r="H180" s="37"/>
      <c r="I180" s="189"/>
      <c r="J180" s="37"/>
      <c r="K180" s="37"/>
      <c r="L180" s="40"/>
      <c r="M180" s="190"/>
      <c r="N180" s="191"/>
      <c r="O180" s="65"/>
      <c r="P180" s="65"/>
      <c r="Q180" s="65"/>
      <c r="R180" s="65"/>
      <c r="S180" s="65"/>
      <c r="T180" s="66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8" t="s">
        <v>163</v>
      </c>
      <c r="AU180" s="18" t="s">
        <v>83</v>
      </c>
    </row>
    <row r="181" spans="2:51" s="13" customFormat="1" ht="11.25">
      <c r="B181" s="192"/>
      <c r="C181" s="193"/>
      <c r="D181" s="194" t="s">
        <v>165</v>
      </c>
      <c r="E181" s="195" t="s">
        <v>19</v>
      </c>
      <c r="F181" s="196" t="s">
        <v>810</v>
      </c>
      <c r="G181" s="193"/>
      <c r="H181" s="197">
        <v>1.164</v>
      </c>
      <c r="I181" s="198"/>
      <c r="J181" s="193"/>
      <c r="K181" s="193"/>
      <c r="L181" s="199"/>
      <c r="M181" s="200"/>
      <c r="N181" s="201"/>
      <c r="O181" s="201"/>
      <c r="P181" s="201"/>
      <c r="Q181" s="201"/>
      <c r="R181" s="201"/>
      <c r="S181" s="201"/>
      <c r="T181" s="202"/>
      <c r="AT181" s="203" t="s">
        <v>165</v>
      </c>
      <c r="AU181" s="203" t="s">
        <v>83</v>
      </c>
      <c r="AV181" s="13" t="s">
        <v>83</v>
      </c>
      <c r="AW181" s="13" t="s">
        <v>34</v>
      </c>
      <c r="AX181" s="13" t="s">
        <v>73</v>
      </c>
      <c r="AY181" s="203" t="s">
        <v>153</v>
      </c>
    </row>
    <row r="182" spans="2:51" s="13" customFormat="1" ht="11.25">
      <c r="B182" s="192"/>
      <c r="C182" s="193"/>
      <c r="D182" s="194" t="s">
        <v>165</v>
      </c>
      <c r="E182" s="195" t="s">
        <v>19</v>
      </c>
      <c r="F182" s="196" t="s">
        <v>811</v>
      </c>
      <c r="G182" s="193"/>
      <c r="H182" s="197">
        <v>1.278</v>
      </c>
      <c r="I182" s="198"/>
      <c r="J182" s="193"/>
      <c r="K182" s="193"/>
      <c r="L182" s="199"/>
      <c r="M182" s="200"/>
      <c r="N182" s="201"/>
      <c r="O182" s="201"/>
      <c r="P182" s="201"/>
      <c r="Q182" s="201"/>
      <c r="R182" s="201"/>
      <c r="S182" s="201"/>
      <c r="T182" s="202"/>
      <c r="AT182" s="203" t="s">
        <v>165</v>
      </c>
      <c r="AU182" s="203" t="s">
        <v>83</v>
      </c>
      <c r="AV182" s="13" t="s">
        <v>83</v>
      </c>
      <c r="AW182" s="13" t="s">
        <v>34</v>
      </c>
      <c r="AX182" s="13" t="s">
        <v>73</v>
      </c>
      <c r="AY182" s="203" t="s">
        <v>153</v>
      </c>
    </row>
    <row r="183" spans="2:51" s="13" customFormat="1" ht="11.25">
      <c r="B183" s="192"/>
      <c r="C183" s="193"/>
      <c r="D183" s="194" t="s">
        <v>165</v>
      </c>
      <c r="E183" s="195" t="s">
        <v>19</v>
      </c>
      <c r="F183" s="196" t="s">
        <v>812</v>
      </c>
      <c r="G183" s="193"/>
      <c r="H183" s="197">
        <v>0.935</v>
      </c>
      <c r="I183" s="198"/>
      <c r="J183" s="193"/>
      <c r="K183" s="193"/>
      <c r="L183" s="199"/>
      <c r="M183" s="200"/>
      <c r="N183" s="201"/>
      <c r="O183" s="201"/>
      <c r="P183" s="201"/>
      <c r="Q183" s="201"/>
      <c r="R183" s="201"/>
      <c r="S183" s="201"/>
      <c r="T183" s="202"/>
      <c r="AT183" s="203" t="s">
        <v>165</v>
      </c>
      <c r="AU183" s="203" t="s">
        <v>83</v>
      </c>
      <c r="AV183" s="13" t="s">
        <v>83</v>
      </c>
      <c r="AW183" s="13" t="s">
        <v>34</v>
      </c>
      <c r="AX183" s="13" t="s">
        <v>73</v>
      </c>
      <c r="AY183" s="203" t="s">
        <v>153</v>
      </c>
    </row>
    <row r="184" spans="2:51" s="14" customFormat="1" ht="11.25">
      <c r="B184" s="204"/>
      <c r="C184" s="205"/>
      <c r="D184" s="194" t="s">
        <v>165</v>
      </c>
      <c r="E184" s="206" t="s">
        <v>19</v>
      </c>
      <c r="F184" s="207" t="s">
        <v>184</v>
      </c>
      <c r="G184" s="205"/>
      <c r="H184" s="208">
        <v>3.3770000000000002</v>
      </c>
      <c r="I184" s="209"/>
      <c r="J184" s="205"/>
      <c r="K184" s="205"/>
      <c r="L184" s="210"/>
      <c r="M184" s="211"/>
      <c r="N184" s="212"/>
      <c r="O184" s="212"/>
      <c r="P184" s="212"/>
      <c r="Q184" s="212"/>
      <c r="R184" s="212"/>
      <c r="S184" s="212"/>
      <c r="T184" s="213"/>
      <c r="AT184" s="214" t="s">
        <v>165</v>
      </c>
      <c r="AU184" s="214" t="s">
        <v>83</v>
      </c>
      <c r="AV184" s="14" t="s">
        <v>161</v>
      </c>
      <c r="AW184" s="14" t="s">
        <v>34</v>
      </c>
      <c r="AX184" s="14" t="s">
        <v>81</v>
      </c>
      <c r="AY184" s="214" t="s">
        <v>153</v>
      </c>
    </row>
    <row r="185" spans="1:65" s="2" customFormat="1" ht="33" customHeight="1">
      <c r="A185" s="35"/>
      <c r="B185" s="36"/>
      <c r="C185" s="174" t="s">
        <v>289</v>
      </c>
      <c r="D185" s="174" t="s">
        <v>156</v>
      </c>
      <c r="E185" s="175" t="s">
        <v>290</v>
      </c>
      <c r="F185" s="176" t="s">
        <v>291</v>
      </c>
      <c r="G185" s="177" t="s">
        <v>159</v>
      </c>
      <c r="H185" s="178">
        <v>7.716</v>
      </c>
      <c r="I185" s="179"/>
      <c r="J185" s="180">
        <f>ROUND(I185*H185,2)</f>
        <v>0</v>
      </c>
      <c r="K185" s="176" t="s">
        <v>160</v>
      </c>
      <c r="L185" s="40"/>
      <c r="M185" s="181" t="s">
        <v>19</v>
      </c>
      <c r="N185" s="182" t="s">
        <v>44</v>
      </c>
      <c r="O185" s="65"/>
      <c r="P185" s="183">
        <f>O185*H185</f>
        <v>0</v>
      </c>
      <c r="Q185" s="183">
        <v>0</v>
      </c>
      <c r="R185" s="183">
        <f>Q185*H185</f>
        <v>0</v>
      </c>
      <c r="S185" s="183">
        <v>0</v>
      </c>
      <c r="T185" s="184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85" t="s">
        <v>212</v>
      </c>
      <c r="AT185" s="185" t="s">
        <v>156</v>
      </c>
      <c r="AU185" s="185" t="s">
        <v>83</v>
      </c>
      <c r="AY185" s="18" t="s">
        <v>153</v>
      </c>
      <c r="BE185" s="186">
        <f>IF(N185="základní",J185,0)</f>
        <v>0</v>
      </c>
      <c r="BF185" s="186">
        <f>IF(N185="snížená",J185,0)</f>
        <v>0</v>
      </c>
      <c r="BG185" s="186">
        <f>IF(N185="zákl. přenesená",J185,0)</f>
        <v>0</v>
      </c>
      <c r="BH185" s="186">
        <f>IF(N185="sníž. přenesená",J185,0)</f>
        <v>0</v>
      </c>
      <c r="BI185" s="186">
        <f>IF(N185="nulová",J185,0)</f>
        <v>0</v>
      </c>
      <c r="BJ185" s="18" t="s">
        <v>81</v>
      </c>
      <c r="BK185" s="186">
        <f>ROUND(I185*H185,2)</f>
        <v>0</v>
      </c>
      <c r="BL185" s="18" t="s">
        <v>212</v>
      </c>
      <c r="BM185" s="185" t="s">
        <v>844</v>
      </c>
    </row>
    <row r="186" spans="1:47" s="2" customFormat="1" ht="11.25">
      <c r="A186" s="35"/>
      <c r="B186" s="36"/>
      <c r="C186" s="37"/>
      <c r="D186" s="187" t="s">
        <v>163</v>
      </c>
      <c r="E186" s="37"/>
      <c r="F186" s="188" t="s">
        <v>293</v>
      </c>
      <c r="G186" s="37"/>
      <c r="H186" s="37"/>
      <c r="I186" s="189"/>
      <c r="J186" s="37"/>
      <c r="K186" s="37"/>
      <c r="L186" s="40"/>
      <c r="M186" s="190"/>
      <c r="N186" s="191"/>
      <c r="O186" s="65"/>
      <c r="P186" s="65"/>
      <c r="Q186" s="65"/>
      <c r="R186" s="65"/>
      <c r="S186" s="65"/>
      <c r="T186" s="66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T186" s="18" t="s">
        <v>163</v>
      </c>
      <c r="AU186" s="18" t="s">
        <v>83</v>
      </c>
    </row>
    <row r="187" spans="2:51" s="13" customFormat="1" ht="11.25">
      <c r="B187" s="192"/>
      <c r="C187" s="193"/>
      <c r="D187" s="194" t="s">
        <v>165</v>
      </c>
      <c r="E187" s="195" t="s">
        <v>19</v>
      </c>
      <c r="F187" s="196" t="s">
        <v>845</v>
      </c>
      <c r="G187" s="193"/>
      <c r="H187" s="197">
        <v>0.918</v>
      </c>
      <c r="I187" s="198"/>
      <c r="J187" s="193"/>
      <c r="K187" s="193"/>
      <c r="L187" s="199"/>
      <c r="M187" s="200"/>
      <c r="N187" s="201"/>
      <c r="O187" s="201"/>
      <c r="P187" s="201"/>
      <c r="Q187" s="201"/>
      <c r="R187" s="201"/>
      <c r="S187" s="201"/>
      <c r="T187" s="202"/>
      <c r="AT187" s="203" t="s">
        <v>165</v>
      </c>
      <c r="AU187" s="203" t="s">
        <v>83</v>
      </c>
      <c r="AV187" s="13" t="s">
        <v>83</v>
      </c>
      <c r="AW187" s="13" t="s">
        <v>34</v>
      </c>
      <c r="AX187" s="13" t="s">
        <v>73</v>
      </c>
      <c r="AY187" s="203" t="s">
        <v>153</v>
      </c>
    </row>
    <row r="188" spans="2:51" s="13" customFormat="1" ht="11.25">
      <c r="B188" s="192"/>
      <c r="C188" s="193"/>
      <c r="D188" s="194" t="s">
        <v>165</v>
      </c>
      <c r="E188" s="195" t="s">
        <v>19</v>
      </c>
      <c r="F188" s="196" t="s">
        <v>846</v>
      </c>
      <c r="G188" s="193"/>
      <c r="H188" s="197">
        <v>5.802</v>
      </c>
      <c r="I188" s="198"/>
      <c r="J188" s="193"/>
      <c r="K188" s="193"/>
      <c r="L188" s="199"/>
      <c r="M188" s="200"/>
      <c r="N188" s="201"/>
      <c r="O188" s="201"/>
      <c r="P188" s="201"/>
      <c r="Q188" s="201"/>
      <c r="R188" s="201"/>
      <c r="S188" s="201"/>
      <c r="T188" s="202"/>
      <c r="AT188" s="203" t="s">
        <v>165</v>
      </c>
      <c r="AU188" s="203" t="s">
        <v>83</v>
      </c>
      <c r="AV188" s="13" t="s">
        <v>83</v>
      </c>
      <c r="AW188" s="13" t="s">
        <v>34</v>
      </c>
      <c r="AX188" s="13" t="s">
        <v>73</v>
      </c>
      <c r="AY188" s="203" t="s">
        <v>153</v>
      </c>
    </row>
    <row r="189" spans="2:51" s="13" customFormat="1" ht="11.25">
      <c r="B189" s="192"/>
      <c r="C189" s="193"/>
      <c r="D189" s="194" t="s">
        <v>165</v>
      </c>
      <c r="E189" s="195" t="s">
        <v>19</v>
      </c>
      <c r="F189" s="196" t="s">
        <v>847</v>
      </c>
      <c r="G189" s="193"/>
      <c r="H189" s="197">
        <v>0.996</v>
      </c>
      <c r="I189" s="198"/>
      <c r="J189" s="193"/>
      <c r="K189" s="193"/>
      <c r="L189" s="199"/>
      <c r="M189" s="200"/>
      <c r="N189" s="201"/>
      <c r="O189" s="201"/>
      <c r="P189" s="201"/>
      <c r="Q189" s="201"/>
      <c r="R189" s="201"/>
      <c r="S189" s="201"/>
      <c r="T189" s="202"/>
      <c r="AT189" s="203" t="s">
        <v>165</v>
      </c>
      <c r="AU189" s="203" t="s">
        <v>83</v>
      </c>
      <c r="AV189" s="13" t="s">
        <v>83</v>
      </c>
      <c r="AW189" s="13" t="s">
        <v>34</v>
      </c>
      <c r="AX189" s="13" t="s">
        <v>73</v>
      </c>
      <c r="AY189" s="203" t="s">
        <v>153</v>
      </c>
    </row>
    <row r="190" spans="2:51" s="14" customFormat="1" ht="11.25">
      <c r="B190" s="204"/>
      <c r="C190" s="205"/>
      <c r="D190" s="194" t="s">
        <v>165</v>
      </c>
      <c r="E190" s="206" t="s">
        <v>19</v>
      </c>
      <c r="F190" s="207" t="s">
        <v>184</v>
      </c>
      <c r="G190" s="205"/>
      <c r="H190" s="208">
        <v>7.715999999999999</v>
      </c>
      <c r="I190" s="209"/>
      <c r="J190" s="205"/>
      <c r="K190" s="205"/>
      <c r="L190" s="210"/>
      <c r="M190" s="211"/>
      <c r="N190" s="212"/>
      <c r="O190" s="212"/>
      <c r="P190" s="212"/>
      <c r="Q190" s="212"/>
      <c r="R190" s="212"/>
      <c r="S190" s="212"/>
      <c r="T190" s="213"/>
      <c r="AT190" s="214" t="s">
        <v>165</v>
      </c>
      <c r="AU190" s="214" t="s">
        <v>83</v>
      </c>
      <c r="AV190" s="14" t="s">
        <v>161</v>
      </c>
      <c r="AW190" s="14" t="s">
        <v>34</v>
      </c>
      <c r="AX190" s="14" t="s">
        <v>81</v>
      </c>
      <c r="AY190" s="214" t="s">
        <v>153</v>
      </c>
    </row>
    <row r="191" spans="1:65" s="2" customFormat="1" ht="24.2" customHeight="1">
      <c r="A191" s="35"/>
      <c r="B191" s="36"/>
      <c r="C191" s="215" t="s">
        <v>297</v>
      </c>
      <c r="D191" s="215" t="s">
        <v>298</v>
      </c>
      <c r="E191" s="216" t="s">
        <v>299</v>
      </c>
      <c r="F191" s="217" t="s">
        <v>300</v>
      </c>
      <c r="G191" s="218" t="s">
        <v>301</v>
      </c>
      <c r="H191" s="219">
        <v>6.656</v>
      </c>
      <c r="I191" s="220"/>
      <c r="J191" s="221">
        <f>ROUND(I191*H191,2)</f>
        <v>0</v>
      </c>
      <c r="K191" s="217" t="s">
        <v>160</v>
      </c>
      <c r="L191" s="222"/>
      <c r="M191" s="223" t="s">
        <v>19</v>
      </c>
      <c r="N191" s="224" t="s">
        <v>44</v>
      </c>
      <c r="O191" s="65"/>
      <c r="P191" s="183">
        <f>O191*H191</f>
        <v>0</v>
      </c>
      <c r="Q191" s="183">
        <v>0.001</v>
      </c>
      <c r="R191" s="183">
        <f>Q191*H191</f>
        <v>0.006656</v>
      </c>
      <c r="S191" s="183">
        <v>0</v>
      </c>
      <c r="T191" s="184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85" t="s">
        <v>302</v>
      </c>
      <c r="AT191" s="185" t="s">
        <v>298</v>
      </c>
      <c r="AU191" s="185" t="s">
        <v>83</v>
      </c>
      <c r="AY191" s="18" t="s">
        <v>153</v>
      </c>
      <c r="BE191" s="186">
        <f>IF(N191="základní",J191,0)</f>
        <v>0</v>
      </c>
      <c r="BF191" s="186">
        <f>IF(N191="snížená",J191,0)</f>
        <v>0</v>
      </c>
      <c r="BG191" s="186">
        <f>IF(N191="zákl. přenesená",J191,0)</f>
        <v>0</v>
      </c>
      <c r="BH191" s="186">
        <f>IF(N191="sníž. přenesená",J191,0)</f>
        <v>0</v>
      </c>
      <c r="BI191" s="186">
        <f>IF(N191="nulová",J191,0)</f>
        <v>0</v>
      </c>
      <c r="BJ191" s="18" t="s">
        <v>81</v>
      </c>
      <c r="BK191" s="186">
        <f>ROUND(I191*H191,2)</f>
        <v>0</v>
      </c>
      <c r="BL191" s="18" t="s">
        <v>212</v>
      </c>
      <c r="BM191" s="185" t="s">
        <v>848</v>
      </c>
    </row>
    <row r="192" spans="2:51" s="13" customFormat="1" ht="11.25">
      <c r="B192" s="192"/>
      <c r="C192" s="193"/>
      <c r="D192" s="194" t="s">
        <v>165</v>
      </c>
      <c r="E192" s="195" t="s">
        <v>19</v>
      </c>
      <c r="F192" s="196" t="s">
        <v>849</v>
      </c>
      <c r="G192" s="193"/>
      <c r="H192" s="197">
        <v>6.656</v>
      </c>
      <c r="I192" s="198"/>
      <c r="J192" s="193"/>
      <c r="K192" s="193"/>
      <c r="L192" s="199"/>
      <c r="M192" s="200"/>
      <c r="N192" s="201"/>
      <c r="O192" s="201"/>
      <c r="P192" s="201"/>
      <c r="Q192" s="201"/>
      <c r="R192" s="201"/>
      <c r="S192" s="201"/>
      <c r="T192" s="202"/>
      <c r="AT192" s="203" t="s">
        <v>165</v>
      </c>
      <c r="AU192" s="203" t="s">
        <v>83</v>
      </c>
      <c r="AV192" s="13" t="s">
        <v>83</v>
      </c>
      <c r="AW192" s="13" t="s">
        <v>34</v>
      </c>
      <c r="AX192" s="13" t="s">
        <v>81</v>
      </c>
      <c r="AY192" s="203" t="s">
        <v>153</v>
      </c>
    </row>
    <row r="193" spans="1:65" s="2" customFormat="1" ht="49.15" customHeight="1">
      <c r="A193" s="35"/>
      <c r="B193" s="36"/>
      <c r="C193" s="174" t="s">
        <v>305</v>
      </c>
      <c r="D193" s="174" t="s">
        <v>156</v>
      </c>
      <c r="E193" s="175" t="s">
        <v>746</v>
      </c>
      <c r="F193" s="176" t="s">
        <v>747</v>
      </c>
      <c r="G193" s="177" t="s">
        <v>249</v>
      </c>
      <c r="H193" s="178">
        <v>0.007</v>
      </c>
      <c r="I193" s="179"/>
      <c r="J193" s="180">
        <f>ROUND(I193*H193,2)</f>
        <v>0</v>
      </c>
      <c r="K193" s="176" t="s">
        <v>160</v>
      </c>
      <c r="L193" s="40"/>
      <c r="M193" s="181" t="s">
        <v>19</v>
      </c>
      <c r="N193" s="182" t="s">
        <v>44</v>
      </c>
      <c r="O193" s="65"/>
      <c r="P193" s="183">
        <f>O193*H193</f>
        <v>0</v>
      </c>
      <c r="Q193" s="183">
        <v>0</v>
      </c>
      <c r="R193" s="183">
        <f>Q193*H193</f>
        <v>0</v>
      </c>
      <c r="S193" s="183">
        <v>0</v>
      </c>
      <c r="T193" s="184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85" t="s">
        <v>212</v>
      </c>
      <c r="AT193" s="185" t="s">
        <v>156</v>
      </c>
      <c r="AU193" s="185" t="s">
        <v>83</v>
      </c>
      <c r="AY193" s="18" t="s">
        <v>153</v>
      </c>
      <c r="BE193" s="186">
        <f>IF(N193="základní",J193,0)</f>
        <v>0</v>
      </c>
      <c r="BF193" s="186">
        <f>IF(N193="snížená",J193,0)</f>
        <v>0</v>
      </c>
      <c r="BG193" s="186">
        <f>IF(N193="zákl. přenesená",J193,0)</f>
        <v>0</v>
      </c>
      <c r="BH193" s="186">
        <f>IF(N193="sníž. přenesená",J193,0)</f>
        <v>0</v>
      </c>
      <c r="BI193" s="186">
        <f>IF(N193="nulová",J193,0)</f>
        <v>0</v>
      </c>
      <c r="BJ193" s="18" t="s">
        <v>81</v>
      </c>
      <c r="BK193" s="186">
        <f>ROUND(I193*H193,2)</f>
        <v>0</v>
      </c>
      <c r="BL193" s="18" t="s">
        <v>212</v>
      </c>
      <c r="BM193" s="185" t="s">
        <v>995</v>
      </c>
    </row>
    <row r="194" spans="1:47" s="2" customFormat="1" ht="11.25">
      <c r="A194" s="35"/>
      <c r="B194" s="36"/>
      <c r="C194" s="37"/>
      <c r="D194" s="187" t="s">
        <v>163</v>
      </c>
      <c r="E194" s="37"/>
      <c r="F194" s="188" t="s">
        <v>749</v>
      </c>
      <c r="G194" s="37"/>
      <c r="H194" s="37"/>
      <c r="I194" s="189"/>
      <c r="J194" s="37"/>
      <c r="K194" s="37"/>
      <c r="L194" s="40"/>
      <c r="M194" s="190"/>
      <c r="N194" s="191"/>
      <c r="O194" s="65"/>
      <c r="P194" s="65"/>
      <c r="Q194" s="65"/>
      <c r="R194" s="65"/>
      <c r="S194" s="65"/>
      <c r="T194" s="66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18" t="s">
        <v>163</v>
      </c>
      <c r="AU194" s="18" t="s">
        <v>83</v>
      </c>
    </row>
    <row r="195" spans="2:63" s="12" customFormat="1" ht="22.9" customHeight="1">
      <c r="B195" s="158"/>
      <c r="C195" s="159"/>
      <c r="D195" s="160" t="s">
        <v>72</v>
      </c>
      <c r="E195" s="172" t="s">
        <v>310</v>
      </c>
      <c r="F195" s="172" t="s">
        <v>311</v>
      </c>
      <c r="G195" s="159"/>
      <c r="H195" s="159"/>
      <c r="I195" s="162"/>
      <c r="J195" s="173">
        <f>BK195</f>
        <v>0</v>
      </c>
      <c r="K195" s="159"/>
      <c r="L195" s="164"/>
      <c r="M195" s="165"/>
      <c r="N195" s="166"/>
      <c r="O195" s="166"/>
      <c r="P195" s="167">
        <f>SUM(P196:P204)</f>
        <v>0</v>
      </c>
      <c r="Q195" s="166"/>
      <c r="R195" s="167">
        <f>SUM(R196:R204)</f>
        <v>0.009040000000000001</v>
      </c>
      <c r="S195" s="166"/>
      <c r="T195" s="168">
        <f>SUM(T196:T204)</f>
        <v>0</v>
      </c>
      <c r="AR195" s="169" t="s">
        <v>83</v>
      </c>
      <c r="AT195" s="170" t="s">
        <v>72</v>
      </c>
      <c r="AU195" s="170" t="s">
        <v>81</v>
      </c>
      <c r="AY195" s="169" t="s">
        <v>153</v>
      </c>
      <c r="BK195" s="171">
        <f>SUM(BK196:BK204)</f>
        <v>0</v>
      </c>
    </row>
    <row r="196" spans="1:65" s="2" customFormat="1" ht="21.75" customHeight="1">
      <c r="A196" s="35"/>
      <c r="B196" s="36"/>
      <c r="C196" s="174" t="s">
        <v>312</v>
      </c>
      <c r="D196" s="174" t="s">
        <v>156</v>
      </c>
      <c r="E196" s="175" t="s">
        <v>313</v>
      </c>
      <c r="F196" s="176" t="s">
        <v>314</v>
      </c>
      <c r="G196" s="177" t="s">
        <v>205</v>
      </c>
      <c r="H196" s="178">
        <v>2</v>
      </c>
      <c r="I196" s="179"/>
      <c r="J196" s="180">
        <f>ROUND(I196*H196,2)</f>
        <v>0</v>
      </c>
      <c r="K196" s="176" t="s">
        <v>160</v>
      </c>
      <c r="L196" s="40"/>
      <c r="M196" s="181" t="s">
        <v>19</v>
      </c>
      <c r="N196" s="182" t="s">
        <v>44</v>
      </c>
      <c r="O196" s="65"/>
      <c r="P196" s="183">
        <f>O196*H196</f>
        <v>0</v>
      </c>
      <c r="Q196" s="183">
        <v>0.00071</v>
      </c>
      <c r="R196" s="183">
        <f>Q196*H196</f>
        <v>0.00142</v>
      </c>
      <c r="S196" s="183">
        <v>0</v>
      </c>
      <c r="T196" s="184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85" t="s">
        <v>212</v>
      </c>
      <c r="AT196" s="185" t="s">
        <v>156</v>
      </c>
      <c r="AU196" s="185" t="s">
        <v>83</v>
      </c>
      <c r="AY196" s="18" t="s">
        <v>153</v>
      </c>
      <c r="BE196" s="186">
        <f>IF(N196="základní",J196,0)</f>
        <v>0</v>
      </c>
      <c r="BF196" s="186">
        <f>IF(N196="snížená",J196,0)</f>
        <v>0</v>
      </c>
      <c r="BG196" s="186">
        <f>IF(N196="zákl. přenesená",J196,0)</f>
        <v>0</v>
      </c>
      <c r="BH196" s="186">
        <f>IF(N196="sníž. přenesená",J196,0)</f>
        <v>0</v>
      </c>
      <c r="BI196" s="186">
        <f>IF(N196="nulová",J196,0)</f>
        <v>0</v>
      </c>
      <c r="BJ196" s="18" t="s">
        <v>81</v>
      </c>
      <c r="BK196" s="186">
        <f>ROUND(I196*H196,2)</f>
        <v>0</v>
      </c>
      <c r="BL196" s="18" t="s">
        <v>212</v>
      </c>
      <c r="BM196" s="185" t="s">
        <v>851</v>
      </c>
    </row>
    <row r="197" spans="1:47" s="2" customFormat="1" ht="11.25">
      <c r="A197" s="35"/>
      <c r="B197" s="36"/>
      <c r="C197" s="37"/>
      <c r="D197" s="187" t="s">
        <v>163</v>
      </c>
      <c r="E197" s="37"/>
      <c r="F197" s="188" t="s">
        <v>316</v>
      </c>
      <c r="G197" s="37"/>
      <c r="H197" s="37"/>
      <c r="I197" s="189"/>
      <c r="J197" s="37"/>
      <c r="K197" s="37"/>
      <c r="L197" s="40"/>
      <c r="M197" s="190"/>
      <c r="N197" s="191"/>
      <c r="O197" s="65"/>
      <c r="P197" s="65"/>
      <c r="Q197" s="65"/>
      <c r="R197" s="65"/>
      <c r="S197" s="65"/>
      <c r="T197" s="66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T197" s="18" t="s">
        <v>163</v>
      </c>
      <c r="AU197" s="18" t="s">
        <v>83</v>
      </c>
    </row>
    <row r="198" spans="1:65" s="2" customFormat="1" ht="24.2" customHeight="1">
      <c r="A198" s="35"/>
      <c r="B198" s="36"/>
      <c r="C198" s="174" t="s">
        <v>317</v>
      </c>
      <c r="D198" s="174" t="s">
        <v>156</v>
      </c>
      <c r="E198" s="175" t="s">
        <v>318</v>
      </c>
      <c r="F198" s="176" t="s">
        <v>319</v>
      </c>
      <c r="G198" s="177" t="s">
        <v>205</v>
      </c>
      <c r="H198" s="178">
        <v>3</v>
      </c>
      <c r="I198" s="179"/>
      <c r="J198" s="180">
        <f>ROUND(I198*H198,2)</f>
        <v>0</v>
      </c>
      <c r="K198" s="176" t="s">
        <v>160</v>
      </c>
      <c r="L198" s="40"/>
      <c r="M198" s="181" t="s">
        <v>19</v>
      </c>
      <c r="N198" s="182" t="s">
        <v>44</v>
      </c>
      <c r="O198" s="65"/>
      <c r="P198" s="183">
        <f>O198*H198</f>
        <v>0</v>
      </c>
      <c r="Q198" s="183">
        <v>0.00206</v>
      </c>
      <c r="R198" s="183">
        <f>Q198*H198</f>
        <v>0.006180000000000001</v>
      </c>
      <c r="S198" s="183">
        <v>0</v>
      </c>
      <c r="T198" s="184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85" t="s">
        <v>212</v>
      </c>
      <c r="AT198" s="185" t="s">
        <v>156</v>
      </c>
      <c r="AU198" s="185" t="s">
        <v>83</v>
      </c>
      <c r="AY198" s="18" t="s">
        <v>153</v>
      </c>
      <c r="BE198" s="186">
        <f>IF(N198="základní",J198,0)</f>
        <v>0</v>
      </c>
      <c r="BF198" s="186">
        <f>IF(N198="snížená",J198,0)</f>
        <v>0</v>
      </c>
      <c r="BG198" s="186">
        <f>IF(N198="zákl. přenesená",J198,0)</f>
        <v>0</v>
      </c>
      <c r="BH198" s="186">
        <f>IF(N198="sníž. přenesená",J198,0)</f>
        <v>0</v>
      </c>
      <c r="BI198" s="186">
        <f>IF(N198="nulová",J198,0)</f>
        <v>0</v>
      </c>
      <c r="BJ198" s="18" t="s">
        <v>81</v>
      </c>
      <c r="BK198" s="186">
        <f>ROUND(I198*H198,2)</f>
        <v>0</v>
      </c>
      <c r="BL198" s="18" t="s">
        <v>212</v>
      </c>
      <c r="BM198" s="185" t="s">
        <v>852</v>
      </c>
    </row>
    <row r="199" spans="1:47" s="2" customFormat="1" ht="11.25">
      <c r="A199" s="35"/>
      <c r="B199" s="36"/>
      <c r="C199" s="37"/>
      <c r="D199" s="187" t="s">
        <v>163</v>
      </c>
      <c r="E199" s="37"/>
      <c r="F199" s="188" t="s">
        <v>321</v>
      </c>
      <c r="G199" s="37"/>
      <c r="H199" s="37"/>
      <c r="I199" s="189"/>
      <c r="J199" s="37"/>
      <c r="K199" s="37"/>
      <c r="L199" s="40"/>
      <c r="M199" s="190"/>
      <c r="N199" s="191"/>
      <c r="O199" s="65"/>
      <c r="P199" s="65"/>
      <c r="Q199" s="65"/>
      <c r="R199" s="65"/>
      <c r="S199" s="65"/>
      <c r="T199" s="66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8" t="s">
        <v>163</v>
      </c>
      <c r="AU199" s="18" t="s">
        <v>83</v>
      </c>
    </row>
    <row r="200" spans="1:65" s="2" customFormat="1" ht="21.75" customHeight="1">
      <c r="A200" s="35"/>
      <c r="B200" s="36"/>
      <c r="C200" s="174" t="s">
        <v>322</v>
      </c>
      <c r="D200" s="174" t="s">
        <v>156</v>
      </c>
      <c r="E200" s="175" t="s">
        <v>323</v>
      </c>
      <c r="F200" s="176" t="s">
        <v>324</v>
      </c>
      <c r="G200" s="177" t="s">
        <v>205</v>
      </c>
      <c r="H200" s="178">
        <v>3</v>
      </c>
      <c r="I200" s="179"/>
      <c r="J200" s="180">
        <f>ROUND(I200*H200,2)</f>
        <v>0</v>
      </c>
      <c r="K200" s="176" t="s">
        <v>160</v>
      </c>
      <c r="L200" s="40"/>
      <c r="M200" s="181" t="s">
        <v>19</v>
      </c>
      <c r="N200" s="182" t="s">
        <v>44</v>
      </c>
      <c r="O200" s="65"/>
      <c r="P200" s="183">
        <f>O200*H200</f>
        <v>0</v>
      </c>
      <c r="Q200" s="183">
        <v>0.00048</v>
      </c>
      <c r="R200" s="183">
        <f>Q200*H200</f>
        <v>0.00144</v>
      </c>
      <c r="S200" s="183">
        <v>0</v>
      </c>
      <c r="T200" s="184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85" t="s">
        <v>212</v>
      </c>
      <c r="AT200" s="185" t="s">
        <v>156</v>
      </c>
      <c r="AU200" s="185" t="s">
        <v>83</v>
      </c>
      <c r="AY200" s="18" t="s">
        <v>153</v>
      </c>
      <c r="BE200" s="186">
        <f>IF(N200="základní",J200,0)</f>
        <v>0</v>
      </c>
      <c r="BF200" s="186">
        <f>IF(N200="snížená",J200,0)</f>
        <v>0</v>
      </c>
      <c r="BG200" s="186">
        <f>IF(N200="zákl. přenesená",J200,0)</f>
        <v>0</v>
      </c>
      <c r="BH200" s="186">
        <f>IF(N200="sníž. přenesená",J200,0)</f>
        <v>0</v>
      </c>
      <c r="BI200" s="186">
        <f>IF(N200="nulová",J200,0)</f>
        <v>0</v>
      </c>
      <c r="BJ200" s="18" t="s">
        <v>81</v>
      </c>
      <c r="BK200" s="186">
        <f>ROUND(I200*H200,2)</f>
        <v>0</v>
      </c>
      <c r="BL200" s="18" t="s">
        <v>212</v>
      </c>
      <c r="BM200" s="185" t="s">
        <v>853</v>
      </c>
    </row>
    <row r="201" spans="1:47" s="2" customFormat="1" ht="11.25">
      <c r="A201" s="35"/>
      <c r="B201" s="36"/>
      <c r="C201" s="37"/>
      <c r="D201" s="187" t="s">
        <v>163</v>
      </c>
      <c r="E201" s="37"/>
      <c r="F201" s="188" t="s">
        <v>326</v>
      </c>
      <c r="G201" s="37"/>
      <c r="H201" s="37"/>
      <c r="I201" s="189"/>
      <c r="J201" s="37"/>
      <c r="K201" s="37"/>
      <c r="L201" s="40"/>
      <c r="M201" s="190"/>
      <c r="N201" s="191"/>
      <c r="O201" s="65"/>
      <c r="P201" s="65"/>
      <c r="Q201" s="65"/>
      <c r="R201" s="65"/>
      <c r="S201" s="65"/>
      <c r="T201" s="66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T201" s="18" t="s">
        <v>163</v>
      </c>
      <c r="AU201" s="18" t="s">
        <v>83</v>
      </c>
    </row>
    <row r="202" spans="1:65" s="2" customFormat="1" ht="24.2" customHeight="1">
      <c r="A202" s="35"/>
      <c r="B202" s="36"/>
      <c r="C202" s="174" t="s">
        <v>327</v>
      </c>
      <c r="D202" s="174" t="s">
        <v>156</v>
      </c>
      <c r="E202" s="175" t="s">
        <v>328</v>
      </c>
      <c r="F202" s="176" t="s">
        <v>329</v>
      </c>
      <c r="G202" s="177" t="s">
        <v>242</v>
      </c>
      <c r="H202" s="178">
        <v>2</v>
      </c>
      <c r="I202" s="179"/>
      <c r="J202" s="180">
        <f>ROUND(I202*H202,2)</f>
        <v>0</v>
      </c>
      <c r="K202" s="176" t="s">
        <v>206</v>
      </c>
      <c r="L202" s="40"/>
      <c r="M202" s="181" t="s">
        <v>19</v>
      </c>
      <c r="N202" s="182" t="s">
        <v>44</v>
      </c>
      <c r="O202" s="65"/>
      <c r="P202" s="183">
        <f>O202*H202</f>
        <v>0</v>
      </c>
      <c r="Q202" s="183">
        <v>0</v>
      </c>
      <c r="R202" s="183">
        <f>Q202*H202</f>
        <v>0</v>
      </c>
      <c r="S202" s="183">
        <v>0</v>
      </c>
      <c r="T202" s="184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85" t="s">
        <v>212</v>
      </c>
      <c r="AT202" s="185" t="s">
        <v>156</v>
      </c>
      <c r="AU202" s="185" t="s">
        <v>83</v>
      </c>
      <c r="AY202" s="18" t="s">
        <v>153</v>
      </c>
      <c r="BE202" s="186">
        <f>IF(N202="základní",J202,0)</f>
        <v>0</v>
      </c>
      <c r="BF202" s="186">
        <f>IF(N202="snížená",J202,0)</f>
        <v>0</v>
      </c>
      <c r="BG202" s="186">
        <f>IF(N202="zákl. přenesená",J202,0)</f>
        <v>0</v>
      </c>
      <c r="BH202" s="186">
        <f>IF(N202="sníž. přenesená",J202,0)</f>
        <v>0</v>
      </c>
      <c r="BI202" s="186">
        <f>IF(N202="nulová",J202,0)</f>
        <v>0</v>
      </c>
      <c r="BJ202" s="18" t="s">
        <v>81</v>
      </c>
      <c r="BK202" s="186">
        <f>ROUND(I202*H202,2)</f>
        <v>0</v>
      </c>
      <c r="BL202" s="18" t="s">
        <v>212</v>
      </c>
      <c r="BM202" s="185" t="s">
        <v>854</v>
      </c>
    </row>
    <row r="203" spans="1:65" s="2" customFormat="1" ht="49.15" customHeight="1">
      <c r="A203" s="35"/>
      <c r="B203" s="36"/>
      <c r="C203" s="174" t="s">
        <v>332</v>
      </c>
      <c r="D203" s="174" t="s">
        <v>156</v>
      </c>
      <c r="E203" s="175" t="s">
        <v>750</v>
      </c>
      <c r="F203" s="176" t="s">
        <v>751</v>
      </c>
      <c r="G203" s="177" t="s">
        <v>249</v>
      </c>
      <c r="H203" s="178">
        <v>0.009</v>
      </c>
      <c r="I203" s="179"/>
      <c r="J203" s="180">
        <f>ROUND(I203*H203,2)</f>
        <v>0</v>
      </c>
      <c r="K203" s="176" t="s">
        <v>160</v>
      </c>
      <c r="L203" s="40"/>
      <c r="M203" s="181" t="s">
        <v>19</v>
      </c>
      <c r="N203" s="182" t="s">
        <v>44</v>
      </c>
      <c r="O203" s="65"/>
      <c r="P203" s="183">
        <f>O203*H203</f>
        <v>0</v>
      </c>
      <c r="Q203" s="183">
        <v>0</v>
      </c>
      <c r="R203" s="183">
        <f>Q203*H203</f>
        <v>0</v>
      </c>
      <c r="S203" s="183">
        <v>0</v>
      </c>
      <c r="T203" s="184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85" t="s">
        <v>212</v>
      </c>
      <c r="AT203" s="185" t="s">
        <v>156</v>
      </c>
      <c r="AU203" s="185" t="s">
        <v>83</v>
      </c>
      <c r="AY203" s="18" t="s">
        <v>153</v>
      </c>
      <c r="BE203" s="186">
        <f>IF(N203="základní",J203,0)</f>
        <v>0</v>
      </c>
      <c r="BF203" s="186">
        <f>IF(N203="snížená",J203,0)</f>
        <v>0</v>
      </c>
      <c r="BG203" s="186">
        <f>IF(N203="zákl. přenesená",J203,0)</f>
        <v>0</v>
      </c>
      <c r="BH203" s="186">
        <f>IF(N203="sníž. přenesená",J203,0)</f>
        <v>0</v>
      </c>
      <c r="BI203" s="186">
        <f>IF(N203="nulová",J203,0)</f>
        <v>0</v>
      </c>
      <c r="BJ203" s="18" t="s">
        <v>81</v>
      </c>
      <c r="BK203" s="186">
        <f>ROUND(I203*H203,2)</f>
        <v>0</v>
      </c>
      <c r="BL203" s="18" t="s">
        <v>212</v>
      </c>
      <c r="BM203" s="185" t="s">
        <v>996</v>
      </c>
    </row>
    <row r="204" spans="1:47" s="2" customFormat="1" ht="11.25">
      <c r="A204" s="35"/>
      <c r="B204" s="36"/>
      <c r="C204" s="37"/>
      <c r="D204" s="187" t="s">
        <v>163</v>
      </c>
      <c r="E204" s="37"/>
      <c r="F204" s="188" t="s">
        <v>753</v>
      </c>
      <c r="G204" s="37"/>
      <c r="H204" s="37"/>
      <c r="I204" s="189"/>
      <c r="J204" s="37"/>
      <c r="K204" s="37"/>
      <c r="L204" s="40"/>
      <c r="M204" s="190"/>
      <c r="N204" s="191"/>
      <c r="O204" s="65"/>
      <c r="P204" s="65"/>
      <c r="Q204" s="65"/>
      <c r="R204" s="65"/>
      <c r="S204" s="65"/>
      <c r="T204" s="66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8" t="s">
        <v>163</v>
      </c>
      <c r="AU204" s="18" t="s">
        <v>83</v>
      </c>
    </row>
    <row r="205" spans="2:63" s="12" customFormat="1" ht="22.9" customHeight="1">
      <c r="B205" s="158"/>
      <c r="C205" s="159"/>
      <c r="D205" s="160" t="s">
        <v>72</v>
      </c>
      <c r="E205" s="172" t="s">
        <v>337</v>
      </c>
      <c r="F205" s="172" t="s">
        <v>338</v>
      </c>
      <c r="G205" s="159"/>
      <c r="H205" s="159"/>
      <c r="I205" s="162"/>
      <c r="J205" s="173">
        <f>BK205</f>
        <v>0</v>
      </c>
      <c r="K205" s="159"/>
      <c r="L205" s="164"/>
      <c r="M205" s="165"/>
      <c r="N205" s="166"/>
      <c r="O205" s="166"/>
      <c r="P205" s="167">
        <f>SUM(P206:P218)</f>
        <v>0</v>
      </c>
      <c r="Q205" s="166"/>
      <c r="R205" s="167">
        <f>SUM(R206:R218)</f>
        <v>0.013799999999999998</v>
      </c>
      <c r="S205" s="166"/>
      <c r="T205" s="168">
        <f>SUM(T206:T218)</f>
        <v>0</v>
      </c>
      <c r="AR205" s="169" t="s">
        <v>83</v>
      </c>
      <c r="AT205" s="170" t="s">
        <v>72</v>
      </c>
      <c r="AU205" s="170" t="s">
        <v>81</v>
      </c>
      <c r="AY205" s="169" t="s">
        <v>153</v>
      </c>
      <c r="BK205" s="171">
        <f>SUM(BK206:BK218)</f>
        <v>0</v>
      </c>
    </row>
    <row r="206" spans="1:65" s="2" customFormat="1" ht="33" customHeight="1">
      <c r="A206" s="35"/>
      <c r="B206" s="36"/>
      <c r="C206" s="174" t="s">
        <v>339</v>
      </c>
      <c r="D206" s="174" t="s">
        <v>156</v>
      </c>
      <c r="E206" s="175" t="s">
        <v>340</v>
      </c>
      <c r="F206" s="176" t="s">
        <v>341</v>
      </c>
      <c r="G206" s="177" t="s">
        <v>205</v>
      </c>
      <c r="H206" s="178">
        <v>5</v>
      </c>
      <c r="I206" s="179"/>
      <c r="J206" s="180">
        <f>ROUND(I206*H206,2)</f>
        <v>0</v>
      </c>
      <c r="K206" s="176" t="s">
        <v>160</v>
      </c>
      <c r="L206" s="40"/>
      <c r="M206" s="181" t="s">
        <v>19</v>
      </c>
      <c r="N206" s="182" t="s">
        <v>44</v>
      </c>
      <c r="O206" s="65"/>
      <c r="P206" s="183">
        <f>O206*H206</f>
        <v>0</v>
      </c>
      <c r="Q206" s="183">
        <v>0.00116</v>
      </c>
      <c r="R206" s="183">
        <f>Q206*H206</f>
        <v>0.0058</v>
      </c>
      <c r="S206" s="183">
        <v>0</v>
      </c>
      <c r="T206" s="184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85" t="s">
        <v>212</v>
      </c>
      <c r="AT206" s="185" t="s">
        <v>156</v>
      </c>
      <c r="AU206" s="185" t="s">
        <v>83</v>
      </c>
      <c r="AY206" s="18" t="s">
        <v>153</v>
      </c>
      <c r="BE206" s="186">
        <f>IF(N206="základní",J206,0)</f>
        <v>0</v>
      </c>
      <c r="BF206" s="186">
        <f>IF(N206="snížená",J206,0)</f>
        <v>0</v>
      </c>
      <c r="BG206" s="186">
        <f>IF(N206="zákl. přenesená",J206,0)</f>
        <v>0</v>
      </c>
      <c r="BH206" s="186">
        <f>IF(N206="sníž. přenesená",J206,0)</f>
        <v>0</v>
      </c>
      <c r="BI206" s="186">
        <f>IF(N206="nulová",J206,0)</f>
        <v>0</v>
      </c>
      <c r="BJ206" s="18" t="s">
        <v>81</v>
      </c>
      <c r="BK206" s="186">
        <f>ROUND(I206*H206,2)</f>
        <v>0</v>
      </c>
      <c r="BL206" s="18" t="s">
        <v>212</v>
      </c>
      <c r="BM206" s="185" t="s">
        <v>856</v>
      </c>
    </row>
    <row r="207" spans="1:47" s="2" customFormat="1" ht="11.25">
      <c r="A207" s="35"/>
      <c r="B207" s="36"/>
      <c r="C207" s="37"/>
      <c r="D207" s="187" t="s">
        <v>163</v>
      </c>
      <c r="E207" s="37"/>
      <c r="F207" s="188" t="s">
        <v>343</v>
      </c>
      <c r="G207" s="37"/>
      <c r="H207" s="37"/>
      <c r="I207" s="189"/>
      <c r="J207" s="37"/>
      <c r="K207" s="37"/>
      <c r="L207" s="40"/>
      <c r="M207" s="190"/>
      <c r="N207" s="191"/>
      <c r="O207" s="65"/>
      <c r="P207" s="65"/>
      <c r="Q207" s="65"/>
      <c r="R207" s="65"/>
      <c r="S207" s="65"/>
      <c r="T207" s="66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T207" s="18" t="s">
        <v>163</v>
      </c>
      <c r="AU207" s="18" t="s">
        <v>83</v>
      </c>
    </row>
    <row r="208" spans="1:65" s="2" customFormat="1" ht="33" customHeight="1">
      <c r="A208" s="35"/>
      <c r="B208" s="36"/>
      <c r="C208" s="174" t="s">
        <v>344</v>
      </c>
      <c r="D208" s="174" t="s">
        <v>156</v>
      </c>
      <c r="E208" s="175" t="s">
        <v>345</v>
      </c>
      <c r="F208" s="176" t="s">
        <v>346</v>
      </c>
      <c r="G208" s="177" t="s">
        <v>205</v>
      </c>
      <c r="H208" s="178">
        <v>5</v>
      </c>
      <c r="I208" s="179"/>
      <c r="J208" s="180">
        <f>ROUND(I208*H208,2)</f>
        <v>0</v>
      </c>
      <c r="K208" s="176" t="s">
        <v>160</v>
      </c>
      <c r="L208" s="40"/>
      <c r="M208" s="181" t="s">
        <v>19</v>
      </c>
      <c r="N208" s="182" t="s">
        <v>44</v>
      </c>
      <c r="O208" s="65"/>
      <c r="P208" s="183">
        <f>O208*H208</f>
        <v>0</v>
      </c>
      <c r="Q208" s="183">
        <v>0.00126</v>
      </c>
      <c r="R208" s="183">
        <f>Q208*H208</f>
        <v>0.0063</v>
      </c>
      <c r="S208" s="183">
        <v>0</v>
      </c>
      <c r="T208" s="184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85" t="s">
        <v>212</v>
      </c>
      <c r="AT208" s="185" t="s">
        <v>156</v>
      </c>
      <c r="AU208" s="185" t="s">
        <v>83</v>
      </c>
      <c r="AY208" s="18" t="s">
        <v>153</v>
      </c>
      <c r="BE208" s="186">
        <f>IF(N208="základní",J208,0)</f>
        <v>0</v>
      </c>
      <c r="BF208" s="186">
        <f>IF(N208="snížená",J208,0)</f>
        <v>0</v>
      </c>
      <c r="BG208" s="186">
        <f>IF(N208="zákl. přenesená",J208,0)</f>
        <v>0</v>
      </c>
      <c r="BH208" s="186">
        <f>IF(N208="sníž. přenesená",J208,0)</f>
        <v>0</v>
      </c>
      <c r="BI208" s="186">
        <f>IF(N208="nulová",J208,0)</f>
        <v>0</v>
      </c>
      <c r="BJ208" s="18" t="s">
        <v>81</v>
      </c>
      <c r="BK208" s="186">
        <f>ROUND(I208*H208,2)</f>
        <v>0</v>
      </c>
      <c r="BL208" s="18" t="s">
        <v>212</v>
      </c>
      <c r="BM208" s="185" t="s">
        <v>857</v>
      </c>
    </row>
    <row r="209" spans="1:47" s="2" customFormat="1" ht="11.25">
      <c r="A209" s="35"/>
      <c r="B209" s="36"/>
      <c r="C209" s="37"/>
      <c r="D209" s="187" t="s">
        <v>163</v>
      </c>
      <c r="E209" s="37"/>
      <c r="F209" s="188" t="s">
        <v>348</v>
      </c>
      <c r="G209" s="37"/>
      <c r="H209" s="37"/>
      <c r="I209" s="189"/>
      <c r="J209" s="37"/>
      <c r="K209" s="37"/>
      <c r="L209" s="40"/>
      <c r="M209" s="190"/>
      <c r="N209" s="191"/>
      <c r="O209" s="65"/>
      <c r="P209" s="65"/>
      <c r="Q209" s="65"/>
      <c r="R209" s="65"/>
      <c r="S209" s="65"/>
      <c r="T209" s="66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T209" s="18" t="s">
        <v>163</v>
      </c>
      <c r="AU209" s="18" t="s">
        <v>83</v>
      </c>
    </row>
    <row r="210" spans="1:65" s="2" customFormat="1" ht="55.5" customHeight="1">
      <c r="A210" s="35"/>
      <c r="B210" s="36"/>
      <c r="C210" s="174" t="s">
        <v>302</v>
      </c>
      <c r="D210" s="174" t="s">
        <v>156</v>
      </c>
      <c r="E210" s="175" t="s">
        <v>349</v>
      </c>
      <c r="F210" s="176" t="s">
        <v>350</v>
      </c>
      <c r="G210" s="177" t="s">
        <v>205</v>
      </c>
      <c r="H210" s="178">
        <v>10</v>
      </c>
      <c r="I210" s="179"/>
      <c r="J210" s="180">
        <f>ROUND(I210*H210,2)</f>
        <v>0</v>
      </c>
      <c r="K210" s="176" t="s">
        <v>160</v>
      </c>
      <c r="L210" s="40"/>
      <c r="M210" s="181" t="s">
        <v>19</v>
      </c>
      <c r="N210" s="182" t="s">
        <v>44</v>
      </c>
      <c r="O210" s="65"/>
      <c r="P210" s="183">
        <f>O210*H210</f>
        <v>0</v>
      </c>
      <c r="Q210" s="183">
        <v>4E-05</v>
      </c>
      <c r="R210" s="183">
        <f>Q210*H210</f>
        <v>0.0004</v>
      </c>
      <c r="S210" s="183">
        <v>0</v>
      </c>
      <c r="T210" s="184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85" t="s">
        <v>212</v>
      </c>
      <c r="AT210" s="185" t="s">
        <v>156</v>
      </c>
      <c r="AU210" s="185" t="s">
        <v>83</v>
      </c>
      <c r="AY210" s="18" t="s">
        <v>153</v>
      </c>
      <c r="BE210" s="186">
        <f>IF(N210="základní",J210,0)</f>
        <v>0</v>
      </c>
      <c r="BF210" s="186">
        <f>IF(N210="snížená",J210,0)</f>
        <v>0</v>
      </c>
      <c r="BG210" s="186">
        <f>IF(N210="zákl. přenesená",J210,0)</f>
        <v>0</v>
      </c>
      <c r="BH210" s="186">
        <f>IF(N210="sníž. přenesená",J210,0)</f>
        <v>0</v>
      </c>
      <c r="BI210" s="186">
        <f>IF(N210="nulová",J210,0)</f>
        <v>0</v>
      </c>
      <c r="BJ210" s="18" t="s">
        <v>81</v>
      </c>
      <c r="BK210" s="186">
        <f>ROUND(I210*H210,2)</f>
        <v>0</v>
      </c>
      <c r="BL210" s="18" t="s">
        <v>212</v>
      </c>
      <c r="BM210" s="185" t="s">
        <v>858</v>
      </c>
    </row>
    <row r="211" spans="1:47" s="2" customFormat="1" ht="11.25">
      <c r="A211" s="35"/>
      <c r="B211" s="36"/>
      <c r="C211" s="37"/>
      <c r="D211" s="187" t="s">
        <v>163</v>
      </c>
      <c r="E211" s="37"/>
      <c r="F211" s="188" t="s">
        <v>352</v>
      </c>
      <c r="G211" s="37"/>
      <c r="H211" s="37"/>
      <c r="I211" s="189"/>
      <c r="J211" s="37"/>
      <c r="K211" s="37"/>
      <c r="L211" s="40"/>
      <c r="M211" s="190"/>
      <c r="N211" s="191"/>
      <c r="O211" s="65"/>
      <c r="P211" s="65"/>
      <c r="Q211" s="65"/>
      <c r="R211" s="65"/>
      <c r="S211" s="65"/>
      <c r="T211" s="66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T211" s="18" t="s">
        <v>163</v>
      </c>
      <c r="AU211" s="18" t="s">
        <v>83</v>
      </c>
    </row>
    <row r="212" spans="1:65" s="2" customFormat="1" ht="24.2" customHeight="1">
      <c r="A212" s="35"/>
      <c r="B212" s="36"/>
      <c r="C212" s="174" t="s">
        <v>353</v>
      </c>
      <c r="D212" s="174" t="s">
        <v>156</v>
      </c>
      <c r="E212" s="175" t="s">
        <v>354</v>
      </c>
      <c r="F212" s="176" t="s">
        <v>355</v>
      </c>
      <c r="G212" s="177" t="s">
        <v>242</v>
      </c>
      <c r="H212" s="178">
        <v>2</v>
      </c>
      <c r="I212" s="179"/>
      <c r="J212" s="180">
        <f>ROUND(I212*H212,2)</f>
        <v>0</v>
      </c>
      <c r="K212" s="176" t="s">
        <v>206</v>
      </c>
      <c r="L212" s="40"/>
      <c r="M212" s="181" t="s">
        <v>19</v>
      </c>
      <c r="N212" s="182" t="s">
        <v>44</v>
      </c>
      <c r="O212" s="65"/>
      <c r="P212" s="183">
        <f>O212*H212</f>
        <v>0</v>
      </c>
      <c r="Q212" s="183">
        <v>0</v>
      </c>
      <c r="R212" s="183">
        <f>Q212*H212</f>
        <v>0</v>
      </c>
      <c r="S212" s="183">
        <v>0</v>
      </c>
      <c r="T212" s="184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85" t="s">
        <v>212</v>
      </c>
      <c r="AT212" s="185" t="s">
        <v>156</v>
      </c>
      <c r="AU212" s="185" t="s">
        <v>83</v>
      </c>
      <c r="AY212" s="18" t="s">
        <v>153</v>
      </c>
      <c r="BE212" s="186">
        <f>IF(N212="základní",J212,0)</f>
        <v>0</v>
      </c>
      <c r="BF212" s="186">
        <f>IF(N212="snížená",J212,0)</f>
        <v>0</v>
      </c>
      <c r="BG212" s="186">
        <f>IF(N212="zákl. přenesená",J212,0)</f>
        <v>0</v>
      </c>
      <c r="BH212" s="186">
        <f>IF(N212="sníž. přenesená",J212,0)</f>
        <v>0</v>
      </c>
      <c r="BI212" s="186">
        <f>IF(N212="nulová",J212,0)</f>
        <v>0</v>
      </c>
      <c r="BJ212" s="18" t="s">
        <v>81</v>
      </c>
      <c r="BK212" s="186">
        <f>ROUND(I212*H212,2)</f>
        <v>0</v>
      </c>
      <c r="BL212" s="18" t="s">
        <v>212</v>
      </c>
      <c r="BM212" s="185" t="s">
        <v>859</v>
      </c>
    </row>
    <row r="213" spans="1:65" s="2" customFormat="1" ht="24.2" customHeight="1">
      <c r="A213" s="35"/>
      <c r="B213" s="36"/>
      <c r="C213" s="174" t="s">
        <v>358</v>
      </c>
      <c r="D213" s="174" t="s">
        <v>156</v>
      </c>
      <c r="E213" s="175" t="s">
        <v>359</v>
      </c>
      <c r="F213" s="176" t="s">
        <v>360</v>
      </c>
      <c r="G213" s="177" t="s">
        <v>211</v>
      </c>
      <c r="H213" s="178">
        <v>6</v>
      </c>
      <c r="I213" s="179"/>
      <c r="J213" s="180">
        <f>ROUND(I213*H213,2)</f>
        <v>0</v>
      </c>
      <c r="K213" s="176" t="s">
        <v>160</v>
      </c>
      <c r="L213" s="40"/>
      <c r="M213" s="181" t="s">
        <v>19</v>
      </c>
      <c r="N213" s="182" t="s">
        <v>44</v>
      </c>
      <c r="O213" s="65"/>
      <c r="P213" s="183">
        <f>O213*H213</f>
        <v>0</v>
      </c>
      <c r="Q213" s="183">
        <v>0.0002</v>
      </c>
      <c r="R213" s="183">
        <f>Q213*H213</f>
        <v>0.0012000000000000001</v>
      </c>
      <c r="S213" s="183">
        <v>0</v>
      </c>
      <c r="T213" s="184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85" t="s">
        <v>212</v>
      </c>
      <c r="AT213" s="185" t="s">
        <v>156</v>
      </c>
      <c r="AU213" s="185" t="s">
        <v>83</v>
      </c>
      <c r="AY213" s="18" t="s">
        <v>153</v>
      </c>
      <c r="BE213" s="186">
        <f>IF(N213="základní",J213,0)</f>
        <v>0</v>
      </c>
      <c r="BF213" s="186">
        <f>IF(N213="snížená",J213,0)</f>
        <v>0</v>
      </c>
      <c r="BG213" s="186">
        <f>IF(N213="zákl. přenesená",J213,0)</f>
        <v>0</v>
      </c>
      <c r="BH213" s="186">
        <f>IF(N213="sníž. přenesená",J213,0)</f>
        <v>0</v>
      </c>
      <c r="BI213" s="186">
        <f>IF(N213="nulová",J213,0)</f>
        <v>0</v>
      </c>
      <c r="BJ213" s="18" t="s">
        <v>81</v>
      </c>
      <c r="BK213" s="186">
        <f>ROUND(I213*H213,2)</f>
        <v>0</v>
      </c>
      <c r="BL213" s="18" t="s">
        <v>212</v>
      </c>
      <c r="BM213" s="185" t="s">
        <v>860</v>
      </c>
    </row>
    <row r="214" spans="1:47" s="2" customFormat="1" ht="11.25">
      <c r="A214" s="35"/>
      <c r="B214" s="36"/>
      <c r="C214" s="37"/>
      <c r="D214" s="187" t="s">
        <v>163</v>
      </c>
      <c r="E214" s="37"/>
      <c r="F214" s="188" t="s">
        <v>362</v>
      </c>
      <c r="G214" s="37"/>
      <c r="H214" s="37"/>
      <c r="I214" s="189"/>
      <c r="J214" s="37"/>
      <c r="K214" s="37"/>
      <c r="L214" s="40"/>
      <c r="M214" s="190"/>
      <c r="N214" s="191"/>
      <c r="O214" s="65"/>
      <c r="P214" s="65"/>
      <c r="Q214" s="65"/>
      <c r="R214" s="65"/>
      <c r="S214" s="65"/>
      <c r="T214" s="66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T214" s="18" t="s">
        <v>163</v>
      </c>
      <c r="AU214" s="18" t="s">
        <v>83</v>
      </c>
    </row>
    <row r="215" spans="1:65" s="2" customFormat="1" ht="33" customHeight="1">
      <c r="A215" s="35"/>
      <c r="B215" s="36"/>
      <c r="C215" s="174" t="s">
        <v>363</v>
      </c>
      <c r="D215" s="174" t="s">
        <v>156</v>
      </c>
      <c r="E215" s="175" t="s">
        <v>364</v>
      </c>
      <c r="F215" s="176" t="s">
        <v>365</v>
      </c>
      <c r="G215" s="177" t="s">
        <v>205</v>
      </c>
      <c r="H215" s="178">
        <v>10</v>
      </c>
      <c r="I215" s="179"/>
      <c r="J215" s="180">
        <f>ROUND(I215*H215,2)</f>
        <v>0</v>
      </c>
      <c r="K215" s="176" t="s">
        <v>160</v>
      </c>
      <c r="L215" s="40"/>
      <c r="M215" s="181" t="s">
        <v>19</v>
      </c>
      <c r="N215" s="182" t="s">
        <v>44</v>
      </c>
      <c r="O215" s="65"/>
      <c r="P215" s="183">
        <f>O215*H215</f>
        <v>0</v>
      </c>
      <c r="Q215" s="183">
        <v>1E-05</v>
      </c>
      <c r="R215" s="183">
        <f>Q215*H215</f>
        <v>0.0001</v>
      </c>
      <c r="S215" s="183">
        <v>0</v>
      </c>
      <c r="T215" s="184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85" t="s">
        <v>212</v>
      </c>
      <c r="AT215" s="185" t="s">
        <v>156</v>
      </c>
      <c r="AU215" s="185" t="s">
        <v>83</v>
      </c>
      <c r="AY215" s="18" t="s">
        <v>153</v>
      </c>
      <c r="BE215" s="186">
        <f>IF(N215="základní",J215,0)</f>
        <v>0</v>
      </c>
      <c r="BF215" s="186">
        <f>IF(N215="snížená",J215,0)</f>
        <v>0</v>
      </c>
      <c r="BG215" s="186">
        <f>IF(N215="zákl. přenesená",J215,0)</f>
        <v>0</v>
      </c>
      <c r="BH215" s="186">
        <f>IF(N215="sníž. přenesená",J215,0)</f>
        <v>0</v>
      </c>
      <c r="BI215" s="186">
        <f>IF(N215="nulová",J215,0)</f>
        <v>0</v>
      </c>
      <c r="BJ215" s="18" t="s">
        <v>81</v>
      </c>
      <c r="BK215" s="186">
        <f>ROUND(I215*H215,2)</f>
        <v>0</v>
      </c>
      <c r="BL215" s="18" t="s">
        <v>212</v>
      </c>
      <c r="BM215" s="185" t="s">
        <v>861</v>
      </c>
    </row>
    <row r="216" spans="1:47" s="2" customFormat="1" ht="11.25">
      <c r="A216" s="35"/>
      <c r="B216" s="36"/>
      <c r="C216" s="37"/>
      <c r="D216" s="187" t="s">
        <v>163</v>
      </c>
      <c r="E216" s="37"/>
      <c r="F216" s="188" t="s">
        <v>367</v>
      </c>
      <c r="G216" s="37"/>
      <c r="H216" s="37"/>
      <c r="I216" s="189"/>
      <c r="J216" s="37"/>
      <c r="K216" s="37"/>
      <c r="L216" s="40"/>
      <c r="M216" s="190"/>
      <c r="N216" s="191"/>
      <c r="O216" s="65"/>
      <c r="P216" s="65"/>
      <c r="Q216" s="65"/>
      <c r="R216" s="65"/>
      <c r="S216" s="65"/>
      <c r="T216" s="66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T216" s="18" t="s">
        <v>163</v>
      </c>
      <c r="AU216" s="18" t="s">
        <v>83</v>
      </c>
    </row>
    <row r="217" spans="1:65" s="2" customFormat="1" ht="49.15" customHeight="1">
      <c r="A217" s="35"/>
      <c r="B217" s="36"/>
      <c r="C217" s="174" t="s">
        <v>368</v>
      </c>
      <c r="D217" s="174" t="s">
        <v>156</v>
      </c>
      <c r="E217" s="175" t="s">
        <v>754</v>
      </c>
      <c r="F217" s="176" t="s">
        <v>755</v>
      </c>
      <c r="G217" s="177" t="s">
        <v>249</v>
      </c>
      <c r="H217" s="178">
        <v>0.014</v>
      </c>
      <c r="I217" s="179"/>
      <c r="J217" s="180">
        <f>ROUND(I217*H217,2)</f>
        <v>0</v>
      </c>
      <c r="K217" s="176" t="s">
        <v>160</v>
      </c>
      <c r="L217" s="40"/>
      <c r="M217" s="181" t="s">
        <v>19</v>
      </c>
      <c r="N217" s="182" t="s">
        <v>44</v>
      </c>
      <c r="O217" s="65"/>
      <c r="P217" s="183">
        <f>O217*H217</f>
        <v>0</v>
      </c>
      <c r="Q217" s="183">
        <v>0</v>
      </c>
      <c r="R217" s="183">
        <f>Q217*H217</f>
        <v>0</v>
      </c>
      <c r="S217" s="183">
        <v>0</v>
      </c>
      <c r="T217" s="184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185" t="s">
        <v>212</v>
      </c>
      <c r="AT217" s="185" t="s">
        <v>156</v>
      </c>
      <c r="AU217" s="185" t="s">
        <v>83</v>
      </c>
      <c r="AY217" s="18" t="s">
        <v>153</v>
      </c>
      <c r="BE217" s="186">
        <f>IF(N217="základní",J217,0)</f>
        <v>0</v>
      </c>
      <c r="BF217" s="186">
        <f>IF(N217="snížená",J217,0)</f>
        <v>0</v>
      </c>
      <c r="BG217" s="186">
        <f>IF(N217="zákl. přenesená",J217,0)</f>
        <v>0</v>
      </c>
      <c r="BH217" s="186">
        <f>IF(N217="sníž. přenesená",J217,0)</f>
        <v>0</v>
      </c>
      <c r="BI217" s="186">
        <f>IF(N217="nulová",J217,0)</f>
        <v>0</v>
      </c>
      <c r="BJ217" s="18" t="s">
        <v>81</v>
      </c>
      <c r="BK217" s="186">
        <f>ROUND(I217*H217,2)</f>
        <v>0</v>
      </c>
      <c r="BL217" s="18" t="s">
        <v>212</v>
      </c>
      <c r="BM217" s="185" t="s">
        <v>997</v>
      </c>
    </row>
    <row r="218" spans="1:47" s="2" customFormat="1" ht="11.25">
      <c r="A218" s="35"/>
      <c r="B218" s="36"/>
      <c r="C218" s="37"/>
      <c r="D218" s="187" t="s">
        <v>163</v>
      </c>
      <c r="E218" s="37"/>
      <c r="F218" s="188" t="s">
        <v>757</v>
      </c>
      <c r="G218" s="37"/>
      <c r="H218" s="37"/>
      <c r="I218" s="189"/>
      <c r="J218" s="37"/>
      <c r="K218" s="37"/>
      <c r="L218" s="40"/>
      <c r="M218" s="190"/>
      <c r="N218" s="191"/>
      <c r="O218" s="65"/>
      <c r="P218" s="65"/>
      <c r="Q218" s="65"/>
      <c r="R218" s="65"/>
      <c r="S218" s="65"/>
      <c r="T218" s="66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T218" s="18" t="s">
        <v>163</v>
      </c>
      <c r="AU218" s="18" t="s">
        <v>83</v>
      </c>
    </row>
    <row r="219" spans="2:63" s="12" customFormat="1" ht="22.9" customHeight="1">
      <c r="B219" s="158"/>
      <c r="C219" s="159"/>
      <c r="D219" s="160" t="s">
        <v>72</v>
      </c>
      <c r="E219" s="172" t="s">
        <v>373</v>
      </c>
      <c r="F219" s="172" t="s">
        <v>374</v>
      </c>
      <c r="G219" s="159"/>
      <c r="H219" s="159"/>
      <c r="I219" s="162"/>
      <c r="J219" s="173">
        <f>BK219</f>
        <v>0</v>
      </c>
      <c r="K219" s="159"/>
      <c r="L219" s="164"/>
      <c r="M219" s="165"/>
      <c r="N219" s="166"/>
      <c r="O219" s="166"/>
      <c r="P219" s="167">
        <f>SUM(P220:P253)</f>
        <v>0</v>
      </c>
      <c r="Q219" s="166"/>
      <c r="R219" s="167">
        <f>SUM(R220:R253)</f>
        <v>0.08618000000000002</v>
      </c>
      <c r="S219" s="166"/>
      <c r="T219" s="168">
        <f>SUM(T220:T253)</f>
        <v>0.06997</v>
      </c>
      <c r="AR219" s="169" t="s">
        <v>83</v>
      </c>
      <c r="AT219" s="170" t="s">
        <v>72</v>
      </c>
      <c r="AU219" s="170" t="s">
        <v>81</v>
      </c>
      <c r="AY219" s="169" t="s">
        <v>153</v>
      </c>
      <c r="BK219" s="171">
        <f>SUM(BK220:BK253)</f>
        <v>0</v>
      </c>
    </row>
    <row r="220" spans="1:65" s="2" customFormat="1" ht="16.5" customHeight="1">
      <c r="A220" s="35"/>
      <c r="B220" s="36"/>
      <c r="C220" s="174" t="s">
        <v>375</v>
      </c>
      <c r="D220" s="174" t="s">
        <v>156</v>
      </c>
      <c r="E220" s="175" t="s">
        <v>376</v>
      </c>
      <c r="F220" s="176" t="s">
        <v>377</v>
      </c>
      <c r="G220" s="177" t="s">
        <v>211</v>
      </c>
      <c r="H220" s="178">
        <v>2</v>
      </c>
      <c r="I220" s="179"/>
      <c r="J220" s="180">
        <f>ROUND(I220*H220,2)</f>
        <v>0</v>
      </c>
      <c r="K220" s="176" t="s">
        <v>160</v>
      </c>
      <c r="L220" s="40"/>
      <c r="M220" s="181" t="s">
        <v>19</v>
      </c>
      <c r="N220" s="182" t="s">
        <v>44</v>
      </c>
      <c r="O220" s="65"/>
      <c r="P220" s="183">
        <f>O220*H220</f>
        <v>0</v>
      </c>
      <c r="Q220" s="183">
        <v>0</v>
      </c>
      <c r="R220" s="183">
        <f>Q220*H220</f>
        <v>0</v>
      </c>
      <c r="S220" s="183">
        <v>0.00049</v>
      </c>
      <c r="T220" s="184">
        <f>S220*H220</f>
        <v>0.00098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85" t="s">
        <v>212</v>
      </c>
      <c r="AT220" s="185" t="s">
        <v>156</v>
      </c>
      <c r="AU220" s="185" t="s">
        <v>83</v>
      </c>
      <c r="AY220" s="18" t="s">
        <v>153</v>
      </c>
      <c r="BE220" s="186">
        <f>IF(N220="základní",J220,0)</f>
        <v>0</v>
      </c>
      <c r="BF220" s="186">
        <f>IF(N220="snížená",J220,0)</f>
        <v>0</v>
      </c>
      <c r="BG220" s="186">
        <f>IF(N220="zákl. přenesená",J220,0)</f>
        <v>0</v>
      </c>
      <c r="BH220" s="186">
        <f>IF(N220="sníž. přenesená",J220,0)</f>
        <v>0</v>
      </c>
      <c r="BI220" s="186">
        <f>IF(N220="nulová",J220,0)</f>
        <v>0</v>
      </c>
      <c r="BJ220" s="18" t="s">
        <v>81</v>
      </c>
      <c r="BK220" s="186">
        <f>ROUND(I220*H220,2)</f>
        <v>0</v>
      </c>
      <c r="BL220" s="18" t="s">
        <v>212</v>
      </c>
      <c r="BM220" s="185" t="s">
        <v>863</v>
      </c>
    </row>
    <row r="221" spans="1:47" s="2" customFormat="1" ht="11.25">
      <c r="A221" s="35"/>
      <c r="B221" s="36"/>
      <c r="C221" s="37"/>
      <c r="D221" s="187" t="s">
        <v>163</v>
      </c>
      <c r="E221" s="37"/>
      <c r="F221" s="188" t="s">
        <v>379</v>
      </c>
      <c r="G221" s="37"/>
      <c r="H221" s="37"/>
      <c r="I221" s="189"/>
      <c r="J221" s="37"/>
      <c r="K221" s="37"/>
      <c r="L221" s="40"/>
      <c r="M221" s="190"/>
      <c r="N221" s="191"/>
      <c r="O221" s="65"/>
      <c r="P221" s="65"/>
      <c r="Q221" s="65"/>
      <c r="R221" s="65"/>
      <c r="S221" s="65"/>
      <c r="T221" s="66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T221" s="18" t="s">
        <v>163</v>
      </c>
      <c r="AU221" s="18" t="s">
        <v>83</v>
      </c>
    </row>
    <row r="222" spans="1:65" s="2" customFormat="1" ht="16.5" customHeight="1">
      <c r="A222" s="35"/>
      <c r="B222" s="36"/>
      <c r="C222" s="174" t="s">
        <v>381</v>
      </c>
      <c r="D222" s="174" t="s">
        <v>156</v>
      </c>
      <c r="E222" s="175" t="s">
        <v>382</v>
      </c>
      <c r="F222" s="176" t="s">
        <v>383</v>
      </c>
      <c r="G222" s="177" t="s">
        <v>384</v>
      </c>
      <c r="H222" s="178">
        <v>2</v>
      </c>
      <c r="I222" s="179"/>
      <c r="J222" s="180">
        <f>ROUND(I222*H222,2)</f>
        <v>0</v>
      </c>
      <c r="K222" s="176" t="s">
        <v>160</v>
      </c>
      <c r="L222" s="40"/>
      <c r="M222" s="181" t="s">
        <v>19</v>
      </c>
      <c r="N222" s="182" t="s">
        <v>44</v>
      </c>
      <c r="O222" s="65"/>
      <c r="P222" s="183">
        <f>O222*H222</f>
        <v>0</v>
      </c>
      <c r="Q222" s="183">
        <v>0</v>
      </c>
      <c r="R222" s="183">
        <f>Q222*H222</f>
        <v>0</v>
      </c>
      <c r="S222" s="183">
        <v>0.00156</v>
      </c>
      <c r="T222" s="184">
        <f>S222*H222</f>
        <v>0.00312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85" t="s">
        <v>212</v>
      </c>
      <c r="AT222" s="185" t="s">
        <v>156</v>
      </c>
      <c r="AU222" s="185" t="s">
        <v>83</v>
      </c>
      <c r="AY222" s="18" t="s">
        <v>153</v>
      </c>
      <c r="BE222" s="186">
        <f>IF(N222="základní",J222,0)</f>
        <v>0</v>
      </c>
      <c r="BF222" s="186">
        <f>IF(N222="snížená",J222,0)</f>
        <v>0</v>
      </c>
      <c r="BG222" s="186">
        <f>IF(N222="zákl. přenesená",J222,0)</f>
        <v>0</v>
      </c>
      <c r="BH222" s="186">
        <f>IF(N222="sníž. přenesená",J222,0)</f>
        <v>0</v>
      </c>
      <c r="BI222" s="186">
        <f>IF(N222="nulová",J222,0)</f>
        <v>0</v>
      </c>
      <c r="BJ222" s="18" t="s">
        <v>81</v>
      </c>
      <c r="BK222" s="186">
        <f>ROUND(I222*H222,2)</f>
        <v>0</v>
      </c>
      <c r="BL222" s="18" t="s">
        <v>212</v>
      </c>
      <c r="BM222" s="185" t="s">
        <v>864</v>
      </c>
    </row>
    <row r="223" spans="1:47" s="2" customFormat="1" ht="11.25">
      <c r="A223" s="35"/>
      <c r="B223" s="36"/>
      <c r="C223" s="37"/>
      <c r="D223" s="187" t="s">
        <v>163</v>
      </c>
      <c r="E223" s="37"/>
      <c r="F223" s="188" t="s">
        <v>386</v>
      </c>
      <c r="G223" s="37"/>
      <c r="H223" s="37"/>
      <c r="I223" s="189"/>
      <c r="J223" s="37"/>
      <c r="K223" s="37"/>
      <c r="L223" s="40"/>
      <c r="M223" s="190"/>
      <c r="N223" s="191"/>
      <c r="O223" s="65"/>
      <c r="P223" s="65"/>
      <c r="Q223" s="65"/>
      <c r="R223" s="65"/>
      <c r="S223" s="65"/>
      <c r="T223" s="66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T223" s="18" t="s">
        <v>163</v>
      </c>
      <c r="AU223" s="18" t="s">
        <v>83</v>
      </c>
    </row>
    <row r="224" spans="1:65" s="2" customFormat="1" ht="16.5" customHeight="1">
      <c r="A224" s="35"/>
      <c r="B224" s="36"/>
      <c r="C224" s="174" t="s">
        <v>387</v>
      </c>
      <c r="D224" s="174" t="s">
        <v>156</v>
      </c>
      <c r="E224" s="175" t="s">
        <v>388</v>
      </c>
      <c r="F224" s="176" t="s">
        <v>389</v>
      </c>
      <c r="G224" s="177" t="s">
        <v>211</v>
      </c>
      <c r="H224" s="178">
        <v>1</v>
      </c>
      <c r="I224" s="179"/>
      <c r="J224" s="180">
        <f>ROUND(I224*H224,2)</f>
        <v>0</v>
      </c>
      <c r="K224" s="176" t="s">
        <v>160</v>
      </c>
      <c r="L224" s="40"/>
      <c r="M224" s="181" t="s">
        <v>19</v>
      </c>
      <c r="N224" s="182" t="s">
        <v>44</v>
      </c>
      <c r="O224" s="65"/>
      <c r="P224" s="183">
        <f>O224*H224</f>
        <v>0</v>
      </c>
      <c r="Q224" s="183">
        <v>0</v>
      </c>
      <c r="R224" s="183">
        <f>Q224*H224</f>
        <v>0</v>
      </c>
      <c r="S224" s="183">
        <v>0.00762</v>
      </c>
      <c r="T224" s="184">
        <f>S224*H224</f>
        <v>0.00762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85" t="s">
        <v>212</v>
      </c>
      <c r="AT224" s="185" t="s">
        <v>156</v>
      </c>
      <c r="AU224" s="185" t="s">
        <v>83</v>
      </c>
      <c r="AY224" s="18" t="s">
        <v>153</v>
      </c>
      <c r="BE224" s="186">
        <f>IF(N224="základní",J224,0)</f>
        <v>0</v>
      </c>
      <c r="BF224" s="186">
        <f>IF(N224="snížená",J224,0)</f>
        <v>0</v>
      </c>
      <c r="BG224" s="186">
        <f>IF(N224="zákl. přenesená",J224,0)</f>
        <v>0</v>
      </c>
      <c r="BH224" s="186">
        <f>IF(N224="sníž. přenesená",J224,0)</f>
        <v>0</v>
      </c>
      <c r="BI224" s="186">
        <f>IF(N224="nulová",J224,0)</f>
        <v>0</v>
      </c>
      <c r="BJ224" s="18" t="s">
        <v>81</v>
      </c>
      <c r="BK224" s="186">
        <f>ROUND(I224*H224,2)</f>
        <v>0</v>
      </c>
      <c r="BL224" s="18" t="s">
        <v>212</v>
      </c>
      <c r="BM224" s="185" t="s">
        <v>865</v>
      </c>
    </row>
    <row r="225" spans="1:47" s="2" customFormat="1" ht="11.25">
      <c r="A225" s="35"/>
      <c r="B225" s="36"/>
      <c r="C225" s="37"/>
      <c r="D225" s="187" t="s">
        <v>163</v>
      </c>
      <c r="E225" s="37"/>
      <c r="F225" s="188" t="s">
        <v>391</v>
      </c>
      <c r="G225" s="37"/>
      <c r="H225" s="37"/>
      <c r="I225" s="189"/>
      <c r="J225" s="37"/>
      <c r="K225" s="37"/>
      <c r="L225" s="40"/>
      <c r="M225" s="190"/>
      <c r="N225" s="191"/>
      <c r="O225" s="65"/>
      <c r="P225" s="65"/>
      <c r="Q225" s="65"/>
      <c r="R225" s="65"/>
      <c r="S225" s="65"/>
      <c r="T225" s="66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T225" s="18" t="s">
        <v>163</v>
      </c>
      <c r="AU225" s="18" t="s">
        <v>83</v>
      </c>
    </row>
    <row r="226" spans="1:65" s="2" customFormat="1" ht="24.2" customHeight="1">
      <c r="A226" s="35"/>
      <c r="B226" s="36"/>
      <c r="C226" s="174" t="s">
        <v>392</v>
      </c>
      <c r="D226" s="174" t="s">
        <v>156</v>
      </c>
      <c r="E226" s="175" t="s">
        <v>393</v>
      </c>
      <c r="F226" s="176" t="s">
        <v>394</v>
      </c>
      <c r="G226" s="177" t="s">
        <v>384</v>
      </c>
      <c r="H226" s="178">
        <v>1</v>
      </c>
      <c r="I226" s="179"/>
      <c r="J226" s="180">
        <f>ROUND(I226*H226,2)</f>
        <v>0</v>
      </c>
      <c r="K226" s="176" t="s">
        <v>160</v>
      </c>
      <c r="L226" s="40"/>
      <c r="M226" s="181" t="s">
        <v>19</v>
      </c>
      <c r="N226" s="182" t="s">
        <v>44</v>
      </c>
      <c r="O226" s="65"/>
      <c r="P226" s="183">
        <f>O226*H226</f>
        <v>0</v>
      </c>
      <c r="Q226" s="183">
        <v>0</v>
      </c>
      <c r="R226" s="183">
        <f>Q226*H226</f>
        <v>0</v>
      </c>
      <c r="S226" s="183">
        <v>0.01933</v>
      </c>
      <c r="T226" s="184">
        <f>S226*H226</f>
        <v>0.01933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85" t="s">
        <v>212</v>
      </c>
      <c r="AT226" s="185" t="s">
        <v>156</v>
      </c>
      <c r="AU226" s="185" t="s">
        <v>83</v>
      </c>
      <c r="AY226" s="18" t="s">
        <v>153</v>
      </c>
      <c r="BE226" s="186">
        <f>IF(N226="základní",J226,0)</f>
        <v>0</v>
      </c>
      <c r="BF226" s="186">
        <f>IF(N226="snížená",J226,0)</f>
        <v>0</v>
      </c>
      <c r="BG226" s="186">
        <f>IF(N226="zákl. přenesená",J226,0)</f>
        <v>0</v>
      </c>
      <c r="BH226" s="186">
        <f>IF(N226="sníž. přenesená",J226,0)</f>
        <v>0</v>
      </c>
      <c r="BI226" s="186">
        <f>IF(N226="nulová",J226,0)</f>
        <v>0</v>
      </c>
      <c r="BJ226" s="18" t="s">
        <v>81</v>
      </c>
      <c r="BK226" s="186">
        <f>ROUND(I226*H226,2)</f>
        <v>0</v>
      </c>
      <c r="BL226" s="18" t="s">
        <v>212</v>
      </c>
      <c r="BM226" s="185" t="s">
        <v>866</v>
      </c>
    </row>
    <row r="227" spans="1:47" s="2" customFormat="1" ht="11.25">
      <c r="A227" s="35"/>
      <c r="B227" s="36"/>
      <c r="C227" s="37"/>
      <c r="D227" s="187" t="s">
        <v>163</v>
      </c>
      <c r="E227" s="37"/>
      <c r="F227" s="188" t="s">
        <v>396</v>
      </c>
      <c r="G227" s="37"/>
      <c r="H227" s="37"/>
      <c r="I227" s="189"/>
      <c r="J227" s="37"/>
      <c r="K227" s="37"/>
      <c r="L227" s="40"/>
      <c r="M227" s="190"/>
      <c r="N227" s="191"/>
      <c r="O227" s="65"/>
      <c r="P227" s="65"/>
      <c r="Q227" s="65"/>
      <c r="R227" s="65"/>
      <c r="S227" s="65"/>
      <c r="T227" s="66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T227" s="18" t="s">
        <v>163</v>
      </c>
      <c r="AU227" s="18" t="s">
        <v>83</v>
      </c>
    </row>
    <row r="228" spans="1:65" s="2" customFormat="1" ht="21.75" customHeight="1">
      <c r="A228" s="35"/>
      <c r="B228" s="36"/>
      <c r="C228" s="174" t="s">
        <v>397</v>
      </c>
      <c r="D228" s="174" t="s">
        <v>156</v>
      </c>
      <c r="E228" s="175" t="s">
        <v>398</v>
      </c>
      <c r="F228" s="176" t="s">
        <v>399</v>
      </c>
      <c r="G228" s="177" t="s">
        <v>384</v>
      </c>
      <c r="H228" s="178">
        <v>2</v>
      </c>
      <c r="I228" s="179"/>
      <c r="J228" s="180">
        <f>ROUND(I228*H228,2)</f>
        <v>0</v>
      </c>
      <c r="K228" s="176" t="s">
        <v>160</v>
      </c>
      <c r="L228" s="40"/>
      <c r="M228" s="181" t="s">
        <v>19</v>
      </c>
      <c r="N228" s="182" t="s">
        <v>44</v>
      </c>
      <c r="O228" s="65"/>
      <c r="P228" s="183">
        <f>O228*H228</f>
        <v>0</v>
      </c>
      <c r="Q228" s="183">
        <v>0</v>
      </c>
      <c r="R228" s="183">
        <f>Q228*H228</f>
        <v>0</v>
      </c>
      <c r="S228" s="183">
        <v>0.01946</v>
      </c>
      <c r="T228" s="184">
        <f>S228*H228</f>
        <v>0.03892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85" t="s">
        <v>212</v>
      </c>
      <c r="AT228" s="185" t="s">
        <v>156</v>
      </c>
      <c r="AU228" s="185" t="s">
        <v>83</v>
      </c>
      <c r="AY228" s="18" t="s">
        <v>153</v>
      </c>
      <c r="BE228" s="186">
        <f>IF(N228="základní",J228,0)</f>
        <v>0</v>
      </c>
      <c r="BF228" s="186">
        <f>IF(N228="snížená",J228,0)</f>
        <v>0</v>
      </c>
      <c r="BG228" s="186">
        <f>IF(N228="zákl. přenesená",J228,0)</f>
        <v>0</v>
      </c>
      <c r="BH228" s="186">
        <f>IF(N228="sníž. přenesená",J228,0)</f>
        <v>0</v>
      </c>
      <c r="BI228" s="186">
        <f>IF(N228="nulová",J228,0)</f>
        <v>0</v>
      </c>
      <c r="BJ228" s="18" t="s">
        <v>81</v>
      </c>
      <c r="BK228" s="186">
        <f>ROUND(I228*H228,2)</f>
        <v>0</v>
      </c>
      <c r="BL228" s="18" t="s">
        <v>212</v>
      </c>
      <c r="BM228" s="185" t="s">
        <v>867</v>
      </c>
    </row>
    <row r="229" spans="1:47" s="2" customFormat="1" ht="11.25">
      <c r="A229" s="35"/>
      <c r="B229" s="36"/>
      <c r="C229" s="37"/>
      <c r="D229" s="187" t="s">
        <v>163</v>
      </c>
      <c r="E229" s="37"/>
      <c r="F229" s="188" t="s">
        <v>401</v>
      </c>
      <c r="G229" s="37"/>
      <c r="H229" s="37"/>
      <c r="I229" s="189"/>
      <c r="J229" s="37"/>
      <c r="K229" s="37"/>
      <c r="L229" s="40"/>
      <c r="M229" s="190"/>
      <c r="N229" s="191"/>
      <c r="O229" s="65"/>
      <c r="P229" s="65"/>
      <c r="Q229" s="65"/>
      <c r="R229" s="65"/>
      <c r="S229" s="65"/>
      <c r="T229" s="66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T229" s="18" t="s">
        <v>163</v>
      </c>
      <c r="AU229" s="18" t="s">
        <v>83</v>
      </c>
    </row>
    <row r="230" spans="1:65" s="2" customFormat="1" ht="24.2" customHeight="1">
      <c r="A230" s="35"/>
      <c r="B230" s="36"/>
      <c r="C230" s="174" t="s">
        <v>402</v>
      </c>
      <c r="D230" s="174" t="s">
        <v>156</v>
      </c>
      <c r="E230" s="175" t="s">
        <v>403</v>
      </c>
      <c r="F230" s="176" t="s">
        <v>404</v>
      </c>
      <c r="G230" s="177" t="s">
        <v>384</v>
      </c>
      <c r="H230" s="178">
        <v>5</v>
      </c>
      <c r="I230" s="179"/>
      <c r="J230" s="180">
        <f>ROUND(I230*H230,2)</f>
        <v>0</v>
      </c>
      <c r="K230" s="176" t="s">
        <v>160</v>
      </c>
      <c r="L230" s="40"/>
      <c r="M230" s="181" t="s">
        <v>19</v>
      </c>
      <c r="N230" s="182" t="s">
        <v>44</v>
      </c>
      <c r="O230" s="65"/>
      <c r="P230" s="183">
        <f>O230*H230</f>
        <v>0</v>
      </c>
      <c r="Q230" s="183">
        <v>0.00024</v>
      </c>
      <c r="R230" s="183">
        <f>Q230*H230</f>
        <v>0.0012000000000000001</v>
      </c>
      <c r="S230" s="183">
        <v>0</v>
      </c>
      <c r="T230" s="184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185" t="s">
        <v>212</v>
      </c>
      <c r="AT230" s="185" t="s">
        <v>156</v>
      </c>
      <c r="AU230" s="185" t="s">
        <v>83</v>
      </c>
      <c r="AY230" s="18" t="s">
        <v>153</v>
      </c>
      <c r="BE230" s="186">
        <f>IF(N230="základní",J230,0)</f>
        <v>0</v>
      </c>
      <c r="BF230" s="186">
        <f>IF(N230="snížená",J230,0)</f>
        <v>0</v>
      </c>
      <c r="BG230" s="186">
        <f>IF(N230="zákl. přenesená",J230,0)</f>
        <v>0</v>
      </c>
      <c r="BH230" s="186">
        <f>IF(N230="sníž. přenesená",J230,0)</f>
        <v>0</v>
      </c>
      <c r="BI230" s="186">
        <f>IF(N230="nulová",J230,0)</f>
        <v>0</v>
      </c>
      <c r="BJ230" s="18" t="s">
        <v>81</v>
      </c>
      <c r="BK230" s="186">
        <f>ROUND(I230*H230,2)</f>
        <v>0</v>
      </c>
      <c r="BL230" s="18" t="s">
        <v>212</v>
      </c>
      <c r="BM230" s="185" t="s">
        <v>868</v>
      </c>
    </row>
    <row r="231" spans="1:47" s="2" customFormat="1" ht="11.25">
      <c r="A231" s="35"/>
      <c r="B231" s="36"/>
      <c r="C231" s="37"/>
      <c r="D231" s="187" t="s">
        <v>163</v>
      </c>
      <c r="E231" s="37"/>
      <c r="F231" s="188" t="s">
        <v>406</v>
      </c>
      <c r="G231" s="37"/>
      <c r="H231" s="37"/>
      <c r="I231" s="189"/>
      <c r="J231" s="37"/>
      <c r="K231" s="37"/>
      <c r="L231" s="40"/>
      <c r="M231" s="190"/>
      <c r="N231" s="191"/>
      <c r="O231" s="65"/>
      <c r="P231" s="65"/>
      <c r="Q231" s="65"/>
      <c r="R231" s="65"/>
      <c r="S231" s="65"/>
      <c r="T231" s="66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T231" s="18" t="s">
        <v>163</v>
      </c>
      <c r="AU231" s="18" t="s">
        <v>83</v>
      </c>
    </row>
    <row r="232" spans="1:65" s="2" customFormat="1" ht="24.2" customHeight="1">
      <c r="A232" s="35"/>
      <c r="B232" s="36"/>
      <c r="C232" s="215" t="s">
        <v>408</v>
      </c>
      <c r="D232" s="215" t="s">
        <v>298</v>
      </c>
      <c r="E232" s="216" t="s">
        <v>409</v>
      </c>
      <c r="F232" s="217" t="s">
        <v>410</v>
      </c>
      <c r="G232" s="218" t="s">
        <v>205</v>
      </c>
      <c r="H232" s="219">
        <v>2.5</v>
      </c>
      <c r="I232" s="220"/>
      <c r="J232" s="221">
        <f>ROUND(I232*H232,2)</f>
        <v>0</v>
      </c>
      <c r="K232" s="217" t="s">
        <v>160</v>
      </c>
      <c r="L232" s="222"/>
      <c r="M232" s="223" t="s">
        <v>19</v>
      </c>
      <c r="N232" s="224" t="s">
        <v>44</v>
      </c>
      <c r="O232" s="65"/>
      <c r="P232" s="183">
        <f>O232*H232</f>
        <v>0</v>
      </c>
      <c r="Q232" s="183">
        <v>0.00018</v>
      </c>
      <c r="R232" s="183">
        <f>Q232*H232</f>
        <v>0.00045000000000000004</v>
      </c>
      <c r="S232" s="183">
        <v>0</v>
      </c>
      <c r="T232" s="184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185" t="s">
        <v>302</v>
      </c>
      <c r="AT232" s="185" t="s">
        <v>298</v>
      </c>
      <c r="AU232" s="185" t="s">
        <v>83</v>
      </c>
      <c r="AY232" s="18" t="s">
        <v>153</v>
      </c>
      <c r="BE232" s="186">
        <f>IF(N232="základní",J232,0)</f>
        <v>0</v>
      </c>
      <c r="BF232" s="186">
        <f>IF(N232="snížená",J232,0)</f>
        <v>0</v>
      </c>
      <c r="BG232" s="186">
        <f>IF(N232="zákl. přenesená",J232,0)</f>
        <v>0</v>
      </c>
      <c r="BH232" s="186">
        <f>IF(N232="sníž. přenesená",J232,0)</f>
        <v>0</v>
      </c>
      <c r="BI232" s="186">
        <f>IF(N232="nulová",J232,0)</f>
        <v>0</v>
      </c>
      <c r="BJ232" s="18" t="s">
        <v>81</v>
      </c>
      <c r="BK232" s="186">
        <f>ROUND(I232*H232,2)</f>
        <v>0</v>
      </c>
      <c r="BL232" s="18" t="s">
        <v>212</v>
      </c>
      <c r="BM232" s="185" t="s">
        <v>869</v>
      </c>
    </row>
    <row r="233" spans="1:65" s="2" customFormat="1" ht="37.9" customHeight="1">
      <c r="A233" s="35"/>
      <c r="B233" s="36"/>
      <c r="C233" s="174" t="s">
        <v>412</v>
      </c>
      <c r="D233" s="174" t="s">
        <v>156</v>
      </c>
      <c r="E233" s="175" t="s">
        <v>413</v>
      </c>
      <c r="F233" s="176" t="s">
        <v>414</v>
      </c>
      <c r="G233" s="177" t="s">
        <v>384</v>
      </c>
      <c r="H233" s="178">
        <v>1</v>
      </c>
      <c r="I233" s="179"/>
      <c r="J233" s="180">
        <f>ROUND(I233*H233,2)</f>
        <v>0</v>
      </c>
      <c r="K233" s="176" t="s">
        <v>160</v>
      </c>
      <c r="L233" s="40"/>
      <c r="M233" s="181" t="s">
        <v>19</v>
      </c>
      <c r="N233" s="182" t="s">
        <v>44</v>
      </c>
      <c r="O233" s="65"/>
      <c r="P233" s="183">
        <f>O233*H233</f>
        <v>0</v>
      </c>
      <c r="Q233" s="183">
        <v>0.01387</v>
      </c>
      <c r="R233" s="183">
        <f>Q233*H233</f>
        <v>0.01387</v>
      </c>
      <c r="S233" s="183">
        <v>0</v>
      </c>
      <c r="T233" s="184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185" t="s">
        <v>212</v>
      </c>
      <c r="AT233" s="185" t="s">
        <v>156</v>
      </c>
      <c r="AU233" s="185" t="s">
        <v>83</v>
      </c>
      <c r="AY233" s="18" t="s">
        <v>153</v>
      </c>
      <c r="BE233" s="186">
        <f>IF(N233="základní",J233,0)</f>
        <v>0</v>
      </c>
      <c r="BF233" s="186">
        <f>IF(N233="snížená",J233,0)</f>
        <v>0</v>
      </c>
      <c r="BG233" s="186">
        <f>IF(N233="zákl. přenesená",J233,0)</f>
        <v>0</v>
      </c>
      <c r="BH233" s="186">
        <f>IF(N233="sníž. přenesená",J233,0)</f>
        <v>0</v>
      </c>
      <c r="BI233" s="186">
        <f>IF(N233="nulová",J233,0)</f>
        <v>0</v>
      </c>
      <c r="BJ233" s="18" t="s">
        <v>81</v>
      </c>
      <c r="BK233" s="186">
        <f>ROUND(I233*H233,2)</f>
        <v>0</v>
      </c>
      <c r="BL233" s="18" t="s">
        <v>212</v>
      </c>
      <c r="BM233" s="185" t="s">
        <v>870</v>
      </c>
    </row>
    <row r="234" spans="1:47" s="2" customFormat="1" ht="11.25">
      <c r="A234" s="35"/>
      <c r="B234" s="36"/>
      <c r="C234" s="37"/>
      <c r="D234" s="187" t="s">
        <v>163</v>
      </c>
      <c r="E234" s="37"/>
      <c r="F234" s="188" t="s">
        <v>416</v>
      </c>
      <c r="G234" s="37"/>
      <c r="H234" s="37"/>
      <c r="I234" s="189"/>
      <c r="J234" s="37"/>
      <c r="K234" s="37"/>
      <c r="L234" s="40"/>
      <c r="M234" s="190"/>
      <c r="N234" s="191"/>
      <c r="O234" s="65"/>
      <c r="P234" s="65"/>
      <c r="Q234" s="65"/>
      <c r="R234" s="65"/>
      <c r="S234" s="65"/>
      <c r="T234" s="66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T234" s="18" t="s">
        <v>163</v>
      </c>
      <c r="AU234" s="18" t="s">
        <v>83</v>
      </c>
    </row>
    <row r="235" spans="1:65" s="2" customFormat="1" ht="24.2" customHeight="1">
      <c r="A235" s="35"/>
      <c r="B235" s="36"/>
      <c r="C235" s="174" t="s">
        <v>417</v>
      </c>
      <c r="D235" s="174" t="s">
        <v>156</v>
      </c>
      <c r="E235" s="175" t="s">
        <v>418</v>
      </c>
      <c r="F235" s="176" t="s">
        <v>419</v>
      </c>
      <c r="G235" s="177" t="s">
        <v>211</v>
      </c>
      <c r="H235" s="178">
        <v>1</v>
      </c>
      <c r="I235" s="179"/>
      <c r="J235" s="180">
        <f>ROUND(I235*H235,2)</f>
        <v>0</v>
      </c>
      <c r="K235" s="176" t="s">
        <v>160</v>
      </c>
      <c r="L235" s="40"/>
      <c r="M235" s="181" t="s">
        <v>19</v>
      </c>
      <c r="N235" s="182" t="s">
        <v>44</v>
      </c>
      <c r="O235" s="65"/>
      <c r="P235" s="183">
        <f>O235*H235</f>
        <v>0</v>
      </c>
      <c r="Q235" s="183">
        <v>0</v>
      </c>
      <c r="R235" s="183">
        <f>Q235*H235</f>
        <v>0</v>
      </c>
      <c r="S235" s="183">
        <v>0</v>
      </c>
      <c r="T235" s="184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185" t="s">
        <v>212</v>
      </c>
      <c r="AT235" s="185" t="s">
        <v>156</v>
      </c>
      <c r="AU235" s="185" t="s">
        <v>83</v>
      </c>
      <c r="AY235" s="18" t="s">
        <v>153</v>
      </c>
      <c r="BE235" s="186">
        <f>IF(N235="základní",J235,0)</f>
        <v>0</v>
      </c>
      <c r="BF235" s="186">
        <f>IF(N235="snížená",J235,0)</f>
        <v>0</v>
      </c>
      <c r="BG235" s="186">
        <f>IF(N235="zákl. přenesená",J235,0)</f>
        <v>0</v>
      </c>
      <c r="BH235" s="186">
        <f>IF(N235="sníž. přenesená",J235,0)</f>
        <v>0</v>
      </c>
      <c r="BI235" s="186">
        <f>IF(N235="nulová",J235,0)</f>
        <v>0</v>
      </c>
      <c r="BJ235" s="18" t="s">
        <v>81</v>
      </c>
      <c r="BK235" s="186">
        <f>ROUND(I235*H235,2)</f>
        <v>0</v>
      </c>
      <c r="BL235" s="18" t="s">
        <v>212</v>
      </c>
      <c r="BM235" s="185" t="s">
        <v>871</v>
      </c>
    </row>
    <row r="236" spans="1:47" s="2" customFormat="1" ht="11.25">
      <c r="A236" s="35"/>
      <c r="B236" s="36"/>
      <c r="C236" s="37"/>
      <c r="D236" s="187" t="s">
        <v>163</v>
      </c>
      <c r="E236" s="37"/>
      <c r="F236" s="188" t="s">
        <v>421</v>
      </c>
      <c r="G236" s="37"/>
      <c r="H236" s="37"/>
      <c r="I236" s="189"/>
      <c r="J236" s="37"/>
      <c r="K236" s="37"/>
      <c r="L236" s="40"/>
      <c r="M236" s="190"/>
      <c r="N236" s="191"/>
      <c r="O236" s="65"/>
      <c r="P236" s="65"/>
      <c r="Q236" s="65"/>
      <c r="R236" s="65"/>
      <c r="S236" s="65"/>
      <c r="T236" s="66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T236" s="18" t="s">
        <v>163</v>
      </c>
      <c r="AU236" s="18" t="s">
        <v>83</v>
      </c>
    </row>
    <row r="237" spans="1:65" s="2" customFormat="1" ht="16.5" customHeight="1">
      <c r="A237" s="35"/>
      <c r="B237" s="36"/>
      <c r="C237" s="215" t="s">
        <v>422</v>
      </c>
      <c r="D237" s="215" t="s">
        <v>298</v>
      </c>
      <c r="E237" s="216" t="s">
        <v>423</v>
      </c>
      <c r="F237" s="217" t="s">
        <v>424</v>
      </c>
      <c r="G237" s="218" t="s">
        <v>211</v>
      </c>
      <c r="H237" s="219">
        <v>1</v>
      </c>
      <c r="I237" s="220"/>
      <c r="J237" s="221">
        <f>ROUND(I237*H237,2)</f>
        <v>0</v>
      </c>
      <c r="K237" s="217" t="s">
        <v>160</v>
      </c>
      <c r="L237" s="222"/>
      <c r="M237" s="223" t="s">
        <v>19</v>
      </c>
      <c r="N237" s="224" t="s">
        <v>44</v>
      </c>
      <c r="O237" s="65"/>
      <c r="P237" s="183">
        <f>O237*H237</f>
        <v>0</v>
      </c>
      <c r="Q237" s="183">
        <v>0.0024</v>
      </c>
      <c r="R237" s="183">
        <f>Q237*H237</f>
        <v>0.0024</v>
      </c>
      <c r="S237" s="183">
        <v>0</v>
      </c>
      <c r="T237" s="184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185" t="s">
        <v>302</v>
      </c>
      <c r="AT237" s="185" t="s">
        <v>298</v>
      </c>
      <c r="AU237" s="185" t="s">
        <v>83</v>
      </c>
      <c r="AY237" s="18" t="s">
        <v>153</v>
      </c>
      <c r="BE237" s="186">
        <f>IF(N237="základní",J237,0)</f>
        <v>0</v>
      </c>
      <c r="BF237" s="186">
        <f>IF(N237="snížená",J237,0)</f>
        <v>0</v>
      </c>
      <c r="BG237" s="186">
        <f>IF(N237="zákl. přenesená",J237,0)</f>
        <v>0</v>
      </c>
      <c r="BH237" s="186">
        <f>IF(N237="sníž. přenesená",J237,0)</f>
        <v>0</v>
      </c>
      <c r="BI237" s="186">
        <f>IF(N237="nulová",J237,0)</f>
        <v>0</v>
      </c>
      <c r="BJ237" s="18" t="s">
        <v>81</v>
      </c>
      <c r="BK237" s="186">
        <f>ROUND(I237*H237,2)</f>
        <v>0</v>
      </c>
      <c r="BL237" s="18" t="s">
        <v>212</v>
      </c>
      <c r="BM237" s="185" t="s">
        <v>872</v>
      </c>
    </row>
    <row r="238" spans="1:65" s="2" customFormat="1" ht="16.5" customHeight="1">
      <c r="A238" s="35"/>
      <c r="B238" s="36"/>
      <c r="C238" s="174" t="s">
        <v>426</v>
      </c>
      <c r="D238" s="174" t="s">
        <v>156</v>
      </c>
      <c r="E238" s="175" t="s">
        <v>427</v>
      </c>
      <c r="F238" s="176" t="s">
        <v>428</v>
      </c>
      <c r="G238" s="177" t="s">
        <v>384</v>
      </c>
      <c r="H238" s="178">
        <v>1</v>
      </c>
      <c r="I238" s="179"/>
      <c r="J238" s="180">
        <f>ROUND(I238*H238,2)</f>
        <v>0</v>
      </c>
      <c r="K238" s="176" t="s">
        <v>160</v>
      </c>
      <c r="L238" s="40"/>
      <c r="M238" s="181" t="s">
        <v>19</v>
      </c>
      <c r="N238" s="182" t="s">
        <v>44</v>
      </c>
      <c r="O238" s="65"/>
      <c r="P238" s="183">
        <f>O238*H238</f>
        <v>0</v>
      </c>
      <c r="Q238" s="183">
        <v>0.00583</v>
      </c>
      <c r="R238" s="183">
        <f>Q238*H238</f>
        <v>0.00583</v>
      </c>
      <c r="S238" s="183">
        <v>0</v>
      </c>
      <c r="T238" s="184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185" t="s">
        <v>212</v>
      </c>
      <c r="AT238" s="185" t="s">
        <v>156</v>
      </c>
      <c r="AU238" s="185" t="s">
        <v>83</v>
      </c>
      <c r="AY238" s="18" t="s">
        <v>153</v>
      </c>
      <c r="BE238" s="186">
        <f>IF(N238="základní",J238,0)</f>
        <v>0</v>
      </c>
      <c r="BF238" s="186">
        <f>IF(N238="snížená",J238,0)</f>
        <v>0</v>
      </c>
      <c r="BG238" s="186">
        <f>IF(N238="zákl. přenesená",J238,0)</f>
        <v>0</v>
      </c>
      <c r="BH238" s="186">
        <f>IF(N238="sníž. přenesená",J238,0)</f>
        <v>0</v>
      </c>
      <c r="BI238" s="186">
        <f>IF(N238="nulová",J238,0)</f>
        <v>0</v>
      </c>
      <c r="BJ238" s="18" t="s">
        <v>81</v>
      </c>
      <c r="BK238" s="186">
        <f>ROUND(I238*H238,2)</f>
        <v>0</v>
      </c>
      <c r="BL238" s="18" t="s">
        <v>212</v>
      </c>
      <c r="BM238" s="185" t="s">
        <v>873</v>
      </c>
    </row>
    <row r="239" spans="1:47" s="2" customFormat="1" ht="11.25">
      <c r="A239" s="35"/>
      <c r="B239" s="36"/>
      <c r="C239" s="37"/>
      <c r="D239" s="187" t="s">
        <v>163</v>
      </c>
      <c r="E239" s="37"/>
      <c r="F239" s="188" t="s">
        <v>430</v>
      </c>
      <c r="G239" s="37"/>
      <c r="H239" s="37"/>
      <c r="I239" s="189"/>
      <c r="J239" s="37"/>
      <c r="K239" s="37"/>
      <c r="L239" s="40"/>
      <c r="M239" s="190"/>
      <c r="N239" s="191"/>
      <c r="O239" s="65"/>
      <c r="P239" s="65"/>
      <c r="Q239" s="65"/>
      <c r="R239" s="65"/>
      <c r="S239" s="65"/>
      <c r="T239" s="66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T239" s="18" t="s">
        <v>163</v>
      </c>
      <c r="AU239" s="18" t="s">
        <v>83</v>
      </c>
    </row>
    <row r="240" spans="1:65" s="2" customFormat="1" ht="24.2" customHeight="1">
      <c r="A240" s="35"/>
      <c r="B240" s="36"/>
      <c r="C240" s="215" t="s">
        <v>431</v>
      </c>
      <c r="D240" s="215" t="s">
        <v>298</v>
      </c>
      <c r="E240" s="216" t="s">
        <v>432</v>
      </c>
      <c r="F240" s="217" t="s">
        <v>874</v>
      </c>
      <c r="G240" s="218" t="s">
        <v>211</v>
      </c>
      <c r="H240" s="219">
        <v>1</v>
      </c>
      <c r="I240" s="220"/>
      <c r="J240" s="221">
        <f>ROUND(I240*H240,2)</f>
        <v>0</v>
      </c>
      <c r="K240" s="217" t="s">
        <v>206</v>
      </c>
      <c r="L240" s="222"/>
      <c r="M240" s="223" t="s">
        <v>19</v>
      </c>
      <c r="N240" s="224" t="s">
        <v>44</v>
      </c>
      <c r="O240" s="65"/>
      <c r="P240" s="183">
        <f>O240*H240</f>
        <v>0</v>
      </c>
      <c r="Q240" s="183">
        <v>0.013</v>
      </c>
      <c r="R240" s="183">
        <f>Q240*H240</f>
        <v>0.013</v>
      </c>
      <c r="S240" s="183">
        <v>0</v>
      </c>
      <c r="T240" s="184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185" t="s">
        <v>302</v>
      </c>
      <c r="AT240" s="185" t="s">
        <v>298</v>
      </c>
      <c r="AU240" s="185" t="s">
        <v>83</v>
      </c>
      <c r="AY240" s="18" t="s">
        <v>153</v>
      </c>
      <c r="BE240" s="186">
        <f>IF(N240="základní",J240,0)</f>
        <v>0</v>
      </c>
      <c r="BF240" s="186">
        <f>IF(N240="snížená",J240,0)</f>
        <v>0</v>
      </c>
      <c r="BG240" s="186">
        <f>IF(N240="zákl. přenesená",J240,0)</f>
        <v>0</v>
      </c>
      <c r="BH240" s="186">
        <f>IF(N240="sníž. přenesená",J240,0)</f>
        <v>0</v>
      </c>
      <c r="BI240" s="186">
        <f>IF(N240="nulová",J240,0)</f>
        <v>0</v>
      </c>
      <c r="BJ240" s="18" t="s">
        <v>81</v>
      </c>
      <c r="BK240" s="186">
        <f>ROUND(I240*H240,2)</f>
        <v>0</v>
      </c>
      <c r="BL240" s="18" t="s">
        <v>212</v>
      </c>
      <c r="BM240" s="185" t="s">
        <v>875</v>
      </c>
    </row>
    <row r="241" spans="2:51" s="13" customFormat="1" ht="33.75">
      <c r="B241" s="192"/>
      <c r="C241" s="193"/>
      <c r="D241" s="194" t="s">
        <v>165</v>
      </c>
      <c r="E241" s="195" t="s">
        <v>19</v>
      </c>
      <c r="F241" s="196" t="s">
        <v>876</v>
      </c>
      <c r="G241" s="193"/>
      <c r="H241" s="197">
        <v>1</v>
      </c>
      <c r="I241" s="198"/>
      <c r="J241" s="193"/>
      <c r="K241" s="193"/>
      <c r="L241" s="199"/>
      <c r="M241" s="200"/>
      <c r="N241" s="201"/>
      <c r="O241" s="201"/>
      <c r="P241" s="201"/>
      <c r="Q241" s="201"/>
      <c r="R241" s="201"/>
      <c r="S241" s="201"/>
      <c r="T241" s="202"/>
      <c r="AT241" s="203" t="s">
        <v>165</v>
      </c>
      <c r="AU241" s="203" t="s">
        <v>83</v>
      </c>
      <c r="AV241" s="13" t="s">
        <v>83</v>
      </c>
      <c r="AW241" s="13" t="s">
        <v>34</v>
      </c>
      <c r="AX241" s="13" t="s">
        <v>81</v>
      </c>
      <c r="AY241" s="203" t="s">
        <v>153</v>
      </c>
    </row>
    <row r="242" spans="1:65" s="2" customFormat="1" ht="33" customHeight="1">
      <c r="A242" s="35"/>
      <c r="B242" s="36"/>
      <c r="C242" s="174" t="s">
        <v>436</v>
      </c>
      <c r="D242" s="174" t="s">
        <v>156</v>
      </c>
      <c r="E242" s="175" t="s">
        <v>437</v>
      </c>
      <c r="F242" s="176" t="s">
        <v>438</v>
      </c>
      <c r="G242" s="177" t="s">
        <v>211</v>
      </c>
      <c r="H242" s="178">
        <v>1</v>
      </c>
      <c r="I242" s="179"/>
      <c r="J242" s="180">
        <f>ROUND(I242*H242,2)</f>
        <v>0</v>
      </c>
      <c r="K242" s="176" t="s">
        <v>206</v>
      </c>
      <c r="L242" s="40"/>
      <c r="M242" s="181" t="s">
        <v>19</v>
      </c>
      <c r="N242" s="182" t="s">
        <v>44</v>
      </c>
      <c r="O242" s="65"/>
      <c r="P242" s="183">
        <f>O242*H242</f>
        <v>0</v>
      </c>
      <c r="Q242" s="183">
        <v>0.00285</v>
      </c>
      <c r="R242" s="183">
        <f>Q242*H242</f>
        <v>0.00285</v>
      </c>
      <c r="S242" s="183">
        <v>0</v>
      </c>
      <c r="T242" s="184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185" t="s">
        <v>212</v>
      </c>
      <c r="AT242" s="185" t="s">
        <v>156</v>
      </c>
      <c r="AU242" s="185" t="s">
        <v>83</v>
      </c>
      <c r="AY242" s="18" t="s">
        <v>153</v>
      </c>
      <c r="BE242" s="186">
        <f>IF(N242="základní",J242,0)</f>
        <v>0</v>
      </c>
      <c r="BF242" s="186">
        <f>IF(N242="snížená",J242,0)</f>
        <v>0</v>
      </c>
      <c r="BG242" s="186">
        <f>IF(N242="zákl. přenesená",J242,0)</f>
        <v>0</v>
      </c>
      <c r="BH242" s="186">
        <f>IF(N242="sníž. přenesená",J242,0)</f>
        <v>0</v>
      </c>
      <c r="BI242" s="186">
        <f>IF(N242="nulová",J242,0)</f>
        <v>0</v>
      </c>
      <c r="BJ242" s="18" t="s">
        <v>81</v>
      </c>
      <c r="BK242" s="186">
        <f>ROUND(I242*H242,2)</f>
        <v>0</v>
      </c>
      <c r="BL242" s="18" t="s">
        <v>212</v>
      </c>
      <c r="BM242" s="185" t="s">
        <v>877</v>
      </c>
    </row>
    <row r="243" spans="1:65" s="2" customFormat="1" ht="24.2" customHeight="1">
      <c r="A243" s="35"/>
      <c r="B243" s="36"/>
      <c r="C243" s="174" t="s">
        <v>440</v>
      </c>
      <c r="D243" s="174" t="s">
        <v>156</v>
      </c>
      <c r="E243" s="175" t="s">
        <v>441</v>
      </c>
      <c r="F243" s="176" t="s">
        <v>442</v>
      </c>
      <c r="G243" s="177" t="s">
        <v>384</v>
      </c>
      <c r="H243" s="178">
        <v>1</v>
      </c>
      <c r="I243" s="179"/>
      <c r="J243" s="180">
        <f>ROUND(I243*H243,2)</f>
        <v>0</v>
      </c>
      <c r="K243" s="176" t="s">
        <v>206</v>
      </c>
      <c r="L243" s="40"/>
      <c r="M243" s="181" t="s">
        <v>19</v>
      </c>
      <c r="N243" s="182" t="s">
        <v>44</v>
      </c>
      <c r="O243" s="65"/>
      <c r="P243" s="183">
        <f>O243*H243</f>
        <v>0</v>
      </c>
      <c r="Q243" s="183">
        <v>0.01736</v>
      </c>
      <c r="R243" s="183">
        <f>Q243*H243</f>
        <v>0.01736</v>
      </c>
      <c r="S243" s="183">
        <v>0</v>
      </c>
      <c r="T243" s="184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185" t="s">
        <v>212</v>
      </c>
      <c r="AT243" s="185" t="s">
        <v>156</v>
      </c>
      <c r="AU243" s="185" t="s">
        <v>83</v>
      </c>
      <c r="AY243" s="18" t="s">
        <v>153</v>
      </c>
      <c r="BE243" s="186">
        <f>IF(N243="základní",J243,0)</f>
        <v>0</v>
      </c>
      <c r="BF243" s="186">
        <f>IF(N243="snížená",J243,0)</f>
        <v>0</v>
      </c>
      <c r="BG243" s="186">
        <f>IF(N243="zákl. přenesená",J243,0)</f>
        <v>0</v>
      </c>
      <c r="BH243" s="186">
        <f>IF(N243="sníž. přenesená",J243,0)</f>
        <v>0</v>
      </c>
      <c r="BI243" s="186">
        <f>IF(N243="nulová",J243,0)</f>
        <v>0</v>
      </c>
      <c r="BJ243" s="18" t="s">
        <v>81</v>
      </c>
      <c r="BK243" s="186">
        <f>ROUND(I243*H243,2)</f>
        <v>0</v>
      </c>
      <c r="BL243" s="18" t="s">
        <v>212</v>
      </c>
      <c r="BM243" s="185" t="s">
        <v>878</v>
      </c>
    </row>
    <row r="244" spans="1:65" s="2" customFormat="1" ht="24.2" customHeight="1">
      <c r="A244" s="35"/>
      <c r="B244" s="36"/>
      <c r="C244" s="174" t="s">
        <v>444</v>
      </c>
      <c r="D244" s="174" t="s">
        <v>156</v>
      </c>
      <c r="E244" s="175" t="s">
        <v>445</v>
      </c>
      <c r="F244" s="176" t="s">
        <v>446</v>
      </c>
      <c r="G244" s="177" t="s">
        <v>384</v>
      </c>
      <c r="H244" s="178">
        <v>1</v>
      </c>
      <c r="I244" s="179"/>
      <c r="J244" s="180">
        <f>ROUND(I244*H244,2)</f>
        <v>0</v>
      </c>
      <c r="K244" s="176" t="s">
        <v>206</v>
      </c>
      <c r="L244" s="40"/>
      <c r="M244" s="181" t="s">
        <v>19</v>
      </c>
      <c r="N244" s="182" t="s">
        <v>44</v>
      </c>
      <c r="O244" s="65"/>
      <c r="P244" s="183">
        <f>O244*H244</f>
        <v>0</v>
      </c>
      <c r="Q244" s="183">
        <v>0.00214</v>
      </c>
      <c r="R244" s="183">
        <f>Q244*H244</f>
        <v>0.00214</v>
      </c>
      <c r="S244" s="183">
        <v>0</v>
      </c>
      <c r="T244" s="184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185" t="s">
        <v>212</v>
      </c>
      <c r="AT244" s="185" t="s">
        <v>156</v>
      </c>
      <c r="AU244" s="185" t="s">
        <v>83</v>
      </c>
      <c r="AY244" s="18" t="s">
        <v>153</v>
      </c>
      <c r="BE244" s="186">
        <f>IF(N244="základní",J244,0)</f>
        <v>0</v>
      </c>
      <c r="BF244" s="186">
        <f>IF(N244="snížená",J244,0)</f>
        <v>0</v>
      </c>
      <c r="BG244" s="186">
        <f>IF(N244="zákl. přenesená",J244,0)</f>
        <v>0</v>
      </c>
      <c r="BH244" s="186">
        <f>IF(N244="sníž. přenesená",J244,0)</f>
        <v>0</v>
      </c>
      <c r="BI244" s="186">
        <f>IF(N244="nulová",J244,0)</f>
        <v>0</v>
      </c>
      <c r="BJ244" s="18" t="s">
        <v>81</v>
      </c>
      <c r="BK244" s="186">
        <f>ROUND(I244*H244,2)</f>
        <v>0</v>
      </c>
      <c r="BL244" s="18" t="s">
        <v>212</v>
      </c>
      <c r="BM244" s="185" t="s">
        <v>879</v>
      </c>
    </row>
    <row r="245" spans="2:51" s="13" customFormat="1" ht="22.5">
      <c r="B245" s="192"/>
      <c r="C245" s="193"/>
      <c r="D245" s="194" t="s">
        <v>165</v>
      </c>
      <c r="E245" s="195" t="s">
        <v>19</v>
      </c>
      <c r="F245" s="196" t="s">
        <v>448</v>
      </c>
      <c r="G245" s="193"/>
      <c r="H245" s="197">
        <v>1</v>
      </c>
      <c r="I245" s="198"/>
      <c r="J245" s="193"/>
      <c r="K245" s="193"/>
      <c r="L245" s="199"/>
      <c r="M245" s="200"/>
      <c r="N245" s="201"/>
      <c r="O245" s="201"/>
      <c r="P245" s="201"/>
      <c r="Q245" s="201"/>
      <c r="R245" s="201"/>
      <c r="S245" s="201"/>
      <c r="T245" s="202"/>
      <c r="AT245" s="203" t="s">
        <v>165</v>
      </c>
      <c r="AU245" s="203" t="s">
        <v>83</v>
      </c>
      <c r="AV245" s="13" t="s">
        <v>83</v>
      </c>
      <c r="AW245" s="13" t="s">
        <v>34</v>
      </c>
      <c r="AX245" s="13" t="s">
        <v>81</v>
      </c>
      <c r="AY245" s="203" t="s">
        <v>153</v>
      </c>
    </row>
    <row r="246" spans="1:65" s="2" customFormat="1" ht="33" customHeight="1">
      <c r="A246" s="35"/>
      <c r="B246" s="36"/>
      <c r="C246" s="174" t="s">
        <v>449</v>
      </c>
      <c r="D246" s="174" t="s">
        <v>156</v>
      </c>
      <c r="E246" s="175" t="s">
        <v>450</v>
      </c>
      <c r="F246" s="176" t="s">
        <v>451</v>
      </c>
      <c r="G246" s="177" t="s">
        <v>384</v>
      </c>
      <c r="H246" s="178">
        <v>2</v>
      </c>
      <c r="I246" s="179"/>
      <c r="J246" s="180">
        <f>ROUND(I246*H246,2)</f>
        <v>0</v>
      </c>
      <c r="K246" s="176" t="s">
        <v>206</v>
      </c>
      <c r="L246" s="40"/>
      <c r="M246" s="181" t="s">
        <v>19</v>
      </c>
      <c r="N246" s="182" t="s">
        <v>44</v>
      </c>
      <c r="O246" s="65"/>
      <c r="P246" s="183">
        <f>O246*H246</f>
        <v>0</v>
      </c>
      <c r="Q246" s="183">
        <v>0.01046</v>
      </c>
      <c r="R246" s="183">
        <f>Q246*H246</f>
        <v>0.02092</v>
      </c>
      <c r="S246" s="183">
        <v>0</v>
      </c>
      <c r="T246" s="184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185" t="s">
        <v>212</v>
      </c>
      <c r="AT246" s="185" t="s">
        <v>156</v>
      </c>
      <c r="AU246" s="185" t="s">
        <v>83</v>
      </c>
      <c r="AY246" s="18" t="s">
        <v>153</v>
      </c>
      <c r="BE246" s="186">
        <f>IF(N246="základní",J246,0)</f>
        <v>0</v>
      </c>
      <c r="BF246" s="186">
        <f>IF(N246="snížená",J246,0)</f>
        <v>0</v>
      </c>
      <c r="BG246" s="186">
        <f>IF(N246="zákl. přenesená",J246,0)</f>
        <v>0</v>
      </c>
      <c r="BH246" s="186">
        <f>IF(N246="sníž. přenesená",J246,0)</f>
        <v>0</v>
      </c>
      <c r="BI246" s="186">
        <f>IF(N246="nulová",J246,0)</f>
        <v>0</v>
      </c>
      <c r="BJ246" s="18" t="s">
        <v>81</v>
      </c>
      <c r="BK246" s="186">
        <f>ROUND(I246*H246,2)</f>
        <v>0</v>
      </c>
      <c r="BL246" s="18" t="s">
        <v>212</v>
      </c>
      <c r="BM246" s="185" t="s">
        <v>880</v>
      </c>
    </row>
    <row r="247" spans="1:65" s="2" customFormat="1" ht="33" customHeight="1">
      <c r="A247" s="35"/>
      <c r="B247" s="36"/>
      <c r="C247" s="174" t="s">
        <v>454</v>
      </c>
      <c r="D247" s="174" t="s">
        <v>156</v>
      </c>
      <c r="E247" s="175" t="s">
        <v>455</v>
      </c>
      <c r="F247" s="176" t="s">
        <v>456</v>
      </c>
      <c r="G247" s="177" t="s">
        <v>211</v>
      </c>
      <c r="H247" s="178">
        <v>2</v>
      </c>
      <c r="I247" s="179"/>
      <c r="J247" s="180">
        <f>ROUND(I247*H247,2)</f>
        <v>0</v>
      </c>
      <c r="K247" s="176" t="s">
        <v>160</v>
      </c>
      <c r="L247" s="40"/>
      <c r="M247" s="181" t="s">
        <v>19</v>
      </c>
      <c r="N247" s="182" t="s">
        <v>44</v>
      </c>
      <c r="O247" s="65"/>
      <c r="P247" s="183">
        <f>O247*H247</f>
        <v>0</v>
      </c>
      <c r="Q247" s="183">
        <v>0.00128</v>
      </c>
      <c r="R247" s="183">
        <f>Q247*H247</f>
        <v>0.00256</v>
      </c>
      <c r="S247" s="183">
        <v>0</v>
      </c>
      <c r="T247" s="184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185" t="s">
        <v>212</v>
      </c>
      <c r="AT247" s="185" t="s">
        <v>156</v>
      </c>
      <c r="AU247" s="185" t="s">
        <v>83</v>
      </c>
      <c r="AY247" s="18" t="s">
        <v>153</v>
      </c>
      <c r="BE247" s="186">
        <f>IF(N247="základní",J247,0)</f>
        <v>0</v>
      </c>
      <c r="BF247" s="186">
        <f>IF(N247="snížená",J247,0)</f>
        <v>0</v>
      </c>
      <c r="BG247" s="186">
        <f>IF(N247="zákl. přenesená",J247,0)</f>
        <v>0</v>
      </c>
      <c r="BH247" s="186">
        <f>IF(N247="sníž. přenesená",J247,0)</f>
        <v>0</v>
      </c>
      <c r="BI247" s="186">
        <f>IF(N247="nulová",J247,0)</f>
        <v>0</v>
      </c>
      <c r="BJ247" s="18" t="s">
        <v>81</v>
      </c>
      <c r="BK247" s="186">
        <f>ROUND(I247*H247,2)</f>
        <v>0</v>
      </c>
      <c r="BL247" s="18" t="s">
        <v>212</v>
      </c>
      <c r="BM247" s="185" t="s">
        <v>881</v>
      </c>
    </row>
    <row r="248" spans="1:47" s="2" customFormat="1" ht="11.25">
      <c r="A248" s="35"/>
      <c r="B248" s="36"/>
      <c r="C248" s="37"/>
      <c r="D248" s="187" t="s">
        <v>163</v>
      </c>
      <c r="E248" s="37"/>
      <c r="F248" s="188" t="s">
        <v>458</v>
      </c>
      <c r="G248" s="37"/>
      <c r="H248" s="37"/>
      <c r="I248" s="189"/>
      <c r="J248" s="37"/>
      <c r="K248" s="37"/>
      <c r="L248" s="40"/>
      <c r="M248" s="190"/>
      <c r="N248" s="191"/>
      <c r="O248" s="65"/>
      <c r="P248" s="65"/>
      <c r="Q248" s="65"/>
      <c r="R248" s="65"/>
      <c r="S248" s="65"/>
      <c r="T248" s="66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T248" s="18" t="s">
        <v>163</v>
      </c>
      <c r="AU248" s="18" t="s">
        <v>83</v>
      </c>
    </row>
    <row r="249" spans="2:51" s="13" customFormat="1" ht="11.25">
      <c r="B249" s="192"/>
      <c r="C249" s="193"/>
      <c r="D249" s="194" t="s">
        <v>165</v>
      </c>
      <c r="E249" s="195" t="s">
        <v>19</v>
      </c>
      <c r="F249" s="196" t="s">
        <v>882</v>
      </c>
      <c r="G249" s="193"/>
      <c r="H249" s="197">
        <v>2</v>
      </c>
      <c r="I249" s="198"/>
      <c r="J249" s="193"/>
      <c r="K249" s="193"/>
      <c r="L249" s="199"/>
      <c r="M249" s="200"/>
      <c r="N249" s="201"/>
      <c r="O249" s="201"/>
      <c r="P249" s="201"/>
      <c r="Q249" s="201"/>
      <c r="R249" s="201"/>
      <c r="S249" s="201"/>
      <c r="T249" s="202"/>
      <c r="AT249" s="203" t="s">
        <v>165</v>
      </c>
      <c r="AU249" s="203" t="s">
        <v>83</v>
      </c>
      <c r="AV249" s="13" t="s">
        <v>83</v>
      </c>
      <c r="AW249" s="13" t="s">
        <v>34</v>
      </c>
      <c r="AX249" s="13" t="s">
        <v>81</v>
      </c>
      <c r="AY249" s="203" t="s">
        <v>153</v>
      </c>
    </row>
    <row r="250" spans="1:65" s="2" customFormat="1" ht="24.2" customHeight="1">
      <c r="A250" s="35"/>
      <c r="B250" s="36"/>
      <c r="C250" s="174" t="s">
        <v>460</v>
      </c>
      <c r="D250" s="174" t="s">
        <v>156</v>
      </c>
      <c r="E250" s="175" t="s">
        <v>461</v>
      </c>
      <c r="F250" s="176" t="s">
        <v>462</v>
      </c>
      <c r="G250" s="177" t="s">
        <v>384</v>
      </c>
      <c r="H250" s="178">
        <v>2</v>
      </c>
      <c r="I250" s="179"/>
      <c r="J250" s="180">
        <f>ROUND(I250*H250,2)</f>
        <v>0</v>
      </c>
      <c r="K250" s="176" t="s">
        <v>160</v>
      </c>
      <c r="L250" s="40"/>
      <c r="M250" s="181" t="s">
        <v>19</v>
      </c>
      <c r="N250" s="182" t="s">
        <v>44</v>
      </c>
      <c r="O250" s="65"/>
      <c r="P250" s="183">
        <f>O250*H250</f>
        <v>0</v>
      </c>
      <c r="Q250" s="183">
        <v>0.0018</v>
      </c>
      <c r="R250" s="183">
        <f>Q250*H250</f>
        <v>0.0036</v>
      </c>
      <c r="S250" s="183">
        <v>0</v>
      </c>
      <c r="T250" s="184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185" t="s">
        <v>212</v>
      </c>
      <c r="AT250" s="185" t="s">
        <v>156</v>
      </c>
      <c r="AU250" s="185" t="s">
        <v>83</v>
      </c>
      <c r="AY250" s="18" t="s">
        <v>153</v>
      </c>
      <c r="BE250" s="186">
        <f>IF(N250="základní",J250,0)</f>
        <v>0</v>
      </c>
      <c r="BF250" s="186">
        <f>IF(N250="snížená",J250,0)</f>
        <v>0</v>
      </c>
      <c r="BG250" s="186">
        <f>IF(N250="zákl. přenesená",J250,0)</f>
        <v>0</v>
      </c>
      <c r="BH250" s="186">
        <f>IF(N250="sníž. přenesená",J250,0)</f>
        <v>0</v>
      </c>
      <c r="BI250" s="186">
        <f>IF(N250="nulová",J250,0)</f>
        <v>0</v>
      </c>
      <c r="BJ250" s="18" t="s">
        <v>81</v>
      </c>
      <c r="BK250" s="186">
        <f>ROUND(I250*H250,2)</f>
        <v>0</v>
      </c>
      <c r="BL250" s="18" t="s">
        <v>212</v>
      </c>
      <c r="BM250" s="185" t="s">
        <v>883</v>
      </c>
    </row>
    <row r="251" spans="1:47" s="2" customFormat="1" ht="11.25">
      <c r="A251" s="35"/>
      <c r="B251" s="36"/>
      <c r="C251" s="37"/>
      <c r="D251" s="187" t="s">
        <v>163</v>
      </c>
      <c r="E251" s="37"/>
      <c r="F251" s="188" t="s">
        <v>464</v>
      </c>
      <c r="G251" s="37"/>
      <c r="H251" s="37"/>
      <c r="I251" s="189"/>
      <c r="J251" s="37"/>
      <c r="K251" s="37"/>
      <c r="L251" s="40"/>
      <c r="M251" s="190"/>
      <c r="N251" s="191"/>
      <c r="O251" s="65"/>
      <c r="P251" s="65"/>
      <c r="Q251" s="65"/>
      <c r="R251" s="65"/>
      <c r="S251" s="65"/>
      <c r="T251" s="66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T251" s="18" t="s">
        <v>163</v>
      </c>
      <c r="AU251" s="18" t="s">
        <v>83</v>
      </c>
    </row>
    <row r="252" spans="1:65" s="2" customFormat="1" ht="49.15" customHeight="1">
      <c r="A252" s="35"/>
      <c r="B252" s="36"/>
      <c r="C252" s="174" t="s">
        <v>465</v>
      </c>
      <c r="D252" s="174" t="s">
        <v>156</v>
      </c>
      <c r="E252" s="175" t="s">
        <v>758</v>
      </c>
      <c r="F252" s="176" t="s">
        <v>759</v>
      </c>
      <c r="G252" s="177" t="s">
        <v>249</v>
      </c>
      <c r="H252" s="178">
        <v>0.086</v>
      </c>
      <c r="I252" s="179"/>
      <c r="J252" s="180">
        <f>ROUND(I252*H252,2)</f>
        <v>0</v>
      </c>
      <c r="K252" s="176" t="s">
        <v>160</v>
      </c>
      <c r="L252" s="40"/>
      <c r="M252" s="181" t="s">
        <v>19</v>
      </c>
      <c r="N252" s="182" t="s">
        <v>44</v>
      </c>
      <c r="O252" s="65"/>
      <c r="P252" s="183">
        <f>O252*H252</f>
        <v>0</v>
      </c>
      <c r="Q252" s="183">
        <v>0</v>
      </c>
      <c r="R252" s="183">
        <f>Q252*H252</f>
        <v>0</v>
      </c>
      <c r="S252" s="183">
        <v>0</v>
      </c>
      <c r="T252" s="184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185" t="s">
        <v>212</v>
      </c>
      <c r="AT252" s="185" t="s">
        <v>156</v>
      </c>
      <c r="AU252" s="185" t="s">
        <v>83</v>
      </c>
      <c r="AY252" s="18" t="s">
        <v>153</v>
      </c>
      <c r="BE252" s="186">
        <f>IF(N252="základní",J252,0)</f>
        <v>0</v>
      </c>
      <c r="BF252" s="186">
        <f>IF(N252="snížená",J252,0)</f>
        <v>0</v>
      </c>
      <c r="BG252" s="186">
        <f>IF(N252="zákl. přenesená",J252,0)</f>
        <v>0</v>
      </c>
      <c r="BH252" s="186">
        <f>IF(N252="sníž. přenesená",J252,0)</f>
        <v>0</v>
      </c>
      <c r="BI252" s="186">
        <f>IF(N252="nulová",J252,0)</f>
        <v>0</v>
      </c>
      <c r="BJ252" s="18" t="s">
        <v>81</v>
      </c>
      <c r="BK252" s="186">
        <f>ROUND(I252*H252,2)</f>
        <v>0</v>
      </c>
      <c r="BL252" s="18" t="s">
        <v>212</v>
      </c>
      <c r="BM252" s="185" t="s">
        <v>998</v>
      </c>
    </row>
    <row r="253" spans="1:47" s="2" customFormat="1" ht="11.25">
      <c r="A253" s="35"/>
      <c r="B253" s="36"/>
      <c r="C253" s="37"/>
      <c r="D253" s="187" t="s">
        <v>163</v>
      </c>
      <c r="E253" s="37"/>
      <c r="F253" s="188" t="s">
        <v>761</v>
      </c>
      <c r="G253" s="37"/>
      <c r="H253" s="37"/>
      <c r="I253" s="189"/>
      <c r="J253" s="37"/>
      <c r="K253" s="37"/>
      <c r="L253" s="40"/>
      <c r="M253" s="190"/>
      <c r="N253" s="191"/>
      <c r="O253" s="65"/>
      <c r="P253" s="65"/>
      <c r="Q253" s="65"/>
      <c r="R253" s="65"/>
      <c r="S253" s="65"/>
      <c r="T253" s="66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T253" s="18" t="s">
        <v>163</v>
      </c>
      <c r="AU253" s="18" t="s">
        <v>83</v>
      </c>
    </row>
    <row r="254" spans="2:63" s="12" customFormat="1" ht="22.9" customHeight="1">
      <c r="B254" s="158"/>
      <c r="C254" s="159"/>
      <c r="D254" s="160" t="s">
        <v>72</v>
      </c>
      <c r="E254" s="172" t="s">
        <v>470</v>
      </c>
      <c r="F254" s="172" t="s">
        <v>471</v>
      </c>
      <c r="G254" s="159"/>
      <c r="H254" s="159"/>
      <c r="I254" s="162"/>
      <c r="J254" s="173">
        <f>BK254</f>
        <v>0</v>
      </c>
      <c r="K254" s="159"/>
      <c r="L254" s="164"/>
      <c r="M254" s="165"/>
      <c r="N254" s="166"/>
      <c r="O254" s="166"/>
      <c r="P254" s="167">
        <f>SUM(P255:P283)</f>
        <v>0</v>
      </c>
      <c r="Q254" s="166"/>
      <c r="R254" s="167">
        <f>SUM(R255:R283)</f>
        <v>0.0018000000000000002</v>
      </c>
      <c r="S254" s="166"/>
      <c r="T254" s="168">
        <f>SUM(T255:T283)</f>
        <v>0.0083</v>
      </c>
      <c r="AR254" s="169" t="s">
        <v>83</v>
      </c>
      <c r="AT254" s="170" t="s">
        <v>72</v>
      </c>
      <c r="AU254" s="170" t="s">
        <v>81</v>
      </c>
      <c r="AY254" s="169" t="s">
        <v>153</v>
      </c>
      <c r="BK254" s="171">
        <f>SUM(BK255:BK283)</f>
        <v>0</v>
      </c>
    </row>
    <row r="255" spans="1:65" s="2" customFormat="1" ht="21.75" customHeight="1">
      <c r="A255" s="35"/>
      <c r="B255" s="36"/>
      <c r="C255" s="174" t="s">
        <v>472</v>
      </c>
      <c r="D255" s="174" t="s">
        <v>156</v>
      </c>
      <c r="E255" s="175" t="s">
        <v>473</v>
      </c>
      <c r="F255" s="176" t="s">
        <v>474</v>
      </c>
      <c r="G255" s="177" t="s">
        <v>211</v>
      </c>
      <c r="H255" s="178">
        <v>5</v>
      </c>
      <c r="I255" s="179"/>
      <c r="J255" s="180">
        <f>ROUND(I255*H255,2)</f>
        <v>0</v>
      </c>
      <c r="K255" s="176" t="s">
        <v>206</v>
      </c>
      <c r="L255" s="40"/>
      <c r="M255" s="181" t="s">
        <v>19</v>
      </c>
      <c r="N255" s="182" t="s">
        <v>44</v>
      </c>
      <c r="O255" s="65"/>
      <c r="P255" s="183">
        <f>O255*H255</f>
        <v>0</v>
      </c>
      <c r="Q255" s="183">
        <v>0</v>
      </c>
      <c r="R255" s="183">
        <f>Q255*H255</f>
        <v>0</v>
      </c>
      <c r="S255" s="183">
        <v>5E-05</v>
      </c>
      <c r="T255" s="184">
        <f>S255*H255</f>
        <v>0.00025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185" t="s">
        <v>212</v>
      </c>
      <c r="AT255" s="185" t="s">
        <v>156</v>
      </c>
      <c r="AU255" s="185" t="s">
        <v>83</v>
      </c>
      <c r="AY255" s="18" t="s">
        <v>153</v>
      </c>
      <c r="BE255" s="186">
        <f>IF(N255="základní",J255,0)</f>
        <v>0</v>
      </c>
      <c r="BF255" s="186">
        <f>IF(N255="snížená",J255,0)</f>
        <v>0</v>
      </c>
      <c r="BG255" s="186">
        <f>IF(N255="zákl. přenesená",J255,0)</f>
        <v>0</v>
      </c>
      <c r="BH255" s="186">
        <f>IF(N255="sníž. přenesená",J255,0)</f>
        <v>0</v>
      </c>
      <c r="BI255" s="186">
        <f>IF(N255="nulová",J255,0)</f>
        <v>0</v>
      </c>
      <c r="BJ255" s="18" t="s">
        <v>81</v>
      </c>
      <c r="BK255" s="186">
        <f>ROUND(I255*H255,2)</f>
        <v>0</v>
      </c>
      <c r="BL255" s="18" t="s">
        <v>212</v>
      </c>
      <c r="BM255" s="185" t="s">
        <v>885</v>
      </c>
    </row>
    <row r="256" spans="2:51" s="13" customFormat="1" ht="11.25">
      <c r="B256" s="192"/>
      <c r="C256" s="193"/>
      <c r="D256" s="194" t="s">
        <v>165</v>
      </c>
      <c r="E256" s="195" t="s">
        <v>19</v>
      </c>
      <c r="F256" s="196" t="s">
        <v>886</v>
      </c>
      <c r="G256" s="193"/>
      <c r="H256" s="197">
        <v>2</v>
      </c>
      <c r="I256" s="198"/>
      <c r="J256" s="193"/>
      <c r="K256" s="193"/>
      <c r="L256" s="199"/>
      <c r="M256" s="200"/>
      <c r="N256" s="201"/>
      <c r="O256" s="201"/>
      <c r="P256" s="201"/>
      <c r="Q256" s="201"/>
      <c r="R256" s="201"/>
      <c r="S256" s="201"/>
      <c r="T256" s="202"/>
      <c r="AT256" s="203" t="s">
        <v>165</v>
      </c>
      <c r="AU256" s="203" t="s">
        <v>83</v>
      </c>
      <c r="AV256" s="13" t="s">
        <v>83</v>
      </c>
      <c r="AW256" s="13" t="s">
        <v>34</v>
      </c>
      <c r="AX256" s="13" t="s">
        <v>73</v>
      </c>
      <c r="AY256" s="203" t="s">
        <v>153</v>
      </c>
    </row>
    <row r="257" spans="2:51" s="13" customFormat="1" ht="11.25">
      <c r="B257" s="192"/>
      <c r="C257" s="193"/>
      <c r="D257" s="194" t="s">
        <v>165</v>
      </c>
      <c r="E257" s="195" t="s">
        <v>19</v>
      </c>
      <c r="F257" s="196" t="s">
        <v>887</v>
      </c>
      <c r="G257" s="193"/>
      <c r="H257" s="197">
        <v>3</v>
      </c>
      <c r="I257" s="198"/>
      <c r="J257" s="193"/>
      <c r="K257" s="193"/>
      <c r="L257" s="199"/>
      <c r="M257" s="200"/>
      <c r="N257" s="201"/>
      <c r="O257" s="201"/>
      <c r="P257" s="201"/>
      <c r="Q257" s="201"/>
      <c r="R257" s="201"/>
      <c r="S257" s="201"/>
      <c r="T257" s="202"/>
      <c r="AT257" s="203" t="s">
        <v>165</v>
      </c>
      <c r="AU257" s="203" t="s">
        <v>83</v>
      </c>
      <c r="AV257" s="13" t="s">
        <v>83</v>
      </c>
      <c r="AW257" s="13" t="s">
        <v>34</v>
      </c>
      <c r="AX257" s="13" t="s">
        <v>73</v>
      </c>
      <c r="AY257" s="203" t="s">
        <v>153</v>
      </c>
    </row>
    <row r="258" spans="2:51" s="14" customFormat="1" ht="11.25">
      <c r="B258" s="204"/>
      <c r="C258" s="205"/>
      <c r="D258" s="194" t="s">
        <v>165</v>
      </c>
      <c r="E258" s="206" t="s">
        <v>19</v>
      </c>
      <c r="F258" s="207" t="s">
        <v>184</v>
      </c>
      <c r="G258" s="205"/>
      <c r="H258" s="208">
        <v>5</v>
      </c>
      <c r="I258" s="209"/>
      <c r="J258" s="205"/>
      <c r="K258" s="205"/>
      <c r="L258" s="210"/>
      <c r="M258" s="211"/>
      <c r="N258" s="212"/>
      <c r="O258" s="212"/>
      <c r="P258" s="212"/>
      <c r="Q258" s="212"/>
      <c r="R258" s="212"/>
      <c r="S258" s="212"/>
      <c r="T258" s="213"/>
      <c r="AT258" s="214" t="s">
        <v>165</v>
      </c>
      <c r="AU258" s="214" t="s">
        <v>83</v>
      </c>
      <c r="AV258" s="14" t="s">
        <v>161</v>
      </c>
      <c r="AW258" s="14" t="s">
        <v>34</v>
      </c>
      <c r="AX258" s="14" t="s">
        <v>81</v>
      </c>
      <c r="AY258" s="214" t="s">
        <v>153</v>
      </c>
    </row>
    <row r="259" spans="1:65" s="2" customFormat="1" ht="24.2" customHeight="1">
      <c r="A259" s="35"/>
      <c r="B259" s="36"/>
      <c r="C259" s="174" t="s">
        <v>477</v>
      </c>
      <c r="D259" s="174" t="s">
        <v>156</v>
      </c>
      <c r="E259" s="175" t="s">
        <v>478</v>
      </c>
      <c r="F259" s="176" t="s">
        <v>479</v>
      </c>
      <c r="G259" s="177" t="s">
        <v>211</v>
      </c>
      <c r="H259" s="178">
        <v>1</v>
      </c>
      <c r="I259" s="179"/>
      <c r="J259" s="180">
        <f>ROUND(I259*H259,2)</f>
        <v>0</v>
      </c>
      <c r="K259" s="176" t="s">
        <v>206</v>
      </c>
      <c r="L259" s="40"/>
      <c r="M259" s="181" t="s">
        <v>19</v>
      </c>
      <c r="N259" s="182" t="s">
        <v>44</v>
      </c>
      <c r="O259" s="65"/>
      <c r="P259" s="183">
        <f>O259*H259</f>
        <v>0</v>
      </c>
      <c r="Q259" s="183">
        <v>0</v>
      </c>
      <c r="R259" s="183">
        <f>Q259*H259</f>
        <v>0</v>
      </c>
      <c r="S259" s="183">
        <v>5E-05</v>
      </c>
      <c r="T259" s="184">
        <f>S259*H259</f>
        <v>5E-05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185" t="s">
        <v>212</v>
      </c>
      <c r="AT259" s="185" t="s">
        <v>156</v>
      </c>
      <c r="AU259" s="185" t="s">
        <v>83</v>
      </c>
      <c r="AY259" s="18" t="s">
        <v>153</v>
      </c>
      <c r="BE259" s="186">
        <f>IF(N259="základní",J259,0)</f>
        <v>0</v>
      </c>
      <c r="BF259" s="186">
        <f>IF(N259="snížená",J259,0)</f>
        <v>0</v>
      </c>
      <c r="BG259" s="186">
        <f>IF(N259="zákl. přenesená",J259,0)</f>
        <v>0</v>
      </c>
      <c r="BH259" s="186">
        <f>IF(N259="sníž. přenesená",J259,0)</f>
        <v>0</v>
      </c>
      <c r="BI259" s="186">
        <f>IF(N259="nulová",J259,0)</f>
        <v>0</v>
      </c>
      <c r="BJ259" s="18" t="s">
        <v>81</v>
      </c>
      <c r="BK259" s="186">
        <f>ROUND(I259*H259,2)</f>
        <v>0</v>
      </c>
      <c r="BL259" s="18" t="s">
        <v>212</v>
      </c>
      <c r="BM259" s="185" t="s">
        <v>888</v>
      </c>
    </row>
    <row r="260" spans="2:51" s="13" customFormat="1" ht="11.25">
      <c r="B260" s="192"/>
      <c r="C260" s="193"/>
      <c r="D260" s="194" t="s">
        <v>165</v>
      </c>
      <c r="E260" s="195" t="s">
        <v>19</v>
      </c>
      <c r="F260" s="196" t="s">
        <v>889</v>
      </c>
      <c r="G260" s="193"/>
      <c r="H260" s="197">
        <v>1</v>
      </c>
      <c r="I260" s="198"/>
      <c r="J260" s="193"/>
      <c r="K260" s="193"/>
      <c r="L260" s="199"/>
      <c r="M260" s="200"/>
      <c r="N260" s="201"/>
      <c r="O260" s="201"/>
      <c r="P260" s="201"/>
      <c r="Q260" s="201"/>
      <c r="R260" s="201"/>
      <c r="S260" s="201"/>
      <c r="T260" s="202"/>
      <c r="AT260" s="203" t="s">
        <v>165</v>
      </c>
      <c r="AU260" s="203" t="s">
        <v>83</v>
      </c>
      <c r="AV260" s="13" t="s">
        <v>83</v>
      </c>
      <c r="AW260" s="13" t="s">
        <v>34</v>
      </c>
      <c r="AX260" s="13" t="s">
        <v>81</v>
      </c>
      <c r="AY260" s="203" t="s">
        <v>153</v>
      </c>
    </row>
    <row r="261" spans="1:65" s="2" customFormat="1" ht="37.9" customHeight="1">
      <c r="A261" s="35"/>
      <c r="B261" s="36"/>
      <c r="C261" s="174" t="s">
        <v>481</v>
      </c>
      <c r="D261" s="174" t="s">
        <v>156</v>
      </c>
      <c r="E261" s="175" t="s">
        <v>482</v>
      </c>
      <c r="F261" s="176" t="s">
        <v>483</v>
      </c>
      <c r="G261" s="177" t="s">
        <v>211</v>
      </c>
      <c r="H261" s="178">
        <v>4</v>
      </c>
      <c r="I261" s="179"/>
      <c r="J261" s="180">
        <f>ROUND(I261*H261,2)</f>
        <v>0</v>
      </c>
      <c r="K261" s="176" t="s">
        <v>160</v>
      </c>
      <c r="L261" s="40"/>
      <c r="M261" s="181" t="s">
        <v>19</v>
      </c>
      <c r="N261" s="182" t="s">
        <v>44</v>
      </c>
      <c r="O261" s="65"/>
      <c r="P261" s="183">
        <f>O261*H261</f>
        <v>0</v>
      </c>
      <c r="Q261" s="183">
        <v>0</v>
      </c>
      <c r="R261" s="183">
        <f>Q261*H261</f>
        <v>0</v>
      </c>
      <c r="S261" s="183">
        <v>0.002</v>
      </c>
      <c r="T261" s="184">
        <f>S261*H261</f>
        <v>0.008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185" t="s">
        <v>212</v>
      </c>
      <c r="AT261" s="185" t="s">
        <v>156</v>
      </c>
      <c r="AU261" s="185" t="s">
        <v>83</v>
      </c>
      <c r="AY261" s="18" t="s">
        <v>153</v>
      </c>
      <c r="BE261" s="186">
        <f>IF(N261="základní",J261,0)</f>
        <v>0</v>
      </c>
      <c r="BF261" s="186">
        <f>IF(N261="snížená",J261,0)</f>
        <v>0</v>
      </c>
      <c r="BG261" s="186">
        <f>IF(N261="zákl. přenesená",J261,0)</f>
        <v>0</v>
      </c>
      <c r="BH261" s="186">
        <f>IF(N261="sníž. přenesená",J261,0)</f>
        <v>0</v>
      </c>
      <c r="BI261" s="186">
        <f>IF(N261="nulová",J261,0)</f>
        <v>0</v>
      </c>
      <c r="BJ261" s="18" t="s">
        <v>81</v>
      </c>
      <c r="BK261" s="186">
        <f>ROUND(I261*H261,2)</f>
        <v>0</v>
      </c>
      <c r="BL261" s="18" t="s">
        <v>212</v>
      </c>
      <c r="BM261" s="185" t="s">
        <v>890</v>
      </c>
    </row>
    <row r="262" spans="1:47" s="2" customFormat="1" ht="11.25">
      <c r="A262" s="35"/>
      <c r="B262" s="36"/>
      <c r="C262" s="37"/>
      <c r="D262" s="187" t="s">
        <v>163</v>
      </c>
      <c r="E262" s="37"/>
      <c r="F262" s="188" t="s">
        <v>485</v>
      </c>
      <c r="G262" s="37"/>
      <c r="H262" s="37"/>
      <c r="I262" s="189"/>
      <c r="J262" s="37"/>
      <c r="K262" s="37"/>
      <c r="L262" s="40"/>
      <c r="M262" s="190"/>
      <c r="N262" s="191"/>
      <c r="O262" s="65"/>
      <c r="P262" s="65"/>
      <c r="Q262" s="65"/>
      <c r="R262" s="65"/>
      <c r="S262" s="65"/>
      <c r="T262" s="66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T262" s="18" t="s">
        <v>163</v>
      </c>
      <c r="AU262" s="18" t="s">
        <v>83</v>
      </c>
    </row>
    <row r="263" spans="2:51" s="13" customFormat="1" ht="11.25">
      <c r="B263" s="192"/>
      <c r="C263" s="193"/>
      <c r="D263" s="194" t="s">
        <v>165</v>
      </c>
      <c r="E263" s="195" t="s">
        <v>19</v>
      </c>
      <c r="F263" s="196" t="s">
        <v>891</v>
      </c>
      <c r="G263" s="193"/>
      <c r="H263" s="197">
        <v>4</v>
      </c>
      <c r="I263" s="198"/>
      <c r="J263" s="193"/>
      <c r="K263" s="193"/>
      <c r="L263" s="199"/>
      <c r="M263" s="200"/>
      <c r="N263" s="201"/>
      <c r="O263" s="201"/>
      <c r="P263" s="201"/>
      <c r="Q263" s="201"/>
      <c r="R263" s="201"/>
      <c r="S263" s="201"/>
      <c r="T263" s="202"/>
      <c r="AT263" s="203" t="s">
        <v>165</v>
      </c>
      <c r="AU263" s="203" t="s">
        <v>83</v>
      </c>
      <c r="AV263" s="13" t="s">
        <v>83</v>
      </c>
      <c r="AW263" s="13" t="s">
        <v>34</v>
      </c>
      <c r="AX263" s="13" t="s">
        <v>81</v>
      </c>
      <c r="AY263" s="203" t="s">
        <v>153</v>
      </c>
    </row>
    <row r="264" spans="1:65" s="2" customFormat="1" ht="37.9" customHeight="1">
      <c r="A264" s="35"/>
      <c r="B264" s="36"/>
      <c r="C264" s="174" t="s">
        <v>486</v>
      </c>
      <c r="D264" s="174" t="s">
        <v>156</v>
      </c>
      <c r="E264" s="175" t="s">
        <v>487</v>
      </c>
      <c r="F264" s="176" t="s">
        <v>488</v>
      </c>
      <c r="G264" s="177" t="s">
        <v>211</v>
      </c>
      <c r="H264" s="178">
        <v>4</v>
      </c>
      <c r="I264" s="179"/>
      <c r="J264" s="180">
        <f>ROUND(I264*H264,2)</f>
        <v>0</v>
      </c>
      <c r="K264" s="176" t="s">
        <v>160</v>
      </c>
      <c r="L264" s="40"/>
      <c r="M264" s="181" t="s">
        <v>19</v>
      </c>
      <c r="N264" s="182" t="s">
        <v>44</v>
      </c>
      <c r="O264" s="65"/>
      <c r="P264" s="183">
        <f>O264*H264</f>
        <v>0</v>
      </c>
      <c r="Q264" s="183">
        <v>0</v>
      </c>
      <c r="R264" s="183">
        <f>Q264*H264</f>
        <v>0</v>
      </c>
      <c r="S264" s="183">
        <v>0</v>
      </c>
      <c r="T264" s="184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185" t="s">
        <v>212</v>
      </c>
      <c r="AT264" s="185" t="s">
        <v>156</v>
      </c>
      <c r="AU264" s="185" t="s">
        <v>83</v>
      </c>
      <c r="AY264" s="18" t="s">
        <v>153</v>
      </c>
      <c r="BE264" s="186">
        <f>IF(N264="základní",J264,0)</f>
        <v>0</v>
      </c>
      <c r="BF264" s="186">
        <f>IF(N264="snížená",J264,0)</f>
        <v>0</v>
      </c>
      <c r="BG264" s="186">
        <f>IF(N264="zákl. přenesená",J264,0)</f>
        <v>0</v>
      </c>
      <c r="BH264" s="186">
        <f>IF(N264="sníž. přenesená",J264,0)</f>
        <v>0</v>
      </c>
      <c r="BI264" s="186">
        <f>IF(N264="nulová",J264,0)</f>
        <v>0</v>
      </c>
      <c r="BJ264" s="18" t="s">
        <v>81</v>
      </c>
      <c r="BK264" s="186">
        <f>ROUND(I264*H264,2)</f>
        <v>0</v>
      </c>
      <c r="BL264" s="18" t="s">
        <v>212</v>
      </c>
      <c r="BM264" s="185" t="s">
        <v>892</v>
      </c>
    </row>
    <row r="265" spans="1:47" s="2" customFormat="1" ht="11.25">
      <c r="A265" s="35"/>
      <c r="B265" s="36"/>
      <c r="C265" s="37"/>
      <c r="D265" s="187" t="s">
        <v>163</v>
      </c>
      <c r="E265" s="37"/>
      <c r="F265" s="188" t="s">
        <v>490</v>
      </c>
      <c r="G265" s="37"/>
      <c r="H265" s="37"/>
      <c r="I265" s="189"/>
      <c r="J265" s="37"/>
      <c r="K265" s="37"/>
      <c r="L265" s="40"/>
      <c r="M265" s="190"/>
      <c r="N265" s="191"/>
      <c r="O265" s="65"/>
      <c r="P265" s="65"/>
      <c r="Q265" s="65"/>
      <c r="R265" s="65"/>
      <c r="S265" s="65"/>
      <c r="T265" s="66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T265" s="18" t="s">
        <v>163</v>
      </c>
      <c r="AU265" s="18" t="s">
        <v>83</v>
      </c>
    </row>
    <row r="266" spans="2:51" s="13" customFormat="1" ht="11.25">
      <c r="B266" s="192"/>
      <c r="C266" s="193"/>
      <c r="D266" s="194" t="s">
        <v>165</v>
      </c>
      <c r="E266" s="195" t="s">
        <v>19</v>
      </c>
      <c r="F266" s="196" t="s">
        <v>891</v>
      </c>
      <c r="G266" s="193"/>
      <c r="H266" s="197">
        <v>4</v>
      </c>
      <c r="I266" s="198"/>
      <c r="J266" s="193"/>
      <c r="K266" s="193"/>
      <c r="L266" s="199"/>
      <c r="M266" s="200"/>
      <c r="N266" s="201"/>
      <c r="O266" s="201"/>
      <c r="P266" s="201"/>
      <c r="Q266" s="201"/>
      <c r="R266" s="201"/>
      <c r="S266" s="201"/>
      <c r="T266" s="202"/>
      <c r="AT266" s="203" t="s">
        <v>165</v>
      </c>
      <c r="AU266" s="203" t="s">
        <v>83</v>
      </c>
      <c r="AV266" s="13" t="s">
        <v>83</v>
      </c>
      <c r="AW266" s="13" t="s">
        <v>34</v>
      </c>
      <c r="AX266" s="13" t="s">
        <v>81</v>
      </c>
      <c r="AY266" s="203" t="s">
        <v>153</v>
      </c>
    </row>
    <row r="267" spans="1:65" s="2" customFormat="1" ht="24.2" customHeight="1">
      <c r="A267" s="35"/>
      <c r="B267" s="36"/>
      <c r="C267" s="215" t="s">
        <v>491</v>
      </c>
      <c r="D267" s="215" t="s">
        <v>298</v>
      </c>
      <c r="E267" s="216" t="s">
        <v>492</v>
      </c>
      <c r="F267" s="217" t="s">
        <v>493</v>
      </c>
      <c r="G267" s="218" t="s">
        <v>211</v>
      </c>
      <c r="H267" s="219">
        <v>4</v>
      </c>
      <c r="I267" s="220"/>
      <c r="J267" s="221">
        <f>ROUND(I267*H267,2)</f>
        <v>0</v>
      </c>
      <c r="K267" s="217" t="s">
        <v>206</v>
      </c>
      <c r="L267" s="222"/>
      <c r="M267" s="223" t="s">
        <v>19</v>
      </c>
      <c r="N267" s="224" t="s">
        <v>44</v>
      </c>
      <c r="O267" s="65"/>
      <c r="P267" s="183">
        <f>O267*H267</f>
        <v>0</v>
      </c>
      <c r="Q267" s="183">
        <v>0.00034</v>
      </c>
      <c r="R267" s="183">
        <f>Q267*H267</f>
        <v>0.00136</v>
      </c>
      <c r="S267" s="183">
        <v>0</v>
      </c>
      <c r="T267" s="184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185" t="s">
        <v>302</v>
      </c>
      <c r="AT267" s="185" t="s">
        <v>298</v>
      </c>
      <c r="AU267" s="185" t="s">
        <v>83</v>
      </c>
      <c r="AY267" s="18" t="s">
        <v>153</v>
      </c>
      <c r="BE267" s="186">
        <f>IF(N267="základní",J267,0)</f>
        <v>0</v>
      </c>
      <c r="BF267" s="186">
        <f>IF(N267="snížená",J267,0)</f>
        <v>0</v>
      </c>
      <c r="BG267" s="186">
        <f>IF(N267="zákl. přenesená",J267,0)</f>
        <v>0</v>
      </c>
      <c r="BH267" s="186">
        <f>IF(N267="sníž. přenesená",J267,0)</f>
        <v>0</v>
      </c>
      <c r="BI267" s="186">
        <f>IF(N267="nulová",J267,0)</f>
        <v>0</v>
      </c>
      <c r="BJ267" s="18" t="s">
        <v>81</v>
      </c>
      <c r="BK267" s="186">
        <f>ROUND(I267*H267,2)</f>
        <v>0</v>
      </c>
      <c r="BL267" s="18" t="s">
        <v>212</v>
      </c>
      <c r="BM267" s="185" t="s">
        <v>893</v>
      </c>
    </row>
    <row r="268" spans="1:65" s="2" customFormat="1" ht="44.25" customHeight="1">
      <c r="A268" s="35"/>
      <c r="B268" s="36"/>
      <c r="C268" s="174" t="s">
        <v>495</v>
      </c>
      <c r="D268" s="174" t="s">
        <v>156</v>
      </c>
      <c r="E268" s="175" t="s">
        <v>496</v>
      </c>
      <c r="F268" s="176" t="s">
        <v>497</v>
      </c>
      <c r="G268" s="177" t="s">
        <v>211</v>
      </c>
      <c r="H268" s="178">
        <v>1</v>
      </c>
      <c r="I268" s="179"/>
      <c r="J268" s="180">
        <f>ROUND(I268*H268,2)</f>
        <v>0</v>
      </c>
      <c r="K268" s="176" t="s">
        <v>160</v>
      </c>
      <c r="L268" s="40"/>
      <c r="M268" s="181" t="s">
        <v>19</v>
      </c>
      <c r="N268" s="182" t="s">
        <v>44</v>
      </c>
      <c r="O268" s="65"/>
      <c r="P268" s="183">
        <f>O268*H268</f>
        <v>0</v>
      </c>
      <c r="Q268" s="183">
        <v>0</v>
      </c>
      <c r="R268" s="183">
        <f>Q268*H268</f>
        <v>0</v>
      </c>
      <c r="S268" s="183">
        <v>0</v>
      </c>
      <c r="T268" s="184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185" t="s">
        <v>212</v>
      </c>
      <c r="AT268" s="185" t="s">
        <v>156</v>
      </c>
      <c r="AU268" s="185" t="s">
        <v>83</v>
      </c>
      <c r="AY268" s="18" t="s">
        <v>153</v>
      </c>
      <c r="BE268" s="186">
        <f>IF(N268="základní",J268,0)</f>
        <v>0</v>
      </c>
      <c r="BF268" s="186">
        <f>IF(N268="snížená",J268,0)</f>
        <v>0</v>
      </c>
      <c r="BG268" s="186">
        <f>IF(N268="zákl. přenesená",J268,0)</f>
        <v>0</v>
      </c>
      <c r="BH268" s="186">
        <f>IF(N268="sníž. přenesená",J268,0)</f>
        <v>0</v>
      </c>
      <c r="BI268" s="186">
        <f>IF(N268="nulová",J268,0)</f>
        <v>0</v>
      </c>
      <c r="BJ268" s="18" t="s">
        <v>81</v>
      </c>
      <c r="BK268" s="186">
        <f>ROUND(I268*H268,2)</f>
        <v>0</v>
      </c>
      <c r="BL268" s="18" t="s">
        <v>212</v>
      </c>
      <c r="BM268" s="185" t="s">
        <v>894</v>
      </c>
    </row>
    <row r="269" spans="1:47" s="2" customFormat="1" ht="11.25">
      <c r="A269" s="35"/>
      <c r="B269" s="36"/>
      <c r="C269" s="37"/>
      <c r="D269" s="187" t="s">
        <v>163</v>
      </c>
      <c r="E269" s="37"/>
      <c r="F269" s="188" t="s">
        <v>499</v>
      </c>
      <c r="G269" s="37"/>
      <c r="H269" s="37"/>
      <c r="I269" s="189"/>
      <c r="J269" s="37"/>
      <c r="K269" s="37"/>
      <c r="L269" s="40"/>
      <c r="M269" s="190"/>
      <c r="N269" s="191"/>
      <c r="O269" s="65"/>
      <c r="P269" s="65"/>
      <c r="Q269" s="65"/>
      <c r="R269" s="65"/>
      <c r="S269" s="65"/>
      <c r="T269" s="66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T269" s="18" t="s">
        <v>163</v>
      </c>
      <c r="AU269" s="18" t="s">
        <v>83</v>
      </c>
    </row>
    <row r="270" spans="2:51" s="13" customFormat="1" ht="11.25">
      <c r="B270" s="192"/>
      <c r="C270" s="193"/>
      <c r="D270" s="194" t="s">
        <v>165</v>
      </c>
      <c r="E270" s="195" t="s">
        <v>19</v>
      </c>
      <c r="F270" s="196" t="s">
        <v>895</v>
      </c>
      <c r="G270" s="193"/>
      <c r="H270" s="197">
        <v>1</v>
      </c>
      <c r="I270" s="198"/>
      <c r="J270" s="193"/>
      <c r="K270" s="193"/>
      <c r="L270" s="199"/>
      <c r="M270" s="200"/>
      <c r="N270" s="201"/>
      <c r="O270" s="201"/>
      <c r="P270" s="201"/>
      <c r="Q270" s="201"/>
      <c r="R270" s="201"/>
      <c r="S270" s="201"/>
      <c r="T270" s="202"/>
      <c r="AT270" s="203" t="s">
        <v>165</v>
      </c>
      <c r="AU270" s="203" t="s">
        <v>83</v>
      </c>
      <c r="AV270" s="13" t="s">
        <v>83</v>
      </c>
      <c r="AW270" s="13" t="s">
        <v>34</v>
      </c>
      <c r="AX270" s="13" t="s">
        <v>81</v>
      </c>
      <c r="AY270" s="203" t="s">
        <v>153</v>
      </c>
    </row>
    <row r="271" spans="1:65" s="2" customFormat="1" ht="24.2" customHeight="1">
      <c r="A271" s="35"/>
      <c r="B271" s="36"/>
      <c r="C271" s="215" t="s">
        <v>501</v>
      </c>
      <c r="D271" s="215" t="s">
        <v>298</v>
      </c>
      <c r="E271" s="216" t="s">
        <v>502</v>
      </c>
      <c r="F271" s="217" t="s">
        <v>503</v>
      </c>
      <c r="G271" s="218" t="s">
        <v>211</v>
      </c>
      <c r="H271" s="219">
        <v>1</v>
      </c>
      <c r="I271" s="220"/>
      <c r="J271" s="221">
        <f>ROUND(I271*H271,2)</f>
        <v>0</v>
      </c>
      <c r="K271" s="217" t="s">
        <v>160</v>
      </c>
      <c r="L271" s="222"/>
      <c r="M271" s="223" t="s">
        <v>19</v>
      </c>
      <c r="N271" s="224" t="s">
        <v>44</v>
      </c>
      <c r="O271" s="65"/>
      <c r="P271" s="183">
        <f>O271*H271</f>
        <v>0</v>
      </c>
      <c r="Q271" s="183">
        <v>9E-05</v>
      </c>
      <c r="R271" s="183">
        <f>Q271*H271</f>
        <v>9E-05</v>
      </c>
      <c r="S271" s="183">
        <v>0</v>
      </c>
      <c r="T271" s="184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185" t="s">
        <v>302</v>
      </c>
      <c r="AT271" s="185" t="s">
        <v>298</v>
      </c>
      <c r="AU271" s="185" t="s">
        <v>83</v>
      </c>
      <c r="AY271" s="18" t="s">
        <v>153</v>
      </c>
      <c r="BE271" s="186">
        <f>IF(N271="základní",J271,0)</f>
        <v>0</v>
      </c>
      <c r="BF271" s="186">
        <f>IF(N271="snížená",J271,0)</f>
        <v>0</v>
      </c>
      <c r="BG271" s="186">
        <f>IF(N271="zákl. přenesená",J271,0)</f>
        <v>0</v>
      </c>
      <c r="BH271" s="186">
        <f>IF(N271="sníž. přenesená",J271,0)</f>
        <v>0</v>
      </c>
      <c r="BI271" s="186">
        <f>IF(N271="nulová",J271,0)</f>
        <v>0</v>
      </c>
      <c r="BJ271" s="18" t="s">
        <v>81</v>
      </c>
      <c r="BK271" s="186">
        <f>ROUND(I271*H271,2)</f>
        <v>0</v>
      </c>
      <c r="BL271" s="18" t="s">
        <v>212</v>
      </c>
      <c r="BM271" s="185" t="s">
        <v>896</v>
      </c>
    </row>
    <row r="272" spans="1:65" s="2" customFormat="1" ht="49.15" customHeight="1">
      <c r="A272" s="35"/>
      <c r="B272" s="36"/>
      <c r="C272" s="174" t="s">
        <v>505</v>
      </c>
      <c r="D272" s="174" t="s">
        <v>156</v>
      </c>
      <c r="E272" s="175" t="s">
        <v>506</v>
      </c>
      <c r="F272" s="176" t="s">
        <v>507</v>
      </c>
      <c r="G272" s="177" t="s">
        <v>211</v>
      </c>
      <c r="H272" s="178">
        <v>3</v>
      </c>
      <c r="I272" s="179"/>
      <c r="J272" s="180">
        <f>ROUND(I272*H272,2)</f>
        <v>0</v>
      </c>
      <c r="K272" s="176" t="s">
        <v>160</v>
      </c>
      <c r="L272" s="40"/>
      <c r="M272" s="181" t="s">
        <v>19</v>
      </c>
      <c r="N272" s="182" t="s">
        <v>44</v>
      </c>
      <c r="O272" s="65"/>
      <c r="P272" s="183">
        <f>O272*H272</f>
        <v>0</v>
      </c>
      <c r="Q272" s="183">
        <v>0</v>
      </c>
      <c r="R272" s="183">
        <f>Q272*H272</f>
        <v>0</v>
      </c>
      <c r="S272" s="183">
        <v>0</v>
      </c>
      <c r="T272" s="184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185" t="s">
        <v>212</v>
      </c>
      <c r="AT272" s="185" t="s">
        <v>156</v>
      </c>
      <c r="AU272" s="185" t="s">
        <v>83</v>
      </c>
      <c r="AY272" s="18" t="s">
        <v>153</v>
      </c>
      <c r="BE272" s="186">
        <f>IF(N272="základní",J272,0)</f>
        <v>0</v>
      </c>
      <c r="BF272" s="186">
        <f>IF(N272="snížená",J272,0)</f>
        <v>0</v>
      </c>
      <c r="BG272" s="186">
        <f>IF(N272="zákl. přenesená",J272,0)</f>
        <v>0</v>
      </c>
      <c r="BH272" s="186">
        <f>IF(N272="sníž. přenesená",J272,0)</f>
        <v>0</v>
      </c>
      <c r="BI272" s="186">
        <f>IF(N272="nulová",J272,0)</f>
        <v>0</v>
      </c>
      <c r="BJ272" s="18" t="s">
        <v>81</v>
      </c>
      <c r="BK272" s="186">
        <f>ROUND(I272*H272,2)</f>
        <v>0</v>
      </c>
      <c r="BL272" s="18" t="s">
        <v>212</v>
      </c>
      <c r="BM272" s="185" t="s">
        <v>897</v>
      </c>
    </row>
    <row r="273" spans="1:47" s="2" customFormat="1" ht="11.25">
      <c r="A273" s="35"/>
      <c r="B273" s="36"/>
      <c r="C273" s="37"/>
      <c r="D273" s="187" t="s">
        <v>163</v>
      </c>
      <c r="E273" s="37"/>
      <c r="F273" s="188" t="s">
        <v>509</v>
      </c>
      <c r="G273" s="37"/>
      <c r="H273" s="37"/>
      <c r="I273" s="189"/>
      <c r="J273" s="37"/>
      <c r="K273" s="37"/>
      <c r="L273" s="40"/>
      <c r="M273" s="190"/>
      <c r="N273" s="191"/>
      <c r="O273" s="65"/>
      <c r="P273" s="65"/>
      <c r="Q273" s="65"/>
      <c r="R273" s="65"/>
      <c r="S273" s="65"/>
      <c r="T273" s="66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T273" s="18" t="s">
        <v>163</v>
      </c>
      <c r="AU273" s="18" t="s">
        <v>83</v>
      </c>
    </row>
    <row r="274" spans="2:51" s="13" customFormat="1" ht="22.5">
      <c r="B274" s="192"/>
      <c r="C274" s="193"/>
      <c r="D274" s="194" t="s">
        <v>165</v>
      </c>
      <c r="E274" s="195" t="s">
        <v>19</v>
      </c>
      <c r="F274" s="196" t="s">
        <v>898</v>
      </c>
      <c r="G274" s="193"/>
      <c r="H274" s="197">
        <v>3</v>
      </c>
      <c r="I274" s="198"/>
      <c r="J274" s="193"/>
      <c r="K274" s="193"/>
      <c r="L274" s="199"/>
      <c r="M274" s="200"/>
      <c r="N274" s="201"/>
      <c r="O274" s="201"/>
      <c r="P274" s="201"/>
      <c r="Q274" s="201"/>
      <c r="R274" s="201"/>
      <c r="S274" s="201"/>
      <c r="T274" s="202"/>
      <c r="AT274" s="203" t="s">
        <v>165</v>
      </c>
      <c r="AU274" s="203" t="s">
        <v>83</v>
      </c>
      <c r="AV274" s="13" t="s">
        <v>83</v>
      </c>
      <c r="AW274" s="13" t="s">
        <v>34</v>
      </c>
      <c r="AX274" s="13" t="s">
        <v>81</v>
      </c>
      <c r="AY274" s="203" t="s">
        <v>153</v>
      </c>
    </row>
    <row r="275" spans="1:65" s="2" customFormat="1" ht="24.2" customHeight="1">
      <c r="A275" s="35"/>
      <c r="B275" s="36"/>
      <c r="C275" s="215" t="s">
        <v>511</v>
      </c>
      <c r="D275" s="215" t="s">
        <v>298</v>
      </c>
      <c r="E275" s="216" t="s">
        <v>512</v>
      </c>
      <c r="F275" s="217" t="s">
        <v>513</v>
      </c>
      <c r="G275" s="218" t="s">
        <v>211</v>
      </c>
      <c r="H275" s="219">
        <v>2</v>
      </c>
      <c r="I275" s="220"/>
      <c r="J275" s="221">
        <f>ROUND(I275*H275,2)</f>
        <v>0</v>
      </c>
      <c r="K275" s="217" t="s">
        <v>160</v>
      </c>
      <c r="L275" s="222"/>
      <c r="M275" s="223" t="s">
        <v>19</v>
      </c>
      <c r="N275" s="224" t="s">
        <v>44</v>
      </c>
      <c r="O275" s="65"/>
      <c r="P275" s="183">
        <f>O275*H275</f>
        <v>0</v>
      </c>
      <c r="Q275" s="183">
        <v>8E-05</v>
      </c>
      <c r="R275" s="183">
        <f>Q275*H275</f>
        <v>0.00016</v>
      </c>
      <c r="S275" s="183">
        <v>0</v>
      </c>
      <c r="T275" s="184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185" t="s">
        <v>302</v>
      </c>
      <c r="AT275" s="185" t="s">
        <v>298</v>
      </c>
      <c r="AU275" s="185" t="s">
        <v>83</v>
      </c>
      <c r="AY275" s="18" t="s">
        <v>153</v>
      </c>
      <c r="BE275" s="186">
        <f>IF(N275="základní",J275,0)</f>
        <v>0</v>
      </c>
      <c r="BF275" s="186">
        <f>IF(N275="snížená",J275,0)</f>
        <v>0</v>
      </c>
      <c r="BG275" s="186">
        <f>IF(N275="zákl. přenesená",J275,0)</f>
        <v>0</v>
      </c>
      <c r="BH275" s="186">
        <f>IF(N275="sníž. přenesená",J275,0)</f>
        <v>0</v>
      </c>
      <c r="BI275" s="186">
        <f>IF(N275="nulová",J275,0)</f>
        <v>0</v>
      </c>
      <c r="BJ275" s="18" t="s">
        <v>81</v>
      </c>
      <c r="BK275" s="186">
        <f>ROUND(I275*H275,2)</f>
        <v>0</v>
      </c>
      <c r="BL275" s="18" t="s">
        <v>212</v>
      </c>
      <c r="BM275" s="185" t="s">
        <v>899</v>
      </c>
    </row>
    <row r="276" spans="1:65" s="2" customFormat="1" ht="24.2" customHeight="1">
      <c r="A276" s="35"/>
      <c r="B276" s="36"/>
      <c r="C276" s="215" t="s">
        <v>515</v>
      </c>
      <c r="D276" s="215" t="s">
        <v>298</v>
      </c>
      <c r="E276" s="216" t="s">
        <v>900</v>
      </c>
      <c r="F276" s="217" t="s">
        <v>901</v>
      </c>
      <c r="G276" s="218" t="s">
        <v>211</v>
      </c>
      <c r="H276" s="219">
        <v>1</v>
      </c>
      <c r="I276" s="220"/>
      <c r="J276" s="221">
        <f>ROUND(I276*H276,2)</f>
        <v>0</v>
      </c>
      <c r="K276" s="217" t="s">
        <v>160</v>
      </c>
      <c r="L276" s="222"/>
      <c r="M276" s="223" t="s">
        <v>19</v>
      </c>
      <c r="N276" s="224" t="s">
        <v>44</v>
      </c>
      <c r="O276" s="65"/>
      <c r="P276" s="183">
        <f>O276*H276</f>
        <v>0</v>
      </c>
      <c r="Q276" s="183">
        <v>8E-05</v>
      </c>
      <c r="R276" s="183">
        <f>Q276*H276</f>
        <v>8E-05</v>
      </c>
      <c r="S276" s="183">
        <v>0</v>
      </c>
      <c r="T276" s="184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185" t="s">
        <v>302</v>
      </c>
      <c r="AT276" s="185" t="s">
        <v>298</v>
      </c>
      <c r="AU276" s="185" t="s">
        <v>83</v>
      </c>
      <c r="AY276" s="18" t="s">
        <v>153</v>
      </c>
      <c r="BE276" s="186">
        <f>IF(N276="základní",J276,0)</f>
        <v>0</v>
      </c>
      <c r="BF276" s="186">
        <f>IF(N276="snížená",J276,0)</f>
        <v>0</v>
      </c>
      <c r="BG276" s="186">
        <f>IF(N276="zákl. přenesená",J276,0)</f>
        <v>0</v>
      </c>
      <c r="BH276" s="186">
        <f>IF(N276="sníž. přenesená",J276,0)</f>
        <v>0</v>
      </c>
      <c r="BI276" s="186">
        <f>IF(N276="nulová",J276,0)</f>
        <v>0</v>
      </c>
      <c r="BJ276" s="18" t="s">
        <v>81</v>
      </c>
      <c r="BK276" s="186">
        <f>ROUND(I276*H276,2)</f>
        <v>0</v>
      </c>
      <c r="BL276" s="18" t="s">
        <v>212</v>
      </c>
      <c r="BM276" s="185" t="s">
        <v>902</v>
      </c>
    </row>
    <row r="277" spans="1:65" s="2" customFormat="1" ht="16.5" customHeight="1">
      <c r="A277" s="35"/>
      <c r="B277" s="36"/>
      <c r="C277" s="215" t="s">
        <v>519</v>
      </c>
      <c r="D277" s="215" t="s">
        <v>298</v>
      </c>
      <c r="E277" s="216" t="s">
        <v>516</v>
      </c>
      <c r="F277" s="217" t="s">
        <v>517</v>
      </c>
      <c r="G277" s="218" t="s">
        <v>211</v>
      </c>
      <c r="H277" s="219">
        <v>3</v>
      </c>
      <c r="I277" s="220"/>
      <c r="J277" s="221">
        <f>ROUND(I277*H277,2)</f>
        <v>0</v>
      </c>
      <c r="K277" s="217" t="s">
        <v>160</v>
      </c>
      <c r="L277" s="222"/>
      <c r="M277" s="223" t="s">
        <v>19</v>
      </c>
      <c r="N277" s="224" t="s">
        <v>44</v>
      </c>
      <c r="O277" s="65"/>
      <c r="P277" s="183">
        <f>O277*H277</f>
        <v>0</v>
      </c>
      <c r="Q277" s="183">
        <v>1E-05</v>
      </c>
      <c r="R277" s="183">
        <f>Q277*H277</f>
        <v>3.0000000000000004E-05</v>
      </c>
      <c r="S277" s="183">
        <v>0</v>
      </c>
      <c r="T277" s="184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185" t="s">
        <v>302</v>
      </c>
      <c r="AT277" s="185" t="s">
        <v>298</v>
      </c>
      <c r="AU277" s="185" t="s">
        <v>83</v>
      </c>
      <c r="AY277" s="18" t="s">
        <v>153</v>
      </c>
      <c r="BE277" s="186">
        <f>IF(N277="základní",J277,0)</f>
        <v>0</v>
      </c>
      <c r="BF277" s="186">
        <f>IF(N277="snížená",J277,0)</f>
        <v>0</v>
      </c>
      <c r="BG277" s="186">
        <f>IF(N277="zákl. přenesená",J277,0)</f>
        <v>0</v>
      </c>
      <c r="BH277" s="186">
        <f>IF(N277="sníž. přenesená",J277,0)</f>
        <v>0</v>
      </c>
      <c r="BI277" s="186">
        <f>IF(N277="nulová",J277,0)</f>
        <v>0</v>
      </c>
      <c r="BJ277" s="18" t="s">
        <v>81</v>
      </c>
      <c r="BK277" s="186">
        <f>ROUND(I277*H277,2)</f>
        <v>0</v>
      </c>
      <c r="BL277" s="18" t="s">
        <v>212</v>
      </c>
      <c r="BM277" s="185" t="s">
        <v>903</v>
      </c>
    </row>
    <row r="278" spans="1:65" s="2" customFormat="1" ht="49.15" customHeight="1">
      <c r="A278" s="35"/>
      <c r="B278" s="36"/>
      <c r="C278" s="174" t="s">
        <v>525</v>
      </c>
      <c r="D278" s="174" t="s">
        <v>156</v>
      </c>
      <c r="E278" s="175" t="s">
        <v>520</v>
      </c>
      <c r="F278" s="176" t="s">
        <v>521</v>
      </c>
      <c r="G278" s="177" t="s">
        <v>211</v>
      </c>
      <c r="H278" s="178">
        <v>2</v>
      </c>
      <c r="I278" s="179"/>
      <c r="J278" s="180">
        <f>ROUND(I278*H278,2)</f>
        <v>0</v>
      </c>
      <c r="K278" s="176" t="s">
        <v>160</v>
      </c>
      <c r="L278" s="40"/>
      <c r="M278" s="181" t="s">
        <v>19</v>
      </c>
      <c r="N278" s="182" t="s">
        <v>44</v>
      </c>
      <c r="O278" s="65"/>
      <c r="P278" s="183">
        <f>O278*H278</f>
        <v>0</v>
      </c>
      <c r="Q278" s="183">
        <v>0</v>
      </c>
      <c r="R278" s="183">
        <f>Q278*H278</f>
        <v>0</v>
      </c>
      <c r="S278" s="183">
        <v>0</v>
      </c>
      <c r="T278" s="184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185" t="s">
        <v>212</v>
      </c>
      <c r="AT278" s="185" t="s">
        <v>156</v>
      </c>
      <c r="AU278" s="185" t="s">
        <v>83</v>
      </c>
      <c r="AY278" s="18" t="s">
        <v>153</v>
      </c>
      <c r="BE278" s="186">
        <f>IF(N278="základní",J278,0)</f>
        <v>0</v>
      </c>
      <c r="BF278" s="186">
        <f>IF(N278="snížená",J278,0)</f>
        <v>0</v>
      </c>
      <c r="BG278" s="186">
        <f>IF(N278="zákl. přenesená",J278,0)</f>
        <v>0</v>
      </c>
      <c r="BH278" s="186">
        <f>IF(N278="sníž. přenesená",J278,0)</f>
        <v>0</v>
      </c>
      <c r="BI278" s="186">
        <f>IF(N278="nulová",J278,0)</f>
        <v>0</v>
      </c>
      <c r="BJ278" s="18" t="s">
        <v>81</v>
      </c>
      <c r="BK278" s="186">
        <f>ROUND(I278*H278,2)</f>
        <v>0</v>
      </c>
      <c r="BL278" s="18" t="s">
        <v>212</v>
      </c>
      <c r="BM278" s="185" t="s">
        <v>904</v>
      </c>
    </row>
    <row r="279" spans="1:47" s="2" customFormat="1" ht="11.25">
      <c r="A279" s="35"/>
      <c r="B279" s="36"/>
      <c r="C279" s="37"/>
      <c r="D279" s="187" t="s">
        <v>163</v>
      </c>
      <c r="E279" s="37"/>
      <c r="F279" s="188" t="s">
        <v>523</v>
      </c>
      <c r="G279" s="37"/>
      <c r="H279" s="37"/>
      <c r="I279" s="189"/>
      <c r="J279" s="37"/>
      <c r="K279" s="37"/>
      <c r="L279" s="40"/>
      <c r="M279" s="190"/>
      <c r="N279" s="191"/>
      <c r="O279" s="65"/>
      <c r="P279" s="65"/>
      <c r="Q279" s="65"/>
      <c r="R279" s="65"/>
      <c r="S279" s="65"/>
      <c r="T279" s="66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T279" s="18" t="s">
        <v>163</v>
      </c>
      <c r="AU279" s="18" t="s">
        <v>83</v>
      </c>
    </row>
    <row r="280" spans="2:51" s="13" customFormat="1" ht="11.25">
      <c r="B280" s="192"/>
      <c r="C280" s="193"/>
      <c r="D280" s="194" t="s">
        <v>165</v>
      </c>
      <c r="E280" s="195" t="s">
        <v>19</v>
      </c>
      <c r="F280" s="196" t="s">
        <v>524</v>
      </c>
      <c r="G280" s="193"/>
      <c r="H280" s="197">
        <v>2</v>
      </c>
      <c r="I280" s="198"/>
      <c r="J280" s="193"/>
      <c r="K280" s="193"/>
      <c r="L280" s="199"/>
      <c r="M280" s="200"/>
      <c r="N280" s="201"/>
      <c r="O280" s="201"/>
      <c r="P280" s="201"/>
      <c r="Q280" s="201"/>
      <c r="R280" s="201"/>
      <c r="S280" s="201"/>
      <c r="T280" s="202"/>
      <c r="AT280" s="203" t="s">
        <v>165</v>
      </c>
      <c r="AU280" s="203" t="s">
        <v>83</v>
      </c>
      <c r="AV280" s="13" t="s">
        <v>83</v>
      </c>
      <c r="AW280" s="13" t="s">
        <v>34</v>
      </c>
      <c r="AX280" s="13" t="s">
        <v>81</v>
      </c>
      <c r="AY280" s="203" t="s">
        <v>153</v>
      </c>
    </row>
    <row r="281" spans="1:65" s="2" customFormat="1" ht="24.2" customHeight="1">
      <c r="A281" s="35"/>
      <c r="B281" s="36"/>
      <c r="C281" s="215" t="s">
        <v>529</v>
      </c>
      <c r="D281" s="215" t="s">
        <v>298</v>
      </c>
      <c r="E281" s="216" t="s">
        <v>526</v>
      </c>
      <c r="F281" s="217" t="s">
        <v>527</v>
      </c>
      <c r="G281" s="218" t="s">
        <v>211</v>
      </c>
      <c r="H281" s="219">
        <v>2</v>
      </c>
      <c r="I281" s="220"/>
      <c r="J281" s="221">
        <f>ROUND(I281*H281,2)</f>
        <v>0</v>
      </c>
      <c r="K281" s="217" t="s">
        <v>160</v>
      </c>
      <c r="L281" s="222"/>
      <c r="M281" s="223" t="s">
        <v>19</v>
      </c>
      <c r="N281" s="224" t="s">
        <v>44</v>
      </c>
      <c r="O281" s="65"/>
      <c r="P281" s="183">
        <f>O281*H281</f>
        <v>0</v>
      </c>
      <c r="Q281" s="183">
        <v>4E-05</v>
      </c>
      <c r="R281" s="183">
        <f>Q281*H281</f>
        <v>8E-05</v>
      </c>
      <c r="S281" s="183">
        <v>0</v>
      </c>
      <c r="T281" s="184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185" t="s">
        <v>302</v>
      </c>
      <c r="AT281" s="185" t="s">
        <v>298</v>
      </c>
      <c r="AU281" s="185" t="s">
        <v>83</v>
      </c>
      <c r="AY281" s="18" t="s">
        <v>153</v>
      </c>
      <c r="BE281" s="186">
        <f>IF(N281="základní",J281,0)</f>
        <v>0</v>
      </c>
      <c r="BF281" s="186">
        <f>IF(N281="snížená",J281,0)</f>
        <v>0</v>
      </c>
      <c r="BG281" s="186">
        <f>IF(N281="zákl. přenesená",J281,0)</f>
        <v>0</v>
      </c>
      <c r="BH281" s="186">
        <f>IF(N281="sníž. přenesená",J281,0)</f>
        <v>0</v>
      </c>
      <c r="BI281" s="186">
        <f>IF(N281="nulová",J281,0)</f>
        <v>0</v>
      </c>
      <c r="BJ281" s="18" t="s">
        <v>81</v>
      </c>
      <c r="BK281" s="186">
        <f>ROUND(I281*H281,2)</f>
        <v>0</v>
      </c>
      <c r="BL281" s="18" t="s">
        <v>212</v>
      </c>
      <c r="BM281" s="185" t="s">
        <v>905</v>
      </c>
    </row>
    <row r="282" spans="1:65" s="2" customFormat="1" ht="49.15" customHeight="1">
      <c r="A282" s="35"/>
      <c r="B282" s="36"/>
      <c r="C282" s="174" t="s">
        <v>536</v>
      </c>
      <c r="D282" s="174" t="s">
        <v>156</v>
      </c>
      <c r="E282" s="175" t="s">
        <v>762</v>
      </c>
      <c r="F282" s="176" t="s">
        <v>763</v>
      </c>
      <c r="G282" s="177" t="s">
        <v>249</v>
      </c>
      <c r="H282" s="178">
        <v>0.002</v>
      </c>
      <c r="I282" s="179"/>
      <c r="J282" s="180">
        <f>ROUND(I282*H282,2)</f>
        <v>0</v>
      </c>
      <c r="K282" s="176" t="s">
        <v>160</v>
      </c>
      <c r="L282" s="40"/>
      <c r="M282" s="181" t="s">
        <v>19</v>
      </c>
      <c r="N282" s="182" t="s">
        <v>44</v>
      </c>
      <c r="O282" s="65"/>
      <c r="P282" s="183">
        <f>O282*H282</f>
        <v>0</v>
      </c>
      <c r="Q282" s="183">
        <v>0</v>
      </c>
      <c r="R282" s="183">
        <f>Q282*H282</f>
        <v>0</v>
      </c>
      <c r="S282" s="183">
        <v>0</v>
      </c>
      <c r="T282" s="184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185" t="s">
        <v>212</v>
      </c>
      <c r="AT282" s="185" t="s">
        <v>156</v>
      </c>
      <c r="AU282" s="185" t="s">
        <v>83</v>
      </c>
      <c r="AY282" s="18" t="s">
        <v>153</v>
      </c>
      <c r="BE282" s="186">
        <f>IF(N282="základní",J282,0)</f>
        <v>0</v>
      </c>
      <c r="BF282" s="186">
        <f>IF(N282="snížená",J282,0)</f>
        <v>0</v>
      </c>
      <c r="BG282" s="186">
        <f>IF(N282="zákl. přenesená",J282,0)</f>
        <v>0</v>
      </c>
      <c r="BH282" s="186">
        <f>IF(N282="sníž. přenesená",J282,0)</f>
        <v>0</v>
      </c>
      <c r="BI282" s="186">
        <f>IF(N282="nulová",J282,0)</f>
        <v>0</v>
      </c>
      <c r="BJ282" s="18" t="s">
        <v>81</v>
      </c>
      <c r="BK282" s="186">
        <f>ROUND(I282*H282,2)</f>
        <v>0</v>
      </c>
      <c r="BL282" s="18" t="s">
        <v>212</v>
      </c>
      <c r="BM282" s="185" t="s">
        <v>999</v>
      </c>
    </row>
    <row r="283" spans="1:47" s="2" customFormat="1" ht="11.25">
      <c r="A283" s="35"/>
      <c r="B283" s="36"/>
      <c r="C283" s="37"/>
      <c r="D283" s="187" t="s">
        <v>163</v>
      </c>
      <c r="E283" s="37"/>
      <c r="F283" s="188" t="s">
        <v>765</v>
      </c>
      <c r="G283" s="37"/>
      <c r="H283" s="37"/>
      <c r="I283" s="189"/>
      <c r="J283" s="37"/>
      <c r="K283" s="37"/>
      <c r="L283" s="40"/>
      <c r="M283" s="190"/>
      <c r="N283" s="191"/>
      <c r="O283" s="65"/>
      <c r="P283" s="65"/>
      <c r="Q283" s="65"/>
      <c r="R283" s="65"/>
      <c r="S283" s="65"/>
      <c r="T283" s="66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T283" s="18" t="s">
        <v>163</v>
      </c>
      <c r="AU283" s="18" t="s">
        <v>83</v>
      </c>
    </row>
    <row r="284" spans="2:63" s="12" customFormat="1" ht="22.9" customHeight="1">
      <c r="B284" s="158"/>
      <c r="C284" s="159"/>
      <c r="D284" s="160" t="s">
        <v>72</v>
      </c>
      <c r="E284" s="172" t="s">
        <v>534</v>
      </c>
      <c r="F284" s="172" t="s">
        <v>535</v>
      </c>
      <c r="G284" s="159"/>
      <c r="H284" s="159"/>
      <c r="I284" s="162"/>
      <c r="J284" s="173">
        <f>BK284</f>
        <v>0</v>
      </c>
      <c r="K284" s="159"/>
      <c r="L284" s="164"/>
      <c r="M284" s="165"/>
      <c r="N284" s="166"/>
      <c r="O284" s="166"/>
      <c r="P284" s="167">
        <f>SUM(P285:P293)</f>
        <v>0</v>
      </c>
      <c r="Q284" s="166"/>
      <c r="R284" s="167">
        <f>SUM(R285:R293)</f>
        <v>0.0006</v>
      </c>
      <c r="S284" s="166"/>
      <c r="T284" s="168">
        <f>SUM(T285:T293)</f>
        <v>0.0004</v>
      </c>
      <c r="AR284" s="169" t="s">
        <v>83</v>
      </c>
      <c r="AT284" s="170" t="s">
        <v>72</v>
      </c>
      <c r="AU284" s="170" t="s">
        <v>81</v>
      </c>
      <c r="AY284" s="169" t="s">
        <v>153</v>
      </c>
      <c r="BK284" s="171">
        <f>SUM(BK285:BK293)</f>
        <v>0</v>
      </c>
    </row>
    <row r="285" spans="1:65" s="2" customFormat="1" ht="24.2" customHeight="1">
      <c r="A285" s="35"/>
      <c r="B285" s="36"/>
      <c r="C285" s="174" t="s">
        <v>542</v>
      </c>
      <c r="D285" s="174" t="s">
        <v>156</v>
      </c>
      <c r="E285" s="175" t="s">
        <v>537</v>
      </c>
      <c r="F285" s="176" t="s">
        <v>538</v>
      </c>
      <c r="G285" s="177" t="s">
        <v>211</v>
      </c>
      <c r="H285" s="178">
        <v>2</v>
      </c>
      <c r="I285" s="179"/>
      <c r="J285" s="180">
        <f>ROUND(I285*H285,2)</f>
        <v>0</v>
      </c>
      <c r="K285" s="176" t="s">
        <v>160</v>
      </c>
      <c r="L285" s="40"/>
      <c r="M285" s="181" t="s">
        <v>19</v>
      </c>
      <c r="N285" s="182" t="s">
        <v>44</v>
      </c>
      <c r="O285" s="65"/>
      <c r="P285" s="183">
        <f>O285*H285</f>
        <v>0</v>
      </c>
      <c r="Q285" s="183">
        <v>0</v>
      </c>
      <c r="R285" s="183">
        <f>Q285*H285</f>
        <v>0</v>
      </c>
      <c r="S285" s="183">
        <v>0.0002</v>
      </c>
      <c r="T285" s="184">
        <f>S285*H285</f>
        <v>0.0004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185" t="s">
        <v>212</v>
      </c>
      <c r="AT285" s="185" t="s">
        <v>156</v>
      </c>
      <c r="AU285" s="185" t="s">
        <v>83</v>
      </c>
      <c r="AY285" s="18" t="s">
        <v>153</v>
      </c>
      <c r="BE285" s="186">
        <f>IF(N285="základní",J285,0)</f>
        <v>0</v>
      </c>
      <c r="BF285" s="186">
        <f>IF(N285="snížená",J285,0)</f>
        <v>0</v>
      </c>
      <c r="BG285" s="186">
        <f>IF(N285="zákl. přenesená",J285,0)</f>
        <v>0</v>
      </c>
      <c r="BH285" s="186">
        <f>IF(N285="sníž. přenesená",J285,0)</f>
        <v>0</v>
      </c>
      <c r="BI285" s="186">
        <f>IF(N285="nulová",J285,0)</f>
        <v>0</v>
      </c>
      <c r="BJ285" s="18" t="s">
        <v>81</v>
      </c>
      <c r="BK285" s="186">
        <f>ROUND(I285*H285,2)</f>
        <v>0</v>
      </c>
      <c r="BL285" s="18" t="s">
        <v>212</v>
      </c>
      <c r="BM285" s="185" t="s">
        <v>907</v>
      </c>
    </row>
    <row r="286" spans="1:47" s="2" customFormat="1" ht="11.25">
      <c r="A286" s="35"/>
      <c r="B286" s="36"/>
      <c r="C286" s="37"/>
      <c r="D286" s="187" t="s">
        <v>163</v>
      </c>
      <c r="E286" s="37"/>
      <c r="F286" s="188" t="s">
        <v>540</v>
      </c>
      <c r="G286" s="37"/>
      <c r="H286" s="37"/>
      <c r="I286" s="189"/>
      <c r="J286" s="37"/>
      <c r="K286" s="37"/>
      <c r="L286" s="40"/>
      <c r="M286" s="190"/>
      <c r="N286" s="191"/>
      <c r="O286" s="65"/>
      <c r="P286" s="65"/>
      <c r="Q286" s="65"/>
      <c r="R286" s="65"/>
      <c r="S286" s="65"/>
      <c r="T286" s="66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T286" s="18" t="s">
        <v>163</v>
      </c>
      <c r="AU286" s="18" t="s">
        <v>83</v>
      </c>
    </row>
    <row r="287" spans="2:51" s="13" customFormat="1" ht="11.25">
      <c r="B287" s="192"/>
      <c r="C287" s="193"/>
      <c r="D287" s="194" t="s">
        <v>165</v>
      </c>
      <c r="E287" s="195" t="s">
        <v>19</v>
      </c>
      <c r="F287" s="196" t="s">
        <v>563</v>
      </c>
      <c r="G287" s="193"/>
      <c r="H287" s="197">
        <v>2</v>
      </c>
      <c r="I287" s="198"/>
      <c r="J287" s="193"/>
      <c r="K287" s="193"/>
      <c r="L287" s="199"/>
      <c r="M287" s="200"/>
      <c r="N287" s="201"/>
      <c r="O287" s="201"/>
      <c r="P287" s="201"/>
      <c r="Q287" s="201"/>
      <c r="R287" s="201"/>
      <c r="S287" s="201"/>
      <c r="T287" s="202"/>
      <c r="AT287" s="203" t="s">
        <v>165</v>
      </c>
      <c r="AU287" s="203" t="s">
        <v>83</v>
      </c>
      <c r="AV287" s="13" t="s">
        <v>83</v>
      </c>
      <c r="AW287" s="13" t="s">
        <v>34</v>
      </c>
      <c r="AX287" s="13" t="s">
        <v>81</v>
      </c>
      <c r="AY287" s="203" t="s">
        <v>153</v>
      </c>
    </row>
    <row r="288" spans="1:65" s="2" customFormat="1" ht="24.2" customHeight="1">
      <c r="A288" s="35"/>
      <c r="B288" s="36"/>
      <c r="C288" s="174" t="s">
        <v>547</v>
      </c>
      <c r="D288" s="174" t="s">
        <v>156</v>
      </c>
      <c r="E288" s="175" t="s">
        <v>543</v>
      </c>
      <c r="F288" s="176" t="s">
        <v>544</v>
      </c>
      <c r="G288" s="177" t="s">
        <v>211</v>
      </c>
      <c r="H288" s="178">
        <v>2</v>
      </c>
      <c r="I288" s="179"/>
      <c r="J288" s="180">
        <f>ROUND(I288*H288,2)</f>
        <v>0</v>
      </c>
      <c r="K288" s="176" t="s">
        <v>160</v>
      </c>
      <c r="L288" s="40"/>
      <c r="M288" s="181" t="s">
        <v>19</v>
      </c>
      <c r="N288" s="182" t="s">
        <v>44</v>
      </c>
      <c r="O288" s="65"/>
      <c r="P288" s="183">
        <f>O288*H288</f>
        <v>0</v>
      </c>
      <c r="Q288" s="183">
        <v>0</v>
      </c>
      <c r="R288" s="183">
        <f>Q288*H288</f>
        <v>0</v>
      </c>
      <c r="S288" s="183">
        <v>0</v>
      </c>
      <c r="T288" s="184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185" t="s">
        <v>212</v>
      </c>
      <c r="AT288" s="185" t="s">
        <v>156</v>
      </c>
      <c r="AU288" s="185" t="s">
        <v>83</v>
      </c>
      <c r="AY288" s="18" t="s">
        <v>153</v>
      </c>
      <c r="BE288" s="186">
        <f>IF(N288="základní",J288,0)</f>
        <v>0</v>
      </c>
      <c r="BF288" s="186">
        <f>IF(N288="snížená",J288,0)</f>
        <v>0</v>
      </c>
      <c r="BG288" s="186">
        <f>IF(N288="zákl. přenesená",J288,0)</f>
        <v>0</v>
      </c>
      <c r="BH288" s="186">
        <f>IF(N288="sníž. přenesená",J288,0)</f>
        <v>0</v>
      </c>
      <c r="BI288" s="186">
        <f>IF(N288="nulová",J288,0)</f>
        <v>0</v>
      </c>
      <c r="BJ288" s="18" t="s">
        <v>81</v>
      </c>
      <c r="BK288" s="186">
        <f>ROUND(I288*H288,2)</f>
        <v>0</v>
      </c>
      <c r="BL288" s="18" t="s">
        <v>212</v>
      </c>
      <c r="BM288" s="185" t="s">
        <v>908</v>
      </c>
    </row>
    <row r="289" spans="1:47" s="2" customFormat="1" ht="11.25">
      <c r="A289" s="35"/>
      <c r="B289" s="36"/>
      <c r="C289" s="37"/>
      <c r="D289" s="187" t="s">
        <v>163</v>
      </c>
      <c r="E289" s="37"/>
      <c r="F289" s="188" t="s">
        <v>546</v>
      </c>
      <c r="G289" s="37"/>
      <c r="H289" s="37"/>
      <c r="I289" s="189"/>
      <c r="J289" s="37"/>
      <c r="K289" s="37"/>
      <c r="L289" s="40"/>
      <c r="M289" s="190"/>
      <c r="N289" s="191"/>
      <c r="O289" s="65"/>
      <c r="P289" s="65"/>
      <c r="Q289" s="65"/>
      <c r="R289" s="65"/>
      <c r="S289" s="65"/>
      <c r="T289" s="66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T289" s="18" t="s">
        <v>163</v>
      </c>
      <c r="AU289" s="18" t="s">
        <v>83</v>
      </c>
    </row>
    <row r="290" spans="2:51" s="13" customFormat="1" ht="11.25">
      <c r="B290" s="192"/>
      <c r="C290" s="193"/>
      <c r="D290" s="194" t="s">
        <v>165</v>
      </c>
      <c r="E290" s="195" t="s">
        <v>19</v>
      </c>
      <c r="F290" s="196" t="s">
        <v>563</v>
      </c>
      <c r="G290" s="193"/>
      <c r="H290" s="197">
        <v>2</v>
      </c>
      <c r="I290" s="198"/>
      <c r="J290" s="193"/>
      <c r="K290" s="193"/>
      <c r="L290" s="199"/>
      <c r="M290" s="200"/>
      <c r="N290" s="201"/>
      <c r="O290" s="201"/>
      <c r="P290" s="201"/>
      <c r="Q290" s="201"/>
      <c r="R290" s="201"/>
      <c r="S290" s="201"/>
      <c r="T290" s="202"/>
      <c r="AT290" s="203" t="s">
        <v>165</v>
      </c>
      <c r="AU290" s="203" t="s">
        <v>83</v>
      </c>
      <c r="AV290" s="13" t="s">
        <v>83</v>
      </c>
      <c r="AW290" s="13" t="s">
        <v>34</v>
      </c>
      <c r="AX290" s="13" t="s">
        <v>81</v>
      </c>
      <c r="AY290" s="203" t="s">
        <v>153</v>
      </c>
    </row>
    <row r="291" spans="1:65" s="2" customFormat="1" ht="24.2" customHeight="1">
      <c r="A291" s="35"/>
      <c r="B291" s="36"/>
      <c r="C291" s="215" t="s">
        <v>551</v>
      </c>
      <c r="D291" s="215" t="s">
        <v>298</v>
      </c>
      <c r="E291" s="216" t="s">
        <v>548</v>
      </c>
      <c r="F291" s="217" t="s">
        <v>549</v>
      </c>
      <c r="G291" s="218" t="s">
        <v>211</v>
      </c>
      <c r="H291" s="219">
        <v>2</v>
      </c>
      <c r="I291" s="220"/>
      <c r="J291" s="221">
        <f>ROUND(I291*H291,2)</f>
        <v>0</v>
      </c>
      <c r="K291" s="217" t="s">
        <v>160</v>
      </c>
      <c r="L291" s="222"/>
      <c r="M291" s="223" t="s">
        <v>19</v>
      </c>
      <c r="N291" s="224" t="s">
        <v>44</v>
      </c>
      <c r="O291" s="65"/>
      <c r="P291" s="183">
        <f>O291*H291</f>
        <v>0</v>
      </c>
      <c r="Q291" s="183">
        <v>0.0003</v>
      </c>
      <c r="R291" s="183">
        <f>Q291*H291</f>
        <v>0.0006</v>
      </c>
      <c r="S291" s="183">
        <v>0</v>
      </c>
      <c r="T291" s="184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185" t="s">
        <v>302</v>
      </c>
      <c r="AT291" s="185" t="s">
        <v>298</v>
      </c>
      <c r="AU291" s="185" t="s">
        <v>83</v>
      </c>
      <c r="AY291" s="18" t="s">
        <v>153</v>
      </c>
      <c r="BE291" s="186">
        <f>IF(N291="základní",J291,0)</f>
        <v>0</v>
      </c>
      <c r="BF291" s="186">
        <f>IF(N291="snížená",J291,0)</f>
        <v>0</v>
      </c>
      <c r="BG291" s="186">
        <f>IF(N291="zákl. přenesená",J291,0)</f>
        <v>0</v>
      </c>
      <c r="BH291" s="186">
        <f>IF(N291="sníž. přenesená",J291,0)</f>
        <v>0</v>
      </c>
      <c r="BI291" s="186">
        <f>IF(N291="nulová",J291,0)</f>
        <v>0</v>
      </c>
      <c r="BJ291" s="18" t="s">
        <v>81</v>
      </c>
      <c r="BK291" s="186">
        <f>ROUND(I291*H291,2)</f>
        <v>0</v>
      </c>
      <c r="BL291" s="18" t="s">
        <v>212</v>
      </c>
      <c r="BM291" s="185" t="s">
        <v>909</v>
      </c>
    </row>
    <row r="292" spans="1:65" s="2" customFormat="1" ht="49.15" customHeight="1">
      <c r="A292" s="35"/>
      <c r="B292" s="36"/>
      <c r="C292" s="174" t="s">
        <v>558</v>
      </c>
      <c r="D292" s="174" t="s">
        <v>156</v>
      </c>
      <c r="E292" s="175" t="s">
        <v>766</v>
      </c>
      <c r="F292" s="176" t="s">
        <v>767</v>
      </c>
      <c r="G292" s="177" t="s">
        <v>249</v>
      </c>
      <c r="H292" s="178">
        <v>0.001</v>
      </c>
      <c r="I292" s="179"/>
      <c r="J292" s="180">
        <f>ROUND(I292*H292,2)</f>
        <v>0</v>
      </c>
      <c r="K292" s="176" t="s">
        <v>160</v>
      </c>
      <c r="L292" s="40"/>
      <c r="M292" s="181" t="s">
        <v>19</v>
      </c>
      <c r="N292" s="182" t="s">
        <v>44</v>
      </c>
      <c r="O292" s="65"/>
      <c r="P292" s="183">
        <f>O292*H292</f>
        <v>0</v>
      </c>
      <c r="Q292" s="183">
        <v>0</v>
      </c>
      <c r="R292" s="183">
        <f>Q292*H292</f>
        <v>0</v>
      </c>
      <c r="S292" s="183">
        <v>0</v>
      </c>
      <c r="T292" s="184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185" t="s">
        <v>212</v>
      </c>
      <c r="AT292" s="185" t="s">
        <v>156</v>
      </c>
      <c r="AU292" s="185" t="s">
        <v>83</v>
      </c>
      <c r="AY292" s="18" t="s">
        <v>153</v>
      </c>
      <c r="BE292" s="186">
        <f>IF(N292="základní",J292,0)</f>
        <v>0</v>
      </c>
      <c r="BF292" s="186">
        <f>IF(N292="snížená",J292,0)</f>
        <v>0</v>
      </c>
      <c r="BG292" s="186">
        <f>IF(N292="zákl. přenesená",J292,0)</f>
        <v>0</v>
      </c>
      <c r="BH292" s="186">
        <f>IF(N292="sníž. přenesená",J292,0)</f>
        <v>0</v>
      </c>
      <c r="BI292" s="186">
        <f>IF(N292="nulová",J292,0)</f>
        <v>0</v>
      </c>
      <c r="BJ292" s="18" t="s">
        <v>81</v>
      </c>
      <c r="BK292" s="186">
        <f>ROUND(I292*H292,2)</f>
        <v>0</v>
      </c>
      <c r="BL292" s="18" t="s">
        <v>212</v>
      </c>
      <c r="BM292" s="185" t="s">
        <v>1000</v>
      </c>
    </row>
    <row r="293" spans="1:47" s="2" customFormat="1" ht="11.25">
      <c r="A293" s="35"/>
      <c r="B293" s="36"/>
      <c r="C293" s="37"/>
      <c r="D293" s="187" t="s">
        <v>163</v>
      </c>
      <c r="E293" s="37"/>
      <c r="F293" s="188" t="s">
        <v>769</v>
      </c>
      <c r="G293" s="37"/>
      <c r="H293" s="37"/>
      <c r="I293" s="189"/>
      <c r="J293" s="37"/>
      <c r="K293" s="37"/>
      <c r="L293" s="40"/>
      <c r="M293" s="190"/>
      <c r="N293" s="191"/>
      <c r="O293" s="65"/>
      <c r="P293" s="65"/>
      <c r="Q293" s="65"/>
      <c r="R293" s="65"/>
      <c r="S293" s="65"/>
      <c r="T293" s="66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T293" s="18" t="s">
        <v>163</v>
      </c>
      <c r="AU293" s="18" t="s">
        <v>83</v>
      </c>
    </row>
    <row r="294" spans="2:63" s="12" customFormat="1" ht="22.9" customHeight="1">
      <c r="B294" s="158"/>
      <c r="C294" s="159"/>
      <c r="D294" s="160" t="s">
        <v>72</v>
      </c>
      <c r="E294" s="172" t="s">
        <v>911</v>
      </c>
      <c r="F294" s="172" t="s">
        <v>912</v>
      </c>
      <c r="G294" s="159"/>
      <c r="H294" s="159"/>
      <c r="I294" s="162"/>
      <c r="J294" s="173">
        <f>BK294</f>
        <v>0</v>
      </c>
      <c r="K294" s="159"/>
      <c r="L294" s="164"/>
      <c r="M294" s="165"/>
      <c r="N294" s="166"/>
      <c r="O294" s="166"/>
      <c r="P294" s="167">
        <f>SUM(P295:P299)</f>
        <v>0</v>
      </c>
      <c r="Q294" s="166"/>
      <c r="R294" s="167">
        <f>SUM(R295:R299)</f>
        <v>0.014858399999999999</v>
      </c>
      <c r="S294" s="166"/>
      <c r="T294" s="168">
        <f>SUM(T295:T299)</f>
        <v>0</v>
      </c>
      <c r="AR294" s="169" t="s">
        <v>83</v>
      </c>
      <c r="AT294" s="170" t="s">
        <v>72</v>
      </c>
      <c r="AU294" s="170" t="s">
        <v>81</v>
      </c>
      <c r="AY294" s="169" t="s">
        <v>153</v>
      </c>
      <c r="BK294" s="171">
        <f>SUM(BK295:BK299)</f>
        <v>0</v>
      </c>
    </row>
    <row r="295" spans="1:65" s="2" customFormat="1" ht="49.15" customHeight="1">
      <c r="A295" s="35"/>
      <c r="B295" s="36"/>
      <c r="C295" s="174" t="s">
        <v>564</v>
      </c>
      <c r="D295" s="174" t="s">
        <v>156</v>
      </c>
      <c r="E295" s="175" t="s">
        <v>913</v>
      </c>
      <c r="F295" s="176" t="s">
        <v>914</v>
      </c>
      <c r="G295" s="177" t="s">
        <v>205</v>
      </c>
      <c r="H295" s="178">
        <v>1.64</v>
      </c>
      <c r="I295" s="179"/>
      <c r="J295" s="180">
        <f>ROUND(I295*H295,2)</f>
        <v>0</v>
      </c>
      <c r="K295" s="176" t="s">
        <v>160</v>
      </c>
      <c r="L295" s="40"/>
      <c r="M295" s="181" t="s">
        <v>19</v>
      </c>
      <c r="N295" s="182" t="s">
        <v>44</v>
      </c>
      <c r="O295" s="65"/>
      <c r="P295" s="183">
        <f>O295*H295</f>
        <v>0</v>
      </c>
      <c r="Q295" s="183">
        <v>0.00906</v>
      </c>
      <c r="R295" s="183">
        <f>Q295*H295</f>
        <v>0.014858399999999999</v>
      </c>
      <c r="S295" s="183">
        <v>0</v>
      </c>
      <c r="T295" s="184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185" t="s">
        <v>212</v>
      </c>
      <c r="AT295" s="185" t="s">
        <v>156</v>
      </c>
      <c r="AU295" s="185" t="s">
        <v>83</v>
      </c>
      <c r="AY295" s="18" t="s">
        <v>153</v>
      </c>
      <c r="BE295" s="186">
        <f>IF(N295="základní",J295,0)</f>
        <v>0</v>
      </c>
      <c r="BF295" s="186">
        <f>IF(N295="snížená",J295,0)</f>
        <v>0</v>
      </c>
      <c r="BG295" s="186">
        <f>IF(N295="zákl. přenesená",J295,0)</f>
        <v>0</v>
      </c>
      <c r="BH295" s="186">
        <f>IF(N295="sníž. přenesená",J295,0)</f>
        <v>0</v>
      </c>
      <c r="BI295" s="186">
        <f>IF(N295="nulová",J295,0)</f>
        <v>0</v>
      </c>
      <c r="BJ295" s="18" t="s">
        <v>81</v>
      </c>
      <c r="BK295" s="186">
        <f>ROUND(I295*H295,2)</f>
        <v>0</v>
      </c>
      <c r="BL295" s="18" t="s">
        <v>212</v>
      </c>
      <c r="BM295" s="185" t="s">
        <v>915</v>
      </c>
    </row>
    <row r="296" spans="1:47" s="2" customFormat="1" ht="11.25">
      <c r="A296" s="35"/>
      <c r="B296" s="36"/>
      <c r="C296" s="37"/>
      <c r="D296" s="187" t="s">
        <v>163</v>
      </c>
      <c r="E296" s="37"/>
      <c r="F296" s="188" t="s">
        <v>916</v>
      </c>
      <c r="G296" s="37"/>
      <c r="H296" s="37"/>
      <c r="I296" s="189"/>
      <c r="J296" s="37"/>
      <c r="K296" s="37"/>
      <c r="L296" s="40"/>
      <c r="M296" s="190"/>
      <c r="N296" s="191"/>
      <c r="O296" s="65"/>
      <c r="P296" s="65"/>
      <c r="Q296" s="65"/>
      <c r="R296" s="65"/>
      <c r="S296" s="65"/>
      <c r="T296" s="66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T296" s="18" t="s">
        <v>163</v>
      </c>
      <c r="AU296" s="18" t="s">
        <v>83</v>
      </c>
    </row>
    <row r="297" spans="2:51" s="13" customFormat="1" ht="11.25">
      <c r="B297" s="192"/>
      <c r="C297" s="193"/>
      <c r="D297" s="194" t="s">
        <v>165</v>
      </c>
      <c r="E297" s="195" t="s">
        <v>19</v>
      </c>
      <c r="F297" s="196" t="s">
        <v>917</v>
      </c>
      <c r="G297" s="193"/>
      <c r="H297" s="197">
        <v>1.64</v>
      </c>
      <c r="I297" s="198"/>
      <c r="J297" s="193"/>
      <c r="K297" s="193"/>
      <c r="L297" s="199"/>
      <c r="M297" s="200"/>
      <c r="N297" s="201"/>
      <c r="O297" s="201"/>
      <c r="P297" s="201"/>
      <c r="Q297" s="201"/>
      <c r="R297" s="201"/>
      <c r="S297" s="201"/>
      <c r="T297" s="202"/>
      <c r="AT297" s="203" t="s">
        <v>165</v>
      </c>
      <c r="AU297" s="203" t="s">
        <v>83</v>
      </c>
      <c r="AV297" s="13" t="s">
        <v>83</v>
      </c>
      <c r="AW297" s="13" t="s">
        <v>34</v>
      </c>
      <c r="AX297" s="13" t="s">
        <v>81</v>
      </c>
      <c r="AY297" s="203" t="s">
        <v>153</v>
      </c>
    </row>
    <row r="298" spans="1:65" s="2" customFormat="1" ht="76.35" customHeight="1">
      <c r="A298" s="35"/>
      <c r="B298" s="36"/>
      <c r="C298" s="174" t="s">
        <v>570</v>
      </c>
      <c r="D298" s="174" t="s">
        <v>156</v>
      </c>
      <c r="E298" s="175" t="s">
        <v>918</v>
      </c>
      <c r="F298" s="176" t="s">
        <v>919</v>
      </c>
      <c r="G298" s="177" t="s">
        <v>249</v>
      </c>
      <c r="H298" s="178">
        <v>0.015</v>
      </c>
      <c r="I298" s="179"/>
      <c r="J298" s="180">
        <f>ROUND(I298*H298,2)</f>
        <v>0</v>
      </c>
      <c r="K298" s="176" t="s">
        <v>160</v>
      </c>
      <c r="L298" s="40"/>
      <c r="M298" s="181" t="s">
        <v>19</v>
      </c>
      <c r="N298" s="182" t="s">
        <v>44</v>
      </c>
      <c r="O298" s="65"/>
      <c r="P298" s="183">
        <f>O298*H298</f>
        <v>0</v>
      </c>
      <c r="Q298" s="183">
        <v>0</v>
      </c>
      <c r="R298" s="183">
        <f>Q298*H298</f>
        <v>0</v>
      </c>
      <c r="S298" s="183">
        <v>0</v>
      </c>
      <c r="T298" s="184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185" t="s">
        <v>212</v>
      </c>
      <c r="AT298" s="185" t="s">
        <v>156</v>
      </c>
      <c r="AU298" s="185" t="s">
        <v>83</v>
      </c>
      <c r="AY298" s="18" t="s">
        <v>153</v>
      </c>
      <c r="BE298" s="186">
        <f>IF(N298="základní",J298,0)</f>
        <v>0</v>
      </c>
      <c r="BF298" s="186">
        <f>IF(N298="snížená",J298,0)</f>
        <v>0</v>
      </c>
      <c r="BG298" s="186">
        <f>IF(N298="zákl. přenesená",J298,0)</f>
        <v>0</v>
      </c>
      <c r="BH298" s="186">
        <f>IF(N298="sníž. přenesená",J298,0)</f>
        <v>0</v>
      </c>
      <c r="BI298" s="186">
        <f>IF(N298="nulová",J298,0)</f>
        <v>0</v>
      </c>
      <c r="BJ298" s="18" t="s">
        <v>81</v>
      </c>
      <c r="BK298" s="186">
        <f>ROUND(I298*H298,2)</f>
        <v>0</v>
      </c>
      <c r="BL298" s="18" t="s">
        <v>212</v>
      </c>
      <c r="BM298" s="185" t="s">
        <v>1001</v>
      </c>
    </row>
    <row r="299" spans="1:47" s="2" customFormat="1" ht="11.25">
      <c r="A299" s="35"/>
      <c r="B299" s="36"/>
      <c r="C299" s="37"/>
      <c r="D299" s="187" t="s">
        <v>163</v>
      </c>
      <c r="E299" s="37"/>
      <c r="F299" s="188" t="s">
        <v>921</v>
      </c>
      <c r="G299" s="37"/>
      <c r="H299" s="37"/>
      <c r="I299" s="189"/>
      <c r="J299" s="37"/>
      <c r="K299" s="37"/>
      <c r="L299" s="40"/>
      <c r="M299" s="190"/>
      <c r="N299" s="191"/>
      <c r="O299" s="65"/>
      <c r="P299" s="65"/>
      <c r="Q299" s="65"/>
      <c r="R299" s="65"/>
      <c r="S299" s="65"/>
      <c r="T299" s="66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T299" s="18" t="s">
        <v>163</v>
      </c>
      <c r="AU299" s="18" t="s">
        <v>83</v>
      </c>
    </row>
    <row r="300" spans="2:63" s="12" customFormat="1" ht="22.9" customHeight="1">
      <c r="B300" s="158"/>
      <c r="C300" s="159"/>
      <c r="D300" s="160" t="s">
        <v>72</v>
      </c>
      <c r="E300" s="172" t="s">
        <v>556</v>
      </c>
      <c r="F300" s="172" t="s">
        <v>557</v>
      </c>
      <c r="G300" s="159"/>
      <c r="H300" s="159"/>
      <c r="I300" s="162"/>
      <c r="J300" s="173">
        <f>BK300</f>
        <v>0</v>
      </c>
      <c r="K300" s="159"/>
      <c r="L300" s="164"/>
      <c r="M300" s="165"/>
      <c r="N300" s="166"/>
      <c r="O300" s="166"/>
      <c r="P300" s="167">
        <f>SUM(P301:P317)</f>
        <v>0</v>
      </c>
      <c r="Q300" s="166"/>
      <c r="R300" s="167">
        <f>SUM(R301:R317)</f>
        <v>0.047530039999999996</v>
      </c>
      <c r="S300" s="166"/>
      <c r="T300" s="168">
        <f>SUM(T301:T317)</f>
        <v>0.05</v>
      </c>
      <c r="AR300" s="169" t="s">
        <v>83</v>
      </c>
      <c r="AT300" s="170" t="s">
        <v>72</v>
      </c>
      <c r="AU300" s="170" t="s">
        <v>81</v>
      </c>
      <c r="AY300" s="169" t="s">
        <v>153</v>
      </c>
      <c r="BK300" s="171">
        <f>SUM(BK301:BK317)</f>
        <v>0</v>
      </c>
    </row>
    <row r="301" spans="1:65" s="2" customFormat="1" ht="24.2" customHeight="1">
      <c r="A301" s="35"/>
      <c r="B301" s="36"/>
      <c r="C301" s="174" t="s">
        <v>576</v>
      </c>
      <c r="D301" s="174" t="s">
        <v>156</v>
      </c>
      <c r="E301" s="175" t="s">
        <v>559</v>
      </c>
      <c r="F301" s="176" t="s">
        <v>560</v>
      </c>
      <c r="G301" s="177" t="s">
        <v>211</v>
      </c>
      <c r="H301" s="178">
        <v>2</v>
      </c>
      <c r="I301" s="179"/>
      <c r="J301" s="180">
        <f>ROUND(I301*H301,2)</f>
        <v>0</v>
      </c>
      <c r="K301" s="176" t="s">
        <v>160</v>
      </c>
      <c r="L301" s="40"/>
      <c r="M301" s="181" t="s">
        <v>19</v>
      </c>
      <c r="N301" s="182" t="s">
        <v>44</v>
      </c>
      <c r="O301" s="65"/>
      <c r="P301" s="183">
        <f>O301*H301</f>
        <v>0</v>
      </c>
      <c r="Q301" s="183">
        <v>0</v>
      </c>
      <c r="R301" s="183">
        <f>Q301*H301</f>
        <v>0</v>
      </c>
      <c r="S301" s="183">
        <v>0.001</v>
      </c>
      <c r="T301" s="184">
        <f>S301*H301</f>
        <v>0.002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185" t="s">
        <v>212</v>
      </c>
      <c r="AT301" s="185" t="s">
        <v>156</v>
      </c>
      <c r="AU301" s="185" t="s">
        <v>83</v>
      </c>
      <c r="AY301" s="18" t="s">
        <v>153</v>
      </c>
      <c r="BE301" s="186">
        <f>IF(N301="základní",J301,0)</f>
        <v>0</v>
      </c>
      <c r="BF301" s="186">
        <f>IF(N301="snížená",J301,0)</f>
        <v>0</v>
      </c>
      <c r="BG301" s="186">
        <f>IF(N301="zákl. přenesená",J301,0)</f>
        <v>0</v>
      </c>
      <c r="BH301" s="186">
        <f>IF(N301="sníž. přenesená",J301,0)</f>
        <v>0</v>
      </c>
      <c r="BI301" s="186">
        <f>IF(N301="nulová",J301,0)</f>
        <v>0</v>
      </c>
      <c r="BJ301" s="18" t="s">
        <v>81</v>
      </c>
      <c r="BK301" s="186">
        <f>ROUND(I301*H301,2)</f>
        <v>0</v>
      </c>
      <c r="BL301" s="18" t="s">
        <v>212</v>
      </c>
      <c r="BM301" s="185" t="s">
        <v>922</v>
      </c>
    </row>
    <row r="302" spans="1:47" s="2" customFormat="1" ht="11.25">
      <c r="A302" s="35"/>
      <c r="B302" s="36"/>
      <c r="C302" s="37"/>
      <c r="D302" s="187" t="s">
        <v>163</v>
      </c>
      <c r="E302" s="37"/>
      <c r="F302" s="188" t="s">
        <v>562</v>
      </c>
      <c r="G302" s="37"/>
      <c r="H302" s="37"/>
      <c r="I302" s="189"/>
      <c r="J302" s="37"/>
      <c r="K302" s="37"/>
      <c r="L302" s="40"/>
      <c r="M302" s="190"/>
      <c r="N302" s="191"/>
      <c r="O302" s="65"/>
      <c r="P302" s="65"/>
      <c r="Q302" s="65"/>
      <c r="R302" s="65"/>
      <c r="S302" s="65"/>
      <c r="T302" s="66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T302" s="18" t="s">
        <v>163</v>
      </c>
      <c r="AU302" s="18" t="s">
        <v>83</v>
      </c>
    </row>
    <row r="303" spans="2:51" s="13" customFormat="1" ht="11.25">
      <c r="B303" s="192"/>
      <c r="C303" s="193"/>
      <c r="D303" s="194" t="s">
        <v>165</v>
      </c>
      <c r="E303" s="195" t="s">
        <v>19</v>
      </c>
      <c r="F303" s="196" t="s">
        <v>563</v>
      </c>
      <c r="G303" s="193"/>
      <c r="H303" s="197">
        <v>2</v>
      </c>
      <c r="I303" s="198"/>
      <c r="J303" s="193"/>
      <c r="K303" s="193"/>
      <c r="L303" s="199"/>
      <c r="M303" s="200"/>
      <c r="N303" s="201"/>
      <c r="O303" s="201"/>
      <c r="P303" s="201"/>
      <c r="Q303" s="201"/>
      <c r="R303" s="201"/>
      <c r="S303" s="201"/>
      <c r="T303" s="202"/>
      <c r="AT303" s="203" t="s">
        <v>165</v>
      </c>
      <c r="AU303" s="203" t="s">
        <v>83</v>
      </c>
      <c r="AV303" s="13" t="s">
        <v>83</v>
      </c>
      <c r="AW303" s="13" t="s">
        <v>34</v>
      </c>
      <c r="AX303" s="13" t="s">
        <v>81</v>
      </c>
      <c r="AY303" s="203" t="s">
        <v>153</v>
      </c>
    </row>
    <row r="304" spans="1:65" s="2" customFormat="1" ht="24.2" customHeight="1">
      <c r="A304" s="35"/>
      <c r="B304" s="36"/>
      <c r="C304" s="174" t="s">
        <v>581</v>
      </c>
      <c r="D304" s="174" t="s">
        <v>156</v>
      </c>
      <c r="E304" s="175" t="s">
        <v>565</v>
      </c>
      <c r="F304" s="176" t="s">
        <v>566</v>
      </c>
      <c r="G304" s="177" t="s">
        <v>211</v>
      </c>
      <c r="H304" s="178">
        <v>2</v>
      </c>
      <c r="I304" s="179"/>
      <c r="J304" s="180">
        <f>ROUND(I304*H304,2)</f>
        <v>0</v>
      </c>
      <c r="K304" s="176" t="s">
        <v>160</v>
      </c>
      <c r="L304" s="40"/>
      <c r="M304" s="181" t="s">
        <v>19</v>
      </c>
      <c r="N304" s="182" t="s">
        <v>44</v>
      </c>
      <c r="O304" s="65"/>
      <c r="P304" s="183">
        <f>O304*H304</f>
        <v>0</v>
      </c>
      <c r="Q304" s="183">
        <v>0</v>
      </c>
      <c r="R304" s="183">
        <f>Q304*H304</f>
        <v>0</v>
      </c>
      <c r="S304" s="183">
        <v>0.024</v>
      </c>
      <c r="T304" s="184">
        <f>S304*H304</f>
        <v>0.048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185" t="s">
        <v>212</v>
      </c>
      <c r="AT304" s="185" t="s">
        <v>156</v>
      </c>
      <c r="AU304" s="185" t="s">
        <v>83</v>
      </c>
      <c r="AY304" s="18" t="s">
        <v>153</v>
      </c>
      <c r="BE304" s="186">
        <f>IF(N304="základní",J304,0)</f>
        <v>0</v>
      </c>
      <c r="BF304" s="186">
        <f>IF(N304="snížená",J304,0)</f>
        <v>0</v>
      </c>
      <c r="BG304" s="186">
        <f>IF(N304="zákl. přenesená",J304,0)</f>
        <v>0</v>
      </c>
      <c r="BH304" s="186">
        <f>IF(N304="sníž. přenesená",J304,0)</f>
        <v>0</v>
      </c>
      <c r="BI304" s="186">
        <f>IF(N304="nulová",J304,0)</f>
        <v>0</v>
      </c>
      <c r="BJ304" s="18" t="s">
        <v>81</v>
      </c>
      <c r="BK304" s="186">
        <f>ROUND(I304*H304,2)</f>
        <v>0</v>
      </c>
      <c r="BL304" s="18" t="s">
        <v>212</v>
      </c>
      <c r="BM304" s="185" t="s">
        <v>923</v>
      </c>
    </row>
    <row r="305" spans="1:47" s="2" customFormat="1" ht="11.25">
      <c r="A305" s="35"/>
      <c r="B305" s="36"/>
      <c r="C305" s="37"/>
      <c r="D305" s="187" t="s">
        <v>163</v>
      </c>
      <c r="E305" s="37"/>
      <c r="F305" s="188" t="s">
        <v>568</v>
      </c>
      <c r="G305" s="37"/>
      <c r="H305" s="37"/>
      <c r="I305" s="189"/>
      <c r="J305" s="37"/>
      <c r="K305" s="37"/>
      <c r="L305" s="40"/>
      <c r="M305" s="190"/>
      <c r="N305" s="191"/>
      <c r="O305" s="65"/>
      <c r="P305" s="65"/>
      <c r="Q305" s="65"/>
      <c r="R305" s="65"/>
      <c r="S305" s="65"/>
      <c r="T305" s="66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T305" s="18" t="s">
        <v>163</v>
      </c>
      <c r="AU305" s="18" t="s">
        <v>83</v>
      </c>
    </row>
    <row r="306" spans="2:51" s="13" customFormat="1" ht="11.25">
      <c r="B306" s="192"/>
      <c r="C306" s="193"/>
      <c r="D306" s="194" t="s">
        <v>165</v>
      </c>
      <c r="E306" s="195" t="s">
        <v>19</v>
      </c>
      <c r="F306" s="196" t="s">
        <v>569</v>
      </c>
      <c r="G306" s="193"/>
      <c r="H306" s="197">
        <v>2</v>
      </c>
      <c r="I306" s="198"/>
      <c r="J306" s="193"/>
      <c r="K306" s="193"/>
      <c r="L306" s="199"/>
      <c r="M306" s="200"/>
      <c r="N306" s="201"/>
      <c r="O306" s="201"/>
      <c r="P306" s="201"/>
      <c r="Q306" s="201"/>
      <c r="R306" s="201"/>
      <c r="S306" s="201"/>
      <c r="T306" s="202"/>
      <c r="AT306" s="203" t="s">
        <v>165</v>
      </c>
      <c r="AU306" s="203" t="s">
        <v>83</v>
      </c>
      <c r="AV306" s="13" t="s">
        <v>83</v>
      </c>
      <c r="AW306" s="13" t="s">
        <v>34</v>
      </c>
      <c r="AX306" s="13" t="s">
        <v>81</v>
      </c>
      <c r="AY306" s="203" t="s">
        <v>153</v>
      </c>
    </row>
    <row r="307" spans="1:65" s="2" customFormat="1" ht="37.9" customHeight="1">
      <c r="A307" s="35"/>
      <c r="B307" s="36"/>
      <c r="C307" s="174" t="s">
        <v>586</v>
      </c>
      <c r="D307" s="174" t="s">
        <v>156</v>
      </c>
      <c r="E307" s="175" t="s">
        <v>571</v>
      </c>
      <c r="F307" s="176" t="s">
        <v>572</v>
      </c>
      <c r="G307" s="177" t="s">
        <v>211</v>
      </c>
      <c r="H307" s="178">
        <v>2</v>
      </c>
      <c r="I307" s="179"/>
      <c r="J307" s="180">
        <f>ROUND(I307*H307,2)</f>
        <v>0</v>
      </c>
      <c r="K307" s="176" t="s">
        <v>160</v>
      </c>
      <c r="L307" s="40"/>
      <c r="M307" s="181" t="s">
        <v>19</v>
      </c>
      <c r="N307" s="182" t="s">
        <v>44</v>
      </c>
      <c r="O307" s="65"/>
      <c r="P307" s="183">
        <f>O307*H307</f>
        <v>0</v>
      </c>
      <c r="Q307" s="183">
        <v>0</v>
      </c>
      <c r="R307" s="183">
        <f>Q307*H307</f>
        <v>0</v>
      </c>
      <c r="S307" s="183">
        <v>0</v>
      </c>
      <c r="T307" s="184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185" t="s">
        <v>212</v>
      </c>
      <c r="AT307" s="185" t="s">
        <v>156</v>
      </c>
      <c r="AU307" s="185" t="s">
        <v>83</v>
      </c>
      <c r="AY307" s="18" t="s">
        <v>153</v>
      </c>
      <c r="BE307" s="186">
        <f>IF(N307="základní",J307,0)</f>
        <v>0</v>
      </c>
      <c r="BF307" s="186">
        <f>IF(N307="snížená",J307,0)</f>
        <v>0</v>
      </c>
      <c r="BG307" s="186">
        <f>IF(N307="zákl. přenesená",J307,0)</f>
        <v>0</v>
      </c>
      <c r="BH307" s="186">
        <f>IF(N307="sníž. přenesená",J307,0)</f>
        <v>0</v>
      </c>
      <c r="BI307" s="186">
        <f>IF(N307="nulová",J307,0)</f>
        <v>0</v>
      </c>
      <c r="BJ307" s="18" t="s">
        <v>81</v>
      </c>
      <c r="BK307" s="186">
        <f>ROUND(I307*H307,2)</f>
        <v>0</v>
      </c>
      <c r="BL307" s="18" t="s">
        <v>212</v>
      </c>
      <c r="BM307" s="185" t="s">
        <v>924</v>
      </c>
    </row>
    <row r="308" spans="1:47" s="2" customFormat="1" ht="11.25">
      <c r="A308" s="35"/>
      <c r="B308" s="36"/>
      <c r="C308" s="37"/>
      <c r="D308" s="187" t="s">
        <v>163</v>
      </c>
      <c r="E308" s="37"/>
      <c r="F308" s="188" t="s">
        <v>574</v>
      </c>
      <c r="G308" s="37"/>
      <c r="H308" s="37"/>
      <c r="I308" s="189"/>
      <c r="J308" s="37"/>
      <c r="K308" s="37"/>
      <c r="L308" s="40"/>
      <c r="M308" s="190"/>
      <c r="N308" s="191"/>
      <c r="O308" s="65"/>
      <c r="P308" s="65"/>
      <c r="Q308" s="65"/>
      <c r="R308" s="65"/>
      <c r="S308" s="65"/>
      <c r="T308" s="66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T308" s="18" t="s">
        <v>163</v>
      </c>
      <c r="AU308" s="18" t="s">
        <v>83</v>
      </c>
    </row>
    <row r="309" spans="2:51" s="13" customFormat="1" ht="11.25">
      <c r="B309" s="192"/>
      <c r="C309" s="193"/>
      <c r="D309" s="194" t="s">
        <v>165</v>
      </c>
      <c r="E309" s="195" t="s">
        <v>19</v>
      </c>
      <c r="F309" s="196" t="s">
        <v>563</v>
      </c>
      <c r="G309" s="193"/>
      <c r="H309" s="197">
        <v>2</v>
      </c>
      <c r="I309" s="198"/>
      <c r="J309" s="193"/>
      <c r="K309" s="193"/>
      <c r="L309" s="199"/>
      <c r="M309" s="200"/>
      <c r="N309" s="201"/>
      <c r="O309" s="201"/>
      <c r="P309" s="201"/>
      <c r="Q309" s="201"/>
      <c r="R309" s="201"/>
      <c r="S309" s="201"/>
      <c r="T309" s="202"/>
      <c r="AT309" s="203" t="s">
        <v>165</v>
      </c>
      <c r="AU309" s="203" t="s">
        <v>83</v>
      </c>
      <c r="AV309" s="13" t="s">
        <v>83</v>
      </c>
      <c r="AW309" s="13" t="s">
        <v>34</v>
      </c>
      <c r="AX309" s="13" t="s">
        <v>81</v>
      </c>
      <c r="AY309" s="203" t="s">
        <v>153</v>
      </c>
    </row>
    <row r="310" spans="1:65" s="2" customFormat="1" ht="24.2" customHeight="1">
      <c r="A310" s="35"/>
      <c r="B310" s="36"/>
      <c r="C310" s="215" t="s">
        <v>591</v>
      </c>
      <c r="D310" s="215" t="s">
        <v>298</v>
      </c>
      <c r="E310" s="216" t="s">
        <v>577</v>
      </c>
      <c r="F310" s="217" t="s">
        <v>578</v>
      </c>
      <c r="G310" s="218" t="s">
        <v>211</v>
      </c>
      <c r="H310" s="219">
        <v>2</v>
      </c>
      <c r="I310" s="220"/>
      <c r="J310" s="221">
        <f>ROUND(I310*H310,2)</f>
        <v>0</v>
      </c>
      <c r="K310" s="217" t="s">
        <v>579</v>
      </c>
      <c r="L310" s="222"/>
      <c r="M310" s="223" t="s">
        <v>19</v>
      </c>
      <c r="N310" s="224" t="s">
        <v>44</v>
      </c>
      <c r="O310" s="65"/>
      <c r="P310" s="183">
        <f>O310*H310</f>
        <v>0</v>
      </c>
      <c r="Q310" s="183">
        <v>0.013</v>
      </c>
      <c r="R310" s="183">
        <f>Q310*H310</f>
        <v>0.026</v>
      </c>
      <c r="S310" s="183">
        <v>0</v>
      </c>
      <c r="T310" s="184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185" t="s">
        <v>302</v>
      </c>
      <c r="AT310" s="185" t="s">
        <v>298</v>
      </c>
      <c r="AU310" s="185" t="s">
        <v>83</v>
      </c>
      <c r="AY310" s="18" t="s">
        <v>153</v>
      </c>
      <c r="BE310" s="186">
        <f>IF(N310="základní",J310,0)</f>
        <v>0</v>
      </c>
      <c r="BF310" s="186">
        <f>IF(N310="snížená",J310,0)</f>
        <v>0</v>
      </c>
      <c r="BG310" s="186">
        <f>IF(N310="zákl. přenesená",J310,0)</f>
        <v>0</v>
      </c>
      <c r="BH310" s="186">
        <f>IF(N310="sníž. přenesená",J310,0)</f>
        <v>0</v>
      </c>
      <c r="BI310" s="186">
        <f>IF(N310="nulová",J310,0)</f>
        <v>0</v>
      </c>
      <c r="BJ310" s="18" t="s">
        <v>81</v>
      </c>
      <c r="BK310" s="186">
        <f>ROUND(I310*H310,2)</f>
        <v>0</v>
      </c>
      <c r="BL310" s="18" t="s">
        <v>212</v>
      </c>
      <c r="BM310" s="185" t="s">
        <v>925</v>
      </c>
    </row>
    <row r="311" spans="1:65" s="2" customFormat="1" ht="33" customHeight="1">
      <c r="A311" s="35"/>
      <c r="B311" s="36"/>
      <c r="C311" s="174" t="s">
        <v>598</v>
      </c>
      <c r="D311" s="174" t="s">
        <v>156</v>
      </c>
      <c r="E311" s="175" t="s">
        <v>582</v>
      </c>
      <c r="F311" s="176" t="s">
        <v>583</v>
      </c>
      <c r="G311" s="177" t="s">
        <v>211</v>
      </c>
      <c r="H311" s="178">
        <v>2</v>
      </c>
      <c r="I311" s="179"/>
      <c r="J311" s="180">
        <f>ROUND(I311*H311,2)</f>
        <v>0</v>
      </c>
      <c r="K311" s="176" t="s">
        <v>160</v>
      </c>
      <c r="L311" s="40"/>
      <c r="M311" s="181" t="s">
        <v>19</v>
      </c>
      <c r="N311" s="182" t="s">
        <v>44</v>
      </c>
      <c r="O311" s="65"/>
      <c r="P311" s="183">
        <f>O311*H311</f>
        <v>0</v>
      </c>
      <c r="Q311" s="183">
        <v>0</v>
      </c>
      <c r="R311" s="183">
        <f>Q311*H311</f>
        <v>0</v>
      </c>
      <c r="S311" s="183">
        <v>0</v>
      </c>
      <c r="T311" s="184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185" t="s">
        <v>212</v>
      </c>
      <c r="AT311" s="185" t="s">
        <v>156</v>
      </c>
      <c r="AU311" s="185" t="s">
        <v>83</v>
      </c>
      <c r="AY311" s="18" t="s">
        <v>153</v>
      </c>
      <c r="BE311" s="186">
        <f>IF(N311="základní",J311,0)</f>
        <v>0</v>
      </c>
      <c r="BF311" s="186">
        <f>IF(N311="snížená",J311,0)</f>
        <v>0</v>
      </c>
      <c r="BG311" s="186">
        <f>IF(N311="zákl. přenesená",J311,0)</f>
        <v>0</v>
      </c>
      <c r="BH311" s="186">
        <f>IF(N311="sníž. přenesená",J311,0)</f>
        <v>0</v>
      </c>
      <c r="BI311" s="186">
        <f>IF(N311="nulová",J311,0)</f>
        <v>0</v>
      </c>
      <c r="BJ311" s="18" t="s">
        <v>81</v>
      </c>
      <c r="BK311" s="186">
        <f>ROUND(I311*H311,2)</f>
        <v>0</v>
      </c>
      <c r="BL311" s="18" t="s">
        <v>212</v>
      </c>
      <c r="BM311" s="185" t="s">
        <v>926</v>
      </c>
    </row>
    <row r="312" spans="1:47" s="2" customFormat="1" ht="11.25">
      <c r="A312" s="35"/>
      <c r="B312" s="36"/>
      <c r="C312" s="37"/>
      <c r="D312" s="187" t="s">
        <v>163</v>
      </c>
      <c r="E312" s="37"/>
      <c r="F312" s="188" t="s">
        <v>585</v>
      </c>
      <c r="G312" s="37"/>
      <c r="H312" s="37"/>
      <c r="I312" s="189"/>
      <c r="J312" s="37"/>
      <c r="K312" s="37"/>
      <c r="L312" s="40"/>
      <c r="M312" s="190"/>
      <c r="N312" s="191"/>
      <c r="O312" s="65"/>
      <c r="P312" s="65"/>
      <c r="Q312" s="65"/>
      <c r="R312" s="65"/>
      <c r="S312" s="65"/>
      <c r="T312" s="66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T312" s="18" t="s">
        <v>163</v>
      </c>
      <c r="AU312" s="18" t="s">
        <v>83</v>
      </c>
    </row>
    <row r="313" spans="2:51" s="13" customFormat="1" ht="11.25">
      <c r="B313" s="192"/>
      <c r="C313" s="193"/>
      <c r="D313" s="194" t="s">
        <v>165</v>
      </c>
      <c r="E313" s="195" t="s">
        <v>19</v>
      </c>
      <c r="F313" s="196" t="s">
        <v>927</v>
      </c>
      <c r="G313" s="193"/>
      <c r="H313" s="197">
        <v>2</v>
      </c>
      <c r="I313" s="198"/>
      <c r="J313" s="193"/>
      <c r="K313" s="193"/>
      <c r="L313" s="199"/>
      <c r="M313" s="200"/>
      <c r="N313" s="201"/>
      <c r="O313" s="201"/>
      <c r="P313" s="201"/>
      <c r="Q313" s="201"/>
      <c r="R313" s="201"/>
      <c r="S313" s="201"/>
      <c r="T313" s="202"/>
      <c r="AT313" s="203" t="s">
        <v>165</v>
      </c>
      <c r="AU313" s="203" t="s">
        <v>83</v>
      </c>
      <c r="AV313" s="13" t="s">
        <v>83</v>
      </c>
      <c r="AW313" s="13" t="s">
        <v>34</v>
      </c>
      <c r="AX313" s="13" t="s">
        <v>81</v>
      </c>
      <c r="AY313" s="203" t="s">
        <v>153</v>
      </c>
    </row>
    <row r="314" spans="1:65" s="2" customFormat="1" ht="24.2" customHeight="1">
      <c r="A314" s="35"/>
      <c r="B314" s="36"/>
      <c r="C314" s="215" t="s">
        <v>603</v>
      </c>
      <c r="D314" s="215" t="s">
        <v>298</v>
      </c>
      <c r="E314" s="216" t="s">
        <v>587</v>
      </c>
      <c r="F314" s="217" t="s">
        <v>588</v>
      </c>
      <c r="G314" s="218" t="s">
        <v>159</v>
      </c>
      <c r="H314" s="219">
        <v>0.852</v>
      </c>
      <c r="I314" s="220"/>
      <c r="J314" s="221">
        <f>ROUND(I314*H314,2)</f>
        <v>0</v>
      </c>
      <c r="K314" s="217" t="s">
        <v>206</v>
      </c>
      <c r="L314" s="222"/>
      <c r="M314" s="223" t="s">
        <v>19</v>
      </c>
      <c r="N314" s="224" t="s">
        <v>44</v>
      </c>
      <c r="O314" s="65"/>
      <c r="P314" s="183">
        <f>O314*H314</f>
        <v>0</v>
      </c>
      <c r="Q314" s="183">
        <v>0.02527</v>
      </c>
      <c r="R314" s="183">
        <f>Q314*H314</f>
        <v>0.02153004</v>
      </c>
      <c r="S314" s="183">
        <v>0</v>
      </c>
      <c r="T314" s="184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185" t="s">
        <v>302</v>
      </c>
      <c r="AT314" s="185" t="s">
        <v>298</v>
      </c>
      <c r="AU314" s="185" t="s">
        <v>83</v>
      </c>
      <c r="AY314" s="18" t="s">
        <v>153</v>
      </c>
      <c r="BE314" s="186">
        <f>IF(N314="základní",J314,0)</f>
        <v>0</v>
      </c>
      <c r="BF314" s="186">
        <f>IF(N314="snížená",J314,0)</f>
        <v>0</v>
      </c>
      <c r="BG314" s="186">
        <f>IF(N314="zákl. přenesená",J314,0)</f>
        <v>0</v>
      </c>
      <c r="BH314" s="186">
        <f>IF(N314="sníž. přenesená",J314,0)</f>
        <v>0</v>
      </c>
      <c r="BI314" s="186">
        <f>IF(N314="nulová",J314,0)</f>
        <v>0</v>
      </c>
      <c r="BJ314" s="18" t="s">
        <v>81</v>
      </c>
      <c r="BK314" s="186">
        <f>ROUND(I314*H314,2)</f>
        <v>0</v>
      </c>
      <c r="BL314" s="18" t="s">
        <v>212</v>
      </c>
      <c r="BM314" s="185" t="s">
        <v>928</v>
      </c>
    </row>
    <row r="315" spans="2:51" s="13" customFormat="1" ht="11.25">
      <c r="B315" s="192"/>
      <c r="C315" s="193"/>
      <c r="D315" s="194" t="s">
        <v>165</v>
      </c>
      <c r="E315" s="195" t="s">
        <v>19</v>
      </c>
      <c r="F315" s="196" t="s">
        <v>929</v>
      </c>
      <c r="G315" s="193"/>
      <c r="H315" s="197">
        <v>0.852</v>
      </c>
      <c r="I315" s="198"/>
      <c r="J315" s="193"/>
      <c r="K315" s="193"/>
      <c r="L315" s="199"/>
      <c r="M315" s="200"/>
      <c r="N315" s="201"/>
      <c r="O315" s="201"/>
      <c r="P315" s="201"/>
      <c r="Q315" s="201"/>
      <c r="R315" s="201"/>
      <c r="S315" s="201"/>
      <c r="T315" s="202"/>
      <c r="AT315" s="203" t="s">
        <v>165</v>
      </c>
      <c r="AU315" s="203" t="s">
        <v>83</v>
      </c>
      <c r="AV315" s="13" t="s">
        <v>83</v>
      </c>
      <c r="AW315" s="13" t="s">
        <v>34</v>
      </c>
      <c r="AX315" s="13" t="s">
        <v>81</v>
      </c>
      <c r="AY315" s="203" t="s">
        <v>153</v>
      </c>
    </row>
    <row r="316" spans="1:65" s="2" customFormat="1" ht="49.15" customHeight="1">
      <c r="A316" s="35"/>
      <c r="B316" s="36"/>
      <c r="C316" s="174" t="s">
        <v>609</v>
      </c>
      <c r="D316" s="174" t="s">
        <v>156</v>
      </c>
      <c r="E316" s="175" t="s">
        <v>770</v>
      </c>
      <c r="F316" s="176" t="s">
        <v>771</v>
      </c>
      <c r="G316" s="177" t="s">
        <v>249</v>
      </c>
      <c r="H316" s="178">
        <v>0.048</v>
      </c>
      <c r="I316" s="179"/>
      <c r="J316" s="180">
        <f>ROUND(I316*H316,2)</f>
        <v>0</v>
      </c>
      <c r="K316" s="176" t="s">
        <v>160</v>
      </c>
      <c r="L316" s="40"/>
      <c r="M316" s="181" t="s">
        <v>19</v>
      </c>
      <c r="N316" s="182" t="s">
        <v>44</v>
      </c>
      <c r="O316" s="65"/>
      <c r="P316" s="183">
        <f>O316*H316</f>
        <v>0</v>
      </c>
      <c r="Q316" s="183">
        <v>0</v>
      </c>
      <c r="R316" s="183">
        <f>Q316*H316</f>
        <v>0</v>
      </c>
      <c r="S316" s="183">
        <v>0</v>
      </c>
      <c r="T316" s="184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185" t="s">
        <v>212</v>
      </c>
      <c r="AT316" s="185" t="s">
        <v>156</v>
      </c>
      <c r="AU316" s="185" t="s">
        <v>83</v>
      </c>
      <c r="AY316" s="18" t="s">
        <v>153</v>
      </c>
      <c r="BE316" s="186">
        <f>IF(N316="základní",J316,0)</f>
        <v>0</v>
      </c>
      <c r="BF316" s="186">
        <f>IF(N316="snížená",J316,0)</f>
        <v>0</v>
      </c>
      <c r="BG316" s="186">
        <f>IF(N316="zákl. přenesená",J316,0)</f>
        <v>0</v>
      </c>
      <c r="BH316" s="186">
        <f>IF(N316="sníž. přenesená",J316,0)</f>
        <v>0</v>
      </c>
      <c r="BI316" s="186">
        <f>IF(N316="nulová",J316,0)</f>
        <v>0</v>
      </c>
      <c r="BJ316" s="18" t="s">
        <v>81</v>
      </c>
      <c r="BK316" s="186">
        <f>ROUND(I316*H316,2)</f>
        <v>0</v>
      </c>
      <c r="BL316" s="18" t="s">
        <v>212</v>
      </c>
      <c r="BM316" s="185" t="s">
        <v>1002</v>
      </c>
    </row>
    <row r="317" spans="1:47" s="2" customFormat="1" ht="11.25">
      <c r="A317" s="35"/>
      <c r="B317" s="36"/>
      <c r="C317" s="37"/>
      <c r="D317" s="187" t="s">
        <v>163</v>
      </c>
      <c r="E317" s="37"/>
      <c r="F317" s="188" t="s">
        <v>773</v>
      </c>
      <c r="G317" s="37"/>
      <c r="H317" s="37"/>
      <c r="I317" s="189"/>
      <c r="J317" s="37"/>
      <c r="K317" s="37"/>
      <c r="L317" s="40"/>
      <c r="M317" s="190"/>
      <c r="N317" s="191"/>
      <c r="O317" s="65"/>
      <c r="P317" s="65"/>
      <c r="Q317" s="65"/>
      <c r="R317" s="65"/>
      <c r="S317" s="65"/>
      <c r="T317" s="66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T317" s="18" t="s">
        <v>163</v>
      </c>
      <c r="AU317" s="18" t="s">
        <v>83</v>
      </c>
    </row>
    <row r="318" spans="2:63" s="12" customFormat="1" ht="22.9" customHeight="1">
      <c r="B318" s="158"/>
      <c r="C318" s="159"/>
      <c r="D318" s="160" t="s">
        <v>72</v>
      </c>
      <c r="E318" s="172" t="s">
        <v>596</v>
      </c>
      <c r="F318" s="172" t="s">
        <v>597</v>
      </c>
      <c r="G318" s="159"/>
      <c r="H318" s="159"/>
      <c r="I318" s="162"/>
      <c r="J318" s="173">
        <f>BK318</f>
        <v>0</v>
      </c>
      <c r="K318" s="159"/>
      <c r="L318" s="164"/>
      <c r="M318" s="165"/>
      <c r="N318" s="166"/>
      <c r="O318" s="166"/>
      <c r="P318" s="167">
        <f>SUM(P319:P325)</f>
        <v>0</v>
      </c>
      <c r="Q318" s="166"/>
      <c r="R318" s="167">
        <f>SUM(R319:R325)</f>
        <v>0.0014116999999999999</v>
      </c>
      <c r="S318" s="166"/>
      <c r="T318" s="168">
        <f>SUM(T319:T325)</f>
        <v>0.0004</v>
      </c>
      <c r="AR318" s="169" t="s">
        <v>83</v>
      </c>
      <c r="AT318" s="170" t="s">
        <v>72</v>
      </c>
      <c r="AU318" s="170" t="s">
        <v>81</v>
      </c>
      <c r="AY318" s="169" t="s">
        <v>153</v>
      </c>
      <c r="BK318" s="171">
        <f>SUM(BK319:BK325)</f>
        <v>0</v>
      </c>
    </row>
    <row r="319" spans="1:65" s="2" customFormat="1" ht="16.5" customHeight="1">
      <c r="A319" s="35"/>
      <c r="B319" s="36"/>
      <c r="C319" s="174" t="s">
        <v>613</v>
      </c>
      <c r="D319" s="174" t="s">
        <v>156</v>
      </c>
      <c r="E319" s="175" t="s">
        <v>599</v>
      </c>
      <c r="F319" s="176" t="s">
        <v>600</v>
      </c>
      <c r="G319" s="177" t="s">
        <v>211</v>
      </c>
      <c r="H319" s="178">
        <v>1</v>
      </c>
      <c r="I319" s="179"/>
      <c r="J319" s="180">
        <f>ROUND(I319*H319,2)</f>
        <v>0</v>
      </c>
      <c r="K319" s="176" t="s">
        <v>206</v>
      </c>
      <c r="L319" s="40"/>
      <c r="M319" s="181" t="s">
        <v>19</v>
      </c>
      <c r="N319" s="182" t="s">
        <v>44</v>
      </c>
      <c r="O319" s="65"/>
      <c r="P319" s="183">
        <f>O319*H319</f>
        <v>0</v>
      </c>
      <c r="Q319" s="183">
        <v>0</v>
      </c>
      <c r="R319" s="183">
        <f>Q319*H319</f>
        <v>0</v>
      </c>
      <c r="S319" s="183">
        <v>0.0004</v>
      </c>
      <c r="T319" s="184">
        <f>S319*H319</f>
        <v>0.0004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185" t="s">
        <v>212</v>
      </c>
      <c r="AT319" s="185" t="s">
        <v>156</v>
      </c>
      <c r="AU319" s="185" t="s">
        <v>83</v>
      </c>
      <c r="AY319" s="18" t="s">
        <v>153</v>
      </c>
      <c r="BE319" s="186">
        <f>IF(N319="základní",J319,0)</f>
        <v>0</v>
      </c>
      <c r="BF319" s="186">
        <f>IF(N319="snížená",J319,0)</f>
        <v>0</v>
      </c>
      <c r="BG319" s="186">
        <f>IF(N319="zákl. přenesená",J319,0)</f>
        <v>0</v>
      </c>
      <c r="BH319" s="186">
        <f>IF(N319="sníž. přenesená",J319,0)</f>
        <v>0</v>
      </c>
      <c r="BI319" s="186">
        <f>IF(N319="nulová",J319,0)</f>
        <v>0</v>
      </c>
      <c r="BJ319" s="18" t="s">
        <v>81</v>
      </c>
      <c r="BK319" s="186">
        <f>ROUND(I319*H319,2)</f>
        <v>0</v>
      </c>
      <c r="BL319" s="18" t="s">
        <v>212</v>
      </c>
      <c r="BM319" s="185" t="s">
        <v>931</v>
      </c>
    </row>
    <row r="320" spans="1:65" s="2" customFormat="1" ht="37.9" customHeight="1">
      <c r="A320" s="35"/>
      <c r="B320" s="36"/>
      <c r="C320" s="174" t="s">
        <v>620</v>
      </c>
      <c r="D320" s="174" t="s">
        <v>156</v>
      </c>
      <c r="E320" s="175" t="s">
        <v>604</v>
      </c>
      <c r="F320" s="176" t="s">
        <v>605</v>
      </c>
      <c r="G320" s="177" t="s">
        <v>159</v>
      </c>
      <c r="H320" s="178">
        <v>0.09</v>
      </c>
      <c r="I320" s="179"/>
      <c r="J320" s="180">
        <f>ROUND(I320*H320,2)</f>
        <v>0</v>
      </c>
      <c r="K320" s="176" t="s">
        <v>160</v>
      </c>
      <c r="L320" s="40"/>
      <c r="M320" s="181" t="s">
        <v>19</v>
      </c>
      <c r="N320" s="182" t="s">
        <v>44</v>
      </c>
      <c r="O320" s="65"/>
      <c r="P320" s="183">
        <f>O320*H320</f>
        <v>0</v>
      </c>
      <c r="Q320" s="183">
        <v>0.00013</v>
      </c>
      <c r="R320" s="183">
        <f>Q320*H320</f>
        <v>1.1699999999999998E-05</v>
      </c>
      <c r="S320" s="183">
        <v>0</v>
      </c>
      <c r="T320" s="184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185" t="s">
        <v>212</v>
      </c>
      <c r="AT320" s="185" t="s">
        <v>156</v>
      </c>
      <c r="AU320" s="185" t="s">
        <v>83</v>
      </c>
      <c r="AY320" s="18" t="s">
        <v>153</v>
      </c>
      <c r="BE320" s="186">
        <f>IF(N320="základní",J320,0)</f>
        <v>0</v>
      </c>
      <c r="BF320" s="186">
        <f>IF(N320="snížená",J320,0)</f>
        <v>0</v>
      </c>
      <c r="BG320" s="186">
        <f>IF(N320="zákl. přenesená",J320,0)</f>
        <v>0</v>
      </c>
      <c r="BH320" s="186">
        <f>IF(N320="sníž. přenesená",J320,0)</f>
        <v>0</v>
      </c>
      <c r="BI320" s="186">
        <f>IF(N320="nulová",J320,0)</f>
        <v>0</v>
      </c>
      <c r="BJ320" s="18" t="s">
        <v>81</v>
      </c>
      <c r="BK320" s="186">
        <f>ROUND(I320*H320,2)</f>
        <v>0</v>
      </c>
      <c r="BL320" s="18" t="s">
        <v>212</v>
      </c>
      <c r="BM320" s="185" t="s">
        <v>932</v>
      </c>
    </row>
    <row r="321" spans="1:47" s="2" customFormat="1" ht="11.25">
      <c r="A321" s="35"/>
      <c r="B321" s="36"/>
      <c r="C321" s="37"/>
      <c r="D321" s="187" t="s">
        <v>163</v>
      </c>
      <c r="E321" s="37"/>
      <c r="F321" s="188" t="s">
        <v>607</v>
      </c>
      <c r="G321" s="37"/>
      <c r="H321" s="37"/>
      <c r="I321" s="189"/>
      <c r="J321" s="37"/>
      <c r="K321" s="37"/>
      <c r="L321" s="40"/>
      <c r="M321" s="190"/>
      <c r="N321" s="191"/>
      <c r="O321" s="65"/>
      <c r="P321" s="65"/>
      <c r="Q321" s="65"/>
      <c r="R321" s="65"/>
      <c r="S321" s="65"/>
      <c r="T321" s="66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T321" s="18" t="s">
        <v>163</v>
      </c>
      <c r="AU321" s="18" t="s">
        <v>83</v>
      </c>
    </row>
    <row r="322" spans="2:51" s="13" customFormat="1" ht="11.25">
      <c r="B322" s="192"/>
      <c r="C322" s="193"/>
      <c r="D322" s="194" t="s">
        <v>165</v>
      </c>
      <c r="E322" s="195" t="s">
        <v>19</v>
      </c>
      <c r="F322" s="196" t="s">
        <v>933</v>
      </c>
      <c r="G322" s="193"/>
      <c r="H322" s="197">
        <v>0.09</v>
      </c>
      <c r="I322" s="198"/>
      <c r="J322" s="193"/>
      <c r="K322" s="193"/>
      <c r="L322" s="199"/>
      <c r="M322" s="200"/>
      <c r="N322" s="201"/>
      <c r="O322" s="201"/>
      <c r="P322" s="201"/>
      <c r="Q322" s="201"/>
      <c r="R322" s="201"/>
      <c r="S322" s="201"/>
      <c r="T322" s="202"/>
      <c r="AT322" s="203" t="s">
        <v>165</v>
      </c>
      <c r="AU322" s="203" t="s">
        <v>83</v>
      </c>
      <c r="AV322" s="13" t="s">
        <v>83</v>
      </c>
      <c r="AW322" s="13" t="s">
        <v>34</v>
      </c>
      <c r="AX322" s="13" t="s">
        <v>81</v>
      </c>
      <c r="AY322" s="203" t="s">
        <v>153</v>
      </c>
    </row>
    <row r="323" spans="1:65" s="2" customFormat="1" ht="24.2" customHeight="1">
      <c r="A323" s="35"/>
      <c r="B323" s="36"/>
      <c r="C323" s="215" t="s">
        <v>625</v>
      </c>
      <c r="D323" s="215" t="s">
        <v>298</v>
      </c>
      <c r="E323" s="216" t="s">
        <v>610</v>
      </c>
      <c r="F323" s="217" t="s">
        <v>611</v>
      </c>
      <c r="G323" s="218" t="s">
        <v>211</v>
      </c>
      <c r="H323" s="219">
        <v>1</v>
      </c>
      <c r="I323" s="220"/>
      <c r="J323" s="221">
        <f>ROUND(I323*H323,2)</f>
        <v>0</v>
      </c>
      <c r="K323" s="217" t="s">
        <v>160</v>
      </c>
      <c r="L323" s="222"/>
      <c r="M323" s="223" t="s">
        <v>19</v>
      </c>
      <c r="N323" s="224" t="s">
        <v>44</v>
      </c>
      <c r="O323" s="65"/>
      <c r="P323" s="183">
        <f>O323*H323</f>
        <v>0</v>
      </c>
      <c r="Q323" s="183">
        <v>0.0014</v>
      </c>
      <c r="R323" s="183">
        <f>Q323*H323</f>
        <v>0.0014</v>
      </c>
      <c r="S323" s="183">
        <v>0</v>
      </c>
      <c r="T323" s="184">
        <f>S323*H323</f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185" t="s">
        <v>302</v>
      </c>
      <c r="AT323" s="185" t="s">
        <v>298</v>
      </c>
      <c r="AU323" s="185" t="s">
        <v>83</v>
      </c>
      <c r="AY323" s="18" t="s">
        <v>153</v>
      </c>
      <c r="BE323" s="186">
        <f>IF(N323="základní",J323,0)</f>
        <v>0</v>
      </c>
      <c r="BF323" s="186">
        <f>IF(N323="snížená",J323,0)</f>
        <v>0</v>
      </c>
      <c r="BG323" s="186">
        <f>IF(N323="zákl. přenesená",J323,0)</f>
        <v>0</v>
      </c>
      <c r="BH323" s="186">
        <f>IF(N323="sníž. přenesená",J323,0)</f>
        <v>0</v>
      </c>
      <c r="BI323" s="186">
        <f>IF(N323="nulová",J323,0)</f>
        <v>0</v>
      </c>
      <c r="BJ323" s="18" t="s">
        <v>81</v>
      </c>
      <c r="BK323" s="186">
        <f>ROUND(I323*H323,2)</f>
        <v>0</v>
      </c>
      <c r="BL323" s="18" t="s">
        <v>212</v>
      </c>
      <c r="BM323" s="185" t="s">
        <v>934</v>
      </c>
    </row>
    <row r="324" spans="1:65" s="2" customFormat="1" ht="49.15" customHeight="1">
      <c r="A324" s="35"/>
      <c r="B324" s="36"/>
      <c r="C324" s="174" t="s">
        <v>630</v>
      </c>
      <c r="D324" s="174" t="s">
        <v>156</v>
      </c>
      <c r="E324" s="175" t="s">
        <v>774</v>
      </c>
      <c r="F324" s="176" t="s">
        <v>775</v>
      </c>
      <c r="G324" s="177" t="s">
        <v>249</v>
      </c>
      <c r="H324" s="178">
        <v>0.001</v>
      </c>
      <c r="I324" s="179"/>
      <c r="J324" s="180">
        <f>ROUND(I324*H324,2)</f>
        <v>0</v>
      </c>
      <c r="K324" s="176" t="s">
        <v>160</v>
      </c>
      <c r="L324" s="40"/>
      <c r="M324" s="181" t="s">
        <v>19</v>
      </c>
      <c r="N324" s="182" t="s">
        <v>44</v>
      </c>
      <c r="O324" s="65"/>
      <c r="P324" s="183">
        <f>O324*H324</f>
        <v>0</v>
      </c>
      <c r="Q324" s="183">
        <v>0</v>
      </c>
      <c r="R324" s="183">
        <f>Q324*H324</f>
        <v>0</v>
      </c>
      <c r="S324" s="183">
        <v>0</v>
      </c>
      <c r="T324" s="184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185" t="s">
        <v>212</v>
      </c>
      <c r="AT324" s="185" t="s">
        <v>156</v>
      </c>
      <c r="AU324" s="185" t="s">
        <v>83</v>
      </c>
      <c r="AY324" s="18" t="s">
        <v>153</v>
      </c>
      <c r="BE324" s="186">
        <f>IF(N324="základní",J324,0)</f>
        <v>0</v>
      </c>
      <c r="BF324" s="186">
        <f>IF(N324="snížená",J324,0)</f>
        <v>0</v>
      </c>
      <c r="BG324" s="186">
        <f>IF(N324="zákl. přenesená",J324,0)</f>
        <v>0</v>
      </c>
      <c r="BH324" s="186">
        <f>IF(N324="sníž. přenesená",J324,0)</f>
        <v>0</v>
      </c>
      <c r="BI324" s="186">
        <f>IF(N324="nulová",J324,0)</f>
        <v>0</v>
      </c>
      <c r="BJ324" s="18" t="s">
        <v>81</v>
      </c>
      <c r="BK324" s="186">
        <f>ROUND(I324*H324,2)</f>
        <v>0</v>
      </c>
      <c r="BL324" s="18" t="s">
        <v>212</v>
      </c>
      <c r="BM324" s="185" t="s">
        <v>1003</v>
      </c>
    </row>
    <row r="325" spans="1:47" s="2" customFormat="1" ht="11.25">
      <c r="A325" s="35"/>
      <c r="B325" s="36"/>
      <c r="C325" s="37"/>
      <c r="D325" s="187" t="s">
        <v>163</v>
      </c>
      <c r="E325" s="37"/>
      <c r="F325" s="188" t="s">
        <v>777</v>
      </c>
      <c r="G325" s="37"/>
      <c r="H325" s="37"/>
      <c r="I325" s="189"/>
      <c r="J325" s="37"/>
      <c r="K325" s="37"/>
      <c r="L325" s="40"/>
      <c r="M325" s="190"/>
      <c r="N325" s="191"/>
      <c r="O325" s="65"/>
      <c r="P325" s="65"/>
      <c r="Q325" s="65"/>
      <c r="R325" s="65"/>
      <c r="S325" s="65"/>
      <c r="T325" s="66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T325" s="18" t="s">
        <v>163</v>
      </c>
      <c r="AU325" s="18" t="s">
        <v>83</v>
      </c>
    </row>
    <row r="326" spans="2:63" s="12" customFormat="1" ht="22.9" customHeight="1">
      <c r="B326" s="158"/>
      <c r="C326" s="159"/>
      <c r="D326" s="160" t="s">
        <v>72</v>
      </c>
      <c r="E326" s="172" t="s">
        <v>618</v>
      </c>
      <c r="F326" s="172" t="s">
        <v>619</v>
      </c>
      <c r="G326" s="159"/>
      <c r="H326" s="159"/>
      <c r="I326" s="162"/>
      <c r="J326" s="173">
        <f>BK326</f>
        <v>0</v>
      </c>
      <c r="K326" s="159"/>
      <c r="L326" s="164"/>
      <c r="M326" s="165"/>
      <c r="N326" s="166"/>
      <c r="O326" s="166"/>
      <c r="P326" s="167">
        <f>SUM(P327:P339)</f>
        <v>0</v>
      </c>
      <c r="Q326" s="166"/>
      <c r="R326" s="167">
        <f>SUM(R327:R339)</f>
        <v>0.1172751</v>
      </c>
      <c r="S326" s="166"/>
      <c r="T326" s="168">
        <f>SUM(T327:T339)</f>
        <v>0</v>
      </c>
      <c r="AR326" s="169" t="s">
        <v>83</v>
      </c>
      <c r="AT326" s="170" t="s">
        <v>72</v>
      </c>
      <c r="AU326" s="170" t="s">
        <v>81</v>
      </c>
      <c r="AY326" s="169" t="s">
        <v>153</v>
      </c>
      <c r="BK326" s="171">
        <f>SUM(BK327:BK339)</f>
        <v>0</v>
      </c>
    </row>
    <row r="327" spans="1:65" s="2" customFormat="1" ht="24.2" customHeight="1">
      <c r="A327" s="35"/>
      <c r="B327" s="36"/>
      <c r="C327" s="174" t="s">
        <v>635</v>
      </c>
      <c r="D327" s="174" t="s">
        <v>156</v>
      </c>
      <c r="E327" s="175" t="s">
        <v>621</v>
      </c>
      <c r="F327" s="176" t="s">
        <v>622</v>
      </c>
      <c r="G327" s="177" t="s">
        <v>159</v>
      </c>
      <c r="H327" s="178">
        <v>3.377</v>
      </c>
      <c r="I327" s="179"/>
      <c r="J327" s="180">
        <f>ROUND(I327*H327,2)</f>
        <v>0</v>
      </c>
      <c r="K327" s="176" t="s">
        <v>160</v>
      </c>
      <c r="L327" s="40"/>
      <c r="M327" s="181" t="s">
        <v>19</v>
      </c>
      <c r="N327" s="182" t="s">
        <v>44</v>
      </c>
      <c r="O327" s="65"/>
      <c r="P327" s="183">
        <f>O327*H327</f>
        <v>0</v>
      </c>
      <c r="Q327" s="183">
        <v>0</v>
      </c>
      <c r="R327" s="183">
        <f>Q327*H327</f>
        <v>0</v>
      </c>
      <c r="S327" s="183">
        <v>0</v>
      </c>
      <c r="T327" s="184">
        <f>S327*H327</f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185" t="s">
        <v>212</v>
      </c>
      <c r="AT327" s="185" t="s">
        <v>156</v>
      </c>
      <c r="AU327" s="185" t="s">
        <v>83</v>
      </c>
      <c r="AY327" s="18" t="s">
        <v>153</v>
      </c>
      <c r="BE327" s="186">
        <f>IF(N327="základní",J327,0)</f>
        <v>0</v>
      </c>
      <c r="BF327" s="186">
        <f>IF(N327="snížená",J327,0)</f>
        <v>0</v>
      </c>
      <c r="BG327" s="186">
        <f>IF(N327="zákl. přenesená",J327,0)</f>
        <v>0</v>
      </c>
      <c r="BH327" s="186">
        <f>IF(N327="sníž. přenesená",J327,0)</f>
        <v>0</v>
      </c>
      <c r="BI327" s="186">
        <f>IF(N327="nulová",J327,0)</f>
        <v>0</v>
      </c>
      <c r="BJ327" s="18" t="s">
        <v>81</v>
      </c>
      <c r="BK327" s="186">
        <f>ROUND(I327*H327,2)</f>
        <v>0</v>
      </c>
      <c r="BL327" s="18" t="s">
        <v>212</v>
      </c>
      <c r="BM327" s="185" t="s">
        <v>936</v>
      </c>
    </row>
    <row r="328" spans="1:47" s="2" customFormat="1" ht="11.25">
      <c r="A328" s="35"/>
      <c r="B328" s="36"/>
      <c r="C328" s="37"/>
      <c r="D328" s="187" t="s">
        <v>163</v>
      </c>
      <c r="E328" s="37"/>
      <c r="F328" s="188" t="s">
        <v>624</v>
      </c>
      <c r="G328" s="37"/>
      <c r="H328" s="37"/>
      <c r="I328" s="189"/>
      <c r="J328" s="37"/>
      <c r="K328" s="37"/>
      <c r="L328" s="40"/>
      <c r="M328" s="190"/>
      <c r="N328" s="191"/>
      <c r="O328" s="65"/>
      <c r="P328" s="65"/>
      <c r="Q328" s="65"/>
      <c r="R328" s="65"/>
      <c r="S328" s="65"/>
      <c r="T328" s="66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T328" s="18" t="s">
        <v>163</v>
      </c>
      <c r="AU328" s="18" t="s">
        <v>83</v>
      </c>
    </row>
    <row r="329" spans="2:51" s="13" customFormat="1" ht="11.25">
      <c r="B329" s="192"/>
      <c r="C329" s="193"/>
      <c r="D329" s="194" t="s">
        <v>165</v>
      </c>
      <c r="E329" s="195" t="s">
        <v>19</v>
      </c>
      <c r="F329" s="196" t="s">
        <v>810</v>
      </c>
      <c r="G329" s="193"/>
      <c r="H329" s="197">
        <v>1.164</v>
      </c>
      <c r="I329" s="198"/>
      <c r="J329" s="193"/>
      <c r="K329" s="193"/>
      <c r="L329" s="199"/>
      <c r="M329" s="200"/>
      <c r="N329" s="201"/>
      <c r="O329" s="201"/>
      <c r="P329" s="201"/>
      <c r="Q329" s="201"/>
      <c r="R329" s="201"/>
      <c r="S329" s="201"/>
      <c r="T329" s="202"/>
      <c r="AT329" s="203" t="s">
        <v>165</v>
      </c>
      <c r="AU329" s="203" t="s">
        <v>83</v>
      </c>
      <c r="AV329" s="13" t="s">
        <v>83</v>
      </c>
      <c r="AW329" s="13" t="s">
        <v>34</v>
      </c>
      <c r="AX329" s="13" t="s">
        <v>73</v>
      </c>
      <c r="AY329" s="203" t="s">
        <v>153</v>
      </c>
    </row>
    <row r="330" spans="2:51" s="13" customFormat="1" ht="11.25">
      <c r="B330" s="192"/>
      <c r="C330" s="193"/>
      <c r="D330" s="194" t="s">
        <v>165</v>
      </c>
      <c r="E330" s="195" t="s">
        <v>19</v>
      </c>
      <c r="F330" s="196" t="s">
        <v>811</v>
      </c>
      <c r="G330" s="193"/>
      <c r="H330" s="197">
        <v>1.278</v>
      </c>
      <c r="I330" s="198"/>
      <c r="J330" s="193"/>
      <c r="K330" s="193"/>
      <c r="L330" s="199"/>
      <c r="M330" s="200"/>
      <c r="N330" s="201"/>
      <c r="O330" s="201"/>
      <c r="P330" s="201"/>
      <c r="Q330" s="201"/>
      <c r="R330" s="201"/>
      <c r="S330" s="201"/>
      <c r="T330" s="202"/>
      <c r="AT330" s="203" t="s">
        <v>165</v>
      </c>
      <c r="AU330" s="203" t="s">
        <v>83</v>
      </c>
      <c r="AV330" s="13" t="s">
        <v>83</v>
      </c>
      <c r="AW330" s="13" t="s">
        <v>34</v>
      </c>
      <c r="AX330" s="13" t="s">
        <v>73</v>
      </c>
      <c r="AY330" s="203" t="s">
        <v>153</v>
      </c>
    </row>
    <row r="331" spans="2:51" s="13" customFormat="1" ht="11.25">
      <c r="B331" s="192"/>
      <c r="C331" s="193"/>
      <c r="D331" s="194" t="s">
        <v>165</v>
      </c>
      <c r="E331" s="195" t="s">
        <v>19</v>
      </c>
      <c r="F331" s="196" t="s">
        <v>812</v>
      </c>
      <c r="G331" s="193"/>
      <c r="H331" s="197">
        <v>0.935</v>
      </c>
      <c r="I331" s="198"/>
      <c r="J331" s="193"/>
      <c r="K331" s="193"/>
      <c r="L331" s="199"/>
      <c r="M331" s="200"/>
      <c r="N331" s="201"/>
      <c r="O331" s="201"/>
      <c r="P331" s="201"/>
      <c r="Q331" s="201"/>
      <c r="R331" s="201"/>
      <c r="S331" s="201"/>
      <c r="T331" s="202"/>
      <c r="AT331" s="203" t="s">
        <v>165</v>
      </c>
      <c r="AU331" s="203" t="s">
        <v>83</v>
      </c>
      <c r="AV331" s="13" t="s">
        <v>83</v>
      </c>
      <c r="AW331" s="13" t="s">
        <v>34</v>
      </c>
      <c r="AX331" s="13" t="s">
        <v>73</v>
      </c>
      <c r="AY331" s="203" t="s">
        <v>153</v>
      </c>
    </row>
    <row r="332" spans="2:51" s="14" customFormat="1" ht="11.25">
      <c r="B332" s="204"/>
      <c r="C332" s="205"/>
      <c r="D332" s="194" t="s">
        <v>165</v>
      </c>
      <c r="E332" s="206" t="s">
        <v>19</v>
      </c>
      <c r="F332" s="207" t="s">
        <v>184</v>
      </c>
      <c r="G332" s="205"/>
      <c r="H332" s="208">
        <v>3.3770000000000002</v>
      </c>
      <c r="I332" s="209"/>
      <c r="J332" s="205"/>
      <c r="K332" s="205"/>
      <c r="L332" s="210"/>
      <c r="M332" s="211"/>
      <c r="N332" s="212"/>
      <c r="O332" s="212"/>
      <c r="P332" s="212"/>
      <c r="Q332" s="212"/>
      <c r="R332" s="212"/>
      <c r="S332" s="212"/>
      <c r="T332" s="213"/>
      <c r="AT332" s="214" t="s">
        <v>165</v>
      </c>
      <c r="AU332" s="214" t="s">
        <v>83</v>
      </c>
      <c r="AV332" s="14" t="s">
        <v>161</v>
      </c>
      <c r="AW332" s="14" t="s">
        <v>34</v>
      </c>
      <c r="AX332" s="14" t="s">
        <v>81</v>
      </c>
      <c r="AY332" s="214" t="s">
        <v>153</v>
      </c>
    </row>
    <row r="333" spans="1:65" s="2" customFormat="1" ht="16.5" customHeight="1">
      <c r="A333" s="35"/>
      <c r="B333" s="36"/>
      <c r="C333" s="174" t="s">
        <v>639</v>
      </c>
      <c r="D333" s="174" t="s">
        <v>156</v>
      </c>
      <c r="E333" s="175" t="s">
        <v>626</v>
      </c>
      <c r="F333" s="176" t="s">
        <v>627</v>
      </c>
      <c r="G333" s="177" t="s">
        <v>159</v>
      </c>
      <c r="H333" s="178">
        <v>3.377</v>
      </c>
      <c r="I333" s="179"/>
      <c r="J333" s="180">
        <f>ROUND(I333*H333,2)</f>
        <v>0</v>
      </c>
      <c r="K333" s="176" t="s">
        <v>160</v>
      </c>
      <c r="L333" s="40"/>
      <c r="M333" s="181" t="s">
        <v>19</v>
      </c>
      <c r="N333" s="182" t="s">
        <v>44</v>
      </c>
      <c r="O333" s="65"/>
      <c r="P333" s="183">
        <f>O333*H333</f>
        <v>0</v>
      </c>
      <c r="Q333" s="183">
        <v>0.0003</v>
      </c>
      <c r="R333" s="183">
        <f>Q333*H333</f>
        <v>0.0010130999999999999</v>
      </c>
      <c r="S333" s="183">
        <v>0</v>
      </c>
      <c r="T333" s="184">
        <f>S333*H333</f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185" t="s">
        <v>212</v>
      </c>
      <c r="AT333" s="185" t="s">
        <v>156</v>
      </c>
      <c r="AU333" s="185" t="s">
        <v>83</v>
      </c>
      <c r="AY333" s="18" t="s">
        <v>153</v>
      </c>
      <c r="BE333" s="186">
        <f>IF(N333="základní",J333,0)</f>
        <v>0</v>
      </c>
      <c r="BF333" s="186">
        <f>IF(N333="snížená",J333,0)</f>
        <v>0</v>
      </c>
      <c r="BG333" s="186">
        <f>IF(N333="zákl. přenesená",J333,0)</f>
        <v>0</v>
      </c>
      <c r="BH333" s="186">
        <f>IF(N333="sníž. přenesená",J333,0)</f>
        <v>0</v>
      </c>
      <c r="BI333" s="186">
        <f>IF(N333="nulová",J333,0)</f>
        <v>0</v>
      </c>
      <c r="BJ333" s="18" t="s">
        <v>81</v>
      </c>
      <c r="BK333" s="186">
        <f>ROUND(I333*H333,2)</f>
        <v>0</v>
      </c>
      <c r="BL333" s="18" t="s">
        <v>212</v>
      </c>
      <c r="BM333" s="185" t="s">
        <v>937</v>
      </c>
    </row>
    <row r="334" spans="1:47" s="2" customFormat="1" ht="11.25">
      <c r="A334" s="35"/>
      <c r="B334" s="36"/>
      <c r="C334" s="37"/>
      <c r="D334" s="187" t="s">
        <v>163</v>
      </c>
      <c r="E334" s="37"/>
      <c r="F334" s="188" t="s">
        <v>629</v>
      </c>
      <c r="G334" s="37"/>
      <c r="H334" s="37"/>
      <c r="I334" s="189"/>
      <c r="J334" s="37"/>
      <c r="K334" s="37"/>
      <c r="L334" s="40"/>
      <c r="M334" s="190"/>
      <c r="N334" s="191"/>
      <c r="O334" s="65"/>
      <c r="P334" s="65"/>
      <c r="Q334" s="65"/>
      <c r="R334" s="65"/>
      <c r="S334" s="65"/>
      <c r="T334" s="66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T334" s="18" t="s">
        <v>163</v>
      </c>
      <c r="AU334" s="18" t="s">
        <v>83</v>
      </c>
    </row>
    <row r="335" spans="1:65" s="2" customFormat="1" ht="37.9" customHeight="1">
      <c r="A335" s="35"/>
      <c r="B335" s="36"/>
      <c r="C335" s="174" t="s">
        <v>646</v>
      </c>
      <c r="D335" s="174" t="s">
        <v>156</v>
      </c>
      <c r="E335" s="175" t="s">
        <v>631</v>
      </c>
      <c r="F335" s="176" t="s">
        <v>632</v>
      </c>
      <c r="G335" s="177" t="s">
        <v>159</v>
      </c>
      <c r="H335" s="178">
        <v>3.377</v>
      </c>
      <c r="I335" s="179"/>
      <c r="J335" s="180">
        <f>ROUND(I335*H335,2)</f>
        <v>0</v>
      </c>
      <c r="K335" s="176" t="s">
        <v>160</v>
      </c>
      <c r="L335" s="40"/>
      <c r="M335" s="181" t="s">
        <v>19</v>
      </c>
      <c r="N335" s="182" t="s">
        <v>44</v>
      </c>
      <c r="O335" s="65"/>
      <c r="P335" s="183">
        <f>O335*H335</f>
        <v>0</v>
      </c>
      <c r="Q335" s="183">
        <v>0.006</v>
      </c>
      <c r="R335" s="183">
        <f>Q335*H335</f>
        <v>0.020262</v>
      </c>
      <c r="S335" s="183">
        <v>0</v>
      </c>
      <c r="T335" s="184">
        <f>S335*H335</f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185" t="s">
        <v>212</v>
      </c>
      <c r="AT335" s="185" t="s">
        <v>156</v>
      </c>
      <c r="AU335" s="185" t="s">
        <v>83</v>
      </c>
      <c r="AY335" s="18" t="s">
        <v>153</v>
      </c>
      <c r="BE335" s="186">
        <f>IF(N335="základní",J335,0)</f>
        <v>0</v>
      </c>
      <c r="BF335" s="186">
        <f>IF(N335="snížená",J335,0)</f>
        <v>0</v>
      </c>
      <c r="BG335" s="186">
        <f>IF(N335="zákl. přenesená",J335,0)</f>
        <v>0</v>
      </c>
      <c r="BH335" s="186">
        <f>IF(N335="sníž. přenesená",J335,0)</f>
        <v>0</v>
      </c>
      <c r="BI335" s="186">
        <f>IF(N335="nulová",J335,0)</f>
        <v>0</v>
      </c>
      <c r="BJ335" s="18" t="s">
        <v>81</v>
      </c>
      <c r="BK335" s="186">
        <f>ROUND(I335*H335,2)</f>
        <v>0</v>
      </c>
      <c r="BL335" s="18" t="s">
        <v>212</v>
      </c>
      <c r="BM335" s="185" t="s">
        <v>938</v>
      </c>
    </row>
    <row r="336" spans="1:47" s="2" customFormat="1" ht="11.25">
      <c r="A336" s="35"/>
      <c r="B336" s="36"/>
      <c r="C336" s="37"/>
      <c r="D336" s="187" t="s">
        <v>163</v>
      </c>
      <c r="E336" s="37"/>
      <c r="F336" s="188" t="s">
        <v>634</v>
      </c>
      <c r="G336" s="37"/>
      <c r="H336" s="37"/>
      <c r="I336" s="189"/>
      <c r="J336" s="37"/>
      <c r="K336" s="37"/>
      <c r="L336" s="40"/>
      <c r="M336" s="190"/>
      <c r="N336" s="191"/>
      <c r="O336" s="65"/>
      <c r="P336" s="65"/>
      <c r="Q336" s="65"/>
      <c r="R336" s="65"/>
      <c r="S336" s="65"/>
      <c r="T336" s="66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T336" s="18" t="s">
        <v>163</v>
      </c>
      <c r="AU336" s="18" t="s">
        <v>83</v>
      </c>
    </row>
    <row r="337" spans="1:65" s="2" customFormat="1" ht="24.2" customHeight="1">
      <c r="A337" s="35"/>
      <c r="B337" s="36"/>
      <c r="C337" s="215" t="s">
        <v>652</v>
      </c>
      <c r="D337" s="215" t="s">
        <v>298</v>
      </c>
      <c r="E337" s="216" t="s">
        <v>636</v>
      </c>
      <c r="F337" s="217" t="s">
        <v>637</v>
      </c>
      <c r="G337" s="218" t="s">
        <v>159</v>
      </c>
      <c r="H337" s="219">
        <v>5</v>
      </c>
      <c r="I337" s="220"/>
      <c r="J337" s="221">
        <f>ROUND(I337*H337,2)</f>
        <v>0</v>
      </c>
      <c r="K337" s="217" t="s">
        <v>206</v>
      </c>
      <c r="L337" s="222"/>
      <c r="M337" s="223" t="s">
        <v>19</v>
      </c>
      <c r="N337" s="224" t="s">
        <v>44</v>
      </c>
      <c r="O337" s="65"/>
      <c r="P337" s="183">
        <f>O337*H337</f>
        <v>0</v>
      </c>
      <c r="Q337" s="183">
        <v>0.0192</v>
      </c>
      <c r="R337" s="183">
        <f>Q337*H337</f>
        <v>0.09599999999999999</v>
      </c>
      <c r="S337" s="183">
        <v>0</v>
      </c>
      <c r="T337" s="184">
        <f>S337*H337</f>
        <v>0</v>
      </c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R337" s="185" t="s">
        <v>302</v>
      </c>
      <c r="AT337" s="185" t="s">
        <v>298</v>
      </c>
      <c r="AU337" s="185" t="s">
        <v>83</v>
      </c>
      <c r="AY337" s="18" t="s">
        <v>153</v>
      </c>
      <c r="BE337" s="186">
        <f>IF(N337="základní",J337,0)</f>
        <v>0</v>
      </c>
      <c r="BF337" s="186">
        <f>IF(N337="snížená",J337,0)</f>
        <v>0</v>
      </c>
      <c r="BG337" s="186">
        <f>IF(N337="zákl. přenesená",J337,0)</f>
        <v>0</v>
      </c>
      <c r="BH337" s="186">
        <f>IF(N337="sníž. přenesená",J337,0)</f>
        <v>0</v>
      </c>
      <c r="BI337" s="186">
        <f>IF(N337="nulová",J337,0)</f>
        <v>0</v>
      </c>
      <c r="BJ337" s="18" t="s">
        <v>81</v>
      </c>
      <c r="BK337" s="186">
        <f>ROUND(I337*H337,2)</f>
        <v>0</v>
      </c>
      <c r="BL337" s="18" t="s">
        <v>212</v>
      </c>
      <c r="BM337" s="185" t="s">
        <v>939</v>
      </c>
    </row>
    <row r="338" spans="1:65" s="2" customFormat="1" ht="49.15" customHeight="1">
      <c r="A338" s="35"/>
      <c r="B338" s="36"/>
      <c r="C338" s="174" t="s">
        <v>656</v>
      </c>
      <c r="D338" s="174" t="s">
        <v>156</v>
      </c>
      <c r="E338" s="175" t="s">
        <v>778</v>
      </c>
      <c r="F338" s="176" t="s">
        <v>779</v>
      </c>
      <c r="G338" s="177" t="s">
        <v>249</v>
      </c>
      <c r="H338" s="178">
        <v>0.117</v>
      </c>
      <c r="I338" s="179"/>
      <c r="J338" s="180">
        <f>ROUND(I338*H338,2)</f>
        <v>0</v>
      </c>
      <c r="K338" s="176" t="s">
        <v>160</v>
      </c>
      <c r="L338" s="40"/>
      <c r="M338" s="181" t="s">
        <v>19</v>
      </c>
      <c r="N338" s="182" t="s">
        <v>44</v>
      </c>
      <c r="O338" s="65"/>
      <c r="P338" s="183">
        <f>O338*H338</f>
        <v>0</v>
      </c>
      <c r="Q338" s="183">
        <v>0</v>
      </c>
      <c r="R338" s="183">
        <f>Q338*H338</f>
        <v>0</v>
      </c>
      <c r="S338" s="183">
        <v>0</v>
      </c>
      <c r="T338" s="184">
        <f>S338*H338</f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185" t="s">
        <v>212</v>
      </c>
      <c r="AT338" s="185" t="s">
        <v>156</v>
      </c>
      <c r="AU338" s="185" t="s">
        <v>83</v>
      </c>
      <c r="AY338" s="18" t="s">
        <v>153</v>
      </c>
      <c r="BE338" s="186">
        <f>IF(N338="základní",J338,0)</f>
        <v>0</v>
      </c>
      <c r="BF338" s="186">
        <f>IF(N338="snížená",J338,0)</f>
        <v>0</v>
      </c>
      <c r="BG338" s="186">
        <f>IF(N338="zákl. přenesená",J338,0)</f>
        <v>0</v>
      </c>
      <c r="BH338" s="186">
        <f>IF(N338="sníž. přenesená",J338,0)</f>
        <v>0</v>
      </c>
      <c r="BI338" s="186">
        <f>IF(N338="nulová",J338,0)</f>
        <v>0</v>
      </c>
      <c r="BJ338" s="18" t="s">
        <v>81</v>
      </c>
      <c r="BK338" s="186">
        <f>ROUND(I338*H338,2)</f>
        <v>0</v>
      </c>
      <c r="BL338" s="18" t="s">
        <v>212</v>
      </c>
      <c r="BM338" s="185" t="s">
        <v>1004</v>
      </c>
    </row>
    <row r="339" spans="1:47" s="2" customFormat="1" ht="11.25">
      <c r="A339" s="35"/>
      <c r="B339" s="36"/>
      <c r="C339" s="37"/>
      <c r="D339" s="187" t="s">
        <v>163</v>
      </c>
      <c r="E339" s="37"/>
      <c r="F339" s="188" t="s">
        <v>781</v>
      </c>
      <c r="G339" s="37"/>
      <c r="H339" s="37"/>
      <c r="I339" s="189"/>
      <c r="J339" s="37"/>
      <c r="K339" s="37"/>
      <c r="L339" s="40"/>
      <c r="M339" s="190"/>
      <c r="N339" s="191"/>
      <c r="O339" s="65"/>
      <c r="P339" s="65"/>
      <c r="Q339" s="65"/>
      <c r="R339" s="65"/>
      <c r="S339" s="65"/>
      <c r="T339" s="66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T339" s="18" t="s">
        <v>163</v>
      </c>
      <c r="AU339" s="18" t="s">
        <v>83</v>
      </c>
    </row>
    <row r="340" spans="2:63" s="12" customFormat="1" ht="22.9" customHeight="1">
      <c r="B340" s="158"/>
      <c r="C340" s="159"/>
      <c r="D340" s="160" t="s">
        <v>72</v>
      </c>
      <c r="E340" s="172" t="s">
        <v>644</v>
      </c>
      <c r="F340" s="172" t="s">
        <v>645</v>
      </c>
      <c r="G340" s="159"/>
      <c r="H340" s="159"/>
      <c r="I340" s="162"/>
      <c r="J340" s="173">
        <f>BK340</f>
        <v>0</v>
      </c>
      <c r="K340" s="159"/>
      <c r="L340" s="164"/>
      <c r="M340" s="165"/>
      <c r="N340" s="166"/>
      <c r="O340" s="166"/>
      <c r="P340" s="167">
        <f>SUM(P341:P346)</f>
        <v>0</v>
      </c>
      <c r="Q340" s="166"/>
      <c r="R340" s="167">
        <f>SUM(R341:R346)</f>
        <v>0.000504</v>
      </c>
      <c r="S340" s="166"/>
      <c r="T340" s="168">
        <f>SUM(T341:T346)</f>
        <v>0</v>
      </c>
      <c r="AR340" s="169" t="s">
        <v>83</v>
      </c>
      <c r="AT340" s="170" t="s">
        <v>72</v>
      </c>
      <c r="AU340" s="170" t="s">
        <v>81</v>
      </c>
      <c r="AY340" s="169" t="s">
        <v>153</v>
      </c>
      <c r="BK340" s="171">
        <f>SUM(BK341:BK346)</f>
        <v>0</v>
      </c>
    </row>
    <row r="341" spans="1:65" s="2" customFormat="1" ht="21.75" customHeight="1">
      <c r="A341" s="35"/>
      <c r="B341" s="36"/>
      <c r="C341" s="174" t="s">
        <v>663</v>
      </c>
      <c r="D341" s="174" t="s">
        <v>156</v>
      </c>
      <c r="E341" s="175" t="s">
        <v>647</v>
      </c>
      <c r="F341" s="176" t="s">
        <v>648</v>
      </c>
      <c r="G341" s="177" t="s">
        <v>205</v>
      </c>
      <c r="H341" s="178">
        <v>1.2</v>
      </c>
      <c r="I341" s="179"/>
      <c r="J341" s="180">
        <f>ROUND(I341*H341,2)</f>
        <v>0</v>
      </c>
      <c r="K341" s="176" t="s">
        <v>160</v>
      </c>
      <c r="L341" s="40"/>
      <c r="M341" s="181" t="s">
        <v>19</v>
      </c>
      <c r="N341" s="182" t="s">
        <v>44</v>
      </c>
      <c r="O341" s="65"/>
      <c r="P341" s="183">
        <f>O341*H341</f>
        <v>0</v>
      </c>
      <c r="Q341" s="183">
        <v>4E-05</v>
      </c>
      <c r="R341" s="183">
        <f>Q341*H341</f>
        <v>4.8E-05</v>
      </c>
      <c r="S341" s="183">
        <v>0</v>
      </c>
      <c r="T341" s="184">
        <f>S341*H341</f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185" t="s">
        <v>212</v>
      </c>
      <c r="AT341" s="185" t="s">
        <v>156</v>
      </c>
      <c r="AU341" s="185" t="s">
        <v>83</v>
      </c>
      <c r="AY341" s="18" t="s">
        <v>153</v>
      </c>
      <c r="BE341" s="186">
        <f>IF(N341="základní",J341,0)</f>
        <v>0</v>
      </c>
      <c r="BF341" s="186">
        <f>IF(N341="snížená",J341,0)</f>
        <v>0</v>
      </c>
      <c r="BG341" s="186">
        <f>IF(N341="zákl. přenesená",J341,0)</f>
        <v>0</v>
      </c>
      <c r="BH341" s="186">
        <f>IF(N341="sníž. přenesená",J341,0)</f>
        <v>0</v>
      </c>
      <c r="BI341" s="186">
        <f>IF(N341="nulová",J341,0)</f>
        <v>0</v>
      </c>
      <c r="BJ341" s="18" t="s">
        <v>81</v>
      </c>
      <c r="BK341" s="186">
        <f>ROUND(I341*H341,2)</f>
        <v>0</v>
      </c>
      <c r="BL341" s="18" t="s">
        <v>212</v>
      </c>
      <c r="BM341" s="185" t="s">
        <v>941</v>
      </c>
    </row>
    <row r="342" spans="1:47" s="2" customFormat="1" ht="11.25">
      <c r="A342" s="35"/>
      <c r="B342" s="36"/>
      <c r="C342" s="37"/>
      <c r="D342" s="187" t="s">
        <v>163</v>
      </c>
      <c r="E342" s="37"/>
      <c r="F342" s="188" t="s">
        <v>650</v>
      </c>
      <c r="G342" s="37"/>
      <c r="H342" s="37"/>
      <c r="I342" s="189"/>
      <c r="J342" s="37"/>
      <c r="K342" s="37"/>
      <c r="L342" s="40"/>
      <c r="M342" s="190"/>
      <c r="N342" s="191"/>
      <c r="O342" s="65"/>
      <c r="P342" s="65"/>
      <c r="Q342" s="65"/>
      <c r="R342" s="65"/>
      <c r="S342" s="65"/>
      <c r="T342" s="66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T342" s="18" t="s">
        <v>163</v>
      </c>
      <c r="AU342" s="18" t="s">
        <v>83</v>
      </c>
    </row>
    <row r="343" spans="2:51" s="13" customFormat="1" ht="11.25">
      <c r="B343" s="192"/>
      <c r="C343" s="193"/>
      <c r="D343" s="194" t="s">
        <v>165</v>
      </c>
      <c r="E343" s="195" t="s">
        <v>19</v>
      </c>
      <c r="F343" s="196" t="s">
        <v>651</v>
      </c>
      <c r="G343" s="193"/>
      <c r="H343" s="197">
        <v>1.2</v>
      </c>
      <c r="I343" s="198"/>
      <c r="J343" s="193"/>
      <c r="K343" s="193"/>
      <c r="L343" s="199"/>
      <c r="M343" s="200"/>
      <c r="N343" s="201"/>
      <c r="O343" s="201"/>
      <c r="P343" s="201"/>
      <c r="Q343" s="201"/>
      <c r="R343" s="201"/>
      <c r="S343" s="201"/>
      <c r="T343" s="202"/>
      <c r="AT343" s="203" t="s">
        <v>165</v>
      </c>
      <c r="AU343" s="203" t="s">
        <v>83</v>
      </c>
      <c r="AV343" s="13" t="s">
        <v>83</v>
      </c>
      <c r="AW343" s="13" t="s">
        <v>34</v>
      </c>
      <c r="AX343" s="13" t="s">
        <v>81</v>
      </c>
      <c r="AY343" s="203" t="s">
        <v>153</v>
      </c>
    </row>
    <row r="344" spans="1:65" s="2" customFormat="1" ht="24.2" customHeight="1">
      <c r="A344" s="35"/>
      <c r="B344" s="36"/>
      <c r="C344" s="215" t="s">
        <v>668</v>
      </c>
      <c r="D344" s="215" t="s">
        <v>298</v>
      </c>
      <c r="E344" s="216" t="s">
        <v>653</v>
      </c>
      <c r="F344" s="217" t="s">
        <v>654</v>
      </c>
      <c r="G344" s="218" t="s">
        <v>205</v>
      </c>
      <c r="H344" s="219">
        <v>1.2</v>
      </c>
      <c r="I344" s="220"/>
      <c r="J344" s="221">
        <f>ROUND(I344*H344,2)</f>
        <v>0</v>
      </c>
      <c r="K344" s="217" t="s">
        <v>160</v>
      </c>
      <c r="L344" s="222"/>
      <c r="M344" s="223" t="s">
        <v>19</v>
      </c>
      <c r="N344" s="224" t="s">
        <v>44</v>
      </c>
      <c r="O344" s="65"/>
      <c r="P344" s="183">
        <f>O344*H344</f>
        <v>0</v>
      </c>
      <c r="Q344" s="183">
        <v>0.00038</v>
      </c>
      <c r="R344" s="183">
        <f>Q344*H344</f>
        <v>0.000456</v>
      </c>
      <c r="S344" s="183">
        <v>0</v>
      </c>
      <c r="T344" s="184">
        <f>S344*H344</f>
        <v>0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185" t="s">
        <v>302</v>
      </c>
      <c r="AT344" s="185" t="s">
        <v>298</v>
      </c>
      <c r="AU344" s="185" t="s">
        <v>83</v>
      </c>
      <c r="AY344" s="18" t="s">
        <v>153</v>
      </c>
      <c r="BE344" s="186">
        <f>IF(N344="základní",J344,0)</f>
        <v>0</v>
      </c>
      <c r="BF344" s="186">
        <f>IF(N344="snížená",J344,0)</f>
        <v>0</v>
      </c>
      <c r="BG344" s="186">
        <f>IF(N344="zákl. přenesená",J344,0)</f>
        <v>0</v>
      </c>
      <c r="BH344" s="186">
        <f>IF(N344="sníž. přenesená",J344,0)</f>
        <v>0</v>
      </c>
      <c r="BI344" s="186">
        <f>IF(N344="nulová",J344,0)</f>
        <v>0</v>
      </c>
      <c r="BJ344" s="18" t="s">
        <v>81</v>
      </c>
      <c r="BK344" s="186">
        <f>ROUND(I344*H344,2)</f>
        <v>0</v>
      </c>
      <c r="BL344" s="18" t="s">
        <v>212</v>
      </c>
      <c r="BM344" s="185" t="s">
        <v>942</v>
      </c>
    </row>
    <row r="345" spans="1:65" s="2" customFormat="1" ht="49.15" customHeight="1">
      <c r="A345" s="35"/>
      <c r="B345" s="36"/>
      <c r="C345" s="174" t="s">
        <v>673</v>
      </c>
      <c r="D345" s="174" t="s">
        <v>156</v>
      </c>
      <c r="E345" s="175" t="s">
        <v>782</v>
      </c>
      <c r="F345" s="176" t="s">
        <v>783</v>
      </c>
      <c r="G345" s="177" t="s">
        <v>249</v>
      </c>
      <c r="H345" s="178">
        <v>0.001</v>
      </c>
      <c r="I345" s="179"/>
      <c r="J345" s="180">
        <f>ROUND(I345*H345,2)</f>
        <v>0</v>
      </c>
      <c r="K345" s="176" t="s">
        <v>160</v>
      </c>
      <c r="L345" s="40"/>
      <c r="M345" s="181" t="s">
        <v>19</v>
      </c>
      <c r="N345" s="182" t="s">
        <v>44</v>
      </c>
      <c r="O345" s="65"/>
      <c r="P345" s="183">
        <f>O345*H345</f>
        <v>0</v>
      </c>
      <c r="Q345" s="183">
        <v>0</v>
      </c>
      <c r="R345" s="183">
        <f>Q345*H345</f>
        <v>0</v>
      </c>
      <c r="S345" s="183">
        <v>0</v>
      </c>
      <c r="T345" s="184">
        <f>S345*H345</f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185" t="s">
        <v>212</v>
      </c>
      <c r="AT345" s="185" t="s">
        <v>156</v>
      </c>
      <c r="AU345" s="185" t="s">
        <v>83</v>
      </c>
      <c r="AY345" s="18" t="s">
        <v>153</v>
      </c>
      <c r="BE345" s="186">
        <f>IF(N345="základní",J345,0)</f>
        <v>0</v>
      </c>
      <c r="BF345" s="186">
        <f>IF(N345="snížená",J345,0)</f>
        <v>0</v>
      </c>
      <c r="BG345" s="186">
        <f>IF(N345="zákl. přenesená",J345,0)</f>
        <v>0</v>
      </c>
      <c r="BH345" s="186">
        <f>IF(N345="sníž. přenesená",J345,0)</f>
        <v>0</v>
      </c>
      <c r="BI345" s="186">
        <f>IF(N345="nulová",J345,0)</f>
        <v>0</v>
      </c>
      <c r="BJ345" s="18" t="s">
        <v>81</v>
      </c>
      <c r="BK345" s="186">
        <f>ROUND(I345*H345,2)</f>
        <v>0</v>
      </c>
      <c r="BL345" s="18" t="s">
        <v>212</v>
      </c>
      <c r="BM345" s="185" t="s">
        <v>1005</v>
      </c>
    </row>
    <row r="346" spans="1:47" s="2" customFormat="1" ht="11.25">
      <c r="A346" s="35"/>
      <c r="B346" s="36"/>
      <c r="C346" s="37"/>
      <c r="D346" s="187" t="s">
        <v>163</v>
      </c>
      <c r="E346" s="37"/>
      <c r="F346" s="188" t="s">
        <v>785</v>
      </c>
      <c r="G346" s="37"/>
      <c r="H346" s="37"/>
      <c r="I346" s="189"/>
      <c r="J346" s="37"/>
      <c r="K346" s="37"/>
      <c r="L346" s="40"/>
      <c r="M346" s="190"/>
      <c r="N346" s="191"/>
      <c r="O346" s="65"/>
      <c r="P346" s="65"/>
      <c r="Q346" s="65"/>
      <c r="R346" s="65"/>
      <c r="S346" s="65"/>
      <c r="T346" s="66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T346" s="18" t="s">
        <v>163</v>
      </c>
      <c r="AU346" s="18" t="s">
        <v>83</v>
      </c>
    </row>
    <row r="347" spans="2:63" s="12" customFormat="1" ht="22.9" customHeight="1">
      <c r="B347" s="158"/>
      <c r="C347" s="159"/>
      <c r="D347" s="160" t="s">
        <v>72</v>
      </c>
      <c r="E347" s="172" t="s">
        <v>661</v>
      </c>
      <c r="F347" s="172" t="s">
        <v>662</v>
      </c>
      <c r="G347" s="159"/>
      <c r="H347" s="159"/>
      <c r="I347" s="162"/>
      <c r="J347" s="173">
        <f>BK347</f>
        <v>0</v>
      </c>
      <c r="K347" s="159"/>
      <c r="L347" s="164"/>
      <c r="M347" s="165"/>
      <c r="N347" s="166"/>
      <c r="O347" s="166"/>
      <c r="P347" s="167">
        <f>SUM(P348:P367)</f>
        <v>0</v>
      </c>
      <c r="Q347" s="166"/>
      <c r="R347" s="167">
        <f>SUM(R348:R367)</f>
        <v>0.7168527599999999</v>
      </c>
      <c r="S347" s="166"/>
      <c r="T347" s="168">
        <f>SUM(T348:T367)</f>
        <v>0</v>
      </c>
      <c r="AR347" s="169" t="s">
        <v>83</v>
      </c>
      <c r="AT347" s="170" t="s">
        <v>72</v>
      </c>
      <c r="AU347" s="170" t="s">
        <v>81</v>
      </c>
      <c r="AY347" s="169" t="s">
        <v>153</v>
      </c>
      <c r="BK347" s="171">
        <f>SUM(BK348:BK367)</f>
        <v>0</v>
      </c>
    </row>
    <row r="348" spans="1:65" s="2" customFormat="1" ht="24.2" customHeight="1">
      <c r="A348" s="35"/>
      <c r="B348" s="36"/>
      <c r="C348" s="174" t="s">
        <v>679</v>
      </c>
      <c r="D348" s="174" t="s">
        <v>156</v>
      </c>
      <c r="E348" s="175" t="s">
        <v>664</v>
      </c>
      <c r="F348" s="176" t="s">
        <v>665</v>
      </c>
      <c r="G348" s="177" t="s">
        <v>159</v>
      </c>
      <c r="H348" s="178">
        <v>17.842</v>
      </c>
      <c r="I348" s="179"/>
      <c r="J348" s="180">
        <f>ROUND(I348*H348,2)</f>
        <v>0</v>
      </c>
      <c r="K348" s="176" t="s">
        <v>160</v>
      </c>
      <c r="L348" s="40"/>
      <c r="M348" s="181" t="s">
        <v>19</v>
      </c>
      <c r="N348" s="182" t="s">
        <v>44</v>
      </c>
      <c r="O348" s="65"/>
      <c r="P348" s="183">
        <f>O348*H348</f>
        <v>0</v>
      </c>
      <c r="Q348" s="183">
        <v>0.02048</v>
      </c>
      <c r="R348" s="183">
        <f>Q348*H348</f>
        <v>0.36540416</v>
      </c>
      <c r="S348" s="183">
        <v>0</v>
      </c>
      <c r="T348" s="184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185" t="s">
        <v>212</v>
      </c>
      <c r="AT348" s="185" t="s">
        <v>156</v>
      </c>
      <c r="AU348" s="185" t="s">
        <v>83</v>
      </c>
      <c r="AY348" s="18" t="s">
        <v>153</v>
      </c>
      <c r="BE348" s="186">
        <f>IF(N348="základní",J348,0)</f>
        <v>0</v>
      </c>
      <c r="BF348" s="186">
        <f>IF(N348="snížená",J348,0)</f>
        <v>0</v>
      </c>
      <c r="BG348" s="186">
        <f>IF(N348="zákl. přenesená",J348,0)</f>
        <v>0</v>
      </c>
      <c r="BH348" s="186">
        <f>IF(N348="sníž. přenesená",J348,0)</f>
        <v>0</v>
      </c>
      <c r="BI348" s="186">
        <f>IF(N348="nulová",J348,0)</f>
        <v>0</v>
      </c>
      <c r="BJ348" s="18" t="s">
        <v>81</v>
      </c>
      <c r="BK348" s="186">
        <f>ROUND(I348*H348,2)</f>
        <v>0</v>
      </c>
      <c r="BL348" s="18" t="s">
        <v>212</v>
      </c>
      <c r="BM348" s="185" t="s">
        <v>944</v>
      </c>
    </row>
    <row r="349" spans="1:47" s="2" customFormat="1" ht="11.25">
      <c r="A349" s="35"/>
      <c r="B349" s="36"/>
      <c r="C349" s="37"/>
      <c r="D349" s="187" t="s">
        <v>163</v>
      </c>
      <c r="E349" s="37"/>
      <c r="F349" s="188" t="s">
        <v>667</v>
      </c>
      <c r="G349" s="37"/>
      <c r="H349" s="37"/>
      <c r="I349" s="189"/>
      <c r="J349" s="37"/>
      <c r="K349" s="37"/>
      <c r="L349" s="40"/>
      <c r="M349" s="190"/>
      <c r="N349" s="191"/>
      <c r="O349" s="65"/>
      <c r="P349" s="65"/>
      <c r="Q349" s="65"/>
      <c r="R349" s="65"/>
      <c r="S349" s="65"/>
      <c r="T349" s="66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T349" s="18" t="s">
        <v>163</v>
      </c>
      <c r="AU349" s="18" t="s">
        <v>83</v>
      </c>
    </row>
    <row r="350" spans="2:51" s="13" customFormat="1" ht="11.25">
      <c r="B350" s="192"/>
      <c r="C350" s="193"/>
      <c r="D350" s="194" t="s">
        <v>165</v>
      </c>
      <c r="E350" s="195" t="s">
        <v>19</v>
      </c>
      <c r="F350" s="196" t="s">
        <v>827</v>
      </c>
      <c r="G350" s="193"/>
      <c r="H350" s="197">
        <v>4.682</v>
      </c>
      <c r="I350" s="198"/>
      <c r="J350" s="193"/>
      <c r="K350" s="193"/>
      <c r="L350" s="199"/>
      <c r="M350" s="200"/>
      <c r="N350" s="201"/>
      <c r="O350" s="201"/>
      <c r="P350" s="201"/>
      <c r="Q350" s="201"/>
      <c r="R350" s="201"/>
      <c r="S350" s="201"/>
      <c r="T350" s="202"/>
      <c r="AT350" s="203" t="s">
        <v>165</v>
      </c>
      <c r="AU350" s="203" t="s">
        <v>83</v>
      </c>
      <c r="AV350" s="13" t="s">
        <v>83</v>
      </c>
      <c r="AW350" s="13" t="s">
        <v>34</v>
      </c>
      <c r="AX350" s="13" t="s">
        <v>73</v>
      </c>
      <c r="AY350" s="203" t="s">
        <v>153</v>
      </c>
    </row>
    <row r="351" spans="2:51" s="13" customFormat="1" ht="11.25">
      <c r="B351" s="192"/>
      <c r="C351" s="193"/>
      <c r="D351" s="194" t="s">
        <v>165</v>
      </c>
      <c r="E351" s="195" t="s">
        <v>19</v>
      </c>
      <c r="F351" s="196" t="s">
        <v>828</v>
      </c>
      <c r="G351" s="193"/>
      <c r="H351" s="197">
        <v>8.08</v>
      </c>
      <c r="I351" s="198"/>
      <c r="J351" s="193"/>
      <c r="K351" s="193"/>
      <c r="L351" s="199"/>
      <c r="M351" s="200"/>
      <c r="N351" s="201"/>
      <c r="O351" s="201"/>
      <c r="P351" s="201"/>
      <c r="Q351" s="201"/>
      <c r="R351" s="201"/>
      <c r="S351" s="201"/>
      <c r="T351" s="202"/>
      <c r="AT351" s="203" t="s">
        <v>165</v>
      </c>
      <c r="AU351" s="203" t="s">
        <v>83</v>
      </c>
      <c r="AV351" s="13" t="s">
        <v>83</v>
      </c>
      <c r="AW351" s="13" t="s">
        <v>34</v>
      </c>
      <c r="AX351" s="13" t="s">
        <v>73</v>
      </c>
      <c r="AY351" s="203" t="s">
        <v>153</v>
      </c>
    </row>
    <row r="352" spans="2:51" s="13" customFormat="1" ht="11.25">
      <c r="B352" s="192"/>
      <c r="C352" s="193"/>
      <c r="D352" s="194" t="s">
        <v>165</v>
      </c>
      <c r="E352" s="195" t="s">
        <v>19</v>
      </c>
      <c r="F352" s="196" t="s">
        <v>829</v>
      </c>
      <c r="G352" s="193"/>
      <c r="H352" s="197">
        <v>5.08</v>
      </c>
      <c r="I352" s="198"/>
      <c r="J352" s="193"/>
      <c r="K352" s="193"/>
      <c r="L352" s="199"/>
      <c r="M352" s="200"/>
      <c r="N352" s="201"/>
      <c r="O352" s="201"/>
      <c r="P352" s="201"/>
      <c r="Q352" s="201"/>
      <c r="R352" s="201"/>
      <c r="S352" s="201"/>
      <c r="T352" s="202"/>
      <c r="AT352" s="203" t="s">
        <v>165</v>
      </c>
      <c r="AU352" s="203" t="s">
        <v>83</v>
      </c>
      <c r="AV352" s="13" t="s">
        <v>83</v>
      </c>
      <c r="AW352" s="13" t="s">
        <v>34</v>
      </c>
      <c r="AX352" s="13" t="s">
        <v>73</v>
      </c>
      <c r="AY352" s="203" t="s">
        <v>153</v>
      </c>
    </row>
    <row r="353" spans="2:51" s="14" customFormat="1" ht="11.25">
      <c r="B353" s="204"/>
      <c r="C353" s="205"/>
      <c r="D353" s="194" t="s">
        <v>165</v>
      </c>
      <c r="E353" s="206" t="s">
        <v>19</v>
      </c>
      <c r="F353" s="207" t="s">
        <v>184</v>
      </c>
      <c r="G353" s="205"/>
      <c r="H353" s="208">
        <v>17.842</v>
      </c>
      <c r="I353" s="209"/>
      <c r="J353" s="205"/>
      <c r="K353" s="205"/>
      <c r="L353" s="210"/>
      <c r="M353" s="211"/>
      <c r="N353" s="212"/>
      <c r="O353" s="212"/>
      <c r="P353" s="212"/>
      <c r="Q353" s="212"/>
      <c r="R353" s="212"/>
      <c r="S353" s="212"/>
      <c r="T353" s="213"/>
      <c r="AT353" s="214" t="s">
        <v>165</v>
      </c>
      <c r="AU353" s="214" t="s">
        <v>83</v>
      </c>
      <c r="AV353" s="14" t="s">
        <v>161</v>
      </c>
      <c r="AW353" s="14" t="s">
        <v>34</v>
      </c>
      <c r="AX353" s="14" t="s">
        <v>81</v>
      </c>
      <c r="AY353" s="214" t="s">
        <v>153</v>
      </c>
    </row>
    <row r="354" spans="1:65" s="2" customFormat="1" ht="16.5" customHeight="1">
      <c r="A354" s="35"/>
      <c r="B354" s="36"/>
      <c r="C354" s="174" t="s">
        <v>683</v>
      </c>
      <c r="D354" s="174" t="s">
        <v>156</v>
      </c>
      <c r="E354" s="175" t="s">
        <v>669</v>
      </c>
      <c r="F354" s="176" t="s">
        <v>670</v>
      </c>
      <c r="G354" s="177" t="s">
        <v>159</v>
      </c>
      <c r="H354" s="178">
        <v>17.842</v>
      </c>
      <c r="I354" s="179"/>
      <c r="J354" s="180">
        <f>ROUND(I354*H354,2)</f>
        <v>0</v>
      </c>
      <c r="K354" s="176" t="s">
        <v>160</v>
      </c>
      <c r="L354" s="40"/>
      <c r="M354" s="181" t="s">
        <v>19</v>
      </c>
      <c r="N354" s="182" t="s">
        <v>44</v>
      </c>
      <c r="O354" s="65"/>
      <c r="P354" s="183">
        <f>O354*H354</f>
        <v>0</v>
      </c>
      <c r="Q354" s="183">
        <v>0.0003</v>
      </c>
      <c r="R354" s="183">
        <f>Q354*H354</f>
        <v>0.005352599999999999</v>
      </c>
      <c r="S354" s="183">
        <v>0</v>
      </c>
      <c r="T354" s="184">
        <f>S354*H354</f>
        <v>0</v>
      </c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R354" s="185" t="s">
        <v>212</v>
      </c>
      <c r="AT354" s="185" t="s">
        <v>156</v>
      </c>
      <c r="AU354" s="185" t="s">
        <v>83</v>
      </c>
      <c r="AY354" s="18" t="s">
        <v>153</v>
      </c>
      <c r="BE354" s="186">
        <f>IF(N354="základní",J354,0)</f>
        <v>0</v>
      </c>
      <c r="BF354" s="186">
        <f>IF(N354="snížená",J354,0)</f>
        <v>0</v>
      </c>
      <c r="BG354" s="186">
        <f>IF(N354="zákl. přenesená",J354,0)</f>
        <v>0</v>
      </c>
      <c r="BH354" s="186">
        <f>IF(N354="sníž. přenesená",J354,0)</f>
        <v>0</v>
      </c>
      <c r="BI354" s="186">
        <f>IF(N354="nulová",J354,0)</f>
        <v>0</v>
      </c>
      <c r="BJ354" s="18" t="s">
        <v>81</v>
      </c>
      <c r="BK354" s="186">
        <f>ROUND(I354*H354,2)</f>
        <v>0</v>
      </c>
      <c r="BL354" s="18" t="s">
        <v>212</v>
      </c>
      <c r="BM354" s="185" t="s">
        <v>945</v>
      </c>
    </row>
    <row r="355" spans="1:47" s="2" customFormat="1" ht="11.25">
      <c r="A355" s="35"/>
      <c r="B355" s="36"/>
      <c r="C355" s="37"/>
      <c r="D355" s="187" t="s">
        <v>163</v>
      </c>
      <c r="E355" s="37"/>
      <c r="F355" s="188" t="s">
        <v>672</v>
      </c>
      <c r="G355" s="37"/>
      <c r="H355" s="37"/>
      <c r="I355" s="189"/>
      <c r="J355" s="37"/>
      <c r="K355" s="37"/>
      <c r="L355" s="40"/>
      <c r="M355" s="190"/>
      <c r="N355" s="191"/>
      <c r="O355" s="65"/>
      <c r="P355" s="65"/>
      <c r="Q355" s="65"/>
      <c r="R355" s="65"/>
      <c r="S355" s="65"/>
      <c r="T355" s="66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T355" s="18" t="s">
        <v>163</v>
      </c>
      <c r="AU355" s="18" t="s">
        <v>83</v>
      </c>
    </row>
    <row r="356" spans="1:65" s="2" customFormat="1" ht="33" customHeight="1">
      <c r="A356" s="35"/>
      <c r="B356" s="36"/>
      <c r="C356" s="174" t="s">
        <v>688</v>
      </c>
      <c r="D356" s="174" t="s">
        <v>156</v>
      </c>
      <c r="E356" s="175" t="s">
        <v>674</v>
      </c>
      <c r="F356" s="176" t="s">
        <v>675</v>
      </c>
      <c r="G356" s="177" t="s">
        <v>205</v>
      </c>
      <c r="H356" s="178">
        <v>10.42</v>
      </c>
      <c r="I356" s="179"/>
      <c r="J356" s="180">
        <f>ROUND(I356*H356,2)</f>
        <v>0</v>
      </c>
      <c r="K356" s="176" t="s">
        <v>160</v>
      </c>
      <c r="L356" s="40"/>
      <c r="M356" s="181" t="s">
        <v>19</v>
      </c>
      <c r="N356" s="182" t="s">
        <v>44</v>
      </c>
      <c r="O356" s="65"/>
      <c r="P356" s="183">
        <f>O356*H356</f>
        <v>0</v>
      </c>
      <c r="Q356" s="183">
        <v>0.0002</v>
      </c>
      <c r="R356" s="183">
        <f>Q356*H356</f>
        <v>0.002084</v>
      </c>
      <c r="S356" s="183">
        <v>0</v>
      </c>
      <c r="T356" s="184">
        <f>S356*H356</f>
        <v>0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R356" s="185" t="s">
        <v>212</v>
      </c>
      <c r="AT356" s="185" t="s">
        <v>156</v>
      </c>
      <c r="AU356" s="185" t="s">
        <v>83</v>
      </c>
      <c r="AY356" s="18" t="s">
        <v>153</v>
      </c>
      <c r="BE356" s="186">
        <f>IF(N356="základní",J356,0)</f>
        <v>0</v>
      </c>
      <c r="BF356" s="186">
        <f>IF(N356="snížená",J356,0)</f>
        <v>0</v>
      </c>
      <c r="BG356" s="186">
        <f>IF(N356="zákl. přenesená",J356,0)</f>
        <v>0</v>
      </c>
      <c r="BH356" s="186">
        <f>IF(N356="sníž. přenesená",J356,0)</f>
        <v>0</v>
      </c>
      <c r="BI356" s="186">
        <f>IF(N356="nulová",J356,0)</f>
        <v>0</v>
      </c>
      <c r="BJ356" s="18" t="s">
        <v>81</v>
      </c>
      <c r="BK356" s="186">
        <f>ROUND(I356*H356,2)</f>
        <v>0</v>
      </c>
      <c r="BL356" s="18" t="s">
        <v>212</v>
      </c>
      <c r="BM356" s="185" t="s">
        <v>946</v>
      </c>
    </row>
    <row r="357" spans="1:47" s="2" customFormat="1" ht="11.25">
      <c r="A357" s="35"/>
      <c r="B357" s="36"/>
      <c r="C357" s="37"/>
      <c r="D357" s="187" t="s">
        <v>163</v>
      </c>
      <c r="E357" s="37"/>
      <c r="F357" s="188" t="s">
        <v>677</v>
      </c>
      <c r="G357" s="37"/>
      <c r="H357" s="37"/>
      <c r="I357" s="189"/>
      <c r="J357" s="37"/>
      <c r="K357" s="37"/>
      <c r="L357" s="40"/>
      <c r="M357" s="190"/>
      <c r="N357" s="191"/>
      <c r="O357" s="65"/>
      <c r="P357" s="65"/>
      <c r="Q357" s="65"/>
      <c r="R357" s="65"/>
      <c r="S357" s="65"/>
      <c r="T357" s="66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T357" s="18" t="s">
        <v>163</v>
      </c>
      <c r="AU357" s="18" t="s">
        <v>83</v>
      </c>
    </row>
    <row r="358" spans="2:51" s="13" customFormat="1" ht="11.25">
      <c r="B358" s="192"/>
      <c r="C358" s="193"/>
      <c r="D358" s="194" t="s">
        <v>165</v>
      </c>
      <c r="E358" s="195" t="s">
        <v>19</v>
      </c>
      <c r="F358" s="196" t="s">
        <v>947</v>
      </c>
      <c r="G358" s="193"/>
      <c r="H358" s="197">
        <v>3.06</v>
      </c>
      <c r="I358" s="198"/>
      <c r="J358" s="193"/>
      <c r="K358" s="193"/>
      <c r="L358" s="199"/>
      <c r="M358" s="200"/>
      <c r="N358" s="201"/>
      <c r="O358" s="201"/>
      <c r="P358" s="201"/>
      <c r="Q358" s="201"/>
      <c r="R358" s="201"/>
      <c r="S358" s="201"/>
      <c r="T358" s="202"/>
      <c r="AT358" s="203" t="s">
        <v>165</v>
      </c>
      <c r="AU358" s="203" t="s">
        <v>83</v>
      </c>
      <c r="AV358" s="13" t="s">
        <v>83</v>
      </c>
      <c r="AW358" s="13" t="s">
        <v>34</v>
      </c>
      <c r="AX358" s="13" t="s">
        <v>73</v>
      </c>
      <c r="AY358" s="203" t="s">
        <v>153</v>
      </c>
    </row>
    <row r="359" spans="2:51" s="13" customFormat="1" ht="11.25">
      <c r="B359" s="192"/>
      <c r="C359" s="193"/>
      <c r="D359" s="194" t="s">
        <v>165</v>
      </c>
      <c r="E359" s="195" t="s">
        <v>19</v>
      </c>
      <c r="F359" s="196" t="s">
        <v>948</v>
      </c>
      <c r="G359" s="193"/>
      <c r="H359" s="197">
        <v>4.04</v>
      </c>
      <c r="I359" s="198"/>
      <c r="J359" s="193"/>
      <c r="K359" s="193"/>
      <c r="L359" s="199"/>
      <c r="M359" s="200"/>
      <c r="N359" s="201"/>
      <c r="O359" s="201"/>
      <c r="P359" s="201"/>
      <c r="Q359" s="201"/>
      <c r="R359" s="201"/>
      <c r="S359" s="201"/>
      <c r="T359" s="202"/>
      <c r="AT359" s="203" t="s">
        <v>165</v>
      </c>
      <c r="AU359" s="203" t="s">
        <v>83</v>
      </c>
      <c r="AV359" s="13" t="s">
        <v>83</v>
      </c>
      <c r="AW359" s="13" t="s">
        <v>34</v>
      </c>
      <c r="AX359" s="13" t="s">
        <v>73</v>
      </c>
      <c r="AY359" s="203" t="s">
        <v>153</v>
      </c>
    </row>
    <row r="360" spans="2:51" s="13" customFormat="1" ht="11.25">
      <c r="B360" s="192"/>
      <c r="C360" s="193"/>
      <c r="D360" s="194" t="s">
        <v>165</v>
      </c>
      <c r="E360" s="195" t="s">
        <v>19</v>
      </c>
      <c r="F360" s="196" t="s">
        <v>949</v>
      </c>
      <c r="G360" s="193"/>
      <c r="H360" s="197">
        <v>3.32</v>
      </c>
      <c r="I360" s="198"/>
      <c r="J360" s="193"/>
      <c r="K360" s="193"/>
      <c r="L360" s="199"/>
      <c r="M360" s="200"/>
      <c r="N360" s="201"/>
      <c r="O360" s="201"/>
      <c r="P360" s="201"/>
      <c r="Q360" s="201"/>
      <c r="R360" s="201"/>
      <c r="S360" s="201"/>
      <c r="T360" s="202"/>
      <c r="AT360" s="203" t="s">
        <v>165</v>
      </c>
      <c r="AU360" s="203" t="s">
        <v>83</v>
      </c>
      <c r="AV360" s="13" t="s">
        <v>83</v>
      </c>
      <c r="AW360" s="13" t="s">
        <v>34</v>
      </c>
      <c r="AX360" s="13" t="s">
        <v>73</v>
      </c>
      <c r="AY360" s="203" t="s">
        <v>153</v>
      </c>
    </row>
    <row r="361" spans="2:51" s="14" customFormat="1" ht="11.25">
      <c r="B361" s="204"/>
      <c r="C361" s="205"/>
      <c r="D361" s="194" t="s">
        <v>165</v>
      </c>
      <c r="E361" s="206" t="s">
        <v>19</v>
      </c>
      <c r="F361" s="207" t="s">
        <v>184</v>
      </c>
      <c r="G361" s="205"/>
      <c r="H361" s="208">
        <v>10.42</v>
      </c>
      <c r="I361" s="209"/>
      <c r="J361" s="205"/>
      <c r="K361" s="205"/>
      <c r="L361" s="210"/>
      <c r="M361" s="211"/>
      <c r="N361" s="212"/>
      <c r="O361" s="212"/>
      <c r="P361" s="212"/>
      <c r="Q361" s="212"/>
      <c r="R361" s="212"/>
      <c r="S361" s="212"/>
      <c r="T361" s="213"/>
      <c r="AT361" s="214" t="s">
        <v>165</v>
      </c>
      <c r="AU361" s="214" t="s">
        <v>83</v>
      </c>
      <c r="AV361" s="14" t="s">
        <v>161</v>
      </c>
      <c r="AW361" s="14" t="s">
        <v>34</v>
      </c>
      <c r="AX361" s="14" t="s">
        <v>81</v>
      </c>
      <c r="AY361" s="214" t="s">
        <v>153</v>
      </c>
    </row>
    <row r="362" spans="1:65" s="2" customFormat="1" ht="16.5" customHeight="1">
      <c r="A362" s="35"/>
      <c r="B362" s="36"/>
      <c r="C362" s="215" t="s">
        <v>692</v>
      </c>
      <c r="D362" s="215" t="s">
        <v>298</v>
      </c>
      <c r="E362" s="216" t="s">
        <v>680</v>
      </c>
      <c r="F362" s="217" t="s">
        <v>681</v>
      </c>
      <c r="G362" s="218" t="s">
        <v>205</v>
      </c>
      <c r="H362" s="219">
        <v>12</v>
      </c>
      <c r="I362" s="220"/>
      <c r="J362" s="221">
        <f>ROUND(I362*H362,2)</f>
        <v>0</v>
      </c>
      <c r="K362" s="217" t="s">
        <v>206</v>
      </c>
      <c r="L362" s="222"/>
      <c r="M362" s="223" t="s">
        <v>19</v>
      </c>
      <c r="N362" s="224" t="s">
        <v>44</v>
      </c>
      <c r="O362" s="65"/>
      <c r="P362" s="183">
        <f>O362*H362</f>
        <v>0</v>
      </c>
      <c r="Q362" s="183">
        <v>8E-05</v>
      </c>
      <c r="R362" s="183">
        <f>Q362*H362</f>
        <v>0.0009600000000000001</v>
      </c>
      <c r="S362" s="183">
        <v>0</v>
      </c>
      <c r="T362" s="184">
        <f>S362*H362</f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185" t="s">
        <v>302</v>
      </c>
      <c r="AT362" s="185" t="s">
        <v>298</v>
      </c>
      <c r="AU362" s="185" t="s">
        <v>83</v>
      </c>
      <c r="AY362" s="18" t="s">
        <v>153</v>
      </c>
      <c r="BE362" s="186">
        <f>IF(N362="základní",J362,0)</f>
        <v>0</v>
      </c>
      <c r="BF362" s="186">
        <f>IF(N362="snížená",J362,0)</f>
        <v>0</v>
      </c>
      <c r="BG362" s="186">
        <f>IF(N362="zákl. přenesená",J362,0)</f>
        <v>0</v>
      </c>
      <c r="BH362" s="186">
        <f>IF(N362="sníž. přenesená",J362,0)</f>
        <v>0</v>
      </c>
      <c r="BI362" s="186">
        <f>IF(N362="nulová",J362,0)</f>
        <v>0</v>
      </c>
      <c r="BJ362" s="18" t="s">
        <v>81</v>
      </c>
      <c r="BK362" s="186">
        <f>ROUND(I362*H362,2)</f>
        <v>0</v>
      </c>
      <c r="BL362" s="18" t="s">
        <v>212</v>
      </c>
      <c r="BM362" s="185" t="s">
        <v>950</v>
      </c>
    </row>
    <row r="363" spans="1:65" s="2" customFormat="1" ht="37.9" customHeight="1">
      <c r="A363" s="35"/>
      <c r="B363" s="36"/>
      <c r="C363" s="174" t="s">
        <v>699</v>
      </c>
      <c r="D363" s="174" t="s">
        <v>156</v>
      </c>
      <c r="E363" s="175" t="s">
        <v>684</v>
      </c>
      <c r="F363" s="176" t="s">
        <v>685</v>
      </c>
      <c r="G363" s="177" t="s">
        <v>159</v>
      </c>
      <c r="H363" s="178">
        <v>17.842</v>
      </c>
      <c r="I363" s="179"/>
      <c r="J363" s="180">
        <f>ROUND(I363*H363,2)</f>
        <v>0</v>
      </c>
      <c r="K363" s="176" t="s">
        <v>160</v>
      </c>
      <c r="L363" s="40"/>
      <c r="M363" s="181" t="s">
        <v>19</v>
      </c>
      <c r="N363" s="182" t="s">
        <v>44</v>
      </c>
      <c r="O363" s="65"/>
      <c r="P363" s="183">
        <f>O363*H363</f>
        <v>0</v>
      </c>
      <c r="Q363" s="183">
        <v>0.006</v>
      </c>
      <c r="R363" s="183">
        <f>Q363*H363</f>
        <v>0.107052</v>
      </c>
      <c r="S363" s="183">
        <v>0</v>
      </c>
      <c r="T363" s="184">
        <f>S363*H363</f>
        <v>0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185" t="s">
        <v>212</v>
      </c>
      <c r="AT363" s="185" t="s">
        <v>156</v>
      </c>
      <c r="AU363" s="185" t="s">
        <v>83</v>
      </c>
      <c r="AY363" s="18" t="s">
        <v>153</v>
      </c>
      <c r="BE363" s="186">
        <f>IF(N363="základní",J363,0)</f>
        <v>0</v>
      </c>
      <c r="BF363" s="186">
        <f>IF(N363="snížená",J363,0)</f>
        <v>0</v>
      </c>
      <c r="BG363" s="186">
        <f>IF(N363="zákl. přenesená",J363,0)</f>
        <v>0</v>
      </c>
      <c r="BH363" s="186">
        <f>IF(N363="sníž. přenesená",J363,0)</f>
        <v>0</v>
      </c>
      <c r="BI363" s="186">
        <f>IF(N363="nulová",J363,0)</f>
        <v>0</v>
      </c>
      <c r="BJ363" s="18" t="s">
        <v>81</v>
      </c>
      <c r="BK363" s="186">
        <f>ROUND(I363*H363,2)</f>
        <v>0</v>
      </c>
      <c r="BL363" s="18" t="s">
        <v>212</v>
      </c>
      <c r="BM363" s="185" t="s">
        <v>951</v>
      </c>
    </row>
    <row r="364" spans="1:47" s="2" customFormat="1" ht="11.25">
      <c r="A364" s="35"/>
      <c r="B364" s="36"/>
      <c r="C364" s="37"/>
      <c r="D364" s="187" t="s">
        <v>163</v>
      </c>
      <c r="E364" s="37"/>
      <c r="F364" s="188" t="s">
        <v>687</v>
      </c>
      <c r="G364" s="37"/>
      <c r="H364" s="37"/>
      <c r="I364" s="189"/>
      <c r="J364" s="37"/>
      <c r="K364" s="37"/>
      <c r="L364" s="40"/>
      <c r="M364" s="190"/>
      <c r="N364" s="191"/>
      <c r="O364" s="65"/>
      <c r="P364" s="65"/>
      <c r="Q364" s="65"/>
      <c r="R364" s="65"/>
      <c r="S364" s="65"/>
      <c r="T364" s="66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T364" s="18" t="s">
        <v>163</v>
      </c>
      <c r="AU364" s="18" t="s">
        <v>83</v>
      </c>
    </row>
    <row r="365" spans="1:65" s="2" customFormat="1" ht="24.2" customHeight="1">
      <c r="A365" s="35"/>
      <c r="B365" s="36"/>
      <c r="C365" s="215" t="s">
        <v>705</v>
      </c>
      <c r="D365" s="215" t="s">
        <v>298</v>
      </c>
      <c r="E365" s="216" t="s">
        <v>689</v>
      </c>
      <c r="F365" s="217" t="s">
        <v>690</v>
      </c>
      <c r="G365" s="218" t="s">
        <v>159</v>
      </c>
      <c r="H365" s="219">
        <v>20</v>
      </c>
      <c r="I365" s="220"/>
      <c r="J365" s="221">
        <f>ROUND(I365*H365,2)</f>
        <v>0</v>
      </c>
      <c r="K365" s="217" t="s">
        <v>206</v>
      </c>
      <c r="L365" s="222"/>
      <c r="M365" s="223" t="s">
        <v>19</v>
      </c>
      <c r="N365" s="224" t="s">
        <v>44</v>
      </c>
      <c r="O365" s="65"/>
      <c r="P365" s="183">
        <f>O365*H365</f>
        <v>0</v>
      </c>
      <c r="Q365" s="183">
        <v>0.0118</v>
      </c>
      <c r="R365" s="183">
        <f>Q365*H365</f>
        <v>0.236</v>
      </c>
      <c r="S365" s="183">
        <v>0</v>
      </c>
      <c r="T365" s="184">
        <f>S365*H365</f>
        <v>0</v>
      </c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R365" s="185" t="s">
        <v>302</v>
      </c>
      <c r="AT365" s="185" t="s">
        <v>298</v>
      </c>
      <c r="AU365" s="185" t="s">
        <v>83</v>
      </c>
      <c r="AY365" s="18" t="s">
        <v>153</v>
      </c>
      <c r="BE365" s="186">
        <f>IF(N365="základní",J365,0)</f>
        <v>0</v>
      </c>
      <c r="BF365" s="186">
        <f>IF(N365="snížená",J365,0)</f>
        <v>0</v>
      </c>
      <c r="BG365" s="186">
        <f>IF(N365="zákl. přenesená",J365,0)</f>
        <v>0</v>
      </c>
      <c r="BH365" s="186">
        <f>IF(N365="sníž. přenesená",J365,0)</f>
        <v>0</v>
      </c>
      <c r="BI365" s="186">
        <f>IF(N365="nulová",J365,0)</f>
        <v>0</v>
      </c>
      <c r="BJ365" s="18" t="s">
        <v>81</v>
      </c>
      <c r="BK365" s="186">
        <f>ROUND(I365*H365,2)</f>
        <v>0</v>
      </c>
      <c r="BL365" s="18" t="s">
        <v>212</v>
      </c>
      <c r="BM365" s="185" t="s">
        <v>952</v>
      </c>
    </row>
    <row r="366" spans="1:65" s="2" customFormat="1" ht="49.15" customHeight="1">
      <c r="A366" s="35"/>
      <c r="B366" s="36"/>
      <c r="C366" s="174" t="s">
        <v>710</v>
      </c>
      <c r="D366" s="174" t="s">
        <v>156</v>
      </c>
      <c r="E366" s="175" t="s">
        <v>786</v>
      </c>
      <c r="F366" s="176" t="s">
        <v>787</v>
      </c>
      <c r="G366" s="177" t="s">
        <v>249</v>
      </c>
      <c r="H366" s="178">
        <v>0.717</v>
      </c>
      <c r="I366" s="179"/>
      <c r="J366" s="180">
        <f>ROUND(I366*H366,2)</f>
        <v>0</v>
      </c>
      <c r="K366" s="176" t="s">
        <v>160</v>
      </c>
      <c r="L366" s="40"/>
      <c r="M366" s="181" t="s">
        <v>19</v>
      </c>
      <c r="N366" s="182" t="s">
        <v>44</v>
      </c>
      <c r="O366" s="65"/>
      <c r="P366" s="183">
        <f>O366*H366</f>
        <v>0</v>
      </c>
      <c r="Q366" s="183">
        <v>0</v>
      </c>
      <c r="R366" s="183">
        <f>Q366*H366</f>
        <v>0</v>
      </c>
      <c r="S366" s="183">
        <v>0</v>
      </c>
      <c r="T366" s="184">
        <f>S366*H366</f>
        <v>0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185" t="s">
        <v>212</v>
      </c>
      <c r="AT366" s="185" t="s">
        <v>156</v>
      </c>
      <c r="AU366" s="185" t="s">
        <v>83</v>
      </c>
      <c r="AY366" s="18" t="s">
        <v>153</v>
      </c>
      <c r="BE366" s="186">
        <f>IF(N366="základní",J366,0)</f>
        <v>0</v>
      </c>
      <c r="BF366" s="186">
        <f>IF(N366="snížená",J366,0)</f>
        <v>0</v>
      </c>
      <c r="BG366" s="186">
        <f>IF(N366="zákl. přenesená",J366,0)</f>
        <v>0</v>
      </c>
      <c r="BH366" s="186">
        <f>IF(N366="sníž. přenesená",J366,0)</f>
        <v>0</v>
      </c>
      <c r="BI366" s="186">
        <f>IF(N366="nulová",J366,0)</f>
        <v>0</v>
      </c>
      <c r="BJ366" s="18" t="s">
        <v>81</v>
      </c>
      <c r="BK366" s="186">
        <f>ROUND(I366*H366,2)</f>
        <v>0</v>
      </c>
      <c r="BL366" s="18" t="s">
        <v>212</v>
      </c>
      <c r="BM366" s="185" t="s">
        <v>1006</v>
      </c>
    </row>
    <row r="367" spans="1:47" s="2" customFormat="1" ht="11.25">
      <c r="A367" s="35"/>
      <c r="B367" s="36"/>
      <c r="C367" s="37"/>
      <c r="D367" s="187" t="s">
        <v>163</v>
      </c>
      <c r="E367" s="37"/>
      <c r="F367" s="188" t="s">
        <v>789</v>
      </c>
      <c r="G367" s="37"/>
      <c r="H367" s="37"/>
      <c r="I367" s="189"/>
      <c r="J367" s="37"/>
      <c r="K367" s="37"/>
      <c r="L367" s="40"/>
      <c r="M367" s="190"/>
      <c r="N367" s="191"/>
      <c r="O367" s="65"/>
      <c r="P367" s="65"/>
      <c r="Q367" s="65"/>
      <c r="R367" s="65"/>
      <c r="S367" s="65"/>
      <c r="T367" s="66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T367" s="18" t="s">
        <v>163</v>
      </c>
      <c r="AU367" s="18" t="s">
        <v>83</v>
      </c>
    </row>
    <row r="368" spans="2:63" s="12" customFormat="1" ht="22.9" customHeight="1">
      <c r="B368" s="158"/>
      <c r="C368" s="159"/>
      <c r="D368" s="160" t="s">
        <v>72</v>
      </c>
      <c r="E368" s="172" t="s">
        <v>697</v>
      </c>
      <c r="F368" s="172" t="s">
        <v>698</v>
      </c>
      <c r="G368" s="159"/>
      <c r="H368" s="159"/>
      <c r="I368" s="162"/>
      <c r="J368" s="173">
        <f>BK368</f>
        <v>0</v>
      </c>
      <c r="K368" s="159"/>
      <c r="L368" s="164"/>
      <c r="M368" s="165"/>
      <c r="N368" s="166"/>
      <c r="O368" s="166"/>
      <c r="P368" s="167">
        <f>SUM(P369:P377)</f>
        <v>0</v>
      </c>
      <c r="Q368" s="166"/>
      <c r="R368" s="167">
        <f>SUM(R369:R377)</f>
        <v>0.0015731999999999999</v>
      </c>
      <c r="S368" s="166"/>
      <c r="T368" s="168">
        <f>SUM(T369:T377)</f>
        <v>0</v>
      </c>
      <c r="AR368" s="169" t="s">
        <v>83</v>
      </c>
      <c r="AT368" s="170" t="s">
        <v>72</v>
      </c>
      <c r="AU368" s="170" t="s">
        <v>81</v>
      </c>
      <c r="AY368" s="169" t="s">
        <v>153</v>
      </c>
      <c r="BK368" s="171">
        <f>SUM(BK369:BK377)</f>
        <v>0</v>
      </c>
    </row>
    <row r="369" spans="1:65" s="2" customFormat="1" ht="24.2" customHeight="1">
      <c r="A369" s="35"/>
      <c r="B369" s="36"/>
      <c r="C369" s="174" t="s">
        <v>715</v>
      </c>
      <c r="D369" s="174" t="s">
        <v>156</v>
      </c>
      <c r="E369" s="175" t="s">
        <v>700</v>
      </c>
      <c r="F369" s="176" t="s">
        <v>701</v>
      </c>
      <c r="G369" s="177" t="s">
        <v>159</v>
      </c>
      <c r="H369" s="178">
        <v>4.14</v>
      </c>
      <c r="I369" s="179"/>
      <c r="J369" s="180">
        <f>ROUND(I369*H369,2)</f>
        <v>0</v>
      </c>
      <c r="K369" s="176" t="s">
        <v>160</v>
      </c>
      <c r="L369" s="40"/>
      <c r="M369" s="181" t="s">
        <v>19</v>
      </c>
      <c r="N369" s="182" t="s">
        <v>44</v>
      </c>
      <c r="O369" s="65"/>
      <c r="P369" s="183">
        <f>O369*H369</f>
        <v>0</v>
      </c>
      <c r="Q369" s="183">
        <v>2E-05</v>
      </c>
      <c r="R369" s="183">
        <f>Q369*H369</f>
        <v>8.280000000000001E-05</v>
      </c>
      <c r="S369" s="183">
        <v>0</v>
      </c>
      <c r="T369" s="184">
        <f>S369*H369</f>
        <v>0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185" t="s">
        <v>212</v>
      </c>
      <c r="AT369" s="185" t="s">
        <v>156</v>
      </c>
      <c r="AU369" s="185" t="s">
        <v>83</v>
      </c>
      <c r="AY369" s="18" t="s">
        <v>153</v>
      </c>
      <c r="BE369" s="186">
        <f>IF(N369="základní",J369,0)</f>
        <v>0</v>
      </c>
      <c r="BF369" s="186">
        <f>IF(N369="snížená",J369,0)</f>
        <v>0</v>
      </c>
      <c r="BG369" s="186">
        <f>IF(N369="zákl. přenesená",J369,0)</f>
        <v>0</v>
      </c>
      <c r="BH369" s="186">
        <f>IF(N369="sníž. přenesená",J369,0)</f>
        <v>0</v>
      </c>
      <c r="BI369" s="186">
        <f>IF(N369="nulová",J369,0)</f>
        <v>0</v>
      </c>
      <c r="BJ369" s="18" t="s">
        <v>81</v>
      </c>
      <c r="BK369" s="186">
        <f>ROUND(I369*H369,2)</f>
        <v>0</v>
      </c>
      <c r="BL369" s="18" t="s">
        <v>212</v>
      </c>
      <c r="BM369" s="185" t="s">
        <v>954</v>
      </c>
    </row>
    <row r="370" spans="1:47" s="2" customFormat="1" ht="11.25">
      <c r="A370" s="35"/>
      <c r="B370" s="36"/>
      <c r="C370" s="37"/>
      <c r="D370" s="187" t="s">
        <v>163</v>
      </c>
      <c r="E370" s="37"/>
      <c r="F370" s="188" t="s">
        <v>703</v>
      </c>
      <c r="G370" s="37"/>
      <c r="H370" s="37"/>
      <c r="I370" s="189"/>
      <c r="J370" s="37"/>
      <c r="K370" s="37"/>
      <c r="L370" s="40"/>
      <c r="M370" s="190"/>
      <c r="N370" s="191"/>
      <c r="O370" s="65"/>
      <c r="P370" s="65"/>
      <c r="Q370" s="65"/>
      <c r="R370" s="65"/>
      <c r="S370" s="65"/>
      <c r="T370" s="66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T370" s="18" t="s">
        <v>163</v>
      </c>
      <c r="AU370" s="18" t="s">
        <v>83</v>
      </c>
    </row>
    <row r="371" spans="2:51" s="13" customFormat="1" ht="11.25">
      <c r="B371" s="192"/>
      <c r="C371" s="193"/>
      <c r="D371" s="194" t="s">
        <v>165</v>
      </c>
      <c r="E371" s="195" t="s">
        <v>19</v>
      </c>
      <c r="F371" s="196" t="s">
        <v>704</v>
      </c>
      <c r="G371" s="193"/>
      <c r="H371" s="197">
        <v>4.14</v>
      </c>
      <c r="I371" s="198"/>
      <c r="J371" s="193"/>
      <c r="K371" s="193"/>
      <c r="L371" s="199"/>
      <c r="M371" s="200"/>
      <c r="N371" s="201"/>
      <c r="O371" s="201"/>
      <c r="P371" s="201"/>
      <c r="Q371" s="201"/>
      <c r="R371" s="201"/>
      <c r="S371" s="201"/>
      <c r="T371" s="202"/>
      <c r="AT371" s="203" t="s">
        <v>165</v>
      </c>
      <c r="AU371" s="203" t="s">
        <v>83</v>
      </c>
      <c r="AV371" s="13" t="s">
        <v>83</v>
      </c>
      <c r="AW371" s="13" t="s">
        <v>34</v>
      </c>
      <c r="AX371" s="13" t="s">
        <v>81</v>
      </c>
      <c r="AY371" s="203" t="s">
        <v>153</v>
      </c>
    </row>
    <row r="372" spans="1:65" s="2" customFormat="1" ht="37.9" customHeight="1">
      <c r="A372" s="35"/>
      <c r="B372" s="36"/>
      <c r="C372" s="174" t="s">
        <v>722</v>
      </c>
      <c r="D372" s="174" t="s">
        <v>156</v>
      </c>
      <c r="E372" s="175" t="s">
        <v>706</v>
      </c>
      <c r="F372" s="176" t="s">
        <v>707</v>
      </c>
      <c r="G372" s="177" t="s">
        <v>159</v>
      </c>
      <c r="H372" s="178">
        <v>4.14</v>
      </c>
      <c r="I372" s="179"/>
      <c r="J372" s="180">
        <f>ROUND(I372*H372,2)</f>
        <v>0</v>
      </c>
      <c r="K372" s="176" t="s">
        <v>160</v>
      </c>
      <c r="L372" s="40"/>
      <c r="M372" s="181" t="s">
        <v>19</v>
      </c>
      <c r="N372" s="182" t="s">
        <v>44</v>
      </c>
      <c r="O372" s="65"/>
      <c r="P372" s="183">
        <f>O372*H372</f>
        <v>0</v>
      </c>
      <c r="Q372" s="183">
        <v>7E-05</v>
      </c>
      <c r="R372" s="183">
        <f>Q372*H372</f>
        <v>0.00028979999999999994</v>
      </c>
      <c r="S372" s="183">
        <v>0</v>
      </c>
      <c r="T372" s="184">
        <f>S372*H372</f>
        <v>0</v>
      </c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R372" s="185" t="s">
        <v>212</v>
      </c>
      <c r="AT372" s="185" t="s">
        <v>156</v>
      </c>
      <c r="AU372" s="185" t="s">
        <v>83</v>
      </c>
      <c r="AY372" s="18" t="s">
        <v>153</v>
      </c>
      <c r="BE372" s="186">
        <f>IF(N372="základní",J372,0)</f>
        <v>0</v>
      </c>
      <c r="BF372" s="186">
        <f>IF(N372="snížená",J372,0)</f>
        <v>0</v>
      </c>
      <c r="BG372" s="186">
        <f>IF(N372="zákl. přenesená",J372,0)</f>
        <v>0</v>
      </c>
      <c r="BH372" s="186">
        <f>IF(N372="sníž. přenesená",J372,0)</f>
        <v>0</v>
      </c>
      <c r="BI372" s="186">
        <f>IF(N372="nulová",J372,0)</f>
        <v>0</v>
      </c>
      <c r="BJ372" s="18" t="s">
        <v>81</v>
      </c>
      <c r="BK372" s="186">
        <f>ROUND(I372*H372,2)</f>
        <v>0</v>
      </c>
      <c r="BL372" s="18" t="s">
        <v>212</v>
      </c>
      <c r="BM372" s="185" t="s">
        <v>955</v>
      </c>
    </row>
    <row r="373" spans="1:47" s="2" customFormat="1" ht="11.25">
      <c r="A373" s="35"/>
      <c r="B373" s="36"/>
      <c r="C373" s="37"/>
      <c r="D373" s="187" t="s">
        <v>163</v>
      </c>
      <c r="E373" s="37"/>
      <c r="F373" s="188" t="s">
        <v>709</v>
      </c>
      <c r="G373" s="37"/>
      <c r="H373" s="37"/>
      <c r="I373" s="189"/>
      <c r="J373" s="37"/>
      <c r="K373" s="37"/>
      <c r="L373" s="40"/>
      <c r="M373" s="190"/>
      <c r="N373" s="191"/>
      <c r="O373" s="65"/>
      <c r="P373" s="65"/>
      <c r="Q373" s="65"/>
      <c r="R373" s="65"/>
      <c r="S373" s="65"/>
      <c r="T373" s="66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T373" s="18" t="s">
        <v>163</v>
      </c>
      <c r="AU373" s="18" t="s">
        <v>83</v>
      </c>
    </row>
    <row r="374" spans="1:65" s="2" customFormat="1" ht="24.2" customHeight="1">
      <c r="A374" s="35"/>
      <c r="B374" s="36"/>
      <c r="C374" s="174" t="s">
        <v>728</v>
      </c>
      <c r="D374" s="174" t="s">
        <v>156</v>
      </c>
      <c r="E374" s="175" t="s">
        <v>711</v>
      </c>
      <c r="F374" s="176" t="s">
        <v>712</v>
      </c>
      <c r="G374" s="177" t="s">
        <v>159</v>
      </c>
      <c r="H374" s="178">
        <v>4.14</v>
      </c>
      <c r="I374" s="179"/>
      <c r="J374" s="180">
        <f>ROUND(I374*H374,2)</f>
        <v>0</v>
      </c>
      <c r="K374" s="176" t="s">
        <v>160</v>
      </c>
      <c r="L374" s="40"/>
      <c r="M374" s="181" t="s">
        <v>19</v>
      </c>
      <c r="N374" s="182" t="s">
        <v>44</v>
      </c>
      <c r="O374" s="65"/>
      <c r="P374" s="183">
        <f>O374*H374</f>
        <v>0</v>
      </c>
      <c r="Q374" s="183">
        <v>0.00017</v>
      </c>
      <c r="R374" s="183">
        <f>Q374*H374</f>
        <v>0.0007038</v>
      </c>
      <c r="S374" s="183">
        <v>0</v>
      </c>
      <c r="T374" s="184">
        <f>S374*H374</f>
        <v>0</v>
      </c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R374" s="185" t="s">
        <v>212</v>
      </c>
      <c r="AT374" s="185" t="s">
        <v>156</v>
      </c>
      <c r="AU374" s="185" t="s">
        <v>83</v>
      </c>
      <c r="AY374" s="18" t="s">
        <v>153</v>
      </c>
      <c r="BE374" s="186">
        <f>IF(N374="základní",J374,0)</f>
        <v>0</v>
      </c>
      <c r="BF374" s="186">
        <f>IF(N374="snížená",J374,0)</f>
        <v>0</v>
      </c>
      <c r="BG374" s="186">
        <f>IF(N374="zákl. přenesená",J374,0)</f>
        <v>0</v>
      </c>
      <c r="BH374" s="186">
        <f>IF(N374="sníž. přenesená",J374,0)</f>
        <v>0</v>
      </c>
      <c r="BI374" s="186">
        <f>IF(N374="nulová",J374,0)</f>
        <v>0</v>
      </c>
      <c r="BJ374" s="18" t="s">
        <v>81</v>
      </c>
      <c r="BK374" s="186">
        <f>ROUND(I374*H374,2)</f>
        <v>0</v>
      </c>
      <c r="BL374" s="18" t="s">
        <v>212</v>
      </c>
      <c r="BM374" s="185" t="s">
        <v>956</v>
      </c>
    </row>
    <row r="375" spans="1:47" s="2" customFormat="1" ht="11.25">
      <c r="A375" s="35"/>
      <c r="B375" s="36"/>
      <c r="C375" s="37"/>
      <c r="D375" s="187" t="s">
        <v>163</v>
      </c>
      <c r="E375" s="37"/>
      <c r="F375" s="188" t="s">
        <v>714</v>
      </c>
      <c r="G375" s="37"/>
      <c r="H375" s="37"/>
      <c r="I375" s="189"/>
      <c r="J375" s="37"/>
      <c r="K375" s="37"/>
      <c r="L375" s="40"/>
      <c r="M375" s="190"/>
      <c r="N375" s="191"/>
      <c r="O375" s="65"/>
      <c r="P375" s="65"/>
      <c r="Q375" s="65"/>
      <c r="R375" s="65"/>
      <c r="S375" s="65"/>
      <c r="T375" s="66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T375" s="18" t="s">
        <v>163</v>
      </c>
      <c r="AU375" s="18" t="s">
        <v>83</v>
      </c>
    </row>
    <row r="376" spans="1:65" s="2" customFormat="1" ht="24.2" customHeight="1">
      <c r="A376" s="35"/>
      <c r="B376" s="36"/>
      <c r="C376" s="174" t="s">
        <v>735</v>
      </c>
      <c r="D376" s="174" t="s">
        <v>156</v>
      </c>
      <c r="E376" s="175" t="s">
        <v>716</v>
      </c>
      <c r="F376" s="176" t="s">
        <v>717</v>
      </c>
      <c r="G376" s="177" t="s">
        <v>159</v>
      </c>
      <c r="H376" s="178">
        <v>4.14</v>
      </c>
      <c r="I376" s="179"/>
      <c r="J376" s="180">
        <f>ROUND(I376*H376,2)</f>
        <v>0</v>
      </c>
      <c r="K376" s="176" t="s">
        <v>160</v>
      </c>
      <c r="L376" s="40"/>
      <c r="M376" s="181" t="s">
        <v>19</v>
      </c>
      <c r="N376" s="182" t="s">
        <v>44</v>
      </c>
      <c r="O376" s="65"/>
      <c r="P376" s="183">
        <f>O376*H376</f>
        <v>0</v>
      </c>
      <c r="Q376" s="183">
        <v>0.00012</v>
      </c>
      <c r="R376" s="183">
        <f>Q376*H376</f>
        <v>0.0004967999999999999</v>
      </c>
      <c r="S376" s="183">
        <v>0</v>
      </c>
      <c r="T376" s="184">
        <f>S376*H376</f>
        <v>0</v>
      </c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R376" s="185" t="s">
        <v>212</v>
      </c>
      <c r="AT376" s="185" t="s">
        <v>156</v>
      </c>
      <c r="AU376" s="185" t="s">
        <v>83</v>
      </c>
      <c r="AY376" s="18" t="s">
        <v>153</v>
      </c>
      <c r="BE376" s="186">
        <f>IF(N376="základní",J376,0)</f>
        <v>0</v>
      </c>
      <c r="BF376" s="186">
        <f>IF(N376="snížená",J376,0)</f>
        <v>0</v>
      </c>
      <c r="BG376" s="186">
        <f>IF(N376="zákl. přenesená",J376,0)</f>
        <v>0</v>
      </c>
      <c r="BH376" s="186">
        <f>IF(N376="sníž. přenesená",J376,0)</f>
        <v>0</v>
      </c>
      <c r="BI376" s="186">
        <f>IF(N376="nulová",J376,0)</f>
        <v>0</v>
      </c>
      <c r="BJ376" s="18" t="s">
        <v>81</v>
      </c>
      <c r="BK376" s="186">
        <f>ROUND(I376*H376,2)</f>
        <v>0</v>
      </c>
      <c r="BL376" s="18" t="s">
        <v>212</v>
      </c>
      <c r="BM376" s="185" t="s">
        <v>957</v>
      </c>
    </row>
    <row r="377" spans="1:47" s="2" customFormat="1" ht="11.25">
      <c r="A377" s="35"/>
      <c r="B377" s="36"/>
      <c r="C377" s="37"/>
      <c r="D377" s="187" t="s">
        <v>163</v>
      </c>
      <c r="E377" s="37"/>
      <c r="F377" s="188" t="s">
        <v>719</v>
      </c>
      <c r="G377" s="37"/>
      <c r="H377" s="37"/>
      <c r="I377" s="189"/>
      <c r="J377" s="37"/>
      <c r="K377" s="37"/>
      <c r="L377" s="40"/>
      <c r="M377" s="190"/>
      <c r="N377" s="191"/>
      <c r="O377" s="65"/>
      <c r="P377" s="65"/>
      <c r="Q377" s="65"/>
      <c r="R377" s="65"/>
      <c r="S377" s="65"/>
      <c r="T377" s="66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T377" s="18" t="s">
        <v>163</v>
      </c>
      <c r="AU377" s="18" t="s">
        <v>83</v>
      </c>
    </row>
    <row r="378" spans="2:63" s="12" customFormat="1" ht="22.9" customHeight="1">
      <c r="B378" s="158"/>
      <c r="C378" s="159"/>
      <c r="D378" s="160" t="s">
        <v>72</v>
      </c>
      <c r="E378" s="172" t="s">
        <v>720</v>
      </c>
      <c r="F378" s="172" t="s">
        <v>721</v>
      </c>
      <c r="G378" s="159"/>
      <c r="H378" s="159"/>
      <c r="I378" s="162"/>
      <c r="J378" s="173">
        <f>BK378</f>
        <v>0</v>
      </c>
      <c r="K378" s="159"/>
      <c r="L378" s="164"/>
      <c r="M378" s="165"/>
      <c r="N378" s="166"/>
      <c r="O378" s="166"/>
      <c r="P378" s="167">
        <f>SUM(P379:P383)</f>
        <v>0</v>
      </c>
      <c r="Q378" s="166"/>
      <c r="R378" s="167">
        <f>SUM(R379:R383)</f>
        <v>0.0059943186</v>
      </c>
      <c r="S378" s="166"/>
      <c r="T378" s="168">
        <f>SUM(T379:T383)</f>
        <v>0</v>
      </c>
      <c r="AR378" s="169" t="s">
        <v>83</v>
      </c>
      <c r="AT378" s="170" t="s">
        <v>72</v>
      </c>
      <c r="AU378" s="170" t="s">
        <v>81</v>
      </c>
      <c r="AY378" s="169" t="s">
        <v>153</v>
      </c>
      <c r="BK378" s="171">
        <f>SUM(BK379:BK383)</f>
        <v>0</v>
      </c>
    </row>
    <row r="379" spans="1:65" s="2" customFormat="1" ht="33" customHeight="1">
      <c r="A379" s="35"/>
      <c r="B379" s="36"/>
      <c r="C379" s="174" t="s">
        <v>958</v>
      </c>
      <c r="D379" s="174" t="s">
        <v>156</v>
      </c>
      <c r="E379" s="175" t="s">
        <v>723</v>
      </c>
      <c r="F379" s="176" t="s">
        <v>724</v>
      </c>
      <c r="G379" s="177" t="s">
        <v>159</v>
      </c>
      <c r="H379" s="178">
        <v>12.609</v>
      </c>
      <c r="I379" s="179"/>
      <c r="J379" s="180">
        <f>ROUND(I379*H379,2)</f>
        <v>0</v>
      </c>
      <c r="K379" s="176" t="s">
        <v>160</v>
      </c>
      <c r="L379" s="40"/>
      <c r="M379" s="181" t="s">
        <v>19</v>
      </c>
      <c r="N379" s="182" t="s">
        <v>44</v>
      </c>
      <c r="O379" s="65"/>
      <c r="P379" s="183">
        <f>O379*H379</f>
        <v>0</v>
      </c>
      <c r="Q379" s="183">
        <v>0.0002</v>
      </c>
      <c r="R379" s="183">
        <f>Q379*H379</f>
        <v>0.0025218000000000003</v>
      </c>
      <c r="S379" s="183">
        <v>0</v>
      </c>
      <c r="T379" s="184">
        <f>S379*H379</f>
        <v>0</v>
      </c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R379" s="185" t="s">
        <v>212</v>
      </c>
      <c r="AT379" s="185" t="s">
        <v>156</v>
      </c>
      <c r="AU379" s="185" t="s">
        <v>83</v>
      </c>
      <c r="AY379" s="18" t="s">
        <v>153</v>
      </c>
      <c r="BE379" s="186">
        <f>IF(N379="základní",J379,0)</f>
        <v>0</v>
      </c>
      <c r="BF379" s="186">
        <f>IF(N379="snížená",J379,0)</f>
        <v>0</v>
      </c>
      <c r="BG379" s="186">
        <f>IF(N379="zákl. přenesená",J379,0)</f>
        <v>0</v>
      </c>
      <c r="BH379" s="186">
        <f>IF(N379="sníž. přenesená",J379,0)</f>
        <v>0</v>
      </c>
      <c r="BI379" s="186">
        <f>IF(N379="nulová",J379,0)</f>
        <v>0</v>
      </c>
      <c r="BJ379" s="18" t="s">
        <v>81</v>
      </c>
      <c r="BK379" s="186">
        <f>ROUND(I379*H379,2)</f>
        <v>0</v>
      </c>
      <c r="BL379" s="18" t="s">
        <v>212</v>
      </c>
      <c r="BM379" s="185" t="s">
        <v>959</v>
      </c>
    </row>
    <row r="380" spans="1:47" s="2" customFormat="1" ht="11.25">
      <c r="A380" s="35"/>
      <c r="B380" s="36"/>
      <c r="C380" s="37"/>
      <c r="D380" s="187" t="s">
        <v>163</v>
      </c>
      <c r="E380" s="37"/>
      <c r="F380" s="188" t="s">
        <v>726</v>
      </c>
      <c r="G380" s="37"/>
      <c r="H380" s="37"/>
      <c r="I380" s="189"/>
      <c r="J380" s="37"/>
      <c r="K380" s="37"/>
      <c r="L380" s="40"/>
      <c r="M380" s="190"/>
      <c r="N380" s="191"/>
      <c r="O380" s="65"/>
      <c r="P380" s="65"/>
      <c r="Q380" s="65"/>
      <c r="R380" s="65"/>
      <c r="S380" s="65"/>
      <c r="T380" s="66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T380" s="18" t="s">
        <v>163</v>
      </c>
      <c r="AU380" s="18" t="s">
        <v>83</v>
      </c>
    </row>
    <row r="381" spans="2:51" s="13" customFormat="1" ht="22.5">
      <c r="B381" s="192"/>
      <c r="C381" s="193"/>
      <c r="D381" s="194" t="s">
        <v>165</v>
      </c>
      <c r="E381" s="195" t="s">
        <v>19</v>
      </c>
      <c r="F381" s="196" t="s">
        <v>960</v>
      </c>
      <c r="G381" s="193"/>
      <c r="H381" s="197">
        <v>12.609</v>
      </c>
      <c r="I381" s="198"/>
      <c r="J381" s="193"/>
      <c r="K381" s="193"/>
      <c r="L381" s="199"/>
      <c r="M381" s="200"/>
      <c r="N381" s="201"/>
      <c r="O381" s="201"/>
      <c r="P381" s="201"/>
      <c r="Q381" s="201"/>
      <c r="R381" s="201"/>
      <c r="S381" s="201"/>
      <c r="T381" s="202"/>
      <c r="AT381" s="203" t="s">
        <v>165</v>
      </c>
      <c r="AU381" s="203" t="s">
        <v>83</v>
      </c>
      <c r="AV381" s="13" t="s">
        <v>83</v>
      </c>
      <c r="AW381" s="13" t="s">
        <v>34</v>
      </c>
      <c r="AX381" s="13" t="s">
        <v>81</v>
      </c>
      <c r="AY381" s="203" t="s">
        <v>153</v>
      </c>
    </row>
    <row r="382" spans="1:65" s="2" customFormat="1" ht="33" customHeight="1">
      <c r="A382" s="35"/>
      <c r="B382" s="36"/>
      <c r="C382" s="174" t="s">
        <v>961</v>
      </c>
      <c r="D382" s="174" t="s">
        <v>156</v>
      </c>
      <c r="E382" s="175" t="s">
        <v>729</v>
      </c>
      <c r="F382" s="176" t="s">
        <v>730</v>
      </c>
      <c r="G382" s="177" t="s">
        <v>159</v>
      </c>
      <c r="H382" s="178">
        <v>12.609</v>
      </c>
      <c r="I382" s="179"/>
      <c r="J382" s="180">
        <f>ROUND(I382*H382,2)</f>
        <v>0</v>
      </c>
      <c r="K382" s="176" t="s">
        <v>160</v>
      </c>
      <c r="L382" s="40"/>
      <c r="M382" s="181" t="s">
        <v>19</v>
      </c>
      <c r="N382" s="182" t="s">
        <v>44</v>
      </c>
      <c r="O382" s="65"/>
      <c r="P382" s="183">
        <f>O382*H382</f>
        <v>0</v>
      </c>
      <c r="Q382" s="183">
        <v>0.0002754</v>
      </c>
      <c r="R382" s="183">
        <f>Q382*H382</f>
        <v>0.0034725186</v>
      </c>
      <c r="S382" s="183">
        <v>0</v>
      </c>
      <c r="T382" s="184">
        <f>S382*H382</f>
        <v>0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R382" s="185" t="s">
        <v>212</v>
      </c>
      <c r="AT382" s="185" t="s">
        <v>156</v>
      </c>
      <c r="AU382" s="185" t="s">
        <v>83</v>
      </c>
      <c r="AY382" s="18" t="s">
        <v>153</v>
      </c>
      <c r="BE382" s="186">
        <f>IF(N382="základní",J382,0)</f>
        <v>0</v>
      </c>
      <c r="BF382" s="186">
        <f>IF(N382="snížená",J382,0)</f>
        <v>0</v>
      </c>
      <c r="BG382" s="186">
        <f>IF(N382="zákl. přenesená",J382,0)</f>
        <v>0</v>
      </c>
      <c r="BH382" s="186">
        <f>IF(N382="sníž. přenesená",J382,0)</f>
        <v>0</v>
      </c>
      <c r="BI382" s="186">
        <f>IF(N382="nulová",J382,0)</f>
        <v>0</v>
      </c>
      <c r="BJ382" s="18" t="s">
        <v>81</v>
      </c>
      <c r="BK382" s="186">
        <f>ROUND(I382*H382,2)</f>
        <v>0</v>
      </c>
      <c r="BL382" s="18" t="s">
        <v>212</v>
      </c>
      <c r="BM382" s="185" t="s">
        <v>962</v>
      </c>
    </row>
    <row r="383" spans="1:47" s="2" customFormat="1" ht="11.25">
      <c r="A383" s="35"/>
      <c r="B383" s="36"/>
      <c r="C383" s="37"/>
      <c r="D383" s="187" t="s">
        <v>163</v>
      </c>
      <c r="E383" s="37"/>
      <c r="F383" s="188" t="s">
        <v>732</v>
      </c>
      <c r="G383" s="37"/>
      <c r="H383" s="37"/>
      <c r="I383" s="189"/>
      <c r="J383" s="37"/>
      <c r="K383" s="37"/>
      <c r="L383" s="40"/>
      <c r="M383" s="190"/>
      <c r="N383" s="191"/>
      <c r="O383" s="65"/>
      <c r="P383" s="65"/>
      <c r="Q383" s="65"/>
      <c r="R383" s="65"/>
      <c r="S383" s="65"/>
      <c r="T383" s="66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T383" s="18" t="s">
        <v>163</v>
      </c>
      <c r="AU383" s="18" t="s">
        <v>83</v>
      </c>
    </row>
    <row r="384" spans="2:63" s="12" customFormat="1" ht="25.9" customHeight="1">
      <c r="B384" s="158"/>
      <c r="C384" s="159"/>
      <c r="D384" s="160" t="s">
        <v>72</v>
      </c>
      <c r="E384" s="161" t="s">
        <v>108</v>
      </c>
      <c r="F384" s="161" t="s">
        <v>109</v>
      </c>
      <c r="G384" s="159"/>
      <c r="H384" s="159"/>
      <c r="I384" s="162"/>
      <c r="J384" s="163">
        <f>BK384</f>
        <v>0</v>
      </c>
      <c r="K384" s="159"/>
      <c r="L384" s="164"/>
      <c r="M384" s="165"/>
      <c r="N384" s="166"/>
      <c r="O384" s="166"/>
      <c r="P384" s="167">
        <f>P385</f>
        <v>0</v>
      </c>
      <c r="Q384" s="166"/>
      <c r="R384" s="167">
        <f>R385</f>
        <v>0</v>
      </c>
      <c r="S384" s="166"/>
      <c r="T384" s="168">
        <f>T385</f>
        <v>0</v>
      </c>
      <c r="AR384" s="169" t="s">
        <v>185</v>
      </c>
      <c r="AT384" s="170" t="s">
        <v>72</v>
      </c>
      <c r="AU384" s="170" t="s">
        <v>73</v>
      </c>
      <c r="AY384" s="169" t="s">
        <v>153</v>
      </c>
      <c r="BK384" s="171">
        <f>BK385</f>
        <v>0</v>
      </c>
    </row>
    <row r="385" spans="2:63" s="12" customFormat="1" ht="22.9" customHeight="1">
      <c r="B385" s="158"/>
      <c r="C385" s="159"/>
      <c r="D385" s="160" t="s">
        <v>72</v>
      </c>
      <c r="E385" s="172" t="s">
        <v>733</v>
      </c>
      <c r="F385" s="172" t="s">
        <v>734</v>
      </c>
      <c r="G385" s="159"/>
      <c r="H385" s="159"/>
      <c r="I385" s="162"/>
      <c r="J385" s="173">
        <f>BK385</f>
        <v>0</v>
      </c>
      <c r="K385" s="159"/>
      <c r="L385" s="164"/>
      <c r="M385" s="165"/>
      <c r="N385" s="166"/>
      <c r="O385" s="166"/>
      <c r="P385" s="167">
        <f>SUM(P386:P387)</f>
        <v>0</v>
      </c>
      <c r="Q385" s="166"/>
      <c r="R385" s="167">
        <f>SUM(R386:R387)</f>
        <v>0</v>
      </c>
      <c r="S385" s="166"/>
      <c r="T385" s="168">
        <f>SUM(T386:T387)</f>
        <v>0</v>
      </c>
      <c r="AR385" s="169" t="s">
        <v>185</v>
      </c>
      <c r="AT385" s="170" t="s">
        <v>72</v>
      </c>
      <c r="AU385" s="170" t="s">
        <v>81</v>
      </c>
      <c r="AY385" s="169" t="s">
        <v>153</v>
      </c>
      <c r="BK385" s="171">
        <f>SUM(BK386:BK387)</f>
        <v>0</v>
      </c>
    </row>
    <row r="386" spans="1:65" s="2" customFormat="1" ht="16.5" customHeight="1">
      <c r="A386" s="35"/>
      <c r="B386" s="36"/>
      <c r="C386" s="174" t="s">
        <v>963</v>
      </c>
      <c r="D386" s="174" t="s">
        <v>156</v>
      </c>
      <c r="E386" s="175" t="s">
        <v>736</v>
      </c>
      <c r="F386" s="176" t="s">
        <v>737</v>
      </c>
      <c r="G386" s="177" t="s">
        <v>384</v>
      </c>
      <c r="H386" s="178">
        <v>1</v>
      </c>
      <c r="I386" s="179"/>
      <c r="J386" s="180">
        <f>ROUND(I386*H386,2)</f>
        <v>0</v>
      </c>
      <c r="K386" s="176" t="s">
        <v>160</v>
      </c>
      <c r="L386" s="40"/>
      <c r="M386" s="181" t="s">
        <v>19</v>
      </c>
      <c r="N386" s="182" t="s">
        <v>44</v>
      </c>
      <c r="O386" s="65"/>
      <c r="P386" s="183">
        <f>O386*H386</f>
        <v>0</v>
      </c>
      <c r="Q386" s="183">
        <v>0</v>
      </c>
      <c r="R386" s="183">
        <f>Q386*H386</f>
        <v>0</v>
      </c>
      <c r="S386" s="183">
        <v>0</v>
      </c>
      <c r="T386" s="184">
        <f>S386*H386</f>
        <v>0</v>
      </c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R386" s="185" t="s">
        <v>738</v>
      </c>
      <c r="AT386" s="185" t="s">
        <v>156</v>
      </c>
      <c r="AU386" s="185" t="s">
        <v>83</v>
      </c>
      <c r="AY386" s="18" t="s">
        <v>153</v>
      </c>
      <c r="BE386" s="186">
        <f>IF(N386="základní",J386,0)</f>
        <v>0</v>
      </c>
      <c r="BF386" s="186">
        <f>IF(N386="snížená",J386,0)</f>
        <v>0</v>
      </c>
      <c r="BG386" s="186">
        <f>IF(N386="zákl. přenesená",J386,0)</f>
        <v>0</v>
      </c>
      <c r="BH386" s="186">
        <f>IF(N386="sníž. přenesená",J386,0)</f>
        <v>0</v>
      </c>
      <c r="BI386" s="186">
        <f>IF(N386="nulová",J386,0)</f>
        <v>0</v>
      </c>
      <c r="BJ386" s="18" t="s">
        <v>81</v>
      </c>
      <c r="BK386" s="186">
        <f>ROUND(I386*H386,2)</f>
        <v>0</v>
      </c>
      <c r="BL386" s="18" t="s">
        <v>738</v>
      </c>
      <c r="BM386" s="185" t="s">
        <v>964</v>
      </c>
    </row>
    <row r="387" spans="1:47" s="2" customFormat="1" ht="11.25">
      <c r="A387" s="35"/>
      <c r="B387" s="36"/>
      <c r="C387" s="37"/>
      <c r="D387" s="187" t="s">
        <v>163</v>
      </c>
      <c r="E387" s="37"/>
      <c r="F387" s="188" t="s">
        <v>740</v>
      </c>
      <c r="G387" s="37"/>
      <c r="H387" s="37"/>
      <c r="I387" s="189"/>
      <c r="J387" s="37"/>
      <c r="K387" s="37"/>
      <c r="L387" s="40"/>
      <c r="M387" s="225"/>
      <c r="N387" s="226"/>
      <c r="O387" s="227"/>
      <c r="P387" s="227"/>
      <c r="Q387" s="227"/>
      <c r="R387" s="227"/>
      <c r="S387" s="227"/>
      <c r="T387" s="228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T387" s="18" t="s">
        <v>163</v>
      </c>
      <c r="AU387" s="18" t="s">
        <v>83</v>
      </c>
    </row>
    <row r="388" spans="1:31" s="2" customFormat="1" ht="6.95" customHeight="1">
      <c r="A388" s="35"/>
      <c r="B388" s="48"/>
      <c r="C388" s="49"/>
      <c r="D388" s="49"/>
      <c r="E388" s="49"/>
      <c r="F388" s="49"/>
      <c r="G388" s="49"/>
      <c r="H388" s="49"/>
      <c r="I388" s="49"/>
      <c r="J388" s="49"/>
      <c r="K388" s="49"/>
      <c r="L388" s="40"/>
      <c r="M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</row>
  </sheetData>
  <sheetProtection algorithmName="SHA-512" hashValue="q6ZXI3vCFdnEUjzBK5Kt+YU+RgdR1HhuOXBhyLBPnznyXpwWA12i9aVlcyrKcbQtwPbqnL1OpKVupRkB9KXNYg==" saltValue="R7DM73XjXJ3dfWdhn4Wp7fxi2A8Wcdm+C2aOG9N/jkCjfezZfxEIKsLdrAT75Wm3SGEBlRXd5WCVppyzSuvhpw==" spinCount="100000" sheet="1" objects="1" scenarios="1" formatColumns="0" formatRows="0" autoFilter="0"/>
  <autoFilter ref="C99:K387"/>
  <mergeCells count="9">
    <mergeCell ref="E50:H50"/>
    <mergeCell ref="E90:H90"/>
    <mergeCell ref="E92:H92"/>
    <mergeCell ref="L2:V2"/>
    <mergeCell ref="E7:H7"/>
    <mergeCell ref="E9:H9"/>
    <mergeCell ref="E18:H18"/>
    <mergeCell ref="E27:H27"/>
    <mergeCell ref="E48:H48"/>
  </mergeCells>
  <hyperlinks>
    <hyperlink ref="F104" r:id="rId1" display="https://podminky.urs.cz/item/CS_URS_2024_01/612135101"/>
    <hyperlink ref="F107" r:id="rId2" display="https://podminky.urs.cz/item/CS_URS_2024_01/611131121"/>
    <hyperlink ref="F113" r:id="rId3" display="https://podminky.urs.cz/item/CS_URS_2024_01/611321141"/>
    <hyperlink ref="F115" r:id="rId4" display="https://podminky.urs.cz/item/CS_URS_2024_01/612131121"/>
    <hyperlink ref="F121" r:id="rId5" display="https://podminky.urs.cz/item/CS_URS_2024_01/612321141"/>
    <hyperlink ref="F124" r:id="rId6" display="https://podminky.urs.cz/item/CS_URS_2024_01/949101111"/>
    <hyperlink ref="F126" r:id="rId7" display="https://podminky.urs.cz/item/CS_URS_2024_01/965081223"/>
    <hyperlink ref="F134" r:id="rId8" display="https://podminky.urs.cz/item/CS_URS_2024_01/971033331"/>
    <hyperlink ref="F137" r:id="rId9" display="https://podminky.urs.cz/item/CS_URS_2024_01/978059541"/>
    <hyperlink ref="F143" r:id="rId10" display="https://podminky.urs.cz/item/CS_URS_2024_01/978011191"/>
    <hyperlink ref="F149" r:id="rId11" display="https://podminky.urs.cz/item/CS_URS_2024_01/978013191"/>
    <hyperlink ref="F155" r:id="rId12" display="https://podminky.urs.cz/item/CS_URS_2024_01/962031133"/>
    <hyperlink ref="F160" r:id="rId13" display="https://podminky.urs.cz/item/CS_URS_2024_01/997013116"/>
    <hyperlink ref="F162" r:id="rId14" display="https://podminky.urs.cz/item/CS_URS_2024_01/997013501"/>
    <hyperlink ref="F164" r:id="rId15" display="https://podminky.urs.cz/item/CS_URS_2024_01/997013509"/>
    <hyperlink ref="F167" r:id="rId16" display="https://podminky.urs.cz/item/CS_URS_2024_01/997013607"/>
    <hyperlink ref="F170" r:id="rId17" display="https://podminky.urs.cz/item/CS_URS_2024_01/997013631"/>
    <hyperlink ref="F174" r:id="rId18" display="https://podminky.urs.cz/item/CS_URS_2024_01/711131811"/>
    <hyperlink ref="F180" r:id="rId19" display="https://podminky.urs.cz/item/CS_URS_2024_01/711191101"/>
    <hyperlink ref="F186" r:id="rId20" display="https://podminky.urs.cz/item/CS_URS_2024_01/711192101"/>
    <hyperlink ref="F194" r:id="rId21" display="https://podminky.urs.cz/item/CS_URS_2024_01/998711103"/>
    <hyperlink ref="F197" r:id="rId22" display="https://podminky.urs.cz/item/CS_URS_2024_01/721174004"/>
    <hyperlink ref="F199" r:id="rId23" display="https://podminky.urs.cz/item/CS_URS_2024_01/721174005"/>
    <hyperlink ref="F201" r:id="rId24" display="https://podminky.urs.cz/item/CS_URS_2024_01/721174043"/>
    <hyperlink ref="F204" r:id="rId25" display="https://podminky.urs.cz/item/CS_URS_2024_01/998721103"/>
    <hyperlink ref="F207" r:id="rId26" display="https://podminky.urs.cz/item/CS_URS_2024_01/722174003"/>
    <hyperlink ref="F209" r:id="rId27" display="https://podminky.urs.cz/item/CS_URS_2024_01/722174023"/>
    <hyperlink ref="F211" r:id="rId28" display="https://podminky.urs.cz/item/CS_URS_2024_01/722181212"/>
    <hyperlink ref="F214" r:id="rId29" display="https://podminky.urs.cz/item/CS_URS_2024_01/722220153"/>
    <hyperlink ref="F216" r:id="rId30" display="https://podminky.urs.cz/item/CS_URS_2024_01/722290234"/>
    <hyperlink ref="F218" r:id="rId31" display="https://podminky.urs.cz/item/CS_URS_2024_01/998722103"/>
    <hyperlink ref="F221" r:id="rId32" display="https://podminky.urs.cz/item/CS_URS_2024_01/725810811"/>
    <hyperlink ref="F223" r:id="rId33" display="https://podminky.urs.cz/item/CS_URS_2024_01/725820801"/>
    <hyperlink ref="F225" r:id="rId34" display="https://podminky.urs.cz/item/CS_URS_2024_01/725840851"/>
    <hyperlink ref="F227" r:id="rId35" display="https://podminky.urs.cz/item/CS_URS_2024_01/725110811"/>
    <hyperlink ref="F229" r:id="rId36" display="https://podminky.urs.cz/item/CS_URS_2024_01/725210821"/>
    <hyperlink ref="F231" r:id="rId37" display="https://podminky.urs.cz/item/CS_URS_2024_01/725813111"/>
    <hyperlink ref="F234" r:id="rId38" display="https://podminky.urs.cz/item/CS_URS_2024_01/725112011"/>
    <hyperlink ref="F236" r:id="rId39" display="https://podminky.urs.cz/item/CS_URS_2024_01/725291650"/>
    <hyperlink ref="F239" r:id="rId40" display="https://podminky.urs.cz/item/CS_URS_2024_01/725241901"/>
    <hyperlink ref="F248" r:id="rId41" display="https://podminky.urs.cz/item/CS_URS_2024_01/725865501"/>
    <hyperlink ref="F251" r:id="rId42" display="https://podminky.urs.cz/item/CS_URS_2024_01/725822611"/>
    <hyperlink ref="F253" r:id="rId43" display="https://podminky.urs.cz/item/CS_URS_2024_01/998725103"/>
    <hyperlink ref="F262" r:id="rId44" display="https://podminky.urs.cz/item/CS_URS_2024_01/741371813"/>
    <hyperlink ref="F265" r:id="rId45" display="https://podminky.urs.cz/item/CS_URS_2024_01/741372012"/>
    <hyperlink ref="F269" r:id="rId46" display="https://podminky.urs.cz/item/CS_URS_2024_01/741313043"/>
    <hyperlink ref="F273" r:id="rId47" display="https://podminky.urs.cz/item/CS_URS_2024_01/741310251"/>
    <hyperlink ref="F279" r:id="rId48" display="https://podminky.urs.cz/item/CS_URS_2024_01/741310201"/>
    <hyperlink ref="F283" r:id="rId49" display="https://podminky.urs.cz/item/CS_URS_2024_01/998741103"/>
    <hyperlink ref="F286" r:id="rId50" display="https://podminky.urs.cz/item/CS_URS_2024_01/751398825"/>
    <hyperlink ref="F289" r:id="rId51" display="https://podminky.urs.cz/item/CS_URS_2024_01/751398021"/>
    <hyperlink ref="F293" r:id="rId52" display="https://podminky.urs.cz/item/CS_URS_2024_01/998751102"/>
    <hyperlink ref="F296" r:id="rId53" display="https://podminky.urs.cz/item/CS_URS_2024_01/763164541"/>
    <hyperlink ref="F299" r:id="rId54" display="https://podminky.urs.cz/item/CS_URS_2024_01/998763303"/>
    <hyperlink ref="F302" r:id="rId55" display="https://podminky.urs.cz/item/CS_URS_2024_01/766491851"/>
    <hyperlink ref="F305" r:id="rId56" display="https://podminky.urs.cz/item/CS_URS_2024_01/766691914"/>
    <hyperlink ref="F308" r:id="rId57" display="https://podminky.urs.cz/item/CS_URS_2024_01/766660001"/>
    <hyperlink ref="F312" r:id="rId58" display="https://podminky.urs.cz/item/CS_URS_2024_01/766693411"/>
    <hyperlink ref="F317" r:id="rId59" display="https://podminky.urs.cz/item/CS_URS_2024_01/998766103"/>
    <hyperlink ref="F321" r:id="rId60" display="https://podminky.urs.cz/item/CS_URS_2024_01/767646411"/>
    <hyperlink ref="F325" r:id="rId61" display="https://podminky.urs.cz/item/CS_URS_2024_01/998767103"/>
    <hyperlink ref="F328" r:id="rId62" display="https://podminky.urs.cz/item/CS_URS_2024_01/771111011"/>
    <hyperlink ref="F334" r:id="rId63" display="https://podminky.urs.cz/item/CS_URS_2024_01/771121011"/>
    <hyperlink ref="F336" r:id="rId64" display="https://podminky.urs.cz/item/CS_URS_2024_01/771574416"/>
    <hyperlink ref="F339" r:id="rId65" display="https://podminky.urs.cz/item/CS_URS_2024_01/998771103"/>
    <hyperlink ref="F342" r:id="rId66" display="https://podminky.urs.cz/item/CS_URS_2024_01/775429121"/>
    <hyperlink ref="F346" r:id="rId67" display="https://podminky.urs.cz/item/CS_URS_2024_01/998775103"/>
    <hyperlink ref="F349" r:id="rId68" display="https://podminky.urs.cz/item/CS_URS_2024_01/612135001"/>
    <hyperlink ref="F355" r:id="rId69" display="https://podminky.urs.cz/item/CS_URS_2024_01/781121011"/>
    <hyperlink ref="F357" r:id="rId70" display="https://podminky.urs.cz/item/CS_URS_2024_01/781161021"/>
    <hyperlink ref="F364" r:id="rId71" display="https://podminky.urs.cz/item/CS_URS_2024_01/781472216"/>
    <hyperlink ref="F367" r:id="rId72" display="https://podminky.urs.cz/item/CS_URS_2024_01/998781103"/>
    <hyperlink ref="F370" r:id="rId73" display="https://podminky.urs.cz/item/CS_URS_2024_01/783306805"/>
    <hyperlink ref="F373" r:id="rId74" display="https://podminky.urs.cz/item/CS_URS_2024_01/783301313"/>
    <hyperlink ref="F375" r:id="rId75" display="https://podminky.urs.cz/item/CS_URS_2024_01/783314201"/>
    <hyperlink ref="F377" r:id="rId76" display="https://podminky.urs.cz/item/CS_URS_2024_01/783317101"/>
    <hyperlink ref="F380" r:id="rId77" display="https://podminky.urs.cz/item/CS_URS_2024_01/784181101"/>
    <hyperlink ref="F383" r:id="rId78" display="https://podminky.urs.cz/item/CS_URS_2024_01/784211121"/>
    <hyperlink ref="F387" r:id="rId79" display="https://podminky.urs.cz/item/CS_URS_2024_01/04320300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8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3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8" t="s">
        <v>104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83</v>
      </c>
    </row>
    <row r="4" spans="2:46" s="1" customFormat="1" ht="24.95" customHeight="1">
      <c r="B4" s="21"/>
      <c r="D4" s="104" t="s">
        <v>111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56" t="str">
        <f>'Rekapitulace stavby'!K6</f>
        <v>Rekonstrukce hygienických prostor ISŠT, Benešov, Černoleská 1997</v>
      </c>
      <c r="F7" s="357"/>
      <c r="G7" s="357"/>
      <c r="H7" s="357"/>
      <c r="L7" s="21"/>
    </row>
    <row r="8" spans="1:31" s="2" customFormat="1" ht="12" customHeight="1">
      <c r="A8" s="35"/>
      <c r="B8" s="40"/>
      <c r="C8" s="35"/>
      <c r="D8" s="106" t="s">
        <v>112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58" t="s">
        <v>1007</v>
      </c>
      <c r="F9" s="359"/>
      <c r="G9" s="359"/>
      <c r="H9" s="359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28. 6. 2024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27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28</v>
      </c>
      <c r="F15" s="35"/>
      <c r="G15" s="35"/>
      <c r="H15" s="35"/>
      <c r="I15" s="106" t="s">
        <v>29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30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0" t="str">
        <f>'Rekapitulace stavby'!E14</f>
        <v>Vyplň údaj</v>
      </c>
      <c r="F18" s="361"/>
      <c r="G18" s="361"/>
      <c r="H18" s="361"/>
      <c r="I18" s="106" t="s">
        <v>29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32</v>
      </c>
      <c r="E20" s="35"/>
      <c r="F20" s="35"/>
      <c r="G20" s="35"/>
      <c r="H20" s="35"/>
      <c r="I20" s="106" t="s">
        <v>26</v>
      </c>
      <c r="J20" s="108" t="s">
        <v>19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33</v>
      </c>
      <c r="F21" s="35"/>
      <c r="G21" s="35"/>
      <c r="H21" s="35"/>
      <c r="I21" s="106" t="s">
        <v>29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35</v>
      </c>
      <c r="E23" s="35"/>
      <c r="F23" s="35"/>
      <c r="G23" s="35"/>
      <c r="H23" s="35"/>
      <c r="I23" s="106" t="s">
        <v>26</v>
      </c>
      <c r="J23" s="108" t="str">
        <f>IF('Rekapitulace stavby'!AN19="","",'Rekapitulace stavby'!AN19)</f>
        <v/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tr">
        <f>IF('Rekapitulace stavby'!E20="","",'Rekapitulace stavby'!E20)</f>
        <v xml:space="preserve"> </v>
      </c>
      <c r="F24" s="35"/>
      <c r="G24" s="35"/>
      <c r="H24" s="35"/>
      <c r="I24" s="106" t="s">
        <v>29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37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62" t="s">
        <v>19</v>
      </c>
      <c r="F27" s="362"/>
      <c r="G27" s="362"/>
      <c r="H27" s="362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39</v>
      </c>
      <c r="E30" s="35"/>
      <c r="F30" s="35"/>
      <c r="G30" s="35"/>
      <c r="H30" s="35"/>
      <c r="I30" s="35"/>
      <c r="J30" s="115">
        <f>ROUND(J100,2)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41</v>
      </c>
      <c r="G32" s="35"/>
      <c r="H32" s="35"/>
      <c r="I32" s="116" t="s">
        <v>40</v>
      </c>
      <c r="J32" s="116" t="s">
        <v>42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43</v>
      </c>
      <c r="E33" s="106" t="s">
        <v>44</v>
      </c>
      <c r="F33" s="118">
        <f>ROUND((SUM(BE100:BE387)),2)</f>
        <v>0</v>
      </c>
      <c r="G33" s="35"/>
      <c r="H33" s="35"/>
      <c r="I33" s="119">
        <v>0.21</v>
      </c>
      <c r="J33" s="118">
        <f>ROUND(((SUM(BE100:BE387))*I33),2)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45</v>
      </c>
      <c r="F34" s="118">
        <f>ROUND((SUM(BF100:BF387)),2)</f>
        <v>0</v>
      </c>
      <c r="G34" s="35"/>
      <c r="H34" s="35"/>
      <c r="I34" s="119">
        <v>0.12</v>
      </c>
      <c r="J34" s="118">
        <f>ROUND(((SUM(BF100:BF387))*I34),2)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46</v>
      </c>
      <c r="F35" s="118">
        <f>ROUND((SUM(BG100:BG387)),2)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47</v>
      </c>
      <c r="F36" s="118">
        <f>ROUND((SUM(BH100:BH387)),2)</f>
        <v>0</v>
      </c>
      <c r="G36" s="35"/>
      <c r="H36" s="35"/>
      <c r="I36" s="119">
        <v>0.12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48</v>
      </c>
      <c r="F37" s="118">
        <f>ROUND((SUM(BI100:BI387)),2)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49</v>
      </c>
      <c r="E39" s="122"/>
      <c r="F39" s="122"/>
      <c r="G39" s="123" t="s">
        <v>50</v>
      </c>
      <c r="H39" s="124" t="s">
        <v>51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114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63" t="str">
        <f>E7</f>
        <v>Rekonstrukce hygienických prostor ISŠT, Benešov, Černoleská 1997</v>
      </c>
      <c r="F48" s="364"/>
      <c r="G48" s="364"/>
      <c r="H48" s="364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112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0" t="str">
        <f>E9</f>
        <v>08 - 5.NP - č. 529 - Koupelna typ B</v>
      </c>
      <c r="F50" s="365"/>
      <c r="G50" s="365"/>
      <c r="H50" s="365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Benešov, Černoleská 1997</v>
      </c>
      <c r="G52" s="37"/>
      <c r="H52" s="37"/>
      <c r="I52" s="30" t="s">
        <v>23</v>
      </c>
      <c r="J52" s="60" t="str">
        <f>IF(J12="","",J12)</f>
        <v>28. 6. 2024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5.7" customHeight="1">
      <c r="A54" s="35"/>
      <c r="B54" s="36"/>
      <c r="C54" s="30" t="s">
        <v>25</v>
      </c>
      <c r="D54" s="37"/>
      <c r="E54" s="37"/>
      <c r="F54" s="28" t="str">
        <f>E15</f>
        <v>Integrovaná střední škola technická</v>
      </c>
      <c r="G54" s="37"/>
      <c r="H54" s="37"/>
      <c r="I54" s="30" t="s">
        <v>32</v>
      </c>
      <c r="J54" s="33" t="str">
        <f>E21</f>
        <v>Ing. arch. Ondřej Lovíšek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30" t="s">
        <v>35</v>
      </c>
      <c r="J55" s="33" t="str">
        <f>E24</f>
        <v xml:space="preserve"> 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115</v>
      </c>
      <c r="D57" s="132"/>
      <c r="E57" s="132"/>
      <c r="F57" s="132"/>
      <c r="G57" s="132"/>
      <c r="H57" s="132"/>
      <c r="I57" s="132"/>
      <c r="J57" s="133" t="s">
        <v>116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71</v>
      </c>
      <c r="D59" s="37"/>
      <c r="E59" s="37"/>
      <c r="F59" s="37"/>
      <c r="G59" s="37"/>
      <c r="H59" s="37"/>
      <c r="I59" s="37"/>
      <c r="J59" s="78">
        <f>J100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117</v>
      </c>
    </row>
    <row r="60" spans="2:12" s="9" customFormat="1" ht="24.95" customHeight="1">
      <c r="B60" s="135"/>
      <c r="C60" s="136"/>
      <c r="D60" s="137" t="s">
        <v>118</v>
      </c>
      <c r="E60" s="138"/>
      <c r="F60" s="138"/>
      <c r="G60" s="138"/>
      <c r="H60" s="138"/>
      <c r="I60" s="138"/>
      <c r="J60" s="139">
        <f>J101</f>
        <v>0</v>
      </c>
      <c r="K60" s="136"/>
      <c r="L60" s="140"/>
    </row>
    <row r="61" spans="2:12" s="10" customFormat="1" ht="19.9" customHeight="1">
      <c r="B61" s="141"/>
      <c r="C61" s="142"/>
      <c r="D61" s="143" t="s">
        <v>119</v>
      </c>
      <c r="E61" s="144"/>
      <c r="F61" s="144"/>
      <c r="G61" s="144"/>
      <c r="H61" s="144"/>
      <c r="I61" s="144"/>
      <c r="J61" s="145">
        <f>J102</f>
        <v>0</v>
      </c>
      <c r="K61" s="142"/>
      <c r="L61" s="146"/>
    </row>
    <row r="62" spans="2:12" s="10" customFormat="1" ht="19.9" customHeight="1">
      <c r="B62" s="141"/>
      <c r="C62" s="142"/>
      <c r="D62" s="143" t="s">
        <v>120</v>
      </c>
      <c r="E62" s="144"/>
      <c r="F62" s="144"/>
      <c r="G62" s="144"/>
      <c r="H62" s="144"/>
      <c r="I62" s="144"/>
      <c r="J62" s="145">
        <f>J122</f>
        <v>0</v>
      </c>
      <c r="K62" s="142"/>
      <c r="L62" s="146"/>
    </row>
    <row r="63" spans="2:12" s="10" customFormat="1" ht="19.9" customHeight="1">
      <c r="B63" s="141"/>
      <c r="C63" s="142"/>
      <c r="D63" s="143" t="s">
        <v>121</v>
      </c>
      <c r="E63" s="144"/>
      <c r="F63" s="144"/>
      <c r="G63" s="144"/>
      <c r="H63" s="144"/>
      <c r="I63" s="144"/>
      <c r="J63" s="145">
        <f>J158</f>
        <v>0</v>
      </c>
      <c r="K63" s="142"/>
      <c r="L63" s="146"/>
    </row>
    <row r="64" spans="2:12" s="9" customFormat="1" ht="24.95" customHeight="1">
      <c r="B64" s="135"/>
      <c r="C64" s="136"/>
      <c r="D64" s="137" t="s">
        <v>122</v>
      </c>
      <c r="E64" s="138"/>
      <c r="F64" s="138"/>
      <c r="G64" s="138"/>
      <c r="H64" s="138"/>
      <c r="I64" s="138"/>
      <c r="J64" s="139">
        <f>J171</f>
        <v>0</v>
      </c>
      <c r="K64" s="136"/>
      <c r="L64" s="140"/>
    </row>
    <row r="65" spans="2:12" s="10" customFormat="1" ht="19.9" customHeight="1">
      <c r="B65" s="141"/>
      <c r="C65" s="142"/>
      <c r="D65" s="143" t="s">
        <v>123</v>
      </c>
      <c r="E65" s="144"/>
      <c r="F65" s="144"/>
      <c r="G65" s="144"/>
      <c r="H65" s="144"/>
      <c r="I65" s="144"/>
      <c r="J65" s="145">
        <f>J172</f>
        <v>0</v>
      </c>
      <c r="K65" s="142"/>
      <c r="L65" s="146"/>
    </row>
    <row r="66" spans="2:12" s="10" customFormat="1" ht="19.9" customHeight="1">
      <c r="B66" s="141"/>
      <c r="C66" s="142"/>
      <c r="D66" s="143" t="s">
        <v>124</v>
      </c>
      <c r="E66" s="144"/>
      <c r="F66" s="144"/>
      <c r="G66" s="144"/>
      <c r="H66" s="144"/>
      <c r="I66" s="144"/>
      <c r="J66" s="145">
        <f>J195</f>
        <v>0</v>
      </c>
      <c r="K66" s="142"/>
      <c r="L66" s="146"/>
    </row>
    <row r="67" spans="2:12" s="10" customFormat="1" ht="19.9" customHeight="1">
      <c r="B67" s="141"/>
      <c r="C67" s="142"/>
      <c r="D67" s="143" t="s">
        <v>125</v>
      </c>
      <c r="E67" s="144"/>
      <c r="F67" s="144"/>
      <c r="G67" s="144"/>
      <c r="H67" s="144"/>
      <c r="I67" s="144"/>
      <c r="J67" s="145">
        <f>J205</f>
        <v>0</v>
      </c>
      <c r="K67" s="142"/>
      <c r="L67" s="146"/>
    </row>
    <row r="68" spans="2:12" s="10" customFormat="1" ht="19.9" customHeight="1">
      <c r="B68" s="141"/>
      <c r="C68" s="142"/>
      <c r="D68" s="143" t="s">
        <v>126</v>
      </c>
      <c r="E68" s="144"/>
      <c r="F68" s="144"/>
      <c r="G68" s="144"/>
      <c r="H68" s="144"/>
      <c r="I68" s="144"/>
      <c r="J68" s="145">
        <f>J219</f>
        <v>0</v>
      </c>
      <c r="K68" s="142"/>
      <c r="L68" s="146"/>
    </row>
    <row r="69" spans="2:12" s="10" customFormat="1" ht="19.9" customHeight="1">
      <c r="B69" s="141"/>
      <c r="C69" s="142"/>
      <c r="D69" s="143" t="s">
        <v>127</v>
      </c>
      <c r="E69" s="144"/>
      <c r="F69" s="144"/>
      <c r="G69" s="144"/>
      <c r="H69" s="144"/>
      <c r="I69" s="144"/>
      <c r="J69" s="145">
        <f>J254</f>
        <v>0</v>
      </c>
      <c r="K69" s="142"/>
      <c r="L69" s="146"/>
    </row>
    <row r="70" spans="2:12" s="10" customFormat="1" ht="19.9" customHeight="1">
      <c r="B70" s="141"/>
      <c r="C70" s="142"/>
      <c r="D70" s="143" t="s">
        <v>128</v>
      </c>
      <c r="E70" s="144"/>
      <c r="F70" s="144"/>
      <c r="G70" s="144"/>
      <c r="H70" s="144"/>
      <c r="I70" s="144"/>
      <c r="J70" s="145">
        <f>J284</f>
        <v>0</v>
      </c>
      <c r="K70" s="142"/>
      <c r="L70" s="146"/>
    </row>
    <row r="71" spans="2:12" s="10" customFormat="1" ht="19.9" customHeight="1">
      <c r="B71" s="141"/>
      <c r="C71" s="142"/>
      <c r="D71" s="143" t="s">
        <v>807</v>
      </c>
      <c r="E71" s="144"/>
      <c r="F71" s="144"/>
      <c r="G71" s="144"/>
      <c r="H71" s="144"/>
      <c r="I71" s="144"/>
      <c r="J71" s="145">
        <f>J294</f>
        <v>0</v>
      </c>
      <c r="K71" s="142"/>
      <c r="L71" s="146"/>
    </row>
    <row r="72" spans="2:12" s="10" customFormat="1" ht="19.9" customHeight="1">
      <c r="B72" s="141"/>
      <c r="C72" s="142"/>
      <c r="D72" s="143" t="s">
        <v>129</v>
      </c>
      <c r="E72" s="144"/>
      <c r="F72" s="144"/>
      <c r="G72" s="144"/>
      <c r="H72" s="144"/>
      <c r="I72" s="144"/>
      <c r="J72" s="145">
        <f>J300</f>
        <v>0</v>
      </c>
      <c r="K72" s="142"/>
      <c r="L72" s="146"/>
    </row>
    <row r="73" spans="2:12" s="10" customFormat="1" ht="19.9" customHeight="1">
      <c r="B73" s="141"/>
      <c r="C73" s="142"/>
      <c r="D73" s="143" t="s">
        <v>130</v>
      </c>
      <c r="E73" s="144"/>
      <c r="F73" s="144"/>
      <c r="G73" s="144"/>
      <c r="H73" s="144"/>
      <c r="I73" s="144"/>
      <c r="J73" s="145">
        <f>J318</f>
        <v>0</v>
      </c>
      <c r="K73" s="142"/>
      <c r="L73" s="146"/>
    </row>
    <row r="74" spans="2:12" s="10" customFormat="1" ht="19.9" customHeight="1">
      <c r="B74" s="141"/>
      <c r="C74" s="142"/>
      <c r="D74" s="143" t="s">
        <v>131</v>
      </c>
      <c r="E74" s="144"/>
      <c r="F74" s="144"/>
      <c r="G74" s="144"/>
      <c r="H74" s="144"/>
      <c r="I74" s="144"/>
      <c r="J74" s="145">
        <f>J326</f>
        <v>0</v>
      </c>
      <c r="K74" s="142"/>
      <c r="L74" s="146"/>
    </row>
    <row r="75" spans="2:12" s="10" customFormat="1" ht="19.9" customHeight="1">
      <c r="B75" s="141"/>
      <c r="C75" s="142"/>
      <c r="D75" s="143" t="s">
        <v>132</v>
      </c>
      <c r="E75" s="144"/>
      <c r="F75" s="144"/>
      <c r="G75" s="144"/>
      <c r="H75" s="144"/>
      <c r="I75" s="144"/>
      <c r="J75" s="145">
        <f>J340</f>
        <v>0</v>
      </c>
      <c r="K75" s="142"/>
      <c r="L75" s="146"/>
    </row>
    <row r="76" spans="2:12" s="10" customFormat="1" ht="19.9" customHeight="1">
      <c r="B76" s="141"/>
      <c r="C76" s="142"/>
      <c r="D76" s="143" t="s">
        <v>133</v>
      </c>
      <c r="E76" s="144"/>
      <c r="F76" s="144"/>
      <c r="G76" s="144"/>
      <c r="H76" s="144"/>
      <c r="I76" s="144"/>
      <c r="J76" s="145">
        <f>J347</f>
        <v>0</v>
      </c>
      <c r="K76" s="142"/>
      <c r="L76" s="146"/>
    </row>
    <row r="77" spans="2:12" s="10" customFormat="1" ht="19.9" customHeight="1">
      <c r="B77" s="141"/>
      <c r="C77" s="142"/>
      <c r="D77" s="143" t="s">
        <v>134</v>
      </c>
      <c r="E77" s="144"/>
      <c r="F77" s="144"/>
      <c r="G77" s="144"/>
      <c r="H77" s="144"/>
      <c r="I77" s="144"/>
      <c r="J77" s="145">
        <f>J368</f>
        <v>0</v>
      </c>
      <c r="K77" s="142"/>
      <c r="L77" s="146"/>
    </row>
    <row r="78" spans="2:12" s="10" customFormat="1" ht="19.9" customHeight="1">
      <c r="B78" s="141"/>
      <c r="C78" s="142"/>
      <c r="D78" s="143" t="s">
        <v>135</v>
      </c>
      <c r="E78" s="144"/>
      <c r="F78" s="144"/>
      <c r="G78" s="144"/>
      <c r="H78" s="144"/>
      <c r="I78" s="144"/>
      <c r="J78" s="145">
        <f>J378</f>
        <v>0</v>
      </c>
      <c r="K78" s="142"/>
      <c r="L78" s="146"/>
    </row>
    <row r="79" spans="2:12" s="9" customFormat="1" ht="24.95" customHeight="1">
      <c r="B79" s="135"/>
      <c r="C79" s="136"/>
      <c r="D79" s="137" t="s">
        <v>136</v>
      </c>
      <c r="E79" s="138"/>
      <c r="F79" s="138"/>
      <c r="G79" s="138"/>
      <c r="H79" s="138"/>
      <c r="I79" s="138"/>
      <c r="J79" s="139">
        <f>J384</f>
        <v>0</v>
      </c>
      <c r="K79" s="136"/>
      <c r="L79" s="140"/>
    </row>
    <row r="80" spans="2:12" s="10" customFormat="1" ht="19.9" customHeight="1">
      <c r="B80" s="141"/>
      <c r="C80" s="142"/>
      <c r="D80" s="143" t="s">
        <v>137</v>
      </c>
      <c r="E80" s="144"/>
      <c r="F80" s="144"/>
      <c r="G80" s="144"/>
      <c r="H80" s="144"/>
      <c r="I80" s="144"/>
      <c r="J80" s="145">
        <f>J385</f>
        <v>0</v>
      </c>
      <c r="K80" s="142"/>
      <c r="L80" s="146"/>
    </row>
    <row r="81" spans="1:31" s="2" customFormat="1" ht="21.7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6.95" customHeight="1">
      <c r="A82" s="35"/>
      <c r="B82" s="48"/>
      <c r="C82" s="49"/>
      <c r="D82" s="49"/>
      <c r="E82" s="49"/>
      <c r="F82" s="49"/>
      <c r="G82" s="49"/>
      <c r="H82" s="49"/>
      <c r="I82" s="49"/>
      <c r="J82" s="49"/>
      <c r="K82" s="49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6" spans="1:31" s="2" customFormat="1" ht="6.95" customHeight="1">
      <c r="A86" s="35"/>
      <c r="B86" s="50"/>
      <c r="C86" s="51"/>
      <c r="D86" s="51"/>
      <c r="E86" s="51"/>
      <c r="F86" s="51"/>
      <c r="G86" s="51"/>
      <c r="H86" s="51"/>
      <c r="I86" s="51"/>
      <c r="J86" s="51"/>
      <c r="K86" s="51"/>
      <c r="L86" s="10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24.95" customHeight="1">
      <c r="A87" s="35"/>
      <c r="B87" s="36"/>
      <c r="C87" s="24" t="s">
        <v>138</v>
      </c>
      <c r="D87" s="37"/>
      <c r="E87" s="37"/>
      <c r="F87" s="37"/>
      <c r="G87" s="37"/>
      <c r="H87" s="37"/>
      <c r="I87" s="37"/>
      <c r="J87" s="37"/>
      <c r="K87" s="37"/>
      <c r="L87" s="10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10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16</v>
      </c>
      <c r="D89" s="37"/>
      <c r="E89" s="37"/>
      <c r="F89" s="37"/>
      <c r="G89" s="37"/>
      <c r="H89" s="37"/>
      <c r="I89" s="37"/>
      <c r="J89" s="37"/>
      <c r="K89" s="37"/>
      <c r="L89" s="107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6.5" customHeight="1">
      <c r="A90" s="35"/>
      <c r="B90" s="36"/>
      <c r="C90" s="37"/>
      <c r="D90" s="37"/>
      <c r="E90" s="363" t="str">
        <f>E7</f>
        <v>Rekonstrukce hygienických prostor ISŠT, Benešov, Černoleská 1997</v>
      </c>
      <c r="F90" s="364"/>
      <c r="G90" s="364"/>
      <c r="H90" s="364"/>
      <c r="I90" s="37"/>
      <c r="J90" s="37"/>
      <c r="K90" s="37"/>
      <c r="L90" s="107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112</v>
      </c>
      <c r="D91" s="37"/>
      <c r="E91" s="37"/>
      <c r="F91" s="37"/>
      <c r="G91" s="37"/>
      <c r="H91" s="37"/>
      <c r="I91" s="37"/>
      <c r="J91" s="37"/>
      <c r="K91" s="37"/>
      <c r="L91" s="107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6.5" customHeight="1">
      <c r="A92" s="35"/>
      <c r="B92" s="36"/>
      <c r="C92" s="37"/>
      <c r="D92" s="37"/>
      <c r="E92" s="320" t="str">
        <f>E9</f>
        <v>08 - 5.NP - č. 529 - Koupelna typ B</v>
      </c>
      <c r="F92" s="365"/>
      <c r="G92" s="365"/>
      <c r="H92" s="365"/>
      <c r="I92" s="37"/>
      <c r="J92" s="37"/>
      <c r="K92" s="37"/>
      <c r="L92" s="107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6.9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107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2" customHeight="1">
      <c r="A94" s="35"/>
      <c r="B94" s="36"/>
      <c r="C94" s="30" t="s">
        <v>21</v>
      </c>
      <c r="D94" s="37"/>
      <c r="E94" s="37"/>
      <c r="F94" s="28" t="str">
        <f>F12</f>
        <v>Benešov, Černoleská 1997</v>
      </c>
      <c r="G94" s="37"/>
      <c r="H94" s="37"/>
      <c r="I94" s="30" t="s">
        <v>23</v>
      </c>
      <c r="J94" s="60" t="str">
        <f>IF(J12="","",J12)</f>
        <v>28. 6. 2024</v>
      </c>
      <c r="K94" s="37"/>
      <c r="L94" s="107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6.9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107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5.7" customHeight="1">
      <c r="A96" s="35"/>
      <c r="B96" s="36"/>
      <c r="C96" s="30" t="s">
        <v>25</v>
      </c>
      <c r="D96" s="37"/>
      <c r="E96" s="37"/>
      <c r="F96" s="28" t="str">
        <f>E15</f>
        <v>Integrovaná střední škola technická</v>
      </c>
      <c r="G96" s="37"/>
      <c r="H96" s="37"/>
      <c r="I96" s="30" t="s">
        <v>32</v>
      </c>
      <c r="J96" s="33" t="str">
        <f>E21</f>
        <v>Ing. arch. Ondřej Lovíšek</v>
      </c>
      <c r="K96" s="37"/>
      <c r="L96" s="107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5.2" customHeight="1">
      <c r="A97" s="35"/>
      <c r="B97" s="36"/>
      <c r="C97" s="30" t="s">
        <v>30</v>
      </c>
      <c r="D97" s="37"/>
      <c r="E97" s="37"/>
      <c r="F97" s="28" t="str">
        <f>IF(E18="","",E18)</f>
        <v>Vyplň údaj</v>
      </c>
      <c r="G97" s="37"/>
      <c r="H97" s="37"/>
      <c r="I97" s="30" t="s">
        <v>35</v>
      </c>
      <c r="J97" s="33" t="str">
        <f>E24</f>
        <v xml:space="preserve"> </v>
      </c>
      <c r="K97" s="37"/>
      <c r="L97" s="107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31" s="2" customFormat="1" ht="10.35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107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11" customFormat="1" ht="29.25" customHeight="1">
      <c r="A99" s="147"/>
      <c r="B99" s="148"/>
      <c r="C99" s="149" t="s">
        <v>139</v>
      </c>
      <c r="D99" s="150" t="s">
        <v>58</v>
      </c>
      <c r="E99" s="150" t="s">
        <v>54</v>
      </c>
      <c r="F99" s="150" t="s">
        <v>55</v>
      </c>
      <c r="G99" s="150" t="s">
        <v>140</v>
      </c>
      <c r="H99" s="150" t="s">
        <v>141</v>
      </c>
      <c r="I99" s="150" t="s">
        <v>142</v>
      </c>
      <c r="J99" s="150" t="s">
        <v>116</v>
      </c>
      <c r="K99" s="151" t="s">
        <v>143</v>
      </c>
      <c r="L99" s="152"/>
      <c r="M99" s="69" t="s">
        <v>19</v>
      </c>
      <c r="N99" s="70" t="s">
        <v>43</v>
      </c>
      <c r="O99" s="70" t="s">
        <v>144</v>
      </c>
      <c r="P99" s="70" t="s">
        <v>145</v>
      </c>
      <c r="Q99" s="70" t="s">
        <v>146</v>
      </c>
      <c r="R99" s="70" t="s">
        <v>147</v>
      </c>
      <c r="S99" s="70" t="s">
        <v>148</v>
      </c>
      <c r="T99" s="71" t="s">
        <v>149</v>
      </c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</row>
    <row r="100" spans="1:63" s="2" customFormat="1" ht="22.9" customHeight="1">
      <c r="A100" s="35"/>
      <c r="B100" s="36"/>
      <c r="C100" s="76" t="s">
        <v>150</v>
      </c>
      <c r="D100" s="37"/>
      <c r="E100" s="37"/>
      <c r="F100" s="37"/>
      <c r="G100" s="37"/>
      <c r="H100" s="37"/>
      <c r="I100" s="37"/>
      <c r="J100" s="153">
        <f>BK100</f>
        <v>0</v>
      </c>
      <c r="K100" s="37"/>
      <c r="L100" s="40"/>
      <c r="M100" s="72"/>
      <c r="N100" s="154"/>
      <c r="O100" s="73"/>
      <c r="P100" s="155">
        <f>P101+P171+P384</f>
        <v>0</v>
      </c>
      <c r="Q100" s="73"/>
      <c r="R100" s="155">
        <f>R101+R171+R384</f>
        <v>1.4276264886</v>
      </c>
      <c r="S100" s="73"/>
      <c r="T100" s="156">
        <f>T101+T171+T384</f>
        <v>2.4100949999999997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8" t="s">
        <v>72</v>
      </c>
      <c r="AU100" s="18" t="s">
        <v>117</v>
      </c>
      <c r="BK100" s="157">
        <f>BK101+BK171+BK384</f>
        <v>0</v>
      </c>
    </row>
    <row r="101" spans="2:63" s="12" customFormat="1" ht="25.9" customHeight="1">
      <c r="B101" s="158"/>
      <c r="C101" s="159"/>
      <c r="D101" s="160" t="s">
        <v>72</v>
      </c>
      <c r="E101" s="161" t="s">
        <v>151</v>
      </c>
      <c r="F101" s="161" t="s">
        <v>152</v>
      </c>
      <c r="G101" s="159"/>
      <c r="H101" s="159"/>
      <c r="I101" s="162"/>
      <c r="J101" s="163">
        <f>BK101</f>
        <v>0</v>
      </c>
      <c r="K101" s="159"/>
      <c r="L101" s="164"/>
      <c r="M101" s="165"/>
      <c r="N101" s="166"/>
      <c r="O101" s="166"/>
      <c r="P101" s="167">
        <f>P102+P122+P158</f>
        <v>0</v>
      </c>
      <c r="Q101" s="166"/>
      <c r="R101" s="167">
        <f>R102+R122+R158</f>
        <v>0.40355097000000006</v>
      </c>
      <c r="S101" s="166"/>
      <c r="T101" s="168">
        <f>T102+T122+T158</f>
        <v>2.267517</v>
      </c>
      <c r="AR101" s="169" t="s">
        <v>81</v>
      </c>
      <c r="AT101" s="170" t="s">
        <v>72</v>
      </c>
      <c r="AU101" s="170" t="s">
        <v>73</v>
      </c>
      <c r="AY101" s="169" t="s">
        <v>153</v>
      </c>
      <c r="BK101" s="171">
        <f>BK102+BK122+BK158</f>
        <v>0</v>
      </c>
    </row>
    <row r="102" spans="2:63" s="12" customFormat="1" ht="22.9" customHeight="1">
      <c r="B102" s="158"/>
      <c r="C102" s="159"/>
      <c r="D102" s="160" t="s">
        <v>72</v>
      </c>
      <c r="E102" s="172" t="s">
        <v>154</v>
      </c>
      <c r="F102" s="172" t="s">
        <v>155</v>
      </c>
      <c r="G102" s="159"/>
      <c r="H102" s="159"/>
      <c r="I102" s="162"/>
      <c r="J102" s="173">
        <f>BK102</f>
        <v>0</v>
      </c>
      <c r="K102" s="159"/>
      <c r="L102" s="164"/>
      <c r="M102" s="165"/>
      <c r="N102" s="166"/>
      <c r="O102" s="166"/>
      <c r="P102" s="167">
        <f>SUM(P103:P121)</f>
        <v>0</v>
      </c>
      <c r="Q102" s="166"/>
      <c r="R102" s="167">
        <f>SUM(R103:R121)</f>
        <v>0.40303176000000007</v>
      </c>
      <c r="S102" s="166"/>
      <c r="T102" s="168">
        <f>SUM(T103:T121)</f>
        <v>0</v>
      </c>
      <c r="AR102" s="169" t="s">
        <v>81</v>
      </c>
      <c r="AT102" s="170" t="s">
        <v>72</v>
      </c>
      <c r="AU102" s="170" t="s">
        <v>81</v>
      </c>
      <c r="AY102" s="169" t="s">
        <v>153</v>
      </c>
      <c r="BK102" s="171">
        <f>SUM(BK103:BK121)</f>
        <v>0</v>
      </c>
    </row>
    <row r="103" spans="1:65" s="2" customFormat="1" ht="21.75" customHeight="1">
      <c r="A103" s="35"/>
      <c r="B103" s="36"/>
      <c r="C103" s="174" t="s">
        <v>81</v>
      </c>
      <c r="D103" s="174" t="s">
        <v>156</v>
      </c>
      <c r="E103" s="175" t="s">
        <v>157</v>
      </c>
      <c r="F103" s="176" t="s">
        <v>158</v>
      </c>
      <c r="G103" s="177" t="s">
        <v>159</v>
      </c>
      <c r="H103" s="178">
        <v>3</v>
      </c>
      <c r="I103" s="179"/>
      <c r="J103" s="180">
        <f>ROUND(I103*H103,2)</f>
        <v>0</v>
      </c>
      <c r="K103" s="176" t="s">
        <v>160</v>
      </c>
      <c r="L103" s="40"/>
      <c r="M103" s="181" t="s">
        <v>19</v>
      </c>
      <c r="N103" s="182" t="s">
        <v>44</v>
      </c>
      <c r="O103" s="65"/>
      <c r="P103" s="183">
        <f>O103*H103</f>
        <v>0</v>
      </c>
      <c r="Q103" s="183">
        <v>0.056</v>
      </c>
      <c r="R103" s="183">
        <f>Q103*H103</f>
        <v>0.168</v>
      </c>
      <c r="S103" s="183">
        <v>0</v>
      </c>
      <c r="T103" s="184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5" t="s">
        <v>161</v>
      </c>
      <c r="AT103" s="185" t="s">
        <v>156</v>
      </c>
      <c r="AU103" s="185" t="s">
        <v>83</v>
      </c>
      <c r="AY103" s="18" t="s">
        <v>153</v>
      </c>
      <c r="BE103" s="186">
        <f>IF(N103="základní",J103,0)</f>
        <v>0</v>
      </c>
      <c r="BF103" s="186">
        <f>IF(N103="snížená",J103,0)</f>
        <v>0</v>
      </c>
      <c r="BG103" s="186">
        <f>IF(N103="zákl. přenesená",J103,0)</f>
        <v>0</v>
      </c>
      <c r="BH103" s="186">
        <f>IF(N103="sníž. přenesená",J103,0)</f>
        <v>0</v>
      </c>
      <c r="BI103" s="186">
        <f>IF(N103="nulová",J103,0)</f>
        <v>0</v>
      </c>
      <c r="BJ103" s="18" t="s">
        <v>81</v>
      </c>
      <c r="BK103" s="186">
        <f>ROUND(I103*H103,2)</f>
        <v>0</v>
      </c>
      <c r="BL103" s="18" t="s">
        <v>161</v>
      </c>
      <c r="BM103" s="185" t="s">
        <v>808</v>
      </c>
    </row>
    <row r="104" spans="1:47" s="2" customFormat="1" ht="11.25">
      <c r="A104" s="35"/>
      <c r="B104" s="36"/>
      <c r="C104" s="37"/>
      <c r="D104" s="187" t="s">
        <v>163</v>
      </c>
      <c r="E104" s="37"/>
      <c r="F104" s="188" t="s">
        <v>164</v>
      </c>
      <c r="G104" s="37"/>
      <c r="H104" s="37"/>
      <c r="I104" s="189"/>
      <c r="J104" s="37"/>
      <c r="K104" s="37"/>
      <c r="L104" s="40"/>
      <c r="M104" s="190"/>
      <c r="N104" s="191"/>
      <c r="O104" s="65"/>
      <c r="P104" s="65"/>
      <c r="Q104" s="65"/>
      <c r="R104" s="65"/>
      <c r="S104" s="65"/>
      <c r="T104" s="6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163</v>
      </c>
      <c r="AU104" s="18" t="s">
        <v>83</v>
      </c>
    </row>
    <row r="105" spans="2:51" s="13" customFormat="1" ht="11.25">
      <c r="B105" s="192"/>
      <c r="C105" s="193"/>
      <c r="D105" s="194" t="s">
        <v>165</v>
      </c>
      <c r="E105" s="195" t="s">
        <v>19</v>
      </c>
      <c r="F105" s="196" t="s">
        <v>166</v>
      </c>
      <c r="G105" s="193"/>
      <c r="H105" s="197">
        <v>3</v>
      </c>
      <c r="I105" s="198"/>
      <c r="J105" s="193"/>
      <c r="K105" s="193"/>
      <c r="L105" s="199"/>
      <c r="M105" s="200"/>
      <c r="N105" s="201"/>
      <c r="O105" s="201"/>
      <c r="P105" s="201"/>
      <c r="Q105" s="201"/>
      <c r="R105" s="201"/>
      <c r="S105" s="201"/>
      <c r="T105" s="202"/>
      <c r="AT105" s="203" t="s">
        <v>165</v>
      </c>
      <c r="AU105" s="203" t="s">
        <v>83</v>
      </c>
      <c r="AV105" s="13" t="s">
        <v>83</v>
      </c>
      <c r="AW105" s="13" t="s">
        <v>34</v>
      </c>
      <c r="AX105" s="13" t="s">
        <v>81</v>
      </c>
      <c r="AY105" s="203" t="s">
        <v>153</v>
      </c>
    </row>
    <row r="106" spans="1:65" s="2" customFormat="1" ht="24.2" customHeight="1">
      <c r="A106" s="35"/>
      <c r="B106" s="36"/>
      <c r="C106" s="174" t="s">
        <v>83</v>
      </c>
      <c r="D106" s="174" t="s">
        <v>156</v>
      </c>
      <c r="E106" s="175" t="s">
        <v>167</v>
      </c>
      <c r="F106" s="176" t="s">
        <v>168</v>
      </c>
      <c r="G106" s="177" t="s">
        <v>159</v>
      </c>
      <c r="H106" s="178">
        <v>3.377</v>
      </c>
      <c r="I106" s="179"/>
      <c r="J106" s="180">
        <f>ROUND(I106*H106,2)</f>
        <v>0</v>
      </c>
      <c r="K106" s="176" t="s">
        <v>160</v>
      </c>
      <c r="L106" s="40"/>
      <c r="M106" s="181" t="s">
        <v>19</v>
      </c>
      <c r="N106" s="182" t="s">
        <v>44</v>
      </c>
      <c r="O106" s="65"/>
      <c r="P106" s="183">
        <f>O106*H106</f>
        <v>0</v>
      </c>
      <c r="Q106" s="183">
        <v>0.00026</v>
      </c>
      <c r="R106" s="183">
        <f>Q106*H106</f>
        <v>0.0008780199999999999</v>
      </c>
      <c r="S106" s="183">
        <v>0</v>
      </c>
      <c r="T106" s="184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5" t="s">
        <v>161</v>
      </c>
      <c r="AT106" s="185" t="s">
        <v>156</v>
      </c>
      <c r="AU106" s="185" t="s">
        <v>83</v>
      </c>
      <c r="AY106" s="18" t="s">
        <v>153</v>
      </c>
      <c r="BE106" s="186">
        <f>IF(N106="základní",J106,0)</f>
        <v>0</v>
      </c>
      <c r="BF106" s="186">
        <f>IF(N106="snížená",J106,0)</f>
        <v>0</v>
      </c>
      <c r="BG106" s="186">
        <f>IF(N106="zákl. přenesená",J106,0)</f>
        <v>0</v>
      </c>
      <c r="BH106" s="186">
        <f>IF(N106="sníž. přenesená",J106,0)</f>
        <v>0</v>
      </c>
      <c r="BI106" s="186">
        <f>IF(N106="nulová",J106,0)</f>
        <v>0</v>
      </c>
      <c r="BJ106" s="18" t="s">
        <v>81</v>
      </c>
      <c r="BK106" s="186">
        <f>ROUND(I106*H106,2)</f>
        <v>0</v>
      </c>
      <c r="BL106" s="18" t="s">
        <v>161</v>
      </c>
      <c r="BM106" s="185" t="s">
        <v>809</v>
      </c>
    </row>
    <row r="107" spans="1:47" s="2" customFormat="1" ht="11.25">
      <c r="A107" s="35"/>
      <c r="B107" s="36"/>
      <c r="C107" s="37"/>
      <c r="D107" s="187" t="s">
        <v>163</v>
      </c>
      <c r="E107" s="37"/>
      <c r="F107" s="188" t="s">
        <v>170</v>
      </c>
      <c r="G107" s="37"/>
      <c r="H107" s="37"/>
      <c r="I107" s="189"/>
      <c r="J107" s="37"/>
      <c r="K107" s="37"/>
      <c r="L107" s="40"/>
      <c r="M107" s="190"/>
      <c r="N107" s="191"/>
      <c r="O107" s="65"/>
      <c r="P107" s="65"/>
      <c r="Q107" s="65"/>
      <c r="R107" s="65"/>
      <c r="S107" s="65"/>
      <c r="T107" s="66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163</v>
      </c>
      <c r="AU107" s="18" t="s">
        <v>83</v>
      </c>
    </row>
    <row r="108" spans="2:51" s="13" customFormat="1" ht="11.25">
      <c r="B108" s="192"/>
      <c r="C108" s="193"/>
      <c r="D108" s="194" t="s">
        <v>165</v>
      </c>
      <c r="E108" s="195" t="s">
        <v>19</v>
      </c>
      <c r="F108" s="196" t="s">
        <v>810</v>
      </c>
      <c r="G108" s="193"/>
      <c r="H108" s="197">
        <v>1.164</v>
      </c>
      <c r="I108" s="198"/>
      <c r="J108" s="193"/>
      <c r="K108" s="193"/>
      <c r="L108" s="199"/>
      <c r="M108" s="200"/>
      <c r="N108" s="201"/>
      <c r="O108" s="201"/>
      <c r="P108" s="201"/>
      <c r="Q108" s="201"/>
      <c r="R108" s="201"/>
      <c r="S108" s="201"/>
      <c r="T108" s="202"/>
      <c r="AT108" s="203" t="s">
        <v>165</v>
      </c>
      <c r="AU108" s="203" t="s">
        <v>83</v>
      </c>
      <c r="AV108" s="13" t="s">
        <v>83</v>
      </c>
      <c r="AW108" s="13" t="s">
        <v>34</v>
      </c>
      <c r="AX108" s="13" t="s">
        <v>73</v>
      </c>
      <c r="AY108" s="203" t="s">
        <v>153</v>
      </c>
    </row>
    <row r="109" spans="2:51" s="13" customFormat="1" ht="11.25">
      <c r="B109" s="192"/>
      <c r="C109" s="193"/>
      <c r="D109" s="194" t="s">
        <v>165</v>
      </c>
      <c r="E109" s="195" t="s">
        <v>19</v>
      </c>
      <c r="F109" s="196" t="s">
        <v>811</v>
      </c>
      <c r="G109" s="193"/>
      <c r="H109" s="197">
        <v>1.278</v>
      </c>
      <c r="I109" s="198"/>
      <c r="J109" s="193"/>
      <c r="K109" s="193"/>
      <c r="L109" s="199"/>
      <c r="M109" s="200"/>
      <c r="N109" s="201"/>
      <c r="O109" s="201"/>
      <c r="P109" s="201"/>
      <c r="Q109" s="201"/>
      <c r="R109" s="201"/>
      <c r="S109" s="201"/>
      <c r="T109" s="202"/>
      <c r="AT109" s="203" t="s">
        <v>165</v>
      </c>
      <c r="AU109" s="203" t="s">
        <v>83</v>
      </c>
      <c r="AV109" s="13" t="s">
        <v>83</v>
      </c>
      <c r="AW109" s="13" t="s">
        <v>34</v>
      </c>
      <c r="AX109" s="13" t="s">
        <v>73</v>
      </c>
      <c r="AY109" s="203" t="s">
        <v>153</v>
      </c>
    </row>
    <row r="110" spans="2:51" s="13" customFormat="1" ht="11.25">
      <c r="B110" s="192"/>
      <c r="C110" s="193"/>
      <c r="D110" s="194" t="s">
        <v>165</v>
      </c>
      <c r="E110" s="195" t="s">
        <v>19</v>
      </c>
      <c r="F110" s="196" t="s">
        <v>812</v>
      </c>
      <c r="G110" s="193"/>
      <c r="H110" s="197">
        <v>0.935</v>
      </c>
      <c r="I110" s="198"/>
      <c r="J110" s="193"/>
      <c r="K110" s="193"/>
      <c r="L110" s="199"/>
      <c r="M110" s="200"/>
      <c r="N110" s="201"/>
      <c r="O110" s="201"/>
      <c r="P110" s="201"/>
      <c r="Q110" s="201"/>
      <c r="R110" s="201"/>
      <c r="S110" s="201"/>
      <c r="T110" s="202"/>
      <c r="AT110" s="203" t="s">
        <v>165</v>
      </c>
      <c r="AU110" s="203" t="s">
        <v>83</v>
      </c>
      <c r="AV110" s="13" t="s">
        <v>83</v>
      </c>
      <c r="AW110" s="13" t="s">
        <v>34</v>
      </c>
      <c r="AX110" s="13" t="s">
        <v>73</v>
      </c>
      <c r="AY110" s="203" t="s">
        <v>153</v>
      </c>
    </row>
    <row r="111" spans="2:51" s="14" customFormat="1" ht="11.25">
      <c r="B111" s="204"/>
      <c r="C111" s="205"/>
      <c r="D111" s="194" t="s">
        <v>165</v>
      </c>
      <c r="E111" s="206" t="s">
        <v>19</v>
      </c>
      <c r="F111" s="207" t="s">
        <v>184</v>
      </c>
      <c r="G111" s="205"/>
      <c r="H111" s="208">
        <v>3.377</v>
      </c>
      <c r="I111" s="209"/>
      <c r="J111" s="205"/>
      <c r="K111" s="205"/>
      <c r="L111" s="210"/>
      <c r="M111" s="211"/>
      <c r="N111" s="212"/>
      <c r="O111" s="212"/>
      <c r="P111" s="212"/>
      <c r="Q111" s="212"/>
      <c r="R111" s="212"/>
      <c r="S111" s="212"/>
      <c r="T111" s="213"/>
      <c r="AT111" s="214" t="s">
        <v>165</v>
      </c>
      <c r="AU111" s="214" t="s">
        <v>83</v>
      </c>
      <c r="AV111" s="14" t="s">
        <v>161</v>
      </c>
      <c r="AW111" s="14" t="s">
        <v>34</v>
      </c>
      <c r="AX111" s="14" t="s">
        <v>81</v>
      </c>
      <c r="AY111" s="214" t="s">
        <v>153</v>
      </c>
    </row>
    <row r="112" spans="1:65" s="2" customFormat="1" ht="49.15" customHeight="1">
      <c r="A112" s="35"/>
      <c r="B112" s="36"/>
      <c r="C112" s="174" t="s">
        <v>172</v>
      </c>
      <c r="D112" s="174" t="s">
        <v>156</v>
      </c>
      <c r="E112" s="175" t="s">
        <v>173</v>
      </c>
      <c r="F112" s="176" t="s">
        <v>174</v>
      </c>
      <c r="G112" s="177" t="s">
        <v>159</v>
      </c>
      <c r="H112" s="178">
        <v>3.377</v>
      </c>
      <c r="I112" s="179"/>
      <c r="J112" s="180">
        <f>ROUND(I112*H112,2)</f>
        <v>0</v>
      </c>
      <c r="K112" s="176" t="s">
        <v>160</v>
      </c>
      <c r="L112" s="40"/>
      <c r="M112" s="181" t="s">
        <v>19</v>
      </c>
      <c r="N112" s="182" t="s">
        <v>44</v>
      </c>
      <c r="O112" s="65"/>
      <c r="P112" s="183">
        <f>O112*H112</f>
        <v>0</v>
      </c>
      <c r="Q112" s="183">
        <v>0.01838</v>
      </c>
      <c r="R112" s="183">
        <f>Q112*H112</f>
        <v>0.06206926</v>
      </c>
      <c r="S112" s="183">
        <v>0</v>
      </c>
      <c r="T112" s="184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85" t="s">
        <v>161</v>
      </c>
      <c r="AT112" s="185" t="s">
        <v>156</v>
      </c>
      <c r="AU112" s="185" t="s">
        <v>83</v>
      </c>
      <c r="AY112" s="18" t="s">
        <v>153</v>
      </c>
      <c r="BE112" s="186">
        <f>IF(N112="základní",J112,0)</f>
        <v>0</v>
      </c>
      <c r="BF112" s="186">
        <f>IF(N112="snížená",J112,0)</f>
        <v>0</v>
      </c>
      <c r="BG112" s="186">
        <f>IF(N112="zákl. přenesená",J112,0)</f>
        <v>0</v>
      </c>
      <c r="BH112" s="186">
        <f>IF(N112="sníž. přenesená",J112,0)</f>
        <v>0</v>
      </c>
      <c r="BI112" s="186">
        <f>IF(N112="nulová",J112,0)</f>
        <v>0</v>
      </c>
      <c r="BJ112" s="18" t="s">
        <v>81</v>
      </c>
      <c r="BK112" s="186">
        <f>ROUND(I112*H112,2)</f>
        <v>0</v>
      </c>
      <c r="BL112" s="18" t="s">
        <v>161</v>
      </c>
      <c r="BM112" s="185" t="s">
        <v>813</v>
      </c>
    </row>
    <row r="113" spans="1:47" s="2" customFormat="1" ht="11.25">
      <c r="A113" s="35"/>
      <c r="B113" s="36"/>
      <c r="C113" s="37"/>
      <c r="D113" s="187" t="s">
        <v>163</v>
      </c>
      <c r="E113" s="37"/>
      <c r="F113" s="188" t="s">
        <v>176</v>
      </c>
      <c r="G113" s="37"/>
      <c r="H113" s="37"/>
      <c r="I113" s="189"/>
      <c r="J113" s="37"/>
      <c r="K113" s="37"/>
      <c r="L113" s="40"/>
      <c r="M113" s="190"/>
      <c r="N113" s="191"/>
      <c r="O113" s="65"/>
      <c r="P113" s="65"/>
      <c r="Q113" s="65"/>
      <c r="R113" s="65"/>
      <c r="S113" s="65"/>
      <c r="T113" s="66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T113" s="18" t="s">
        <v>163</v>
      </c>
      <c r="AU113" s="18" t="s">
        <v>83</v>
      </c>
    </row>
    <row r="114" spans="1:65" s="2" customFormat="1" ht="24.2" customHeight="1">
      <c r="A114" s="35"/>
      <c r="B114" s="36"/>
      <c r="C114" s="174" t="s">
        <v>161</v>
      </c>
      <c r="D114" s="174" t="s">
        <v>156</v>
      </c>
      <c r="E114" s="175" t="s">
        <v>177</v>
      </c>
      <c r="F114" s="176" t="s">
        <v>178</v>
      </c>
      <c r="G114" s="177" t="s">
        <v>159</v>
      </c>
      <c r="H114" s="178">
        <v>9.232</v>
      </c>
      <c r="I114" s="179"/>
      <c r="J114" s="180">
        <f>ROUND(I114*H114,2)</f>
        <v>0</v>
      </c>
      <c r="K114" s="176" t="s">
        <v>160</v>
      </c>
      <c r="L114" s="40"/>
      <c r="M114" s="181" t="s">
        <v>19</v>
      </c>
      <c r="N114" s="182" t="s">
        <v>44</v>
      </c>
      <c r="O114" s="65"/>
      <c r="P114" s="183">
        <f>O114*H114</f>
        <v>0</v>
      </c>
      <c r="Q114" s="183">
        <v>0.00026</v>
      </c>
      <c r="R114" s="183">
        <f>Q114*H114</f>
        <v>0.0024003199999999996</v>
      </c>
      <c r="S114" s="183">
        <v>0</v>
      </c>
      <c r="T114" s="184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85" t="s">
        <v>161</v>
      </c>
      <c r="AT114" s="185" t="s">
        <v>156</v>
      </c>
      <c r="AU114" s="185" t="s">
        <v>83</v>
      </c>
      <c r="AY114" s="18" t="s">
        <v>153</v>
      </c>
      <c r="BE114" s="186">
        <f>IF(N114="základní",J114,0)</f>
        <v>0</v>
      </c>
      <c r="BF114" s="186">
        <f>IF(N114="snížená",J114,0)</f>
        <v>0</v>
      </c>
      <c r="BG114" s="186">
        <f>IF(N114="zákl. přenesená",J114,0)</f>
        <v>0</v>
      </c>
      <c r="BH114" s="186">
        <f>IF(N114="sníž. přenesená",J114,0)</f>
        <v>0</v>
      </c>
      <c r="BI114" s="186">
        <f>IF(N114="nulová",J114,0)</f>
        <v>0</v>
      </c>
      <c r="BJ114" s="18" t="s">
        <v>81</v>
      </c>
      <c r="BK114" s="186">
        <f>ROUND(I114*H114,2)</f>
        <v>0</v>
      </c>
      <c r="BL114" s="18" t="s">
        <v>161</v>
      </c>
      <c r="BM114" s="185" t="s">
        <v>814</v>
      </c>
    </row>
    <row r="115" spans="1:47" s="2" customFormat="1" ht="11.25">
      <c r="A115" s="35"/>
      <c r="B115" s="36"/>
      <c r="C115" s="37"/>
      <c r="D115" s="187" t="s">
        <v>163</v>
      </c>
      <c r="E115" s="37"/>
      <c r="F115" s="188" t="s">
        <v>180</v>
      </c>
      <c r="G115" s="37"/>
      <c r="H115" s="37"/>
      <c r="I115" s="189"/>
      <c r="J115" s="37"/>
      <c r="K115" s="37"/>
      <c r="L115" s="40"/>
      <c r="M115" s="190"/>
      <c r="N115" s="191"/>
      <c r="O115" s="65"/>
      <c r="P115" s="65"/>
      <c r="Q115" s="65"/>
      <c r="R115" s="65"/>
      <c r="S115" s="65"/>
      <c r="T115" s="66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T115" s="18" t="s">
        <v>163</v>
      </c>
      <c r="AU115" s="18" t="s">
        <v>83</v>
      </c>
    </row>
    <row r="116" spans="2:51" s="13" customFormat="1" ht="11.25">
      <c r="B116" s="192"/>
      <c r="C116" s="193"/>
      <c r="D116" s="194" t="s">
        <v>165</v>
      </c>
      <c r="E116" s="195" t="s">
        <v>19</v>
      </c>
      <c r="F116" s="196" t="s">
        <v>815</v>
      </c>
      <c r="G116" s="193"/>
      <c r="H116" s="197">
        <v>3.091</v>
      </c>
      <c r="I116" s="198"/>
      <c r="J116" s="193"/>
      <c r="K116" s="193"/>
      <c r="L116" s="199"/>
      <c r="M116" s="200"/>
      <c r="N116" s="201"/>
      <c r="O116" s="201"/>
      <c r="P116" s="201"/>
      <c r="Q116" s="201"/>
      <c r="R116" s="201"/>
      <c r="S116" s="201"/>
      <c r="T116" s="202"/>
      <c r="AT116" s="203" t="s">
        <v>165</v>
      </c>
      <c r="AU116" s="203" t="s">
        <v>83</v>
      </c>
      <c r="AV116" s="13" t="s">
        <v>83</v>
      </c>
      <c r="AW116" s="13" t="s">
        <v>34</v>
      </c>
      <c r="AX116" s="13" t="s">
        <v>73</v>
      </c>
      <c r="AY116" s="203" t="s">
        <v>153</v>
      </c>
    </row>
    <row r="117" spans="2:51" s="13" customFormat="1" ht="11.25">
      <c r="B117" s="192"/>
      <c r="C117" s="193"/>
      <c r="D117" s="194" t="s">
        <v>165</v>
      </c>
      <c r="E117" s="195" t="s">
        <v>19</v>
      </c>
      <c r="F117" s="196" t="s">
        <v>816</v>
      </c>
      <c r="G117" s="193"/>
      <c r="H117" s="197">
        <v>2.506</v>
      </c>
      <c r="I117" s="198"/>
      <c r="J117" s="193"/>
      <c r="K117" s="193"/>
      <c r="L117" s="199"/>
      <c r="M117" s="200"/>
      <c r="N117" s="201"/>
      <c r="O117" s="201"/>
      <c r="P117" s="201"/>
      <c r="Q117" s="201"/>
      <c r="R117" s="201"/>
      <c r="S117" s="201"/>
      <c r="T117" s="202"/>
      <c r="AT117" s="203" t="s">
        <v>165</v>
      </c>
      <c r="AU117" s="203" t="s">
        <v>83</v>
      </c>
      <c r="AV117" s="13" t="s">
        <v>83</v>
      </c>
      <c r="AW117" s="13" t="s">
        <v>34</v>
      </c>
      <c r="AX117" s="13" t="s">
        <v>73</v>
      </c>
      <c r="AY117" s="203" t="s">
        <v>153</v>
      </c>
    </row>
    <row r="118" spans="2:51" s="13" customFormat="1" ht="11.25">
      <c r="B118" s="192"/>
      <c r="C118" s="193"/>
      <c r="D118" s="194" t="s">
        <v>165</v>
      </c>
      <c r="E118" s="195" t="s">
        <v>19</v>
      </c>
      <c r="F118" s="196" t="s">
        <v>817</v>
      </c>
      <c r="G118" s="193"/>
      <c r="H118" s="197">
        <v>3.635</v>
      </c>
      <c r="I118" s="198"/>
      <c r="J118" s="193"/>
      <c r="K118" s="193"/>
      <c r="L118" s="199"/>
      <c r="M118" s="200"/>
      <c r="N118" s="201"/>
      <c r="O118" s="201"/>
      <c r="P118" s="201"/>
      <c r="Q118" s="201"/>
      <c r="R118" s="201"/>
      <c r="S118" s="201"/>
      <c r="T118" s="202"/>
      <c r="AT118" s="203" t="s">
        <v>165</v>
      </c>
      <c r="AU118" s="203" t="s">
        <v>83</v>
      </c>
      <c r="AV118" s="13" t="s">
        <v>83</v>
      </c>
      <c r="AW118" s="13" t="s">
        <v>34</v>
      </c>
      <c r="AX118" s="13" t="s">
        <v>73</v>
      </c>
      <c r="AY118" s="203" t="s">
        <v>153</v>
      </c>
    </row>
    <row r="119" spans="2:51" s="14" customFormat="1" ht="11.25">
      <c r="B119" s="204"/>
      <c r="C119" s="205"/>
      <c r="D119" s="194" t="s">
        <v>165</v>
      </c>
      <c r="E119" s="206" t="s">
        <v>19</v>
      </c>
      <c r="F119" s="207" t="s">
        <v>184</v>
      </c>
      <c r="G119" s="205"/>
      <c r="H119" s="208">
        <v>9.232</v>
      </c>
      <c r="I119" s="209"/>
      <c r="J119" s="205"/>
      <c r="K119" s="205"/>
      <c r="L119" s="210"/>
      <c r="M119" s="211"/>
      <c r="N119" s="212"/>
      <c r="O119" s="212"/>
      <c r="P119" s="212"/>
      <c r="Q119" s="212"/>
      <c r="R119" s="212"/>
      <c r="S119" s="212"/>
      <c r="T119" s="213"/>
      <c r="AT119" s="214" t="s">
        <v>165</v>
      </c>
      <c r="AU119" s="214" t="s">
        <v>83</v>
      </c>
      <c r="AV119" s="14" t="s">
        <v>161</v>
      </c>
      <c r="AW119" s="14" t="s">
        <v>34</v>
      </c>
      <c r="AX119" s="14" t="s">
        <v>81</v>
      </c>
      <c r="AY119" s="214" t="s">
        <v>153</v>
      </c>
    </row>
    <row r="120" spans="1:65" s="2" customFormat="1" ht="44.25" customHeight="1">
      <c r="A120" s="35"/>
      <c r="B120" s="36"/>
      <c r="C120" s="174" t="s">
        <v>185</v>
      </c>
      <c r="D120" s="174" t="s">
        <v>156</v>
      </c>
      <c r="E120" s="175" t="s">
        <v>186</v>
      </c>
      <c r="F120" s="176" t="s">
        <v>187</v>
      </c>
      <c r="G120" s="177" t="s">
        <v>159</v>
      </c>
      <c r="H120" s="178">
        <v>9.232</v>
      </c>
      <c r="I120" s="179"/>
      <c r="J120" s="180">
        <f>ROUND(I120*H120,2)</f>
        <v>0</v>
      </c>
      <c r="K120" s="176" t="s">
        <v>160</v>
      </c>
      <c r="L120" s="40"/>
      <c r="M120" s="181" t="s">
        <v>19</v>
      </c>
      <c r="N120" s="182" t="s">
        <v>44</v>
      </c>
      <c r="O120" s="65"/>
      <c r="P120" s="183">
        <f>O120*H120</f>
        <v>0</v>
      </c>
      <c r="Q120" s="183">
        <v>0.01838</v>
      </c>
      <c r="R120" s="183">
        <f>Q120*H120</f>
        <v>0.16968416</v>
      </c>
      <c r="S120" s="183">
        <v>0</v>
      </c>
      <c r="T120" s="184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85" t="s">
        <v>161</v>
      </c>
      <c r="AT120" s="185" t="s">
        <v>156</v>
      </c>
      <c r="AU120" s="185" t="s">
        <v>83</v>
      </c>
      <c r="AY120" s="18" t="s">
        <v>153</v>
      </c>
      <c r="BE120" s="186">
        <f>IF(N120="základní",J120,0)</f>
        <v>0</v>
      </c>
      <c r="BF120" s="186">
        <f>IF(N120="snížená",J120,0)</f>
        <v>0</v>
      </c>
      <c r="BG120" s="186">
        <f>IF(N120="zákl. přenesená",J120,0)</f>
        <v>0</v>
      </c>
      <c r="BH120" s="186">
        <f>IF(N120="sníž. přenesená",J120,0)</f>
        <v>0</v>
      </c>
      <c r="BI120" s="186">
        <f>IF(N120="nulová",J120,0)</f>
        <v>0</v>
      </c>
      <c r="BJ120" s="18" t="s">
        <v>81</v>
      </c>
      <c r="BK120" s="186">
        <f>ROUND(I120*H120,2)</f>
        <v>0</v>
      </c>
      <c r="BL120" s="18" t="s">
        <v>161</v>
      </c>
      <c r="BM120" s="185" t="s">
        <v>818</v>
      </c>
    </row>
    <row r="121" spans="1:47" s="2" customFormat="1" ht="11.25">
      <c r="A121" s="35"/>
      <c r="B121" s="36"/>
      <c r="C121" s="37"/>
      <c r="D121" s="187" t="s">
        <v>163</v>
      </c>
      <c r="E121" s="37"/>
      <c r="F121" s="188" t="s">
        <v>189</v>
      </c>
      <c r="G121" s="37"/>
      <c r="H121" s="37"/>
      <c r="I121" s="189"/>
      <c r="J121" s="37"/>
      <c r="K121" s="37"/>
      <c r="L121" s="40"/>
      <c r="M121" s="190"/>
      <c r="N121" s="191"/>
      <c r="O121" s="65"/>
      <c r="P121" s="65"/>
      <c r="Q121" s="65"/>
      <c r="R121" s="65"/>
      <c r="S121" s="65"/>
      <c r="T121" s="66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8" t="s">
        <v>163</v>
      </c>
      <c r="AU121" s="18" t="s">
        <v>83</v>
      </c>
    </row>
    <row r="122" spans="2:63" s="12" customFormat="1" ht="22.9" customHeight="1">
      <c r="B122" s="158"/>
      <c r="C122" s="159"/>
      <c r="D122" s="160" t="s">
        <v>72</v>
      </c>
      <c r="E122" s="172" t="s">
        <v>190</v>
      </c>
      <c r="F122" s="172" t="s">
        <v>191</v>
      </c>
      <c r="G122" s="159"/>
      <c r="H122" s="159"/>
      <c r="I122" s="162"/>
      <c r="J122" s="173">
        <f>BK122</f>
        <v>0</v>
      </c>
      <c r="K122" s="159"/>
      <c r="L122" s="164"/>
      <c r="M122" s="165"/>
      <c r="N122" s="166"/>
      <c r="O122" s="166"/>
      <c r="P122" s="167">
        <f>SUM(P123:P157)</f>
        <v>0</v>
      </c>
      <c r="Q122" s="166"/>
      <c r="R122" s="167">
        <f>SUM(R123:R157)</f>
        <v>0.00051921</v>
      </c>
      <c r="S122" s="166"/>
      <c r="T122" s="168">
        <f>SUM(T123:T157)</f>
        <v>2.267517</v>
      </c>
      <c r="AR122" s="169" t="s">
        <v>81</v>
      </c>
      <c r="AT122" s="170" t="s">
        <v>72</v>
      </c>
      <c r="AU122" s="170" t="s">
        <v>81</v>
      </c>
      <c r="AY122" s="169" t="s">
        <v>153</v>
      </c>
      <c r="BK122" s="171">
        <f>SUM(BK123:BK157)</f>
        <v>0</v>
      </c>
    </row>
    <row r="123" spans="1:65" s="2" customFormat="1" ht="37.9" customHeight="1">
      <c r="A123" s="35"/>
      <c r="B123" s="36"/>
      <c r="C123" s="174" t="s">
        <v>154</v>
      </c>
      <c r="D123" s="174" t="s">
        <v>156</v>
      </c>
      <c r="E123" s="175" t="s">
        <v>192</v>
      </c>
      <c r="F123" s="176" t="s">
        <v>193</v>
      </c>
      <c r="G123" s="177" t="s">
        <v>159</v>
      </c>
      <c r="H123" s="178">
        <v>3.917</v>
      </c>
      <c r="I123" s="179"/>
      <c r="J123" s="180">
        <f>ROUND(I123*H123,2)</f>
        <v>0</v>
      </c>
      <c r="K123" s="176" t="s">
        <v>160</v>
      </c>
      <c r="L123" s="40"/>
      <c r="M123" s="181" t="s">
        <v>19</v>
      </c>
      <c r="N123" s="182" t="s">
        <v>44</v>
      </c>
      <c r="O123" s="65"/>
      <c r="P123" s="183">
        <f>O123*H123</f>
        <v>0</v>
      </c>
      <c r="Q123" s="183">
        <v>0.00013</v>
      </c>
      <c r="R123" s="183">
        <f>Q123*H123</f>
        <v>0.00050921</v>
      </c>
      <c r="S123" s="183">
        <v>0</v>
      </c>
      <c r="T123" s="184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85" t="s">
        <v>161</v>
      </c>
      <c r="AT123" s="185" t="s">
        <v>156</v>
      </c>
      <c r="AU123" s="185" t="s">
        <v>83</v>
      </c>
      <c r="AY123" s="18" t="s">
        <v>153</v>
      </c>
      <c r="BE123" s="186">
        <f>IF(N123="základní",J123,0)</f>
        <v>0</v>
      </c>
      <c r="BF123" s="186">
        <f>IF(N123="snížená",J123,0)</f>
        <v>0</v>
      </c>
      <c r="BG123" s="186">
        <f>IF(N123="zákl. přenesená",J123,0)</f>
        <v>0</v>
      </c>
      <c r="BH123" s="186">
        <f>IF(N123="sníž. přenesená",J123,0)</f>
        <v>0</v>
      </c>
      <c r="BI123" s="186">
        <f>IF(N123="nulová",J123,0)</f>
        <v>0</v>
      </c>
      <c r="BJ123" s="18" t="s">
        <v>81</v>
      </c>
      <c r="BK123" s="186">
        <f>ROUND(I123*H123,2)</f>
        <v>0</v>
      </c>
      <c r="BL123" s="18" t="s">
        <v>161</v>
      </c>
      <c r="BM123" s="185" t="s">
        <v>819</v>
      </c>
    </row>
    <row r="124" spans="1:47" s="2" customFormat="1" ht="11.25">
      <c r="A124" s="35"/>
      <c r="B124" s="36"/>
      <c r="C124" s="37"/>
      <c r="D124" s="187" t="s">
        <v>163</v>
      </c>
      <c r="E124" s="37"/>
      <c r="F124" s="188" t="s">
        <v>195</v>
      </c>
      <c r="G124" s="37"/>
      <c r="H124" s="37"/>
      <c r="I124" s="189"/>
      <c r="J124" s="37"/>
      <c r="K124" s="37"/>
      <c r="L124" s="40"/>
      <c r="M124" s="190"/>
      <c r="N124" s="191"/>
      <c r="O124" s="65"/>
      <c r="P124" s="65"/>
      <c r="Q124" s="65"/>
      <c r="R124" s="65"/>
      <c r="S124" s="65"/>
      <c r="T124" s="66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163</v>
      </c>
      <c r="AU124" s="18" t="s">
        <v>83</v>
      </c>
    </row>
    <row r="125" spans="1:65" s="2" customFormat="1" ht="44.25" customHeight="1">
      <c r="A125" s="35"/>
      <c r="B125" s="36"/>
      <c r="C125" s="174" t="s">
        <v>196</v>
      </c>
      <c r="D125" s="174" t="s">
        <v>156</v>
      </c>
      <c r="E125" s="175" t="s">
        <v>197</v>
      </c>
      <c r="F125" s="176" t="s">
        <v>198</v>
      </c>
      <c r="G125" s="177" t="s">
        <v>159</v>
      </c>
      <c r="H125" s="178">
        <v>3.917</v>
      </c>
      <c r="I125" s="179"/>
      <c r="J125" s="180">
        <f>ROUND(I125*H125,2)</f>
        <v>0</v>
      </c>
      <c r="K125" s="176" t="s">
        <v>160</v>
      </c>
      <c r="L125" s="40"/>
      <c r="M125" s="181" t="s">
        <v>19</v>
      </c>
      <c r="N125" s="182" t="s">
        <v>44</v>
      </c>
      <c r="O125" s="65"/>
      <c r="P125" s="183">
        <f>O125*H125</f>
        <v>0</v>
      </c>
      <c r="Q125" s="183">
        <v>0</v>
      </c>
      <c r="R125" s="183">
        <f>Q125*H125</f>
        <v>0</v>
      </c>
      <c r="S125" s="183">
        <v>0.057</v>
      </c>
      <c r="T125" s="184">
        <f>S125*H125</f>
        <v>0.223269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85" t="s">
        <v>161</v>
      </c>
      <c r="AT125" s="185" t="s">
        <v>156</v>
      </c>
      <c r="AU125" s="185" t="s">
        <v>83</v>
      </c>
      <c r="AY125" s="18" t="s">
        <v>153</v>
      </c>
      <c r="BE125" s="186">
        <f>IF(N125="základní",J125,0)</f>
        <v>0</v>
      </c>
      <c r="BF125" s="186">
        <f>IF(N125="snížená",J125,0)</f>
        <v>0</v>
      </c>
      <c r="BG125" s="186">
        <f>IF(N125="zákl. přenesená",J125,0)</f>
        <v>0</v>
      </c>
      <c r="BH125" s="186">
        <f>IF(N125="sníž. přenesená",J125,0)</f>
        <v>0</v>
      </c>
      <c r="BI125" s="186">
        <f>IF(N125="nulová",J125,0)</f>
        <v>0</v>
      </c>
      <c r="BJ125" s="18" t="s">
        <v>81</v>
      </c>
      <c r="BK125" s="186">
        <f>ROUND(I125*H125,2)</f>
        <v>0</v>
      </c>
      <c r="BL125" s="18" t="s">
        <v>161</v>
      </c>
      <c r="BM125" s="185" t="s">
        <v>820</v>
      </c>
    </row>
    <row r="126" spans="1:47" s="2" customFormat="1" ht="11.25">
      <c r="A126" s="35"/>
      <c r="B126" s="36"/>
      <c r="C126" s="37"/>
      <c r="D126" s="187" t="s">
        <v>163</v>
      </c>
      <c r="E126" s="37"/>
      <c r="F126" s="188" t="s">
        <v>200</v>
      </c>
      <c r="G126" s="37"/>
      <c r="H126" s="37"/>
      <c r="I126" s="189"/>
      <c r="J126" s="37"/>
      <c r="K126" s="37"/>
      <c r="L126" s="40"/>
      <c r="M126" s="190"/>
      <c r="N126" s="191"/>
      <c r="O126" s="65"/>
      <c r="P126" s="65"/>
      <c r="Q126" s="65"/>
      <c r="R126" s="65"/>
      <c r="S126" s="65"/>
      <c r="T126" s="66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163</v>
      </c>
      <c r="AU126" s="18" t="s">
        <v>83</v>
      </c>
    </row>
    <row r="127" spans="2:51" s="13" customFormat="1" ht="11.25">
      <c r="B127" s="192"/>
      <c r="C127" s="193"/>
      <c r="D127" s="194" t="s">
        <v>165</v>
      </c>
      <c r="E127" s="195" t="s">
        <v>19</v>
      </c>
      <c r="F127" s="196" t="s">
        <v>810</v>
      </c>
      <c r="G127" s="193"/>
      <c r="H127" s="197">
        <v>1.164</v>
      </c>
      <c r="I127" s="198"/>
      <c r="J127" s="193"/>
      <c r="K127" s="193"/>
      <c r="L127" s="199"/>
      <c r="M127" s="200"/>
      <c r="N127" s="201"/>
      <c r="O127" s="201"/>
      <c r="P127" s="201"/>
      <c r="Q127" s="201"/>
      <c r="R127" s="201"/>
      <c r="S127" s="201"/>
      <c r="T127" s="202"/>
      <c r="AT127" s="203" t="s">
        <v>165</v>
      </c>
      <c r="AU127" s="203" t="s">
        <v>83</v>
      </c>
      <c r="AV127" s="13" t="s">
        <v>83</v>
      </c>
      <c r="AW127" s="13" t="s">
        <v>34</v>
      </c>
      <c r="AX127" s="13" t="s">
        <v>73</v>
      </c>
      <c r="AY127" s="203" t="s">
        <v>153</v>
      </c>
    </row>
    <row r="128" spans="2:51" s="13" customFormat="1" ht="11.25">
      <c r="B128" s="192"/>
      <c r="C128" s="193"/>
      <c r="D128" s="194" t="s">
        <v>165</v>
      </c>
      <c r="E128" s="195" t="s">
        <v>19</v>
      </c>
      <c r="F128" s="196" t="s">
        <v>821</v>
      </c>
      <c r="G128" s="193"/>
      <c r="H128" s="197">
        <v>1.818</v>
      </c>
      <c r="I128" s="198"/>
      <c r="J128" s="193"/>
      <c r="K128" s="193"/>
      <c r="L128" s="199"/>
      <c r="M128" s="200"/>
      <c r="N128" s="201"/>
      <c r="O128" s="201"/>
      <c r="P128" s="201"/>
      <c r="Q128" s="201"/>
      <c r="R128" s="201"/>
      <c r="S128" s="201"/>
      <c r="T128" s="202"/>
      <c r="AT128" s="203" t="s">
        <v>165</v>
      </c>
      <c r="AU128" s="203" t="s">
        <v>83</v>
      </c>
      <c r="AV128" s="13" t="s">
        <v>83</v>
      </c>
      <c r="AW128" s="13" t="s">
        <v>34</v>
      </c>
      <c r="AX128" s="13" t="s">
        <v>73</v>
      </c>
      <c r="AY128" s="203" t="s">
        <v>153</v>
      </c>
    </row>
    <row r="129" spans="2:51" s="13" customFormat="1" ht="11.25">
      <c r="B129" s="192"/>
      <c r="C129" s="193"/>
      <c r="D129" s="194" t="s">
        <v>165</v>
      </c>
      <c r="E129" s="195" t="s">
        <v>19</v>
      </c>
      <c r="F129" s="196" t="s">
        <v>812</v>
      </c>
      <c r="G129" s="193"/>
      <c r="H129" s="197">
        <v>0.935</v>
      </c>
      <c r="I129" s="198"/>
      <c r="J129" s="193"/>
      <c r="K129" s="193"/>
      <c r="L129" s="199"/>
      <c r="M129" s="200"/>
      <c r="N129" s="201"/>
      <c r="O129" s="201"/>
      <c r="P129" s="201"/>
      <c r="Q129" s="201"/>
      <c r="R129" s="201"/>
      <c r="S129" s="201"/>
      <c r="T129" s="202"/>
      <c r="AT129" s="203" t="s">
        <v>165</v>
      </c>
      <c r="AU129" s="203" t="s">
        <v>83</v>
      </c>
      <c r="AV129" s="13" t="s">
        <v>83</v>
      </c>
      <c r="AW129" s="13" t="s">
        <v>34</v>
      </c>
      <c r="AX129" s="13" t="s">
        <v>73</v>
      </c>
      <c r="AY129" s="203" t="s">
        <v>153</v>
      </c>
    </row>
    <row r="130" spans="2:51" s="14" customFormat="1" ht="11.25">
      <c r="B130" s="204"/>
      <c r="C130" s="205"/>
      <c r="D130" s="194" t="s">
        <v>165</v>
      </c>
      <c r="E130" s="206" t="s">
        <v>19</v>
      </c>
      <c r="F130" s="207" t="s">
        <v>184</v>
      </c>
      <c r="G130" s="205"/>
      <c r="H130" s="208">
        <v>3.9170000000000003</v>
      </c>
      <c r="I130" s="209"/>
      <c r="J130" s="205"/>
      <c r="K130" s="205"/>
      <c r="L130" s="210"/>
      <c r="M130" s="211"/>
      <c r="N130" s="212"/>
      <c r="O130" s="212"/>
      <c r="P130" s="212"/>
      <c r="Q130" s="212"/>
      <c r="R130" s="212"/>
      <c r="S130" s="212"/>
      <c r="T130" s="213"/>
      <c r="AT130" s="214" t="s">
        <v>165</v>
      </c>
      <c r="AU130" s="214" t="s">
        <v>83</v>
      </c>
      <c r="AV130" s="14" t="s">
        <v>161</v>
      </c>
      <c r="AW130" s="14" t="s">
        <v>34</v>
      </c>
      <c r="AX130" s="14" t="s">
        <v>81</v>
      </c>
      <c r="AY130" s="214" t="s">
        <v>153</v>
      </c>
    </row>
    <row r="131" spans="1:65" s="2" customFormat="1" ht="24.2" customHeight="1">
      <c r="A131" s="35"/>
      <c r="B131" s="36"/>
      <c r="C131" s="174" t="s">
        <v>202</v>
      </c>
      <c r="D131" s="174" t="s">
        <v>156</v>
      </c>
      <c r="E131" s="175" t="s">
        <v>203</v>
      </c>
      <c r="F131" s="176" t="s">
        <v>204</v>
      </c>
      <c r="G131" s="177" t="s">
        <v>205</v>
      </c>
      <c r="H131" s="178">
        <v>18</v>
      </c>
      <c r="I131" s="179"/>
      <c r="J131" s="180">
        <f>ROUND(I131*H131,2)</f>
        <v>0</v>
      </c>
      <c r="K131" s="176" t="s">
        <v>206</v>
      </c>
      <c r="L131" s="40"/>
      <c r="M131" s="181" t="s">
        <v>19</v>
      </c>
      <c r="N131" s="182" t="s">
        <v>44</v>
      </c>
      <c r="O131" s="65"/>
      <c r="P131" s="183">
        <f>O131*H131</f>
        <v>0</v>
      </c>
      <c r="Q131" s="183">
        <v>0</v>
      </c>
      <c r="R131" s="183">
        <f>Q131*H131</f>
        <v>0</v>
      </c>
      <c r="S131" s="183">
        <v>0.0065</v>
      </c>
      <c r="T131" s="184">
        <f>S131*H131</f>
        <v>0.11699999999999999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85" t="s">
        <v>161</v>
      </c>
      <c r="AT131" s="185" t="s">
        <v>156</v>
      </c>
      <c r="AU131" s="185" t="s">
        <v>83</v>
      </c>
      <c r="AY131" s="18" t="s">
        <v>153</v>
      </c>
      <c r="BE131" s="186">
        <f>IF(N131="základní",J131,0)</f>
        <v>0</v>
      </c>
      <c r="BF131" s="186">
        <f>IF(N131="snížená",J131,0)</f>
        <v>0</v>
      </c>
      <c r="BG131" s="186">
        <f>IF(N131="zákl. přenesená",J131,0)</f>
        <v>0</v>
      </c>
      <c r="BH131" s="186">
        <f>IF(N131="sníž. přenesená",J131,0)</f>
        <v>0</v>
      </c>
      <c r="BI131" s="186">
        <f>IF(N131="nulová",J131,0)</f>
        <v>0</v>
      </c>
      <c r="BJ131" s="18" t="s">
        <v>81</v>
      </c>
      <c r="BK131" s="186">
        <f>ROUND(I131*H131,2)</f>
        <v>0</v>
      </c>
      <c r="BL131" s="18" t="s">
        <v>161</v>
      </c>
      <c r="BM131" s="185" t="s">
        <v>822</v>
      </c>
    </row>
    <row r="132" spans="2:51" s="13" customFormat="1" ht="11.25">
      <c r="B132" s="192"/>
      <c r="C132" s="193"/>
      <c r="D132" s="194" t="s">
        <v>165</v>
      </c>
      <c r="E132" s="195" t="s">
        <v>19</v>
      </c>
      <c r="F132" s="196" t="s">
        <v>823</v>
      </c>
      <c r="G132" s="193"/>
      <c r="H132" s="197">
        <v>18</v>
      </c>
      <c r="I132" s="198"/>
      <c r="J132" s="193"/>
      <c r="K132" s="193"/>
      <c r="L132" s="199"/>
      <c r="M132" s="200"/>
      <c r="N132" s="201"/>
      <c r="O132" s="201"/>
      <c r="P132" s="201"/>
      <c r="Q132" s="201"/>
      <c r="R132" s="201"/>
      <c r="S132" s="201"/>
      <c r="T132" s="202"/>
      <c r="AT132" s="203" t="s">
        <v>165</v>
      </c>
      <c r="AU132" s="203" t="s">
        <v>83</v>
      </c>
      <c r="AV132" s="13" t="s">
        <v>83</v>
      </c>
      <c r="AW132" s="13" t="s">
        <v>34</v>
      </c>
      <c r="AX132" s="13" t="s">
        <v>81</v>
      </c>
      <c r="AY132" s="203" t="s">
        <v>153</v>
      </c>
    </row>
    <row r="133" spans="1:65" s="2" customFormat="1" ht="55.5" customHeight="1">
      <c r="A133" s="35"/>
      <c r="B133" s="36"/>
      <c r="C133" s="174" t="s">
        <v>190</v>
      </c>
      <c r="D133" s="174" t="s">
        <v>156</v>
      </c>
      <c r="E133" s="175" t="s">
        <v>209</v>
      </c>
      <c r="F133" s="176" t="s">
        <v>210</v>
      </c>
      <c r="G133" s="177" t="s">
        <v>211</v>
      </c>
      <c r="H133" s="178">
        <v>2</v>
      </c>
      <c r="I133" s="179"/>
      <c r="J133" s="180">
        <f>ROUND(I133*H133,2)</f>
        <v>0</v>
      </c>
      <c r="K133" s="176" t="s">
        <v>160</v>
      </c>
      <c r="L133" s="40"/>
      <c r="M133" s="181" t="s">
        <v>19</v>
      </c>
      <c r="N133" s="182" t="s">
        <v>44</v>
      </c>
      <c r="O133" s="65"/>
      <c r="P133" s="183">
        <f>O133*H133</f>
        <v>0</v>
      </c>
      <c r="Q133" s="183">
        <v>0</v>
      </c>
      <c r="R133" s="183">
        <f>Q133*H133</f>
        <v>0</v>
      </c>
      <c r="S133" s="183">
        <v>0.025</v>
      </c>
      <c r="T133" s="184">
        <f>S133*H133</f>
        <v>0.05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85" t="s">
        <v>212</v>
      </c>
      <c r="AT133" s="185" t="s">
        <v>156</v>
      </c>
      <c r="AU133" s="185" t="s">
        <v>83</v>
      </c>
      <c r="AY133" s="18" t="s">
        <v>153</v>
      </c>
      <c r="BE133" s="186">
        <f>IF(N133="základní",J133,0)</f>
        <v>0</v>
      </c>
      <c r="BF133" s="186">
        <f>IF(N133="snížená",J133,0)</f>
        <v>0</v>
      </c>
      <c r="BG133" s="186">
        <f>IF(N133="zákl. přenesená",J133,0)</f>
        <v>0</v>
      </c>
      <c r="BH133" s="186">
        <f>IF(N133="sníž. přenesená",J133,0)</f>
        <v>0</v>
      </c>
      <c r="BI133" s="186">
        <f>IF(N133="nulová",J133,0)</f>
        <v>0</v>
      </c>
      <c r="BJ133" s="18" t="s">
        <v>81</v>
      </c>
      <c r="BK133" s="186">
        <f>ROUND(I133*H133,2)</f>
        <v>0</v>
      </c>
      <c r="BL133" s="18" t="s">
        <v>212</v>
      </c>
      <c r="BM133" s="185" t="s">
        <v>824</v>
      </c>
    </row>
    <row r="134" spans="1:47" s="2" customFormat="1" ht="11.25">
      <c r="A134" s="35"/>
      <c r="B134" s="36"/>
      <c r="C134" s="37"/>
      <c r="D134" s="187" t="s">
        <v>163</v>
      </c>
      <c r="E134" s="37"/>
      <c r="F134" s="188" t="s">
        <v>214</v>
      </c>
      <c r="G134" s="37"/>
      <c r="H134" s="37"/>
      <c r="I134" s="189"/>
      <c r="J134" s="37"/>
      <c r="K134" s="37"/>
      <c r="L134" s="40"/>
      <c r="M134" s="190"/>
      <c r="N134" s="191"/>
      <c r="O134" s="65"/>
      <c r="P134" s="65"/>
      <c r="Q134" s="65"/>
      <c r="R134" s="65"/>
      <c r="S134" s="65"/>
      <c r="T134" s="66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163</v>
      </c>
      <c r="AU134" s="18" t="s">
        <v>83</v>
      </c>
    </row>
    <row r="135" spans="2:51" s="13" customFormat="1" ht="11.25">
      <c r="B135" s="192"/>
      <c r="C135" s="193"/>
      <c r="D135" s="194" t="s">
        <v>165</v>
      </c>
      <c r="E135" s="195" t="s">
        <v>19</v>
      </c>
      <c r="F135" s="196" t="s">
        <v>825</v>
      </c>
      <c r="G135" s="193"/>
      <c r="H135" s="197">
        <v>2</v>
      </c>
      <c r="I135" s="198"/>
      <c r="J135" s="193"/>
      <c r="K135" s="193"/>
      <c r="L135" s="199"/>
      <c r="M135" s="200"/>
      <c r="N135" s="201"/>
      <c r="O135" s="201"/>
      <c r="P135" s="201"/>
      <c r="Q135" s="201"/>
      <c r="R135" s="201"/>
      <c r="S135" s="201"/>
      <c r="T135" s="202"/>
      <c r="AT135" s="203" t="s">
        <v>165</v>
      </c>
      <c r="AU135" s="203" t="s">
        <v>83</v>
      </c>
      <c r="AV135" s="13" t="s">
        <v>83</v>
      </c>
      <c r="AW135" s="13" t="s">
        <v>34</v>
      </c>
      <c r="AX135" s="13" t="s">
        <v>81</v>
      </c>
      <c r="AY135" s="203" t="s">
        <v>153</v>
      </c>
    </row>
    <row r="136" spans="1:65" s="2" customFormat="1" ht="37.9" customHeight="1">
      <c r="A136" s="35"/>
      <c r="B136" s="36"/>
      <c r="C136" s="174" t="s">
        <v>216</v>
      </c>
      <c r="D136" s="174" t="s">
        <v>156</v>
      </c>
      <c r="E136" s="175" t="s">
        <v>217</v>
      </c>
      <c r="F136" s="176" t="s">
        <v>218</v>
      </c>
      <c r="G136" s="177" t="s">
        <v>159</v>
      </c>
      <c r="H136" s="178">
        <v>17.842</v>
      </c>
      <c r="I136" s="179"/>
      <c r="J136" s="180">
        <f>ROUND(I136*H136,2)</f>
        <v>0</v>
      </c>
      <c r="K136" s="176" t="s">
        <v>160</v>
      </c>
      <c r="L136" s="40"/>
      <c r="M136" s="181" t="s">
        <v>19</v>
      </c>
      <c r="N136" s="182" t="s">
        <v>44</v>
      </c>
      <c r="O136" s="65"/>
      <c r="P136" s="183">
        <f>O136*H136</f>
        <v>0</v>
      </c>
      <c r="Q136" s="183">
        <v>0</v>
      </c>
      <c r="R136" s="183">
        <f>Q136*H136</f>
        <v>0</v>
      </c>
      <c r="S136" s="183">
        <v>0.068</v>
      </c>
      <c r="T136" s="184">
        <f>S136*H136</f>
        <v>1.2132560000000001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85" t="s">
        <v>161</v>
      </c>
      <c r="AT136" s="185" t="s">
        <v>156</v>
      </c>
      <c r="AU136" s="185" t="s">
        <v>83</v>
      </c>
      <c r="AY136" s="18" t="s">
        <v>153</v>
      </c>
      <c r="BE136" s="186">
        <f>IF(N136="základní",J136,0)</f>
        <v>0</v>
      </c>
      <c r="BF136" s="186">
        <f>IF(N136="snížená",J136,0)</f>
        <v>0</v>
      </c>
      <c r="BG136" s="186">
        <f>IF(N136="zákl. přenesená",J136,0)</f>
        <v>0</v>
      </c>
      <c r="BH136" s="186">
        <f>IF(N136="sníž. přenesená",J136,0)</f>
        <v>0</v>
      </c>
      <c r="BI136" s="186">
        <f>IF(N136="nulová",J136,0)</f>
        <v>0</v>
      </c>
      <c r="BJ136" s="18" t="s">
        <v>81</v>
      </c>
      <c r="BK136" s="186">
        <f>ROUND(I136*H136,2)</f>
        <v>0</v>
      </c>
      <c r="BL136" s="18" t="s">
        <v>161</v>
      </c>
      <c r="BM136" s="185" t="s">
        <v>826</v>
      </c>
    </row>
    <row r="137" spans="1:47" s="2" customFormat="1" ht="11.25">
      <c r="A137" s="35"/>
      <c r="B137" s="36"/>
      <c r="C137" s="37"/>
      <c r="D137" s="187" t="s">
        <v>163</v>
      </c>
      <c r="E137" s="37"/>
      <c r="F137" s="188" t="s">
        <v>220</v>
      </c>
      <c r="G137" s="37"/>
      <c r="H137" s="37"/>
      <c r="I137" s="189"/>
      <c r="J137" s="37"/>
      <c r="K137" s="37"/>
      <c r="L137" s="40"/>
      <c r="M137" s="190"/>
      <c r="N137" s="191"/>
      <c r="O137" s="65"/>
      <c r="P137" s="65"/>
      <c r="Q137" s="65"/>
      <c r="R137" s="65"/>
      <c r="S137" s="65"/>
      <c r="T137" s="66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163</v>
      </c>
      <c r="AU137" s="18" t="s">
        <v>83</v>
      </c>
    </row>
    <row r="138" spans="2:51" s="13" customFormat="1" ht="11.25">
      <c r="B138" s="192"/>
      <c r="C138" s="193"/>
      <c r="D138" s="194" t="s">
        <v>165</v>
      </c>
      <c r="E138" s="195" t="s">
        <v>19</v>
      </c>
      <c r="F138" s="196" t="s">
        <v>827</v>
      </c>
      <c r="G138" s="193"/>
      <c r="H138" s="197">
        <v>4.682</v>
      </c>
      <c r="I138" s="198"/>
      <c r="J138" s="193"/>
      <c r="K138" s="193"/>
      <c r="L138" s="199"/>
      <c r="M138" s="200"/>
      <c r="N138" s="201"/>
      <c r="O138" s="201"/>
      <c r="P138" s="201"/>
      <c r="Q138" s="201"/>
      <c r="R138" s="201"/>
      <c r="S138" s="201"/>
      <c r="T138" s="202"/>
      <c r="AT138" s="203" t="s">
        <v>165</v>
      </c>
      <c r="AU138" s="203" t="s">
        <v>83</v>
      </c>
      <c r="AV138" s="13" t="s">
        <v>83</v>
      </c>
      <c r="AW138" s="13" t="s">
        <v>34</v>
      </c>
      <c r="AX138" s="13" t="s">
        <v>73</v>
      </c>
      <c r="AY138" s="203" t="s">
        <v>153</v>
      </c>
    </row>
    <row r="139" spans="2:51" s="13" customFormat="1" ht="11.25">
      <c r="B139" s="192"/>
      <c r="C139" s="193"/>
      <c r="D139" s="194" t="s">
        <v>165</v>
      </c>
      <c r="E139" s="195" t="s">
        <v>19</v>
      </c>
      <c r="F139" s="196" t="s">
        <v>828</v>
      </c>
      <c r="G139" s="193"/>
      <c r="H139" s="197">
        <v>8.08</v>
      </c>
      <c r="I139" s="198"/>
      <c r="J139" s="193"/>
      <c r="K139" s="193"/>
      <c r="L139" s="199"/>
      <c r="M139" s="200"/>
      <c r="N139" s="201"/>
      <c r="O139" s="201"/>
      <c r="P139" s="201"/>
      <c r="Q139" s="201"/>
      <c r="R139" s="201"/>
      <c r="S139" s="201"/>
      <c r="T139" s="202"/>
      <c r="AT139" s="203" t="s">
        <v>165</v>
      </c>
      <c r="AU139" s="203" t="s">
        <v>83</v>
      </c>
      <c r="AV139" s="13" t="s">
        <v>83</v>
      </c>
      <c r="AW139" s="13" t="s">
        <v>34</v>
      </c>
      <c r="AX139" s="13" t="s">
        <v>73</v>
      </c>
      <c r="AY139" s="203" t="s">
        <v>153</v>
      </c>
    </row>
    <row r="140" spans="2:51" s="13" customFormat="1" ht="11.25">
      <c r="B140" s="192"/>
      <c r="C140" s="193"/>
      <c r="D140" s="194" t="s">
        <v>165</v>
      </c>
      <c r="E140" s="195" t="s">
        <v>19</v>
      </c>
      <c r="F140" s="196" t="s">
        <v>829</v>
      </c>
      <c r="G140" s="193"/>
      <c r="H140" s="197">
        <v>5.08</v>
      </c>
      <c r="I140" s="198"/>
      <c r="J140" s="193"/>
      <c r="K140" s="193"/>
      <c r="L140" s="199"/>
      <c r="M140" s="200"/>
      <c r="N140" s="201"/>
      <c r="O140" s="201"/>
      <c r="P140" s="201"/>
      <c r="Q140" s="201"/>
      <c r="R140" s="201"/>
      <c r="S140" s="201"/>
      <c r="T140" s="202"/>
      <c r="AT140" s="203" t="s">
        <v>165</v>
      </c>
      <c r="AU140" s="203" t="s">
        <v>83</v>
      </c>
      <c r="AV140" s="13" t="s">
        <v>83</v>
      </c>
      <c r="AW140" s="13" t="s">
        <v>34</v>
      </c>
      <c r="AX140" s="13" t="s">
        <v>73</v>
      </c>
      <c r="AY140" s="203" t="s">
        <v>153</v>
      </c>
    </row>
    <row r="141" spans="2:51" s="14" customFormat="1" ht="11.25">
      <c r="B141" s="204"/>
      <c r="C141" s="205"/>
      <c r="D141" s="194" t="s">
        <v>165</v>
      </c>
      <c r="E141" s="206" t="s">
        <v>19</v>
      </c>
      <c r="F141" s="207" t="s">
        <v>184</v>
      </c>
      <c r="G141" s="205"/>
      <c r="H141" s="208">
        <v>17.842</v>
      </c>
      <c r="I141" s="209"/>
      <c r="J141" s="205"/>
      <c r="K141" s="205"/>
      <c r="L141" s="210"/>
      <c r="M141" s="211"/>
      <c r="N141" s="212"/>
      <c r="O141" s="212"/>
      <c r="P141" s="212"/>
      <c r="Q141" s="212"/>
      <c r="R141" s="212"/>
      <c r="S141" s="212"/>
      <c r="T141" s="213"/>
      <c r="AT141" s="214" t="s">
        <v>165</v>
      </c>
      <c r="AU141" s="214" t="s">
        <v>83</v>
      </c>
      <c r="AV141" s="14" t="s">
        <v>161</v>
      </c>
      <c r="AW141" s="14" t="s">
        <v>34</v>
      </c>
      <c r="AX141" s="14" t="s">
        <v>81</v>
      </c>
      <c r="AY141" s="214" t="s">
        <v>153</v>
      </c>
    </row>
    <row r="142" spans="1:65" s="2" customFormat="1" ht="33" customHeight="1">
      <c r="A142" s="35"/>
      <c r="B142" s="36"/>
      <c r="C142" s="174" t="s">
        <v>224</v>
      </c>
      <c r="D142" s="174" t="s">
        <v>156</v>
      </c>
      <c r="E142" s="175" t="s">
        <v>225</v>
      </c>
      <c r="F142" s="176" t="s">
        <v>226</v>
      </c>
      <c r="G142" s="177" t="s">
        <v>159</v>
      </c>
      <c r="H142" s="178">
        <v>3.377</v>
      </c>
      <c r="I142" s="179"/>
      <c r="J142" s="180">
        <f>ROUND(I142*H142,2)</f>
        <v>0</v>
      </c>
      <c r="K142" s="176" t="s">
        <v>160</v>
      </c>
      <c r="L142" s="40"/>
      <c r="M142" s="181" t="s">
        <v>19</v>
      </c>
      <c r="N142" s="182" t="s">
        <v>44</v>
      </c>
      <c r="O142" s="65"/>
      <c r="P142" s="183">
        <f>O142*H142</f>
        <v>0</v>
      </c>
      <c r="Q142" s="183">
        <v>0</v>
      </c>
      <c r="R142" s="183">
        <f>Q142*H142</f>
        <v>0</v>
      </c>
      <c r="S142" s="183">
        <v>0.05</v>
      </c>
      <c r="T142" s="184">
        <f>S142*H142</f>
        <v>0.16885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85" t="s">
        <v>161</v>
      </c>
      <c r="AT142" s="185" t="s">
        <v>156</v>
      </c>
      <c r="AU142" s="185" t="s">
        <v>83</v>
      </c>
      <c r="AY142" s="18" t="s">
        <v>153</v>
      </c>
      <c r="BE142" s="186">
        <f>IF(N142="základní",J142,0)</f>
        <v>0</v>
      </c>
      <c r="BF142" s="186">
        <f>IF(N142="snížená",J142,0)</f>
        <v>0</v>
      </c>
      <c r="BG142" s="186">
        <f>IF(N142="zákl. přenesená",J142,0)</f>
        <v>0</v>
      </c>
      <c r="BH142" s="186">
        <f>IF(N142="sníž. přenesená",J142,0)</f>
        <v>0</v>
      </c>
      <c r="BI142" s="186">
        <f>IF(N142="nulová",J142,0)</f>
        <v>0</v>
      </c>
      <c r="BJ142" s="18" t="s">
        <v>81</v>
      </c>
      <c r="BK142" s="186">
        <f>ROUND(I142*H142,2)</f>
        <v>0</v>
      </c>
      <c r="BL142" s="18" t="s">
        <v>161</v>
      </c>
      <c r="BM142" s="185" t="s">
        <v>830</v>
      </c>
    </row>
    <row r="143" spans="1:47" s="2" customFormat="1" ht="11.25">
      <c r="A143" s="35"/>
      <c r="B143" s="36"/>
      <c r="C143" s="37"/>
      <c r="D143" s="187" t="s">
        <v>163</v>
      </c>
      <c r="E143" s="37"/>
      <c r="F143" s="188" t="s">
        <v>228</v>
      </c>
      <c r="G143" s="37"/>
      <c r="H143" s="37"/>
      <c r="I143" s="189"/>
      <c r="J143" s="37"/>
      <c r="K143" s="37"/>
      <c r="L143" s="40"/>
      <c r="M143" s="190"/>
      <c r="N143" s="191"/>
      <c r="O143" s="65"/>
      <c r="P143" s="65"/>
      <c r="Q143" s="65"/>
      <c r="R143" s="65"/>
      <c r="S143" s="65"/>
      <c r="T143" s="66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8" t="s">
        <v>163</v>
      </c>
      <c r="AU143" s="18" t="s">
        <v>83</v>
      </c>
    </row>
    <row r="144" spans="2:51" s="13" customFormat="1" ht="11.25">
      <c r="B144" s="192"/>
      <c r="C144" s="193"/>
      <c r="D144" s="194" t="s">
        <v>165</v>
      </c>
      <c r="E144" s="195" t="s">
        <v>19</v>
      </c>
      <c r="F144" s="196" t="s">
        <v>810</v>
      </c>
      <c r="G144" s="193"/>
      <c r="H144" s="197">
        <v>1.164</v>
      </c>
      <c r="I144" s="198"/>
      <c r="J144" s="193"/>
      <c r="K144" s="193"/>
      <c r="L144" s="199"/>
      <c r="M144" s="200"/>
      <c r="N144" s="201"/>
      <c r="O144" s="201"/>
      <c r="P144" s="201"/>
      <c r="Q144" s="201"/>
      <c r="R144" s="201"/>
      <c r="S144" s="201"/>
      <c r="T144" s="202"/>
      <c r="AT144" s="203" t="s">
        <v>165</v>
      </c>
      <c r="AU144" s="203" t="s">
        <v>83</v>
      </c>
      <c r="AV144" s="13" t="s">
        <v>83</v>
      </c>
      <c r="AW144" s="13" t="s">
        <v>34</v>
      </c>
      <c r="AX144" s="13" t="s">
        <v>73</v>
      </c>
      <c r="AY144" s="203" t="s">
        <v>153</v>
      </c>
    </row>
    <row r="145" spans="2:51" s="13" customFormat="1" ht="11.25">
      <c r="B145" s="192"/>
      <c r="C145" s="193"/>
      <c r="D145" s="194" t="s">
        <v>165</v>
      </c>
      <c r="E145" s="195" t="s">
        <v>19</v>
      </c>
      <c r="F145" s="196" t="s">
        <v>811</v>
      </c>
      <c r="G145" s="193"/>
      <c r="H145" s="197">
        <v>1.278</v>
      </c>
      <c r="I145" s="198"/>
      <c r="J145" s="193"/>
      <c r="K145" s="193"/>
      <c r="L145" s="199"/>
      <c r="M145" s="200"/>
      <c r="N145" s="201"/>
      <c r="O145" s="201"/>
      <c r="P145" s="201"/>
      <c r="Q145" s="201"/>
      <c r="R145" s="201"/>
      <c r="S145" s="201"/>
      <c r="T145" s="202"/>
      <c r="AT145" s="203" t="s">
        <v>165</v>
      </c>
      <c r="AU145" s="203" t="s">
        <v>83</v>
      </c>
      <c r="AV145" s="13" t="s">
        <v>83</v>
      </c>
      <c r="AW145" s="13" t="s">
        <v>34</v>
      </c>
      <c r="AX145" s="13" t="s">
        <v>73</v>
      </c>
      <c r="AY145" s="203" t="s">
        <v>153</v>
      </c>
    </row>
    <row r="146" spans="2:51" s="13" customFormat="1" ht="11.25">
      <c r="B146" s="192"/>
      <c r="C146" s="193"/>
      <c r="D146" s="194" t="s">
        <v>165</v>
      </c>
      <c r="E146" s="195" t="s">
        <v>19</v>
      </c>
      <c r="F146" s="196" t="s">
        <v>812</v>
      </c>
      <c r="G146" s="193"/>
      <c r="H146" s="197">
        <v>0.935</v>
      </c>
      <c r="I146" s="198"/>
      <c r="J146" s="193"/>
      <c r="K146" s="193"/>
      <c r="L146" s="199"/>
      <c r="M146" s="200"/>
      <c r="N146" s="201"/>
      <c r="O146" s="201"/>
      <c r="P146" s="201"/>
      <c r="Q146" s="201"/>
      <c r="R146" s="201"/>
      <c r="S146" s="201"/>
      <c r="T146" s="202"/>
      <c r="AT146" s="203" t="s">
        <v>165</v>
      </c>
      <c r="AU146" s="203" t="s">
        <v>83</v>
      </c>
      <c r="AV146" s="13" t="s">
        <v>83</v>
      </c>
      <c r="AW146" s="13" t="s">
        <v>34</v>
      </c>
      <c r="AX146" s="13" t="s">
        <v>73</v>
      </c>
      <c r="AY146" s="203" t="s">
        <v>153</v>
      </c>
    </row>
    <row r="147" spans="2:51" s="14" customFormat="1" ht="11.25">
      <c r="B147" s="204"/>
      <c r="C147" s="205"/>
      <c r="D147" s="194" t="s">
        <v>165</v>
      </c>
      <c r="E147" s="206" t="s">
        <v>19</v>
      </c>
      <c r="F147" s="207" t="s">
        <v>184</v>
      </c>
      <c r="G147" s="205"/>
      <c r="H147" s="208">
        <v>3.377</v>
      </c>
      <c r="I147" s="209"/>
      <c r="J147" s="205"/>
      <c r="K147" s="205"/>
      <c r="L147" s="210"/>
      <c r="M147" s="211"/>
      <c r="N147" s="212"/>
      <c r="O147" s="212"/>
      <c r="P147" s="212"/>
      <c r="Q147" s="212"/>
      <c r="R147" s="212"/>
      <c r="S147" s="212"/>
      <c r="T147" s="213"/>
      <c r="AT147" s="214" t="s">
        <v>165</v>
      </c>
      <c r="AU147" s="214" t="s">
        <v>83</v>
      </c>
      <c r="AV147" s="14" t="s">
        <v>161</v>
      </c>
      <c r="AW147" s="14" t="s">
        <v>34</v>
      </c>
      <c r="AX147" s="14" t="s">
        <v>81</v>
      </c>
      <c r="AY147" s="214" t="s">
        <v>153</v>
      </c>
    </row>
    <row r="148" spans="1:65" s="2" customFormat="1" ht="44.25" customHeight="1">
      <c r="A148" s="35"/>
      <c r="B148" s="36"/>
      <c r="C148" s="174" t="s">
        <v>8</v>
      </c>
      <c r="D148" s="174" t="s">
        <v>156</v>
      </c>
      <c r="E148" s="175" t="s">
        <v>229</v>
      </c>
      <c r="F148" s="176" t="s">
        <v>230</v>
      </c>
      <c r="G148" s="177" t="s">
        <v>159</v>
      </c>
      <c r="H148" s="178">
        <v>9.232</v>
      </c>
      <c r="I148" s="179"/>
      <c r="J148" s="180">
        <f>ROUND(I148*H148,2)</f>
        <v>0</v>
      </c>
      <c r="K148" s="176" t="s">
        <v>160</v>
      </c>
      <c r="L148" s="40"/>
      <c r="M148" s="181" t="s">
        <v>19</v>
      </c>
      <c r="N148" s="182" t="s">
        <v>44</v>
      </c>
      <c r="O148" s="65"/>
      <c r="P148" s="183">
        <f>O148*H148</f>
        <v>0</v>
      </c>
      <c r="Q148" s="183">
        <v>0</v>
      </c>
      <c r="R148" s="183">
        <f>Q148*H148</f>
        <v>0</v>
      </c>
      <c r="S148" s="183">
        <v>0.046</v>
      </c>
      <c r="T148" s="184">
        <f>S148*H148</f>
        <v>0.42467199999999994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85" t="s">
        <v>161</v>
      </c>
      <c r="AT148" s="185" t="s">
        <v>156</v>
      </c>
      <c r="AU148" s="185" t="s">
        <v>83</v>
      </c>
      <c r="AY148" s="18" t="s">
        <v>153</v>
      </c>
      <c r="BE148" s="186">
        <f>IF(N148="základní",J148,0)</f>
        <v>0</v>
      </c>
      <c r="BF148" s="186">
        <f>IF(N148="snížená",J148,0)</f>
        <v>0</v>
      </c>
      <c r="BG148" s="186">
        <f>IF(N148="zákl. přenesená",J148,0)</f>
        <v>0</v>
      </c>
      <c r="BH148" s="186">
        <f>IF(N148="sníž. přenesená",J148,0)</f>
        <v>0</v>
      </c>
      <c r="BI148" s="186">
        <f>IF(N148="nulová",J148,0)</f>
        <v>0</v>
      </c>
      <c r="BJ148" s="18" t="s">
        <v>81</v>
      </c>
      <c r="BK148" s="186">
        <f>ROUND(I148*H148,2)</f>
        <v>0</v>
      </c>
      <c r="BL148" s="18" t="s">
        <v>161</v>
      </c>
      <c r="BM148" s="185" t="s">
        <v>831</v>
      </c>
    </row>
    <row r="149" spans="1:47" s="2" customFormat="1" ht="11.25">
      <c r="A149" s="35"/>
      <c r="B149" s="36"/>
      <c r="C149" s="37"/>
      <c r="D149" s="187" t="s">
        <v>163</v>
      </c>
      <c r="E149" s="37"/>
      <c r="F149" s="188" t="s">
        <v>232</v>
      </c>
      <c r="G149" s="37"/>
      <c r="H149" s="37"/>
      <c r="I149" s="189"/>
      <c r="J149" s="37"/>
      <c r="K149" s="37"/>
      <c r="L149" s="40"/>
      <c r="M149" s="190"/>
      <c r="N149" s="191"/>
      <c r="O149" s="65"/>
      <c r="P149" s="65"/>
      <c r="Q149" s="65"/>
      <c r="R149" s="65"/>
      <c r="S149" s="65"/>
      <c r="T149" s="66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8" t="s">
        <v>163</v>
      </c>
      <c r="AU149" s="18" t="s">
        <v>83</v>
      </c>
    </row>
    <row r="150" spans="2:51" s="13" customFormat="1" ht="11.25">
      <c r="B150" s="192"/>
      <c r="C150" s="193"/>
      <c r="D150" s="194" t="s">
        <v>165</v>
      </c>
      <c r="E150" s="195" t="s">
        <v>19</v>
      </c>
      <c r="F150" s="196" t="s">
        <v>815</v>
      </c>
      <c r="G150" s="193"/>
      <c r="H150" s="197">
        <v>3.091</v>
      </c>
      <c r="I150" s="198"/>
      <c r="J150" s="193"/>
      <c r="K150" s="193"/>
      <c r="L150" s="199"/>
      <c r="M150" s="200"/>
      <c r="N150" s="201"/>
      <c r="O150" s="201"/>
      <c r="P150" s="201"/>
      <c r="Q150" s="201"/>
      <c r="R150" s="201"/>
      <c r="S150" s="201"/>
      <c r="T150" s="202"/>
      <c r="AT150" s="203" t="s">
        <v>165</v>
      </c>
      <c r="AU150" s="203" t="s">
        <v>83</v>
      </c>
      <c r="AV150" s="13" t="s">
        <v>83</v>
      </c>
      <c r="AW150" s="13" t="s">
        <v>34</v>
      </c>
      <c r="AX150" s="13" t="s">
        <v>73</v>
      </c>
      <c r="AY150" s="203" t="s">
        <v>153</v>
      </c>
    </row>
    <row r="151" spans="2:51" s="13" customFormat="1" ht="11.25">
      <c r="B151" s="192"/>
      <c r="C151" s="193"/>
      <c r="D151" s="194" t="s">
        <v>165</v>
      </c>
      <c r="E151" s="195" t="s">
        <v>19</v>
      </c>
      <c r="F151" s="196" t="s">
        <v>816</v>
      </c>
      <c r="G151" s="193"/>
      <c r="H151" s="197">
        <v>2.506</v>
      </c>
      <c r="I151" s="198"/>
      <c r="J151" s="193"/>
      <c r="K151" s="193"/>
      <c r="L151" s="199"/>
      <c r="M151" s="200"/>
      <c r="N151" s="201"/>
      <c r="O151" s="201"/>
      <c r="P151" s="201"/>
      <c r="Q151" s="201"/>
      <c r="R151" s="201"/>
      <c r="S151" s="201"/>
      <c r="T151" s="202"/>
      <c r="AT151" s="203" t="s">
        <v>165</v>
      </c>
      <c r="AU151" s="203" t="s">
        <v>83</v>
      </c>
      <c r="AV151" s="13" t="s">
        <v>83</v>
      </c>
      <c r="AW151" s="13" t="s">
        <v>34</v>
      </c>
      <c r="AX151" s="13" t="s">
        <v>73</v>
      </c>
      <c r="AY151" s="203" t="s">
        <v>153</v>
      </c>
    </row>
    <row r="152" spans="2:51" s="13" customFormat="1" ht="11.25">
      <c r="B152" s="192"/>
      <c r="C152" s="193"/>
      <c r="D152" s="194" t="s">
        <v>165</v>
      </c>
      <c r="E152" s="195" t="s">
        <v>19</v>
      </c>
      <c r="F152" s="196" t="s">
        <v>817</v>
      </c>
      <c r="G152" s="193"/>
      <c r="H152" s="197">
        <v>3.635</v>
      </c>
      <c r="I152" s="198"/>
      <c r="J152" s="193"/>
      <c r="K152" s="193"/>
      <c r="L152" s="199"/>
      <c r="M152" s="200"/>
      <c r="N152" s="201"/>
      <c r="O152" s="201"/>
      <c r="P152" s="201"/>
      <c r="Q152" s="201"/>
      <c r="R152" s="201"/>
      <c r="S152" s="201"/>
      <c r="T152" s="202"/>
      <c r="AT152" s="203" t="s">
        <v>165</v>
      </c>
      <c r="AU152" s="203" t="s">
        <v>83</v>
      </c>
      <c r="AV152" s="13" t="s">
        <v>83</v>
      </c>
      <c r="AW152" s="13" t="s">
        <v>34</v>
      </c>
      <c r="AX152" s="13" t="s">
        <v>73</v>
      </c>
      <c r="AY152" s="203" t="s">
        <v>153</v>
      </c>
    </row>
    <row r="153" spans="2:51" s="14" customFormat="1" ht="11.25">
      <c r="B153" s="204"/>
      <c r="C153" s="205"/>
      <c r="D153" s="194" t="s">
        <v>165</v>
      </c>
      <c r="E153" s="206" t="s">
        <v>19</v>
      </c>
      <c r="F153" s="207" t="s">
        <v>184</v>
      </c>
      <c r="G153" s="205"/>
      <c r="H153" s="208">
        <v>9.232</v>
      </c>
      <c r="I153" s="209"/>
      <c r="J153" s="205"/>
      <c r="K153" s="205"/>
      <c r="L153" s="210"/>
      <c r="M153" s="211"/>
      <c r="N153" s="212"/>
      <c r="O153" s="212"/>
      <c r="P153" s="212"/>
      <c r="Q153" s="212"/>
      <c r="R153" s="212"/>
      <c r="S153" s="212"/>
      <c r="T153" s="213"/>
      <c r="AT153" s="214" t="s">
        <v>165</v>
      </c>
      <c r="AU153" s="214" t="s">
        <v>83</v>
      </c>
      <c r="AV153" s="14" t="s">
        <v>161</v>
      </c>
      <c r="AW153" s="14" t="s">
        <v>34</v>
      </c>
      <c r="AX153" s="14" t="s">
        <v>81</v>
      </c>
      <c r="AY153" s="214" t="s">
        <v>153</v>
      </c>
    </row>
    <row r="154" spans="1:65" s="2" customFormat="1" ht="24.2" customHeight="1">
      <c r="A154" s="35"/>
      <c r="B154" s="36"/>
      <c r="C154" s="174" t="s">
        <v>233</v>
      </c>
      <c r="D154" s="174" t="s">
        <v>156</v>
      </c>
      <c r="E154" s="175" t="s">
        <v>234</v>
      </c>
      <c r="F154" s="176" t="s">
        <v>235</v>
      </c>
      <c r="G154" s="177" t="s">
        <v>159</v>
      </c>
      <c r="H154" s="178">
        <v>0.27</v>
      </c>
      <c r="I154" s="179"/>
      <c r="J154" s="180">
        <f>ROUND(I154*H154,2)</f>
        <v>0</v>
      </c>
      <c r="K154" s="176" t="s">
        <v>160</v>
      </c>
      <c r="L154" s="40"/>
      <c r="M154" s="181" t="s">
        <v>19</v>
      </c>
      <c r="N154" s="182" t="s">
        <v>44</v>
      </c>
      <c r="O154" s="65"/>
      <c r="P154" s="183">
        <f>O154*H154</f>
        <v>0</v>
      </c>
      <c r="Q154" s="183">
        <v>0</v>
      </c>
      <c r="R154" s="183">
        <f>Q154*H154</f>
        <v>0</v>
      </c>
      <c r="S154" s="183">
        <v>0.261</v>
      </c>
      <c r="T154" s="184">
        <f>S154*H154</f>
        <v>0.07047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85" t="s">
        <v>161</v>
      </c>
      <c r="AT154" s="185" t="s">
        <v>156</v>
      </c>
      <c r="AU154" s="185" t="s">
        <v>83</v>
      </c>
      <c r="AY154" s="18" t="s">
        <v>153</v>
      </c>
      <c r="BE154" s="186">
        <f>IF(N154="základní",J154,0)</f>
        <v>0</v>
      </c>
      <c r="BF154" s="186">
        <f>IF(N154="snížená",J154,0)</f>
        <v>0</v>
      </c>
      <c r="BG154" s="186">
        <f>IF(N154="zákl. přenesená",J154,0)</f>
        <v>0</v>
      </c>
      <c r="BH154" s="186">
        <f>IF(N154="sníž. přenesená",J154,0)</f>
        <v>0</v>
      </c>
      <c r="BI154" s="186">
        <f>IF(N154="nulová",J154,0)</f>
        <v>0</v>
      </c>
      <c r="BJ154" s="18" t="s">
        <v>81</v>
      </c>
      <c r="BK154" s="186">
        <f>ROUND(I154*H154,2)</f>
        <v>0</v>
      </c>
      <c r="BL154" s="18" t="s">
        <v>161</v>
      </c>
      <c r="BM154" s="185" t="s">
        <v>832</v>
      </c>
    </row>
    <row r="155" spans="1:47" s="2" customFormat="1" ht="11.25">
      <c r="A155" s="35"/>
      <c r="B155" s="36"/>
      <c r="C155" s="37"/>
      <c r="D155" s="187" t="s">
        <v>163</v>
      </c>
      <c r="E155" s="37"/>
      <c r="F155" s="188" t="s">
        <v>237</v>
      </c>
      <c r="G155" s="37"/>
      <c r="H155" s="37"/>
      <c r="I155" s="189"/>
      <c r="J155" s="37"/>
      <c r="K155" s="37"/>
      <c r="L155" s="40"/>
      <c r="M155" s="190"/>
      <c r="N155" s="191"/>
      <c r="O155" s="65"/>
      <c r="P155" s="65"/>
      <c r="Q155" s="65"/>
      <c r="R155" s="65"/>
      <c r="S155" s="65"/>
      <c r="T155" s="66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8" t="s">
        <v>163</v>
      </c>
      <c r="AU155" s="18" t="s">
        <v>83</v>
      </c>
    </row>
    <row r="156" spans="2:51" s="13" customFormat="1" ht="11.25">
      <c r="B156" s="192"/>
      <c r="C156" s="193"/>
      <c r="D156" s="194" t="s">
        <v>165</v>
      </c>
      <c r="E156" s="195" t="s">
        <v>19</v>
      </c>
      <c r="F156" s="196" t="s">
        <v>833</v>
      </c>
      <c r="G156" s="193"/>
      <c r="H156" s="197">
        <v>0.27</v>
      </c>
      <c r="I156" s="198"/>
      <c r="J156" s="193"/>
      <c r="K156" s="193"/>
      <c r="L156" s="199"/>
      <c r="M156" s="200"/>
      <c r="N156" s="201"/>
      <c r="O156" s="201"/>
      <c r="P156" s="201"/>
      <c r="Q156" s="201"/>
      <c r="R156" s="201"/>
      <c r="S156" s="201"/>
      <c r="T156" s="202"/>
      <c r="AT156" s="203" t="s">
        <v>165</v>
      </c>
      <c r="AU156" s="203" t="s">
        <v>83</v>
      </c>
      <c r="AV156" s="13" t="s">
        <v>83</v>
      </c>
      <c r="AW156" s="13" t="s">
        <v>34</v>
      </c>
      <c r="AX156" s="13" t="s">
        <v>81</v>
      </c>
      <c r="AY156" s="203" t="s">
        <v>153</v>
      </c>
    </row>
    <row r="157" spans="1:65" s="2" customFormat="1" ht="37.9" customHeight="1">
      <c r="A157" s="35"/>
      <c r="B157" s="36"/>
      <c r="C157" s="174" t="s">
        <v>239</v>
      </c>
      <c r="D157" s="174" t="s">
        <v>156</v>
      </c>
      <c r="E157" s="175" t="s">
        <v>240</v>
      </c>
      <c r="F157" s="176" t="s">
        <v>241</v>
      </c>
      <c r="G157" s="177" t="s">
        <v>242</v>
      </c>
      <c r="H157" s="178">
        <v>1</v>
      </c>
      <c r="I157" s="179"/>
      <c r="J157" s="180">
        <f>ROUND(I157*H157,2)</f>
        <v>0</v>
      </c>
      <c r="K157" s="176" t="s">
        <v>206</v>
      </c>
      <c r="L157" s="40"/>
      <c r="M157" s="181" t="s">
        <v>19</v>
      </c>
      <c r="N157" s="182" t="s">
        <v>44</v>
      </c>
      <c r="O157" s="65"/>
      <c r="P157" s="183">
        <f>O157*H157</f>
        <v>0</v>
      </c>
      <c r="Q157" s="183">
        <v>1E-05</v>
      </c>
      <c r="R157" s="183">
        <f>Q157*H157</f>
        <v>1E-05</v>
      </c>
      <c r="S157" s="183">
        <v>0</v>
      </c>
      <c r="T157" s="184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85" t="s">
        <v>161</v>
      </c>
      <c r="AT157" s="185" t="s">
        <v>156</v>
      </c>
      <c r="AU157" s="185" t="s">
        <v>83</v>
      </c>
      <c r="AY157" s="18" t="s">
        <v>153</v>
      </c>
      <c r="BE157" s="186">
        <f>IF(N157="základní",J157,0)</f>
        <v>0</v>
      </c>
      <c r="BF157" s="186">
        <f>IF(N157="snížená",J157,0)</f>
        <v>0</v>
      </c>
      <c r="BG157" s="186">
        <f>IF(N157="zákl. přenesená",J157,0)</f>
        <v>0</v>
      </c>
      <c r="BH157" s="186">
        <f>IF(N157="sníž. přenesená",J157,0)</f>
        <v>0</v>
      </c>
      <c r="BI157" s="186">
        <f>IF(N157="nulová",J157,0)</f>
        <v>0</v>
      </c>
      <c r="BJ157" s="18" t="s">
        <v>81</v>
      </c>
      <c r="BK157" s="186">
        <f>ROUND(I157*H157,2)</f>
        <v>0</v>
      </c>
      <c r="BL157" s="18" t="s">
        <v>161</v>
      </c>
      <c r="BM157" s="185" t="s">
        <v>834</v>
      </c>
    </row>
    <row r="158" spans="2:63" s="12" customFormat="1" ht="22.9" customHeight="1">
      <c r="B158" s="158"/>
      <c r="C158" s="159"/>
      <c r="D158" s="160" t="s">
        <v>72</v>
      </c>
      <c r="E158" s="172" t="s">
        <v>244</v>
      </c>
      <c r="F158" s="172" t="s">
        <v>245</v>
      </c>
      <c r="G158" s="159"/>
      <c r="H158" s="159"/>
      <c r="I158" s="162"/>
      <c r="J158" s="173">
        <f>BK158</f>
        <v>0</v>
      </c>
      <c r="K158" s="159"/>
      <c r="L158" s="164"/>
      <c r="M158" s="165"/>
      <c r="N158" s="166"/>
      <c r="O158" s="166"/>
      <c r="P158" s="167">
        <f>SUM(P159:P170)</f>
        <v>0</v>
      </c>
      <c r="Q158" s="166"/>
      <c r="R158" s="167">
        <f>SUM(R159:R170)</f>
        <v>0</v>
      </c>
      <c r="S158" s="166"/>
      <c r="T158" s="168">
        <f>SUM(T159:T170)</f>
        <v>0</v>
      </c>
      <c r="AR158" s="169" t="s">
        <v>81</v>
      </c>
      <c r="AT158" s="170" t="s">
        <v>72</v>
      </c>
      <c r="AU158" s="170" t="s">
        <v>81</v>
      </c>
      <c r="AY158" s="169" t="s">
        <v>153</v>
      </c>
      <c r="BK158" s="171">
        <f>SUM(BK159:BK170)</f>
        <v>0</v>
      </c>
    </row>
    <row r="159" spans="1:65" s="2" customFormat="1" ht="37.9" customHeight="1">
      <c r="A159" s="35"/>
      <c r="B159" s="36"/>
      <c r="C159" s="174" t="s">
        <v>246</v>
      </c>
      <c r="D159" s="174" t="s">
        <v>156</v>
      </c>
      <c r="E159" s="175" t="s">
        <v>791</v>
      </c>
      <c r="F159" s="176" t="s">
        <v>792</v>
      </c>
      <c r="G159" s="177" t="s">
        <v>249</v>
      </c>
      <c r="H159" s="178">
        <v>2.41</v>
      </c>
      <c r="I159" s="179"/>
      <c r="J159" s="180">
        <f>ROUND(I159*H159,2)</f>
        <v>0</v>
      </c>
      <c r="K159" s="176" t="s">
        <v>160</v>
      </c>
      <c r="L159" s="40"/>
      <c r="M159" s="181" t="s">
        <v>19</v>
      </c>
      <c r="N159" s="182" t="s">
        <v>44</v>
      </c>
      <c r="O159" s="65"/>
      <c r="P159" s="183">
        <f>O159*H159</f>
        <v>0</v>
      </c>
      <c r="Q159" s="183">
        <v>0</v>
      </c>
      <c r="R159" s="183">
        <f>Q159*H159</f>
        <v>0</v>
      </c>
      <c r="S159" s="183">
        <v>0</v>
      </c>
      <c r="T159" s="184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85" t="s">
        <v>161</v>
      </c>
      <c r="AT159" s="185" t="s">
        <v>156</v>
      </c>
      <c r="AU159" s="185" t="s">
        <v>83</v>
      </c>
      <c r="AY159" s="18" t="s">
        <v>153</v>
      </c>
      <c r="BE159" s="186">
        <f>IF(N159="základní",J159,0)</f>
        <v>0</v>
      </c>
      <c r="BF159" s="186">
        <f>IF(N159="snížená",J159,0)</f>
        <v>0</v>
      </c>
      <c r="BG159" s="186">
        <f>IF(N159="zákl. přenesená",J159,0)</f>
        <v>0</v>
      </c>
      <c r="BH159" s="186">
        <f>IF(N159="sníž. přenesená",J159,0)</f>
        <v>0</v>
      </c>
      <c r="BI159" s="186">
        <f>IF(N159="nulová",J159,0)</f>
        <v>0</v>
      </c>
      <c r="BJ159" s="18" t="s">
        <v>81</v>
      </c>
      <c r="BK159" s="186">
        <f>ROUND(I159*H159,2)</f>
        <v>0</v>
      </c>
      <c r="BL159" s="18" t="s">
        <v>161</v>
      </c>
      <c r="BM159" s="185" t="s">
        <v>1008</v>
      </c>
    </row>
    <row r="160" spans="1:47" s="2" customFormat="1" ht="11.25">
      <c r="A160" s="35"/>
      <c r="B160" s="36"/>
      <c r="C160" s="37"/>
      <c r="D160" s="187" t="s">
        <v>163</v>
      </c>
      <c r="E160" s="37"/>
      <c r="F160" s="188" t="s">
        <v>794</v>
      </c>
      <c r="G160" s="37"/>
      <c r="H160" s="37"/>
      <c r="I160" s="189"/>
      <c r="J160" s="37"/>
      <c r="K160" s="37"/>
      <c r="L160" s="40"/>
      <c r="M160" s="190"/>
      <c r="N160" s="191"/>
      <c r="O160" s="65"/>
      <c r="P160" s="65"/>
      <c r="Q160" s="65"/>
      <c r="R160" s="65"/>
      <c r="S160" s="65"/>
      <c r="T160" s="66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8" t="s">
        <v>163</v>
      </c>
      <c r="AU160" s="18" t="s">
        <v>83</v>
      </c>
    </row>
    <row r="161" spans="1:65" s="2" customFormat="1" ht="33" customHeight="1">
      <c r="A161" s="35"/>
      <c r="B161" s="36"/>
      <c r="C161" s="174" t="s">
        <v>212</v>
      </c>
      <c r="D161" s="174" t="s">
        <v>156</v>
      </c>
      <c r="E161" s="175" t="s">
        <v>252</v>
      </c>
      <c r="F161" s="176" t="s">
        <v>253</v>
      </c>
      <c r="G161" s="177" t="s">
        <v>249</v>
      </c>
      <c r="H161" s="178">
        <v>2.41</v>
      </c>
      <c r="I161" s="179"/>
      <c r="J161" s="180">
        <f>ROUND(I161*H161,2)</f>
        <v>0</v>
      </c>
      <c r="K161" s="176" t="s">
        <v>160</v>
      </c>
      <c r="L161" s="40"/>
      <c r="M161" s="181" t="s">
        <v>19</v>
      </c>
      <c r="N161" s="182" t="s">
        <v>44</v>
      </c>
      <c r="O161" s="65"/>
      <c r="P161" s="183">
        <f>O161*H161</f>
        <v>0</v>
      </c>
      <c r="Q161" s="183">
        <v>0</v>
      </c>
      <c r="R161" s="183">
        <f>Q161*H161</f>
        <v>0</v>
      </c>
      <c r="S161" s="183">
        <v>0</v>
      </c>
      <c r="T161" s="184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85" t="s">
        <v>161</v>
      </c>
      <c r="AT161" s="185" t="s">
        <v>156</v>
      </c>
      <c r="AU161" s="185" t="s">
        <v>83</v>
      </c>
      <c r="AY161" s="18" t="s">
        <v>153</v>
      </c>
      <c r="BE161" s="186">
        <f>IF(N161="základní",J161,0)</f>
        <v>0</v>
      </c>
      <c r="BF161" s="186">
        <f>IF(N161="snížená",J161,0)</f>
        <v>0</v>
      </c>
      <c r="BG161" s="186">
        <f>IF(N161="zákl. přenesená",J161,0)</f>
        <v>0</v>
      </c>
      <c r="BH161" s="186">
        <f>IF(N161="sníž. přenesená",J161,0)</f>
        <v>0</v>
      </c>
      <c r="BI161" s="186">
        <f>IF(N161="nulová",J161,0)</f>
        <v>0</v>
      </c>
      <c r="BJ161" s="18" t="s">
        <v>81</v>
      </c>
      <c r="BK161" s="186">
        <f>ROUND(I161*H161,2)</f>
        <v>0</v>
      </c>
      <c r="BL161" s="18" t="s">
        <v>161</v>
      </c>
      <c r="BM161" s="185" t="s">
        <v>836</v>
      </c>
    </row>
    <row r="162" spans="1:47" s="2" customFormat="1" ht="11.25">
      <c r="A162" s="35"/>
      <c r="B162" s="36"/>
      <c r="C162" s="37"/>
      <c r="D162" s="187" t="s">
        <v>163</v>
      </c>
      <c r="E162" s="37"/>
      <c r="F162" s="188" t="s">
        <v>255</v>
      </c>
      <c r="G162" s="37"/>
      <c r="H162" s="37"/>
      <c r="I162" s="189"/>
      <c r="J162" s="37"/>
      <c r="K162" s="37"/>
      <c r="L162" s="40"/>
      <c r="M162" s="190"/>
      <c r="N162" s="191"/>
      <c r="O162" s="65"/>
      <c r="P162" s="65"/>
      <c r="Q162" s="65"/>
      <c r="R162" s="65"/>
      <c r="S162" s="65"/>
      <c r="T162" s="66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8" t="s">
        <v>163</v>
      </c>
      <c r="AU162" s="18" t="s">
        <v>83</v>
      </c>
    </row>
    <row r="163" spans="1:65" s="2" customFormat="1" ht="44.25" customHeight="1">
      <c r="A163" s="35"/>
      <c r="B163" s="36"/>
      <c r="C163" s="174" t="s">
        <v>256</v>
      </c>
      <c r="D163" s="174" t="s">
        <v>156</v>
      </c>
      <c r="E163" s="175" t="s">
        <v>257</v>
      </c>
      <c r="F163" s="176" t="s">
        <v>258</v>
      </c>
      <c r="G163" s="177" t="s">
        <v>249</v>
      </c>
      <c r="H163" s="178">
        <v>45.79</v>
      </c>
      <c r="I163" s="179"/>
      <c r="J163" s="180">
        <f>ROUND(I163*H163,2)</f>
        <v>0</v>
      </c>
      <c r="K163" s="176" t="s">
        <v>160</v>
      </c>
      <c r="L163" s="40"/>
      <c r="M163" s="181" t="s">
        <v>19</v>
      </c>
      <c r="N163" s="182" t="s">
        <v>44</v>
      </c>
      <c r="O163" s="65"/>
      <c r="P163" s="183">
        <f>O163*H163</f>
        <v>0</v>
      </c>
      <c r="Q163" s="183">
        <v>0</v>
      </c>
      <c r="R163" s="183">
        <f>Q163*H163</f>
        <v>0</v>
      </c>
      <c r="S163" s="183">
        <v>0</v>
      </c>
      <c r="T163" s="184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85" t="s">
        <v>161</v>
      </c>
      <c r="AT163" s="185" t="s">
        <v>156</v>
      </c>
      <c r="AU163" s="185" t="s">
        <v>83</v>
      </c>
      <c r="AY163" s="18" t="s">
        <v>153</v>
      </c>
      <c r="BE163" s="186">
        <f>IF(N163="základní",J163,0)</f>
        <v>0</v>
      </c>
      <c r="BF163" s="186">
        <f>IF(N163="snížená",J163,0)</f>
        <v>0</v>
      </c>
      <c r="BG163" s="186">
        <f>IF(N163="zákl. přenesená",J163,0)</f>
        <v>0</v>
      </c>
      <c r="BH163" s="186">
        <f>IF(N163="sníž. přenesená",J163,0)</f>
        <v>0</v>
      </c>
      <c r="BI163" s="186">
        <f>IF(N163="nulová",J163,0)</f>
        <v>0</v>
      </c>
      <c r="BJ163" s="18" t="s">
        <v>81</v>
      </c>
      <c r="BK163" s="186">
        <f>ROUND(I163*H163,2)</f>
        <v>0</v>
      </c>
      <c r="BL163" s="18" t="s">
        <v>161</v>
      </c>
      <c r="BM163" s="185" t="s">
        <v>837</v>
      </c>
    </row>
    <row r="164" spans="1:47" s="2" customFormat="1" ht="11.25">
      <c r="A164" s="35"/>
      <c r="B164" s="36"/>
      <c r="C164" s="37"/>
      <c r="D164" s="187" t="s">
        <v>163</v>
      </c>
      <c r="E164" s="37"/>
      <c r="F164" s="188" t="s">
        <v>260</v>
      </c>
      <c r="G164" s="37"/>
      <c r="H164" s="37"/>
      <c r="I164" s="189"/>
      <c r="J164" s="37"/>
      <c r="K164" s="37"/>
      <c r="L164" s="40"/>
      <c r="M164" s="190"/>
      <c r="N164" s="191"/>
      <c r="O164" s="65"/>
      <c r="P164" s="65"/>
      <c r="Q164" s="65"/>
      <c r="R164" s="65"/>
      <c r="S164" s="65"/>
      <c r="T164" s="66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8" t="s">
        <v>163</v>
      </c>
      <c r="AU164" s="18" t="s">
        <v>83</v>
      </c>
    </row>
    <row r="165" spans="2:51" s="13" customFormat="1" ht="11.25">
      <c r="B165" s="192"/>
      <c r="C165" s="193"/>
      <c r="D165" s="194" t="s">
        <v>165</v>
      </c>
      <c r="E165" s="195" t="s">
        <v>19</v>
      </c>
      <c r="F165" s="196" t="s">
        <v>838</v>
      </c>
      <c r="G165" s="193"/>
      <c r="H165" s="197">
        <v>45.79</v>
      </c>
      <c r="I165" s="198"/>
      <c r="J165" s="193"/>
      <c r="K165" s="193"/>
      <c r="L165" s="199"/>
      <c r="M165" s="200"/>
      <c r="N165" s="201"/>
      <c r="O165" s="201"/>
      <c r="P165" s="201"/>
      <c r="Q165" s="201"/>
      <c r="R165" s="201"/>
      <c r="S165" s="201"/>
      <c r="T165" s="202"/>
      <c r="AT165" s="203" t="s">
        <v>165</v>
      </c>
      <c r="AU165" s="203" t="s">
        <v>83</v>
      </c>
      <c r="AV165" s="13" t="s">
        <v>83</v>
      </c>
      <c r="AW165" s="13" t="s">
        <v>34</v>
      </c>
      <c r="AX165" s="13" t="s">
        <v>81</v>
      </c>
      <c r="AY165" s="203" t="s">
        <v>153</v>
      </c>
    </row>
    <row r="166" spans="1:65" s="2" customFormat="1" ht="44.25" customHeight="1">
      <c r="A166" s="35"/>
      <c r="B166" s="36"/>
      <c r="C166" s="174" t="s">
        <v>262</v>
      </c>
      <c r="D166" s="174" t="s">
        <v>156</v>
      </c>
      <c r="E166" s="175" t="s">
        <v>263</v>
      </c>
      <c r="F166" s="176" t="s">
        <v>264</v>
      </c>
      <c r="G166" s="177" t="s">
        <v>249</v>
      </c>
      <c r="H166" s="178">
        <v>1.436</v>
      </c>
      <c r="I166" s="179"/>
      <c r="J166" s="180">
        <f>ROUND(I166*H166,2)</f>
        <v>0</v>
      </c>
      <c r="K166" s="176" t="s">
        <v>160</v>
      </c>
      <c r="L166" s="40"/>
      <c r="M166" s="181" t="s">
        <v>19</v>
      </c>
      <c r="N166" s="182" t="s">
        <v>44</v>
      </c>
      <c r="O166" s="65"/>
      <c r="P166" s="183">
        <f>O166*H166</f>
        <v>0</v>
      </c>
      <c r="Q166" s="183">
        <v>0</v>
      </c>
      <c r="R166" s="183">
        <f>Q166*H166</f>
        <v>0</v>
      </c>
      <c r="S166" s="183">
        <v>0</v>
      </c>
      <c r="T166" s="184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85" t="s">
        <v>161</v>
      </c>
      <c r="AT166" s="185" t="s">
        <v>156</v>
      </c>
      <c r="AU166" s="185" t="s">
        <v>83</v>
      </c>
      <c r="AY166" s="18" t="s">
        <v>153</v>
      </c>
      <c r="BE166" s="186">
        <f>IF(N166="základní",J166,0)</f>
        <v>0</v>
      </c>
      <c r="BF166" s="186">
        <f>IF(N166="snížená",J166,0)</f>
        <v>0</v>
      </c>
      <c r="BG166" s="186">
        <f>IF(N166="zákl. přenesená",J166,0)</f>
        <v>0</v>
      </c>
      <c r="BH166" s="186">
        <f>IF(N166="sníž. přenesená",J166,0)</f>
        <v>0</v>
      </c>
      <c r="BI166" s="186">
        <f>IF(N166="nulová",J166,0)</f>
        <v>0</v>
      </c>
      <c r="BJ166" s="18" t="s">
        <v>81</v>
      </c>
      <c r="BK166" s="186">
        <f>ROUND(I166*H166,2)</f>
        <v>0</v>
      </c>
      <c r="BL166" s="18" t="s">
        <v>161</v>
      </c>
      <c r="BM166" s="185" t="s">
        <v>839</v>
      </c>
    </row>
    <row r="167" spans="1:47" s="2" customFormat="1" ht="11.25">
      <c r="A167" s="35"/>
      <c r="B167" s="36"/>
      <c r="C167" s="37"/>
      <c r="D167" s="187" t="s">
        <v>163</v>
      </c>
      <c r="E167" s="37"/>
      <c r="F167" s="188" t="s">
        <v>266</v>
      </c>
      <c r="G167" s="37"/>
      <c r="H167" s="37"/>
      <c r="I167" s="189"/>
      <c r="J167" s="37"/>
      <c r="K167" s="37"/>
      <c r="L167" s="40"/>
      <c r="M167" s="190"/>
      <c r="N167" s="191"/>
      <c r="O167" s="65"/>
      <c r="P167" s="65"/>
      <c r="Q167" s="65"/>
      <c r="R167" s="65"/>
      <c r="S167" s="65"/>
      <c r="T167" s="66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8" t="s">
        <v>163</v>
      </c>
      <c r="AU167" s="18" t="s">
        <v>83</v>
      </c>
    </row>
    <row r="168" spans="2:51" s="13" customFormat="1" ht="11.25">
      <c r="B168" s="192"/>
      <c r="C168" s="193"/>
      <c r="D168" s="194" t="s">
        <v>165</v>
      </c>
      <c r="E168" s="195" t="s">
        <v>19</v>
      </c>
      <c r="F168" s="196" t="s">
        <v>840</v>
      </c>
      <c r="G168" s="193"/>
      <c r="H168" s="197">
        <v>1.436</v>
      </c>
      <c r="I168" s="198"/>
      <c r="J168" s="193"/>
      <c r="K168" s="193"/>
      <c r="L168" s="199"/>
      <c r="M168" s="200"/>
      <c r="N168" s="201"/>
      <c r="O168" s="201"/>
      <c r="P168" s="201"/>
      <c r="Q168" s="201"/>
      <c r="R168" s="201"/>
      <c r="S168" s="201"/>
      <c r="T168" s="202"/>
      <c r="AT168" s="203" t="s">
        <v>165</v>
      </c>
      <c r="AU168" s="203" t="s">
        <v>83</v>
      </c>
      <c r="AV168" s="13" t="s">
        <v>83</v>
      </c>
      <c r="AW168" s="13" t="s">
        <v>34</v>
      </c>
      <c r="AX168" s="13" t="s">
        <v>81</v>
      </c>
      <c r="AY168" s="203" t="s">
        <v>153</v>
      </c>
    </row>
    <row r="169" spans="1:65" s="2" customFormat="1" ht="44.25" customHeight="1">
      <c r="A169" s="35"/>
      <c r="B169" s="36"/>
      <c r="C169" s="174" t="s">
        <v>268</v>
      </c>
      <c r="D169" s="174" t="s">
        <v>156</v>
      </c>
      <c r="E169" s="175" t="s">
        <v>269</v>
      </c>
      <c r="F169" s="176" t="s">
        <v>270</v>
      </c>
      <c r="G169" s="177" t="s">
        <v>249</v>
      </c>
      <c r="H169" s="178">
        <v>0.974</v>
      </c>
      <c r="I169" s="179"/>
      <c r="J169" s="180">
        <f>ROUND(I169*H169,2)</f>
        <v>0</v>
      </c>
      <c r="K169" s="176" t="s">
        <v>160</v>
      </c>
      <c r="L169" s="40"/>
      <c r="M169" s="181" t="s">
        <v>19</v>
      </c>
      <c r="N169" s="182" t="s">
        <v>44</v>
      </c>
      <c r="O169" s="65"/>
      <c r="P169" s="183">
        <f>O169*H169</f>
        <v>0</v>
      </c>
      <c r="Q169" s="183">
        <v>0</v>
      </c>
      <c r="R169" s="183">
        <f>Q169*H169</f>
        <v>0</v>
      </c>
      <c r="S169" s="183">
        <v>0</v>
      </c>
      <c r="T169" s="184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85" t="s">
        <v>161</v>
      </c>
      <c r="AT169" s="185" t="s">
        <v>156</v>
      </c>
      <c r="AU169" s="185" t="s">
        <v>83</v>
      </c>
      <c r="AY169" s="18" t="s">
        <v>153</v>
      </c>
      <c r="BE169" s="186">
        <f>IF(N169="základní",J169,0)</f>
        <v>0</v>
      </c>
      <c r="BF169" s="186">
        <f>IF(N169="snížená",J169,0)</f>
        <v>0</v>
      </c>
      <c r="BG169" s="186">
        <f>IF(N169="zákl. přenesená",J169,0)</f>
        <v>0</v>
      </c>
      <c r="BH169" s="186">
        <f>IF(N169="sníž. přenesená",J169,0)</f>
        <v>0</v>
      </c>
      <c r="BI169" s="186">
        <f>IF(N169="nulová",J169,0)</f>
        <v>0</v>
      </c>
      <c r="BJ169" s="18" t="s">
        <v>81</v>
      </c>
      <c r="BK169" s="186">
        <f>ROUND(I169*H169,2)</f>
        <v>0</v>
      </c>
      <c r="BL169" s="18" t="s">
        <v>161</v>
      </c>
      <c r="BM169" s="185" t="s">
        <v>841</v>
      </c>
    </row>
    <row r="170" spans="1:47" s="2" customFormat="1" ht="11.25">
      <c r="A170" s="35"/>
      <c r="B170" s="36"/>
      <c r="C170" s="37"/>
      <c r="D170" s="187" t="s">
        <v>163</v>
      </c>
      <c r="E170" s="37"/>
      <c r="F170" s="188" t="s">
        <v>272</v>
      </c>
      <c r="G170" s="37"/>
      <c r="H170" s="37"/>
      <c r="I170" s="189"/>
      <c r="J170" s="37"/>
      <c r="K170" s="37"/>
      <c r="L170" s="40"/>
      <c r="M170" s="190"/>
      <c r="N170" s="191"/>
      <c r="O170" s="65"/>
      <c r="P170" s="65"/>
      <c r="Q170" s="65"/>
      <c r="R170" s="65"/>
      <c r="S170" s="65"/>
      <c r="T170" s="66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8" t="s">
        <v>163</v>
      </c>
      <c r="AU170" s="18" t="s">
        <v>83</v>
      </c>
    </row>
    <row r="171" spans="2:63" s="12" customFormat="1" ht="25.9" customHeight="1">
      <c r="B171" s="158"/>
      <c r="C171" s="159"/>
      <c r="D171" s="160" t="s">
        <v>72</v>
      </c>
      <c r="E171" s="161" t="s">
        <v>273</v>
      </c>
      <c r="F171" s="161" t="s">
        <v>274</v>
      </c>
      <c r="G171" s="159"/>
      <c r="H171" s="159"/>
      <c r="I171" s="162"/>
      <c r="J171" s="163">
        <f>BK171</f>
        <v>0</v>
      </c>
      <c r="K171" s="159"/>
      <c r="L171" s="164"/>
      <c r="M171" s="165"/>
      <c r="N171" s="166"/>
      <c r="O171" s="166"/>
      <c r="P171" s="167">
        <f>P172+P195+P205+P219+P254+P284+P294+P300+P318+P326+P340+P347+P368+P378</f>
        <v>0</v>
      </c>
      <c r="Q171" s="166"/>
      <c r="R171" s="167">
        <f>R172+R195+R205+R219+R254+R284+R294+R300+R318+R326+R340+R347+R368+R378</f>
        <v>1.0240755186</v>
      </c>
      <c r="S171" s="166"/>
      <c r="T171" s="168">
        <f>T172+T195+T205+T219+T254+T284+T294+T300+T318+T326+T340+T347+T368+T378</f>
        <v>0.142578</v>
      </c>
      <c r="AR171" s="169" t="s">
        <v>83</v>
      </c>
      <c r="AT171" s="170" t="s">
        <v>72</v>
      </c>
      <c r="AU171" s="170" t="s">
        <v>73</v>
      </c>
      <c r="AY171" s="169" t="s">
        <v>153</v>
      </c>
      <c r="BK171" s="171">
        <f>BK172+BK195+BK205+BK219+BK254+BK284+BK294+BK300+BK318+BK326+BK340+BK347+BK368+BK378</f>
        <v>0</v>
      </c>
    </row>
    <row r="172" spans="2:63" s="12" customFormat="1" ht="22.9" customHeight="1">
      <c r="B172" s="158"/>
      <c r="C172" s="159"/>
      <c r="D172" s="160" t="s">
        <v>72</v>
      </c>
      <c r="E172" s="172" t="s">
        <v>275</v>
      </c>
      <c r="F172" s="172" t="s">
        <v>276</v>
      </c>
      <c r="G172" s="159"/>
      <c r="H172" s="159"/>
      <c r="I172" s="162"/>
      <c r="J172" s="173">
        <f>BK172</f>
        <v>0</v>
      </c>
      <c r="K172" s="159"/>
      <c r="L172" s="164"/>
      <c r="M172" s="165"/>
      <c r="N172" s="166"/>
      <c r="O172" s="166"/>
      <c r="P172" s="167">
        <f>SUM(P173:P194)</f>
        <v>0</v>
      </c>
      <c r="Q172" s="166"/>
      <c r="R172" s="167">
        <f>SUM(R173:R194)</f>
        <v>0.006656</v>
      </c>
      <c r="S172" s="166"/>
      <c r="T172" s="168">
        <f>SUM(T173:T194)</f>
        <v>0.013508</v>
      </c>
      <c r="AR172" s="169" t="s">
        <v>83</v>
      </c>
      <c r="AT172" s="170" t="s">
        <v>72</v>
      </c>
      <c r="AU172" s="170" t="s">
        <v>81</v>
      </c>
      <c r="AY172" s="169" t="s">
        <v>153</v>
      </c>
      <c r="BK172" s="171">
        <f>SUM(BK173:BK194)</f>
        <v>0</v>
      </c>
    </row>
    <row r="173" spans="1:65" s="2" customFormat="1" ht="24.2" customHeight="1">
      <c r="A173" s="35"/>
      <c r="B173" s="36"/>
      <c r="C173" s="174" t="s">
        <v>277</v>
      </c>
      <c r="D173" s="174" t="s">
        <v>156</v>
      </c>
      <c r="E173" s="175" t="s">
        <v>278</v>
      </c>
      <c r="F173" s="176" t="s">
        <v>279</v>
      </c>
      <c r="G173" s="177" t="s">
        <v>159</v>
      </c>
      <c r="H173" s="178">
        <v>3.377</v>
      </c>
      <c r="I173" s="179"/>
      <c r="J173" s="180">
        <f>ROUND(I173*H173,2)</f>
        <v>0</v>
      </c>
      <c r="K173" s="176" t="s">
        <v>160</v>
      </c>
      <c r="L173" s="40"/>
      <c r="M173" s="181" t="s">
        <v>19</v>
      </c>
      <c r="N173" s="182" t="s">
        <v>44</v>
      </c>
      <c r="O173" s="65"/>
      <c r="P173" s="183">
        <f>O173*H173</f>
        <v>0</v>
      </c>
      <c r="Q173" s="183">
        <v>0</v>
      </c>
      <c r="R173" s="183">
        <f>Q173*H173</f>
        <v>0</v>
      </c>
      <c r="S173" s="183">
        <v>0.004</v>
      </c>
      <c r="T173" s="184">
        <f>S173*H173</f>
        <v>0.013508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85" t="s">
        <v>212</v>
      </c>
      <c r="AT173" s="185" t="s">
        <v>156</v>
      </c>
      <c r="AU173" s="185" t="s">
        <v>83</v>
      </c>
      <c r="AY173" s="18" t="s">
        <v>153</v>
      </c>
      <c r="BE173" s="186">
        <f>IF(N173="základní",J173,0)</f>
        <v>0</v>
      </c>
      <c r="BF173" s="186">
        <f>IF(N173="snížená",J173,0)</f>
        <v>0</v>
      </c>
      <c r="BG173" s="186">
        <f>IF(N173="zákl. přenesená",J173,0)</f>
        <v>0</v>
      </c>
      <c r="BH173" s="186">
        <f>IF(N173="sníž. přenesená",J173,0)</f>
        <v>0</v>
      </c>
      <c r="BI173" s="186">
        <f>IF(N173="nulová",J173,0)</f>
        <v>0</v>
      </c>
      <c r="BJ173" s="18" t="s">
        <v>81</v>
      </c>
      <c r="BK173" s="186">
        <f>ROUND(I173*H173,2)</f>
        <v>0</v>
      </c>
      <c r="BL173" s="18" t="s">
        <v>212</v>
      </c>
      <c r="BM173" s="185" t="s">
        <v>842</v>
      </c>
    </row>
    <row r="174" spans="1:47" s="2" customFormat="1" ht="11.25">
      <c r="A174" s="35"/>
      <c r="B174" s="36"/>
      <c r="C174" s="37"/>
      <c r="D174" s="187" t="s">
        <v>163</v>
      </c>
      <c r="E174" s="37"/>
      <c r="F174" s="188" t="s">
        <v>281</v>
      </c>
      <c r="G174" s="37"/>
      <c r="H174" s="37"/>
      <c r="I174" s="189"/>
      <c r="J174" s="37"/>
      <c r="K174" s="37"/>
      <c r="L174" s="40"/>
      <c r="M174" s="190"/>
      <c r="N174" s="191"/>
      <c r="O174" s="65"/>
      <c r="P174" s="65"/>
      <c r="Q174" s="65"/>
      <c r="R174" s="65"/>
      <c r="S174" s="65"/>
      <c r="T174" s="66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8" t="s">
        <v>163</v>
      </c>
      <c r="AU174" s="18" t="s">
        <v>83</v>
      </c>
    </row>
    <row r="175" spans="2:51" s="13" customFormat="1" ht="11.25">
      <c r="B175" s="192"/>
      <c r="C175" s="193"/>
      <c r="D175" s="194" t="s">
        <v>165</v>
      </c>
      <c r="E175" s="195" t="s">
        <v>19</v>
      </c>
      <c r="F175" s="196" t="s">
        <v>810</v>
      </c>
      <c r="G175" s="193"/>
      <c r="H175" s="197">
        <v>1.164</v>
      </c>
      <c r="I175" s="198"/>
      <c r="J175" s="193"/>
      <c r="K175" s="193"/>
      <c r="L175" s="199"/>
      <c r="M175" s="200"/>
      <c r="N175" s="201"/>
      <c r="O175" s="201"/>
      <c r="P175" s="201"/>
      <c r="Q175" s="201"/>
      <c r="R175" s="201"/>
      <c r="S175" s="201"/>
      <c r="T175" s="202"/>
      <c r="AT175" s="203" t="s">
        <v>165</v>
      </c>
      <c r="AU175" s="203" t="s">
        <v>83</v>
      </c>
      <c r="AV175" s="13" t="s">
        <v>83</v>
      </c>
      <c r="AW175" s="13" t="s">
        <v>34</v>
      </c>
      <c r="AX175" s="13" t="s">
        <v>73</v>
      </c>
      <c r="AY175" s="203" t="s">
        <v>153</v>
      </c>
    </row>
    <row r="176" spans="2:51" s="13" customFormat="1" ht="11.25">
      <c r="B176" s="192"/>
      <c r="C176" s="193"/>
      <c r="D176" s="194" t="s">
        <v>165</v>
      </c>
      <c r="E176" s="195" t="s">
        <v>19</v>
      </c>
      <c r="F176" s="196" t="s">
        <v>811</v>
      </c>
      <c r="G176" s="193"/>
      <c r="H176" s="197">
        <v>1.278</v>
      </c>
      <c r="I176" s="198"/>
      <c r="J176" s="193"/>
      <c r="K176" s="193"/>
      <c r="L176" s="199"/>
      <c r="M176" s="200"/>
      <c r="N176" s="201"/>
      <c r="O176" s="201"/>
      <c r="P176" s="201"/>
      <c r="Q176" s="201"/>
      <c r="R176" s="201"/>
      <c r="S176" s="201"/>
      <c r="T176" s="202"/>
      <c r="AT176" s="203" t="s">
        <v>165</v>
      </c>
      <c r="AU176" s="203" t="s">
        <v>83</v>
      </c>
      <c r="AV176" s="13" t="s">
        <v>83</v>
      </c>
      <c r="AW176" s="13" t="s">
        <v>34</v>
      </c>
      <c r="AX176" s="13" t="s">
        <v>73</v>
      </c>
      <c r="AY176" s="203" t="s">
        <v>153</v>
      </c>
    </row>
    <row r="177" spans="2:51" s="13" customFormat="1" ht="11.25">
      <c r="B177" s="192"/>
      <c r="C177" s="193"/>
      <c r="D177" s="194" t="s">
        <v>165</v>
      </c>
      <c r="E177" s="195" t="s">
        <v>19</v>
      </c>
      <c r="F177" s="196" t="s">
        <v>812</v>
      </c>
      <c r="G177" s="193"/>
      <c r="H177" s="197">
        <v>0.935</v>
      </c>
      <c r="I177" s="198"/>
      <c r="J177" s="193"/>
      <c r="K177" s="193"/>
      <c r="L177" s="199"/>
      <c r="M177" s="200"/>
      <c r="N177" s="201"/>
      <c r="O177" s="201"/>
      <c r="P177" s="201"/>
      <c r="Q177" s="201"/>
      <c r="R177" s="201"/>
      <c r="S177" s="201"/>
      <c r="T177" s="202"/>
      <c r="AT177" s="203" t="s">
        <v>165</v>
      </c>
      <c r="AU177" s="203" t="s">
        <v>83</v>
      </c>
      <c r="AV177" s="13" t="s">
        <v>83</v>
      </c>
      <c r="AW177" s="13" t="s">
        <v>34</v>
      </c>
      <c r="AX177" s="13" t="s">
        <v>73</v>
      </c>
      <c r="AY177" s="203" t="s">
        <v>153</v>
      </c>
    </row>
    <row r="178" spans="2:51" s="14" customFormat="1" ht="11.25">
      <c r="B178" s="204"/>
      <c r="C178" s="205"/>
      <c r="D178" s="194" t="s">
        <v>165</v>
      </c>
      <c r="E178" s="206" t="s">
        <v>19</v>
      </c>
      <c r="F178" s="207" t="s">
        <v>184</v>
      </c>
      <c r="G178" s="205"/>
      <c r="H178" s="208">
        <v>3.377</v>
      </c>
      <c r="I178" s="209"/>
      <c r="J178" s="205"/>
      <c r="K178" s="205"/>
      <c r="L178" s="210"/>
      <c r="M178" s="211"/>
      <c r="N178" s="212"/>
      <c r="O178" s="212"/>
      <c r="P178" s="212"/>
      <c r="Q178" s="212"/>
      <c r="R178" s="212"/>
      <c r="S178" s="212"/>
      <c r="T178" s="213"/>
      <c r="AT178" s="214" t="s">
        <v>165</v>
      </c>
      <c r="AU178" s="214" t="s">
        <v>83</v>
      </c>
      <c r="AV178" s="14" t="s">
        <v>161</v>
      </c>
      <c r="AW178" s="14" t="s">
        <v>34</v>
      </c>
      <c r="AX178" s="14" t="s">
        <v>81</v>
      </c>
      <c r="AY178" s="214" t="s">
        <v>153</v>
      </c>
    </row>
    <row r="179" spans="1:65" s="2" customFormat="1" ht="33" customHeight="1">
      <c r="A179" s="35"/>
      <c r="B179" s="36"/>
      <c r="C179" s="174" t="s">
        <v>7</v>
      </c>
      <c r="D179" s="174" t="s">
        <v>156</v>
      </c>
      <c r="E179" s="175" t="s">
        <v>285</v>
      </c>
      <c r="F179" s="176" t="s">
        <v>286</v>
      </c>
      <c r="G179" s="177" t="s">
        <v>159</v>
      </c>
      <c r="H179" s="178">
        <v>3.377</v>
      </c>
      <c r="I179" s="179"/>
      <c r="J179" s="180">
        <f>ROUND(I179*H179,2)</f>
        <v>0</v>
      </c>
      <c r="K179" s="176" t="s">
        <v>160</v>
      </c>
      <c r="L179" s="40"/>
      <c r="M179" s="181" t="s">
        <v>19</v>
      </c>
      <c r="N179" s="182" t="s">
        <v>44</v>
      </c>
      <c r="O179" s="65"/>
      <c r="P179" s="183">
        <f>O179*H179</f>
        <v>0</v>
      </c>
      <c r="Q179" s="183">
        <v>0</v>
      </c>
      <c r="R179" s="183">
        <f>Q179*H179</f>
        <v>0</v>
      </c>
      <c r="S179" s="183">
        <v>0</v>
      </c>
      <c r="T179" s="184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85" t="s">
        <v>212</v>
      </c>
      <c r="AT179" s="185" t="s">
        <v>156</v>
      </c>
      <c r="AU179" s="185" t="s">
        <v>83</v>
      </c>
      <c r="AY179" s="18" t="s">
        <v>153</v>
      </c>
      <c r="BE179" s="186">
        <f>IF(N179="základní",J179,0)</f>
        <v>0</v>
      </c>
      <c r="BF179" s="186">
        <f>IF(N179="snížená",J179,0)</f>
        <v>0</v>
      </c>
      <c r="BG179" s="186">
        <f>IF(N179="zákl. přenesená",J179,0)</f>
        <v>0</v>
      </c>
      <c r="BH179" s="186">
        <f>IF(N179="sníž. přenesená",J179,0)</f>
        <v>0</v>
      </c>
      <c r="BI179" s="186">
        <f>IF(N179="nulová",J179,0)</f>
        <v>0</v>
      </c>
      <c r="BJ179" s="18" t="s">
        <v>81</v>
      </c>
      <c r="BK179" s="186">
        <f>ROUND(I179*H179,2)</f>
        <v>0</v>
      </c>
      <c r="BL179" s="18" t="s">
        <v>212</v>
      </c>
      <c r="BM179" s="185" t="s">
        <v>843</v>
      </c>
    </row>
    <row r="180" spans="1:47" s="2" customFormat="1" ht="11.25">
      <c r="A180" s="35"/>
      <c r="B180" s="36"/>
      <c r="C180" s="37"/>
      <c r="D180" s="187" t="s">
        <v>163</v>
      </c>
      <c r="E180" s="37"/>
      <c r="F180" s="188" t="s">
        <v>288</v>
      </c>
      <c r="G180" s="37"/>
      <c r="H180" s="37"/>
      <c r="I180" s="189"/>
      <c r="J180" s="37"/>
      <c r="K180" s="37"/>
      <c r="L180" s="40"/>
      <c r="M180" s="190"/>
      <c r="N180" s="191"/>
      <c r="O180" s="65"/>
      <c r="P180" s="65"/>
      <c r="Q180" s="65"/>
      <c r="R180" s="65"/>
      <c r="S180" s="65"/>
      <c r="T180" s="66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8" t="s">
        <v>163</v>
      </c>
      <c r="AU180" s="18" t="s">
        <v>83</v>
      </c>
    </row>
    <row r="181" spans="2:51" s="13" customFormat="1" ht="11.25">
      <c r="B181" s="192"/>
      <c r="C181" s="193"/>
      <c r="D181" s="194" t="s">
        <v>165</v>
      </c>
      <c r="E181" s="195" t="s">
        <v>19</v>
      </c>
      <c r="F181" s="196" t="s">
        <v>810</v>
      </c>
      <c r="G181" s="193"/>
      <c r="H181" s="197">
        <v>1.164</v>
      </c>
      <c r="I181" s="198"/>
      <c r="J181" s="193"/>
      <c r="K181" s="193"/>
      <c r="L181" s="199"/>
      <c r="M181" s="200"/>
      <c r="N181" s="201"/>
      <c r="O181" s="201"/>
      <c r="P181" s="201"/>
      <c r="Q181" s="201"/>
      <c r="R181" s="201"/>
      <c r="S181" s="201"/>
      <c r="T181" s="202"/>
      <c r="AT181" s="203" t="s">
        <v>165</v>
      </c>
      <c r="AU181" s="203" t="s">
        <v>83</v>
      </c>
      <c r="AV181" s="13" t="s">
        <v>83</v>
      </c>
      <c r="AW181" s="13" t="s">
        <v>34</v>
      </c>
      <c r="AX181" s="13" t="s">
        <v>73</v>
      </c>
      <c r="AY181" s="203" t="s">
        <v>153</v>
      </c>
    </row>
    <row r="182" spans="2:51" s="13" customFormat="1" ht="11.25">
      <c r="B182" s="192"/>
      <c r="C182" s="193"/>
      <c r="D182" s="194" t="s">
        <v>165</v>
      </c>
      <c r="E182" s="195" t="s">
        <v>19</v>
      </c>
      <c r="F182" s="196" t="s">
        <v>811</v>
      </c>
      <c r="G182" s="193"/>
      <c r="H182" s="197">
        <v>1.278</v>
      </c>
      <c r="I182" s="198"/>
      <c r="J182" s="193"/>
      <c r="K182" s="193"/>
      <c r="L182" s="199"/>
      <c r="M182" s="200"/>
      <c r="N182" s="201"/>
      <c r="O182" s="201"/>
      <c r="P182" s="201"/>
      <c r="Q182" s="201"/>
      <c r="R182" s="201"/>
      <c r="S182" s="201"/>
      <c r="T182" s="202"/>
      <c r="AT182" s="203" t="s">
        <v>165</v>
      </c>
      <c r="AU182" s="203" t="s">
        <v>83</v>
      </c>
      <c r="AV182" s="13" t="s">
        <v>83</v>
      </c>
      <c r="AW182" s="13" t="s">
        <v>34</v>
      </c>
      <c r="AX182" s="13" t="s">
        <v>73</v>
      </c>
      <c r="AY182" s="203" t="s">
        <v>153</v>
      </c>
    </row>
    <row r="183" spans="2:51" s="13" customFormat="1" ht="11.25">
      <c r="B183" s="192"/>
      <c r="C183" s="193"/>
      <c r="D183" s="194" t="s">
        <v>165</v>
      </c>
      <c r="E183" s="195" t="s">
        <v>19</v>
      </c>
      <c r="F183" s="196" t="s">
        <v>812</v>
      </c>
      <c r="G183" s="193"/>
      <c r="H183" s="197">
        <v>0.935</v>
      </c>
      <c r="I183" s="198"/>
      <c r="J183" s="193"/>
      <c r="K183" s="193"/>
      <c r="L183" s="199"/>
      <c r="M183" s="200"/>
      <c r="N183" s="201"/>
      <c r="O183" s="201"/>
      <c r="P183" s="201"/>
      <c r="Q183" s="201"/>
      <c r="R183" s="201"/>
      <c r="S183" s="201"/>
      <c r="T183" s="202"/>
      <c r="AT183" s="203" t="s">
        <v>165</v>
      </c>
      <c r="AU183" s="203" t="s">
        <v>83</v>
      </c>
      <c r="AV183" s="13" t="s">
        <v>83</v>
      </c>
      <c r="AW183" s="13" t="s">
        <v>34</v>
      </c>
      <c r="AX183" s="13" t="s">
        <v>73</v>
      </c>
      <c r="AY183" s="203" t="s">
        <v>153</v>
      </c>
    </row>
    <row r="184" spans="2:51" s="14" customFormat="1" ht="11.25">
      <c r="B184" s="204"/>
      <c r="C184" s="205"/>
      <c r="D184" s="194" t="s">
        <v>165</v>
      </c>
      <c r="E184" s="206" t="s">
        <v>19</v>
      </c>
      <c r="F184" s="207" t="s">
        <v>184</v>
      </c>
      <c r="G184" s="205"/>
      <c r="H184" s="208">
        <v>3.3770000000000002</v>
      </c>
      <c r="I184" s="209"/>
      <c r="J184" s="205"/>
      <c r="K184" s="205"/>
      <c r="L184" s="210"/>
      <c r="M184" s="211"/>
      <c r="N184" s="212"/>
      <c r="O184" s="212"/>
      <c r="P184" s="212"/>
      <c r="Q184" s="212"/>
      <c r="R184" s="212"/>
      <c r="S184" s="212"/>
      <c r="T184" s="213"/>
      <c r="AT184" s="214" t="s">
        <v>165</v>
      </c>
      <c r="AU184" s="214" t="s">
        <v>83</v>
      </c>
      <c r="AV184" s="14" t="s">
        <v>161</v>
      </c>
      <c r="AW184" s="14" t="s">
        <v>34</v>
      </c>
      <c r="AX184" s="14" t="s">
        <v>81</v>
      </c>
      <c r="AY184" s="214" t="s">
        <v>153</v>
      </c>
    </row>
    <row r="185" spans="1:65" s="2" customFormat="1" ht="33" customHeight="1">
      <c r="A185" s="35"/>
      <c r="B185" s="36"/>
      <c r="C185" s="174" t="s">
        <v>289</v>
      </c>
      <c r="D185" s="174" t="s">
        <v>156</v>
      </c>
      <c r="E185" s="175" t="s">
        <v>290</v>
      </c>
      <c r="F185" s="176" t="s">
        <v>291</v>
      </c>
      <c r="G185" s="177" t="s">
        <v>159</v>
      </c>
      <c r="H185" s="178">
        <v>7.716</v>
      </c>
      <c r="I185" s="179"/>
      <c r="J185" s="180">
        <f>ROUND(I185*H185,2)</f>
        <v>0</v>
      </c>
      <c r="K185" s="176" t="s">
        <v>160</v>
      </c>
      <c r="L185" s="40"/>
      <c r="M185" s="181" t="s">
        <v>19</v>
      </c>
      <c r="N185" s="182" t="s">
        <v>44</v>
      </c>
      <c r="O185" s="65"/>
      <c r="P185" s="183">
        <f>O185*H185</f>
        <v>0</v>
      </c>
      <c r="Q185" s="183">
        <v>0</v>
      </c>
      <c r="R185" s="183">
        <f>Q185*H185</f>
        <v>0</v>
      </c>
      <c r="S185" s="183">
        <v>0</v>
      </c>
      <c r="T185" s="184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85" t="s">
        <v>212</v>
      </c>
      <c r="AT185" s="185" t="s">
        <v>156</v>
      </c>
      <c r="AU185" s="185" t="s">
        <v>83</v>
      </c>
      <c r="AY185" s="18" t="s">
        <v>153</v>
      </c>
      <c r="BE185" s="186">
        <f>IF(N185="základní",J185,0)</f>
        <v>0</v>
      </c>
      <c r="BF185" s="186">
        <f>IF(N185="snížená",J185,0)</f>
        <v>0</v>
      </c>
      <c r="BG185" s="186">
        <f>IF(N185="zákl. přenesená",J185,0)</f>
        <v>0</v>
      </c>
      <c r="BH185" s="186">
        <f>IF(N185="sníž. přenesená",J185,0)</f>
        <v>0</v>
      </c>
      <c r="BI185" s="186">
        <f>IF(N185="nulová",J185,0)</f>
        <v>0</v>
      </c>
      <c r="BJ185" s="18" t="s">
        <v>81</v>
      </c>
      <c r="BK185" s="186">
        <f>ROUND(I185*H185,2)</f>
        <v>0</v>
      </c>
      <c r="BL185" s="18" t="s">
        <v>212</v>
      </c>
      <c r="BM185" s="185" t="s">
        <v>844</v>
      </c>
    </row>
    <row r="186" spans="1:47" s="2" customFormat="1" ht="11.25">
      <c r="A186" s="35"/>
      <c r="B186" s="36"/>
      <c r="C186" s="37"/>
      <c r="D186" s="187" t="s">
        <v>163</v>
      </c>
      <c r="E186" s="37"/>
      <c r="F186" s="188" t="s">
        <v>293</v>
      </c>
      <c r="G186" s="37"/>
      <c r="H186" s="37"/>
      <c r="I186" s="189"/>
      <c r="J186" s="37"/>
      <c r="K186" s="37"/>
      <c r="L186" s="40"/>
      <c r="M186" s="190"/>
      <c r="N186" s="191"/>
      <c r="O186" s="65"/>
      <c r="P186" s="65"/>
      <c r="Q186" s="65"/>
      <c r="R186" s="65"/>
      <c r="S186" s="65"/>
      <c r="T186" s="66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T186" s="18" t="s">
        <v>163</v>
      </c>
      <c r="AU186" s="18" t="s">
        <v>83</v>
      </c>
    </row>
    <row r="187" spans="2:51" s="13" customFormat="1" ht="11.25">
      <c r="B187" s="192"/>
      <c r="C187" s="193"/>
      <c r="D187" s="194" t="s">
        <v>165</v>
      </c>
      <c r="E187" s="195" t="s">
        <v>19</v>
      </c>
      <c r="F187" s="196" t="s">
        <v>845</v>
      </c>
      <c r="G187" s="193"/>
      <c r="H187" s="197">
        <v>0.918</v>
      </c>
      <c r="I187" s="198"/>
      <c r="J187" s="193"/>
      <c r="K187" s="193"/>
      <c r="L187" s="199"/>
      <c r="M187" s="200"/>
      <c r="N187" s="201"/>
      <c r="O187" s="201"/>
      <c r="P187" s="201"/>
      <c r="Q187" s="201"/>
      <c r="R187" s="201"/>
      <c r="S187" s="201"/>
      <c r="T187" s="202"/>
      <c r="AT187" s="203" t="s">
        <v>165</v>
      </c>
      <c r="AU187" s="203" t="s">
        <v>83</v>
      </c>
      <c r="AV187" s="13" t="s">
        <v>83</v>
      </c>
      <c r="AW187" s="13" t="s">
        <v>34</v>
      </c>
      <c r="AX187" s="13" t="s">
        <v>73</v>
      </c>
      <c r="AY187" s="203" t="s">
        <v>153</v>
      </c>
    </row>
    <row r="188" spans="2:51" s="13" customFormat="1" ht="11.25">
      <c r="B188" s="192"/>
      <c r="C188" s="193"/>
      <c r="D188" s="194" t="s">
        <v>165</v>
      </c>
      <c r="E188" s="195" t="s">
        <v>19</v>
      </c>
      <c r="F188" s="196" t="s">
        <v>846</v>
      </c>
      <c r="G188" s="193"/>
      <c r="H188" s="197">
        <v>5.802</v>
      </c>
      <c r="I188" s="198"/>
      <c r="J188" s="193"/>
      <c r="K188" s="193"/>
      <c r="L188" s="199"/>
      <c r="M188" s="200"/>
      <c r="N188" s="201"/>
      <c r="O188" s="201"/>
      <c r="P188" s="201"/>
      <c r="Q188" s="201"/>
      <c r="R188" s="201"/>
      <c r="S188" s="201"/>
      <c r="T188" s="202"/>
      <c r="AT188" s="203" t="s">
        <v>165</v>
      </c>
      <c r="AU188" s="203" t="s">
        <v>83</v>
      </c>
      <c r="AV188" s="13" t="s">
        <v>83</v>
      </c>
      <c r="AW188" s="13" t="s">
        <v>34</v>
      </c>
      <c r="AX188" s="13" t="s">
        <v>73</v>
      </c>
      <c r="AY188" s="203" t="s">
        <v>153</v>
      </c>
    </row>
    <row r="189" spans="2:51" s="13" customFormat="1" ht="11.25">
      <c r="B189" s="192"/>
      <c r="C189" s="193"/>
      <c r="D189" s="194" t="s">
        <v>165</v>
      </c>
      <c r="E189" s="195" t="s">
        <v>19</v>
      </c>
      <c r="F189" s="196" t="s">
        <v>847</v>
      </c>
      <c r="G189" s="193"/>
      <c r="H189" s="197">
        <v>0.996</v>
      </c>
      <c r="I189" s="198"/>
      <c r="J189" s="193"/>
      <c r="K189" s="193"/>
      <c r="L189" s="199"/>
      <c r="M189" s="200"/>
      <c r="N189" s="201"/>
      <c r="O189" s="201"/>
      <c r="P189" s="201"/>
      <c r="Q189" s="201"/>
      <c r="R189" s="201"/>
      <c r="S189" s="201"/>
      <c r="T189" s="202"/>
      <c r="AT189" s="203" t="s">
        <v>165</v>
      </c>
      <c r="AU189" s="203" t="s">
        <v>83</v>
      </c>
      <c r="AV189" s="13" t="s">
        <v>83</v>
      </c>
      <c r="AW189" s="13" t="s">
        <v>34</v>
      </c>
      <c r="AX189" s="13" t="s">
        <v>73</v>
      </c>
      <c r="AY189" s="203" t="s">
        <v>153</v>
      </c>
    </row>
    <row r="190" spans="2:51" s="14" customFormat="1" ht="11.25">
      <c r="B190" s="204"/>
      <c r="C190" s="205"/>
      <c r="D190" s="194" t="s">
        <v>165</v>
      </c>
      <c r="E190" s="206" t="s">
        <v>19</v>
      </c>
      <c r="F190" s="207" t="s">
        <v>184</v>
      </c>
      <c r="G190" s="205"/>
      <c r="H190" s="208">
        <v>7.715999999999999</v>
      </c>
      <c r="I190" s="209"/>
      <c r="J190" s="205"/>
      <c r="K190" s="205"/>
      <c r="L190" s="210"/>
      <c r="M190" s="211"/>
      <c r="N190" s="212"/>
      <c r="O190" s="212"/>
      <c r="P190" s="212"/>
      <c r="Q190" s="212"/>
      <c r="R190" s="212"/>
      <c r="S190" s="212"/>
      <c r="T190" s="213"/>
      <c r="AT190" s="214" t="s">
        <v>165</v>
      </c>
      <c r="AU190" s="214" t="s">
        <v>83</v>
      </c>
      <c r="AV190" s="14" t="s">
        <v>161</v>
      </c>
      <c r="AW190" s="14" t="s">
        <v>34</v>
      </c>
      <c r="AX190" s="14" t="s">
        <v>81</v>
      </c>
      <c r="AY190" s="214" t="s">
        <v>153</v>
      </c>
    </row>
    <row r="191" spans="1:65" s="2" customFormat="1" ht="24.2" customHeight="1">
      <c r="A191" s="35"/>
      <c r="B191" s="36"/>
      <c r="C191" s="215" t="s">
        <v>297</v>
      </c>
      <c r="D191" s="215" t="s">
        <v>298</v>
      </c>
      <c r="E191" s="216" t="s">
        <v>299</v>
      </c>
      <c r="F191" s="217" t="s">
        <v>300</v>
      </c>
      <c r="G191" s="218" t="s">
        <v>301</v>
      </c>
      <c r="H191" s="219">
        <v>6.656</v>
      </c>
      <c r="I191" s="220"/>
      <c r="J191" s="221">
        <f>ROUND(I191*H191,2)</f>
        <v>0</v>
      </c>
      <c r="K191" s="217" t="s">
        <v>160</v>
      </c>
      <c r="L191" s="222"/>
      <c r="M191" s="223" t="s">
        <v>19</v>
      </c>
      <c r="N191" s="224" t="s">
        <v>44</v>
      </c>
      <c r="O191" s="65"/>
      <c r="P191" s="183">
        <f>O191*H191</f>
        <v>0</v>
      </c>
      <c r="Q191" s="183">
        <v>0.001</v>
      </c>
      <c r="R191" s="183">
        <f>Q191*H191</f>
        <v>0.006656</v>
      </c>
      <c r="S191" s="183">
        <v>0</v>
      </c>
      <c r="T191" s="184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85" t="s">
        <v>302</v>
      </c>
      <c r="AT191" s="185" t="s">
        <v>298</v>
      </c>
      <c r="AU191" s="185" t="s">
        <v>83</v>
      </c>
      <c r="AY191" s="18" t="s">
        <v>153</v>
      </c>
      <c r="BE191" s="186">
        <f>IF(N191="základní",J191,0)</f>
        <v>0</v>
      </c>
      <c r="BF191" s="186">
        <f>IF(N191="snížená",J191,0)</f>
        <v>0</v>
      </c>
      <c r="BG191" s="186">
        <f>IF(N191="zákl. přenesená",J191,0)</f>
        <v>0</v>
      </c>
      <c r="BH191" s="186">
        <f>IF(N191="sníž. přenesená",J191,0)</f>
        <v>0</v>
      </c>
      <c r="BI191" s="186">
        <f>IF(N191="nulová",J191,0)</f>
        <v>0</v>
      </c>
      <c r="BJ191" s="18" t="s">
        <v>81</v>
      </c>
      <c r="BK191" s="186">
        <f>ROUND(I191*H191,2)</f>
        <v>0</v>
      </c>
      <c r="BL191" s="18" t="s">
        <v>212</v>
      </c>
      <c r="BM191" s="185" t="s">
        <v>848</v>
      </c>
    </row>
    <row r="192" spans="2:51" s="13" customFormat="1" ht="11.25">
      <c r="B192" s="192"/>
      <c r="C192" s="193"/>
      <c r="D192" s="194" t="s">
        <v>165</v>
      </c>
      <c r="E192" s="195" t="s">
        <v>19</v>
      </c>
      <c r="F192" s="196" t="s">
        <v>849</v>
      </c>
      <c r="G192" s="193"/>
      <c r="H192" s="197">
        <v>6.656</v>
      </c>
      <c r="I192" s="198"/>
      <c r="J192" s="193"/>
      <c r="K192" s="193"/>
      <c r="L192" s="199"/>
      <c r="M192" s="200"/>
      <c r="N192" s="201"/>
      <c r="O192" s="201"/>
      <c r="P192" s="201"/>
      <c r="Q192" s="201"/>
      <c r="R192" s="201"/>
      <c r="S192" s="201"/>
      <c r="T192" s="202"/>
      <c r="AT192" s="203" t="s">
        <v>165</v>
      </c>
      <c r="AU192" s="203" t="s">
        <v>83</v>
      </c>
      <c r="AV192" s="13" t="s">
        <v>83</v>
      </c>
      <c r="AW192" s="13" t="s">
        <v>34</v>
      </c>
      <c r="AX192" s="13" t="s">
        <v>81</v>
      </c>
      <c r="AY192" s="203" t="s">
        <v>153</v>
      </c>
    </row>
    <row r="193" spans="1:65" s="2" customFormat="1" ht="49.15" customHeight="1">
      <c r="A193" s="35"/>
      <c r="B193" s="36"/>
      <c r="C193" s="174" t="s">
        <v>305</v>
      </c>
      <c r="D193" s="174" t="s">
        <v>156</v>
      </c>
      <c r="E193" s="175" t="s">
        <v>746</v>
      </c>
      <c r="F193" s="176" t="s">
        <v>747</v>
      </c>
      <c r="G193" s="177" t="s">
        <v>249</v>
      </c>
      <c r="H193" s="178">
        <v>0.007</v>
      </c>
      <c r="I193" s="179"/>
      <c r="J193" s="180">
        <f>ROUND(I193*H193,2)</f>
        <v>0</v>
      </c>
      <c r="K193" s="176" t="s">
        <v>160</v>
      </c>
      <c r="L193" s="40"/>
      <c r="M193" s="181" t="s">
        <v>19</v>
      </c>
      <c r="N193" s="182" t="s">
        <v>44</v>
      </c>
      <c r="O193" s="65"/>
      <c r="P193" s="183">
        <f>O193*H193</f>
        <v>0</v>
      </c>
      <c r="Q193" s="183">
        <v>0</v>
      </c>
      <c r="R193" s="183">
        <f>Q193*H193</f>
        <v>0</v>
      </c>
      <c r="S193" s="183">
        <v>0</v>
      </c>
      <c r="T193" s="184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85" t="s">
        <v>212</v>
      </c>
      <c r="AT193" s="185" t="s">
        <v>156</v>
      </c>
      <c r="AU193" s="185" t="s">
        <v>83</v>
      </c>
      <c r="AY193" s="18" t="s">
        <v>153</v>
      </c>
      <c r="BE193" s="186">
        <f>IF(N193="základní",J193,0)</f>
        <v>0</v>
      </c>
      <c r="BF193" s="186">
        <f>IF(N193="snížená",J193,0)</f>
        <v>0</v>
      </c>
      <c r="BG193" s="186">
        <f>IF(N193="zákl. přenesená",J193,0)</f>
        <v>0</v>
      </c>
      <c r="BH193" s="186">
        <f>IF(N193="sníž. přenesená",J193,0)</f>
        <v>0</v>
      </c>
      <c r="BI193" s="186">
        <f>IF(N193="nulová",J193,0)</f>
        <v>0</v>
      </c>
      <c r="BJ193" s="18" t="s">
        <v>81</v>
      </c>
      <c r="BK193" s="186">
        <f>ROUND(I193*H193,2)</f>
        <v>0</v>
      </c>
      <c r="BL193" s="18" t="s">
        <v>212</v>
      </c>
      <c r="BM193" s="185" t="s">
        <v>1009</v>
      </c>
    </row>
    <row r="194" spans="1:47" s="2" customFormat="1" ht="11.25">
      <c r="A194" s="35"/>
      <c r="B194" s="36"/>
      <c r="C194" s="37"/>
      <c r="D194" s="187" t="s">
        <v>163</v>
      </c>
      <c r="E194" s="37"/>
      <c r="F194" s="188" t="s">
        <v>749</v>
      </c>
      <c r="G194" s="37"/>
      <c r="H194" s="37"/>
      <c r="I194" s="189"/>
      <c r="J194" s="37"/>
      <c r="K194" s="37"/>
      <c r="L194" s="40"/>
      <c r="M194" s="190"/>
      <c r="N194" s="191"/>
      <c r="O194" s="65"/>
      <c r="P194" s="65"/>
      <c r="Q194" s="65"/>
      <c r="R194" s="65"/>
      <c r="S194" s="65"/>
      <c r="T194" s="66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18" t="s">
        <v>163</v>
      </c>
      <c r="AU194" s="18" t="s">
        <v>83</v>
      </c>
    </row>
    <row r="195" spans="2:63" s="12" customFormat="1" ht="22.9" customHeight="1">
      <c r="B195" s="158"/>
      <c r="C195" s="159"/>
      <c r="D195" s="160" t="s">
        <v>72</v>
      </c>
      <c r="E195" s="172" t="s">
        <v>310</v>
      </c>
      <c r="F195" s="172" t="s">
        <v>311</v>
      </c>
      <c r="G195" s="159"/>
      <c r="H195" s="159"/>
      <c r="I195" s="162"/>
      <c r="J195" s="173">
        <f>BK195</f>
        <v>0</v>
      </c>
      <c r="K195" s="159"/>
      <c r="L195" s="164"/>
      <c r="M195" s="165"/>
      <c r="N195" s="166"/>
      <c r="O195" s="166"/>
      <c r="P195" s="167">
        <f>SUM(P196:P204)</f>
        <v>0</v>
      </c>
      <c r="Q195" s="166"/>
      <c r="R195" s="167">
        <f>SUM(R196:R204)</f>
        <v>0.009040000000000001</v>
      </c>
      <c r="S195" s="166"/>
      <c r="T195" s="168">
        <f>SUM(T196:T204)</f>
        <v>0</v>
      </c>
      <c r="AR195" s="169" t="s">
        <v>83</v>
      </c>
      <c r="AT195" s="170" t="s">
        <v>72</v>
      </c>
      <c r="AU195" s="170" t="s">
        <v>81</v>
      </c>
      <c r="AY195" s="169" t="s">
        <v>153</v>
      </c>
      <c r="BK195" s="171">
        <f>SUM(BK196:BK204)</f>
        <v>0</v>
      </c>
    </row>
    <row r="196" spans="1:65" s="2" customFormat="1" ht="21.75" customHeight="1">
      <c r="A196" s="35"/>
      <c r="B196" s="36"/>
      <c r="C196" s="174" t="s">
        <v>312</v>
      </c>
      <c r="D196" s="174" t="s">
        <v>156</v>
      </c>
      <c r="E196" s="175" t="s">
        <v>313</v>
      </c>
      <c r="F196" s="176" t="s">
        <v>314</v>
      </c>
      <c r="G196" s="177" t="s">
        <v>205</v>
      </c>
      <c r="H196" s="178">
        <v>2</v>
      </c>
      <c r="I196" s="179"/>
      <c r="J196" s="180">
        <f>ROUND(I196*H196,2)</f>
        <v>0</v>
      </c>
      <c r="K196" s="176" t="s">
        <v>160</v>
      </c>
      <c r="L196" s="40"/>
      <c r="M196" s="181" t="s">
        <v>19</v>
      </c>
      <c r="N196" s="182" t="s">
        <v>44</v>
      </c>
      <c r="O196" s="65"/>
      <c r="P196" s="183">
        <f>O196*H196</f>
        <v>0</v>
      </c>
      <c r="Q196" s="183">
        <v>0.00071</v>
      </c>
      <c r="R196" s="183">
        <f>Q196*H196</f>
        <v>0.00142</v>
      </c>
      <c r="S196" s="183">
        <v>0</v>
      </c>
      <c r="T196" s="184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85" t="s">
        <v>212</v>
      </c>
      <c r="AT196" s="185" t="s">
        <v>156</v>
      </c>
      <c r="AU196" s="185" t="s">
        <v>83</v>
      </c>
      <c r="AY196" s="18" t="s">
        <v>153</v>
      </c>
      <c r="BE196" s="186">
        <f>IF(N196="základní",J196,0)</f>
        <v>0</v>
      </c>
      <c r="BF196" s="186">
        <f>IF(N196="snížená",J196,0)</f>
        <v>0</v>
      </c>
      <c r="BG196" s="186">
        <f>IF(N196="zákl. přenesená",J196,0)</f>
        <v>0</v>
      </c>
      <c r="BH196" s="186">
        <f>IF(N196="sníž. přenesená",J196,0)</f>
        <v>0</v>
      </c>
      <c r="BI196" s="186">
        <f>IF(N196="nulová",J196,0)</f>
        <v>0</v>
      </c>
      <c r="BJ196" s="18" t="s">
        <v>81</v>
      </c>
      <c r="BK196" s="186">
        <f>ROUND(I196*H196,2)</f>
        <v>0</v>
      </c>
      <c r="BL196" s="18" t="s">
        <v>212</v>
      </c>
      <c r="BM196" s="185" t="s">
        <v>851</v>
      </c>
    </row>
    <row r="197" spans="1:47" s="2" customFormat="1" ht="11.25">
      <c r="A197" s="35"/>
      <c r="B197" s="36"/>
      <c r="C197" s="37"/>
      <c r="D197" s="187" t="s">
        <v>163</v>
      </c>
      <c r="E197" s="37"/>
      <c r="F197" s="188" t="s">
        <v>316</v>
      </c>
      <c r="G197" s="37"/>
      <c r="H197" s="37"/>
      <c r="I197" s="189"/>
      <c r="J197" s="37"/>
      <c r="K197" s="37"/>
      <c r="L197" s="40"/>
      <c r="M197" s="190"/>
      <c r="N197" s="191"/>
      <c r="O197" s="65"/>
      <c r="P197" s="65"/>
      <c r="Q197" s="65"/>
      <c r="R197" s="65"/>
      <c r="S197" s="65"/>
      <c r="T197" s="66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T197" s="18" t="s">
        <v>163</v>
      </c>
      <c r="AU197" s="18" t="s">
        <v>83</v>
      </c>
    </row>
    <row r="198" spans="1:65" s="2" customFormat="1" ht="24.2" customHeight="1">
      <c r="A198" s="35"/>
      <c r="B198" s="36"/>
      <c r="C198" s="174" t="s">
        <v>317</v>
      </c>
      <c r="D198" s="174" t="s">
        <v>156</v>
      </c>
      <c r="E198" s="175" t="s">
        <v>318</v>
      </c>
      <c r="F198" s="176" t="s">
        <v>319</v>
      </c>
      <c r="G198" s="177" t="s">
        <v>205</v>
      </c>
      <c r="H198" s="178">
        <v>3</v>
      </c>
      <c r="I198" s="179"/>
      <c r="J198" s="180">
        <f>ROUND(I198*H198,2)</f>
        <v>0</v>
      </c>
      <c r="K198" s="176" t="s">
        <v>160</v>
      </c>
      <c r="L198" s="40"/>
      <c r="M198" s="181" t="s">
        <v>19</v>
      </c>
      <c r="N198" s="182" t="s">
        <v>44</v>
      </c>
      <c r="O198" s="65"/>
      <c r="P198" s="183">
        <f>O198*H198</f>
        <v>0</v>
      </c>
      <c r="Q198" s="183">
        <v>0.00206</v>
      </c>
      <c r="R198" s="183">
        <f>Q198*H198</f>
        <v>0.006180000000000001</v>
      </c>
      <c r="S198" s="183">
        <v>0</v>
      </c>
      <c r="T198" s="184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85" t="s">
        <v>212</v>
      </c>
      <c r="AT198" s="185" t="s">
        <v>156</v>
      </c>
      <c r="AU198" s="185" t="s">
        <v>83</v>
      </c>
      <c r="AY198" s="18" t="s">
        <v>153</v>
      </c>
      <c r="BE198" s="186">
        <f>IF(N198="základní",J198,0)</f>
        <v>0</v>
      </c>
      <c r="BF198" s="186">
        <f>IF(N198="snížená",J198,0)</f>
        <v>0</v>
      </c>
      <c r="BG198" s="186">
        <f>IF(N198="zákl. přenesená",J198,0)</f>
        <v>0</v>
      </c>
      <c r="BH198" s="186">
        <f>IF(N198="sníž. přenesená",J198,0)</f>
        <v>0</v>
      </c>
      <c r="BI198" s="186">
        <f>IF(N198="nulová",J198,0)</f>
        <v>0</v>
      </c>
      <c r="BJ198" s="18" t="s">
        <v>81</v>
      </c>
      <c r="BK198" s="186">
        <f>ROUND(I198*H198,2)</f>
        <v>0</v>
      </c>
      <c r="BL198" s="18" t="s">
        <v>212</v>
      </c>
      <c r="BM198" s="185" t="s">
        <v>852</v>
      </c>
    </row>
    <row r="199" spans="1:47" s="2" customFormat="1" ht="11.25">
      <c r="A199" s="35"/>
      <c r="B199" s="36"/>
      <c r="C199" s="37"/>
      <c r="D199" s="187" t="s">
        <v>163</v>
      </c>
      <c r="E199" s="37"/>
      <c r="F199" s="188" t="s">
        <v>321</v>
      </c>
      <c r="G199" s="37"/>
      <c r="H199" s="37"/>
      <c r="I199" s="189"/>
      <c r="J199" s="37"/>
      <c r="K199" s="37"/>
      <c r="L199" s="40"/>
      <c r="M199" s="190"/>
      <c r="N199" s="191"/>
      <c r="O199" s="65"/>
      <c r="P199" s="65"/>
      <c r="Q199" s="65"/>
      <c r="R199" s="65"/>
      <c r="S199" s="65"/>
      <c r="T199" s="66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8" t="s">
        <v>163</v>
      </c>
      <c r="AU199" s="18" t="s">
        <v>83</v>
      </c>
    </row>
    <row r="200" spans="1:65" s="2" customFormat="1" ht="21.75" customHeight="1">
      <c r="A200" s="35"/>
      <c r="B200" s="36"/>
      <c r="C200" s="174" t="s">
        <v>322</v>
      </c>
      <c r="D200" s="174" t="s">
        <v>156</v>
      </c>
      <c r="E200" s="175" t="s">
        <v>323</v>
      </c>
      <c r="F200" s="176" t="s">
        <v>324</v>
      </c>
      <c r="G200" s="177" t="s">
        <v>205</v>
      </c>
      <c r="H200" s="178">
        <v>3</v>
      </c>
      <c r="I200" s="179"/>
      <c r="J200" s="180">
        <f>ROUND(I200*H200,2)</f>
        <v>0</v>
      </c>
      <c r="K200" s="176" t="s">
        <v>160</v>
      </c>
      <c r="L200" s="40"/>
      <c r="M200" s="181" t="s">
        <v>19</v>
      </c>
      <c r="N200" s="182" t="s">
        <v>44</v>
      </c>
      <c r="O200" s="65"/>
      <c r="P200" s="183">
        <f>O200*H200</f>
        <v>0</v>
      </c>
      <c r="Q200" s="183">
        <v>0.00048</v>
      </c>
      <c r="R200" s="183">
        <f>Q200*H200</f>
        <v>0.00144</v>
      </c>
      <c r="S200" s="183">
        <v>0</v>
      </c>
      <c r="T200" s="184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85" t="s">
        <v>212</v>
      </c>
      <c r="AT200" s="185" t="s">
        <v>156</v>
      </c>
      <c r="AU200" s="185" t="s">
        <v>83</v>
      </c>
      <c r="AY200" s="18" t="s">
        <v>153</v>
      </c>
      <c r="BE200" s="186">
        <f>IF(N200="základní",J200,0)</f>
        <v>0</v>
      </c>
      <c r="BF200" s="186">
        <f>IF(N200="snížená",J200,0)</f>
        <v>0</v>
      </c>
      <c r="BG200" s="186">
        <f>IF(N200="zákl. přenesená",J200,0)</f>
        <v>0</v>
      </c>
      <c r="BH200" s="186">
        <f>IF(N200="sníž. přenesená",J200,0)</f>
        <v>0</v>
      </c>
      <c r="BI200" s="186">
        <f>IF(N200="nulová",J200,0)</f>
        <v>0</v>
      </c>
      <c r="BJ200" s="18" t="s">
        <v>81</v>
      </c>
      <c r="BK200" s="186">
        <f>ROUND(I200*H200,2)</f>
        <v>0</v>
      </c>
      <c r="BL200" s="18" t="s">
        <v>212</v>
      </c>
      <c r="BM200" s="185" t="s">
        <v>853</v>
      </c>
    </row>
    <row r="201" spans="1:47" s="2" customFormat="1" ht="11.25">
      <c r="A201" s="35"/>
      <c r="B201" s="36"/>
      <c r="C201" s="37"/>
      <c r="D201" s="187" t="s">
        <v>163</v>
      </c>
      <c r="E201" s="37"/>
      <c r="F201" s="188" t="s">
        <v>326</v>
      </c>
      <c r="G201" s="37"/>
      <c r="H201" s="37"/>
      <c r="I201" s="189"/>
      <c r="J201" s="37"/>
      <c r="K201" s="37"/>
      <c r="L201" s="40"/>
      <c r="M201" s="190"/>
      <c r="N201" s="191"/>
      <c r="O201" s="65"/>
      <c r="P201" s="65"/>
      <c r="Q201" s="65"/>
      <c r="R201" s="65"/>
      <c r="S201" s="65"/>
      <c r="T201" s="66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T201" s="18" t="s">
        <v>163</v>
      </c>
      <c r="AU201" s="18" t="s">
        <v>83</v>
      </c>
    </row>
    <row r="202" spans="1:65" s="2" customFormat="1" ht="24.2" customHeight="1">
      <c r="A202" s="35"/>
      <c r="B202" s="36"/>
      <c r="C202" s="174" t="s">
        <v>327</v>
      </c>
      <c r="D202" s="174" t="s">
        <v>156</v>
      </c>
      <c r="E202" s="175" t="s">
        <v>328</v>
      </c>
      <c r="F202" s="176" t="s">
        <v>329</v>
      </c>
      <c r="G202" s="177" t="s">
        <v>242</v>
      </c>
      <c r="H202" s="178">
        <v>2</v>
      </c>
      <c r="I202" s="179"/>
      <c r="J202" s="180">
        <f>ROUND(I202*H202,2)</f>
        <v>0</v>
      </c>
      <c r="K202" s="176" t="s">
        <v>206</v>
      </c>
      <c r="L202" s="40"/>
      <c r="M202" s="181" t="s">
        <v>19</v>
      </c>
      <c r="N202" s="182" t="s">
        <v>44</v>
      </c>
      <c r="O202" s="65"/>
      <c r="P202" s="183">
        <f>O202*H202</f>
        <v>0</v>
      </c>
      <c r="Q202" s="183">
        <v>0</v>
      </c>
      <c r="R202" s="183">
        <f>Q202*H202</f>
        <v>0</v>
      </c>
      <c r="S202" s="183">
        <v>0</v>
      </c>
      <c r="T202" s="184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85" t="s">
        <v>212</v>
      </c>
      <c r="AT202" s="185" t="s">
        <v>156</v>
      </c>
      <c r="AU202" s="185" t="s">
        <v>83</v>
      </c>
      <c r="AY202" s="18" t="s">
        <v>153</v>
      </c>
      <c r="BE202" s="186">
        <f>IF(N202="základní",J202,0)</f>
        <v>0</v>
      </c>
      <c r="BF202" s="186">
        <f>IF(N202="snížená",J202,0)</f>
        <v>0</v>
      </c>
      <c r="BG202" s="186">
        <f>IF(N202="zákl. přenesená",J202,0)</f>
        <v>0</v>
      </c>
      <c r="BH202" s="186">
        <f>IF(N202="sníž. přenesená",J202,0)</f>
        <v>0</v>
      </c>
      <c r="BI202" s="186">
        <f>IF(N202="nulová",J202,0)</f>
        <v>0</v>
      </c>
      <c r="BJ202" s="18" t="s">
        <v>81</v>
      </c>
      <c r="BK202" s="186">
        <f>ROUND(I202*H202,2)</f>
        <v>0</v>
      </c>
      <c r="BL202" s="18" t="s">
        <v>212</v>
      </c>
      <c r="BM202" s="185" t="s">
        <v>854</v>
      </c>
    </row>
    <row r="203" spans="1:65" s="2" customFormat="1" ht="49.15" customHeight="1">
      <c r="A203" s="35"/>
      <c r="B203" s="36"/>
      <c r="C203" s="174" t="s">
        <v>332</v>
      </c>
      <c r="D203" s="174" t="s">
        <v>156</v>
      </c>
      <c r="E203" s="175" t="s">
        <v>750</v>
      </c>
      <c r="F203" s="176" t="s">
        <v>751</v>
      </c>
      <c r="G203" s="177" t="s">
        <v>249</v>
      </c>
      <c r="H203" s="178">
        <v>0.009</v>
      </c>
      <c r="I203" s="179"/>
      <c r="J203" s="180">
        <f>ROUND(I203*H203,2)</f>
        <v>0</v>
      </c>
      <c r="K203" s="176" t="s">
        <v>160</v>
      </c>
      <c r="L203" s="40"/>
      <c r="M203" s="181" t="s">
        <v>19</v>
      </c>
      <c r="N203" s="182" t="s">
        <v>44</v>
      </c>
      <c r="O203" s="65"/>
      <c r="P203" s="183">
        <f>O203*H203</f>
        <v>0</v>
      </c>
      <c r="Q203" s="183">
        <v>0</v>
      </c>
      <c r="R203" s="183">
        <f>Q203*H203</f>
        <v>0</v>
      </c>
      <c r="S203" s="183">
        <v>0</v>
      </c>
      <c r="T203" s="184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85" t="s">
        <v>212</v>
      </c>
      <c r="AT203" s="185" t="s">
        <v>156</v>
      </c>
      <c r="AU203" s="185" t="s">
        <v>83</v>
      </c>
      <c r="AY203" s="18" t="s">
        <v>153</v>
      </c>
      <c r="BE203" s="186">
        <f>IF(N203="základní",J203,0)</f>
        <v>0</v>
      </c>
      <c r="BF203" s="186">
        <f>IF(N203="snížená",J203,0)</f>
        <v>0</v>
      </c>
      <c r="BG203" s="186">
        <f>IF(N203="zákl. přenesená",J203,0)</f>
        <v>0</v>
      </c>
      <c r="BH203" s="186">
        <f>IF(N203="sníž. přenesená",J203,0)</f>
        <v>0</v>
      </c>
      <c r="BI203" s="186">
        <f>IF(N203="nulová",J203,0)</f>
        <v>0</v>
      </c>
      <c r="BJ203" s="18" t="s">
        <v>81</v>
      </c>
      <c r="BK203" s="186">
        <f>ROUND(I203*H203,2)</f>
        <v>0</v>
      </c>
      <c r="BL203" s="18" t="s">
        <v>212</v>
      </c>
      <c r="BM203" s="185" t="s">
        <v>1010</v>
      </c>
    </row>
    <row r="204" spans="1:47" s="2" customFormat="1" ht="11.25">
      <c r="A204" s="35"/>
      <c r="B204" s="36"/>
      <c r="C204" s="37"/>
      <c r="D204" s="187" t="s">
        <v>163</v>
      </c>
      <c r="E204" s="37"/>
      <c r="F204" s="188" t="s">
        <v>753</v>
      </c>
      <c r="G204" s="37"/>
      <c r="H204" s="37"/>
      <c r="I204" s="189"/>
      <c r="J204" s="37"/>
      <c r="K204" s="37"/>
      <c r="L204" s="40"/>
      <c r="M204" s="190"/>
      <c r="N204" s="191"/>
      <c r="O204" s="65"/>
      <c r="P204" s="65"/>
      <c r="Q204" s="65"/>
      <c r="R204" s="65"/>
      <c r="S204" s="65"/>
      <c r="T204" s="66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8" t="s">
        <v>163</v>
      </c>
      <c r="AU204" s="18" t="s">
        <v>83</v>
      </c>
    </row>
    <row r="205" spans="2:63" s="12" customFormat="1" ht="22.9" customHeight="1">
      <c r="B205" s="158"/>
      <c r="C205" s="159"/>
      <c r="D205" s="160" t="s">
        <v>72</v>
      </c>
      <c r="E205" s="172" t="s">
        <v>337</v>
      </c>
      <c r="F205" s="172" t="s">
        <v>338</v>
      </c>
      <c r="G205" s="159"/>
      <c r="H205" s="159"/>
      <c r="I205" s="162"/>
      <c r="J205" s="173">
        <f>BK205</f>
        <v>0</v>
      </c>
      <c r="K205" s="159"/>
      <c r="L205" s="164"/>
      <c r="M205" s="165"/>
      <c r="N205" s="166"/>
      <c r="O205" s="166"/>
      <c r="P205" s="167">
        <f>SUM(P206:P218)</f>
        <v>0</v>
      </c>
      <c r="Q205" s="166"/>
      <c r="R205" s="167">
        <f>SUM(R206:R218)</f>
        <v>0.013799999999999998</v>
      </c>
      <c r="S205" s="166"/>
      <c r="T205" s="168">
        <f>SUM(T206:T218)</f>
        <v>0</v>
      </c>
      <c r="AR205" s="169" t="s">
        <v>83</v>
      </c>
      <c r="AT205" s="170" t="s">
        <v>72</v>
      </c>
      <c r="AU205" s="170" t="s">
        <v>81</v>
      </c>
      <c r="AY205" s="169" t="s">
        <v>153</v>
      </c>
      <c r="BK205" s="171">
        <f>SUM(BK206:BK218)</f>
        <v>0</v>
      </c>
    </row>
    <row r="206" spans="1:65" s="2" customFormat="1" ht="33" customHeight="1">
      <c r="A206" s="35"/>
      <c r="B206" s="36"/>
      <c r="C206" s="174" t="s">
        <v>339</v>
      </c>
      <c r="D206" s="174" t="s">
        <v>156</v>
      </c>
      <c r="E206" s="175" t="s">
        <v>340</v>
      </c>
      <c r="F206" s="176" t="s">
        <v>341</v>
      </c>
      <c r="G206" s="177" t="s">
        <v>205</v>
      </c>
      <c r="H206" s="178">
        <v>5</v>
      </c>
      <c r="I206" s="179"/>
      <c r="J206" s="180">
        <f>ROUND(I206*H206,2)</f>
        <v>0</v>
      </c>
      <c r="K206" s="176" t="s">
        <v>160</v>
      </c>
      <c r="L206" s="40"/>
      <c r="M206" s="181" t="s">
        <v>19</v>
      </c>
      <c r="N206" s="182" t="s">
        <v>44</v>
      </c>
      <c r="O206" s="65"/>
      <c r="P206" s="183">
        <f>O206*H206</f>
        <v>0</v>
      </c>
      <c r="Q206" s="183">
        <v>0.00116</v>
      </c>
      <c r="R206" s="183">
        <f>Q206*H206</f>
        <v>0.0058</v>
      </c>
      <c r="S206" s="183">
        <v>0</v>
      </c>
      <c r="T206" s="184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85" t="s">
        <v>212</v>
      </c>
      <c r="AT206" s="185" t="s">
        <v>156</v>
      </c>
      <c r="AU206" s="185" t="s">
        <v>83</v>
      </c>
      <c r="AY206" s="18" t="s">
        <v>153</v>
      </c>
      <c r="BE206" s="186">
        <f>IF(N206="základní",J206,0)</f>
        <v>0</v>
      </c>
      <c r="BF206" s="186">
        <f>IF(N206="snížená",J206,0)</f>
        <v>0</v>
      </c>
      <c r="BG206" s="186">
        <f>IF(N206="zákl. přenesená",J206,0)</f>
        <v>0</v>
      </c>
      <c r="BH206" s="186">
        <f>IF(N206="sníž. přenesená",J206,0)</f>
        <v>0</v>
      </c>
      <c r="BI206" s="186">
        <f>IF(N206="nulová",J206,0)</f>
        <v>0</v>
      </c>
      <c r="BJ206" s="18" t="s">
        <v>81</v>
      </c>
      <c r="BK206" s="186">
        <f>ROUND(I206*H206,2)</f>
        <v>0</v>
      </c>
      <c r="BL206" s="18" t="s">
        <v>212</v>
      </c>
      <c r="BM206" s="185" t="s">
        <v>856</v>
      </c>
    </row>
    <row r="207" spans="1:47" s="2" customFormat="1" ht="11.25">
      <c r="A207" s="35"/>
      <c r="B207" s="36"/>
      <c r="C207" s="37"/>
      <c r="D207" s="187" t="s">
        <v>163</v>
      </c>
      <c r="E207" s="37"/>
      <c r="F207" s="188" t="s">
        <v>343</v>
      </c>
      <c r="G207" s="37"/>
      <c r="H207" s="37"/>
      <c r="I207" s="189"/>
      <c r="J207" s="37"/>
      <c r="K207" s="37"/>
      <c r="L207" s="40"/>
      <c r="M207" s="190"/>
      <c r="N207" s="191"/>
      <c r="O207" s="65"/>
      <c r="P207" s="65"/>
      <c r="Q207" s="65"/>
      <c r="R207" s="65"/>
      <c r="S207" s="65"/>
      <c r="T207" s="66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T207" s="18" t="s">
        <v>163</v>
      </c>
      <c r="AU207" s="18" t="s">
        <v>83</v>
      </c>
    </row>
    <row r="208" spans="1:65" s="2" customFormat="1" ht="33" customHeight="1">
      <c r="A208" s="35"/>
      <c r="B208" s="36"/>
      <c r="C208" s="174" t="s">
        <v>344</v>
      </c>
      <c r="D208" s="174" t="s">
        <v>156</v>
      </c>
      <c r="E208" s="175" t="s">
        <v>345</v>
      </c>
      <c r="F208" s="176" t="s">
        <v>346</v>
      </c>
      <c r="G208" s="177" t="s">
        <v>205</v>
      </c>
      <c r="H208" s="178">
        <v>5</v>
      </c>
      <c r="I208" s="179"/>
      <c r="J208" s="180">
        <f>ROUND(I208*H208,2)</f>
        <v>0</v>
      </c>
      <c r="K208" s="176" t="s">
        <v>160</v>
      </c>
      <c r="L208" s="40"/>
      <c r="M208" s="181" t="s">
        <v>19</v>
      </c>
      <c r="N208" s="182" t="s">
        <v>44</v>
      </c>
      <c r="O208" s="65"/>
      <c r="P208" s="183">
        <f>O208*H208</f>
        <v>0</v>
      </c>
      <c r="Q208" s="183">
        <v>0.00126</v>
      </c>
      <c r="R208" s="183">
        <f>Q208*H208</f>
        <v>0.0063</v>
      </c>
      <c r="S208" s="183">
        <v>0</v>
      </c>
      <c r="T208" s="184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85" t="s">
        <v>212</v>
      </c>
      <c r="AT208" s="185" t="s">
        <v>156</v>
      </c>
      <c r="AU208" s="185" t="s">
        <v>83</v>
      </c>
      <c r="AY208" s="18" t="s">
        <v>153</v>
      </c>
      <c r="BE208" s="186">
        <f>IF(N208="základní",J208,0)</f>
        <v>0</v>
      </c>
      <c r="BF208" s="186">
        <f>IF(N208="snížená",J208,0)</f>
        <v>0</v>
      </c>
      <c r="BG208" s="186">
        <f>IF(N208="zákl. přenesená",J208,0)</f>
        <v>0</v>
      </c>
      <c r="BH208" s="186">
        <f>IF(N208="sníž. přenesená",J208,0)</f>
        <v>0</v>
      </c>
      <c r="BI208" s="186">
        <f>IF(N208="nulová",J208,0)</f>
        <v>0</v>
      </c>
      <c r="BJ208" s="18" t="s">
        <v>81</v>
      </c>
      <c r="BK208" s="186">
        <f>ROUND(I208*H208,2)</f>
        <v>0</v>
      </c>
      <c r="BL208" s="18" t="s">
        <v>212</v>
      </c>
      <c r="BM208" s="185" t="s">
        <v>857</v>
      </c>
    </row>
    <row r="209" spans="1:47" s="2" customFormat="1" ht="11.25">
      <c r="A209" s="35"/>
      <c r="B209" s="36"/>
      <c r="C209" s="37"/>
      <c r="D209" s="187" t="s">
        <v>163</v>
      </c>
      <c r="E209" s="37"/>
      <c r="F209" s="188" t="s">
        <v>348</v>
      </c>
      <c r="G209" s="37"/>
      <c r="H209" s="37"/>
      <c r="I209" s="189"/>
      <c r="J209" s="37"/>
      <c r="K209" s="37"/>
      <c r="L209" s="40"/>
      <c r="M209" s="190"/>
      <c r="N209" s="191"/>
      <c r="O209" s="65"/>
      <c r="P209" s="65"/>
      <c r="Q209" s="65"/>
      <c r="R209" s="65"/>
      <c r="S209" s="65"/>
      <c r="T209" s="66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T209" s="18" t="s">
        <v>163</v>
      </c>
      <c r="AU209" s="18" t="s">
        <v>83</v>
      </c>
    </row>
    <row r="210" spans="1:65" s="2" customFormat="1" ht="55.5" customHeight="1">
      <c r="A210" s="35"/>
      <c r="B210" s="36"/>
      <c r="C210" s="174" t="s">
        <v>302</v>
      </c>
      <c r="D210" s="174" t="s">
        <v>156</v>
      </c>
      <c r="E210" s="175" t="s">
        <v>349</v>
      </c>
      <c r="F210" s="176" t="s">
        <v>350</v>
      </c>
      <c r="G210" s="177" t="s">
        <v>205</v>
      </c>
      <c r="H210" s="178">
        <v>10</v>
      </c>
      <c r="I210" s="179"/>
      <c r="J210" s="180">
        <f>ROUND(I210*H210,2)</f>
        <v>0</v>
      </c>
      <c r="K210" s="176" t="s">
        <v>160</v>
      </c>
      <c r="L210" s="40"/>
      <c r="M210" s="181" t="s">
        <v>19</v>
      </c>
      <c r="N210" s="182" t="s">
        <v>44</v>
      </c>
      <c r="O210" s="65"/>
      <c r="P210" s="183">
        <f>O210*H210</f>
        <v>0</v>
      </c>
      <c r="Q210" s="183">
        <v>4E-05</v>
      </c>
      <c r="R210" s="183">
        <f>Q210*H210</f>
        <v>0.0004</v>
      </c>
      <c r="S210" s="183">
        <v>0</v>
      </c>
      <c r="T210" s="184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85" t="s">
        <v>212</v>
      </c>
      <c r="AT210" s="185" t="s">
        <v>156</v>
      </c>
      <c r="AU210" s="185" t="s">
        <v>83</v>
      </c>
      <c r="AY210" s="18" t="s">
        <v>153</v>
      </c>
      <c r="BE210" s="186">
        <f>IF(N210="základní",J210,0)</f>
        <v>0</v>
      </c>
      <c r="BF210" s="186">
        <f>IF(N210="snížená",J210,0)</f>
        <v>0</v>
      </c>
      <c r="BG210" s="186">
        <f>IF(N210="zákl. přenesená",J210,0)</f>
        <v>0</v>
      </c>
      <c r="BH210" s="186">
        <f>IF(N210="sníž. přenesená",J210,0)</f>
        <v>0</v>
      </c>
      <c r="BI210" s="186">
        <f>IF(N210="nulová",J210,0)</f>
        <v>0</v>
      </c>
      <c r="BJ210" s="18" t="s">
        <v>81</v>
      </c>
      <c r="BK210" s="186">
        <f>ROUND(I210*H210,2)</f>
        <v>0</v>
      </c>
      <c r="BL210" s="18" t="s">
        <v>212</v>
      </c>
      <c r="BM210" s="185" t="s">
        <v>858</v>
      </c>
    </row>
    <row r="211" spans="1:47" s="2" customFormat="1" ht="11.25">
      <c r="A211" s="35"/>
      <c r="B211" s="36"/>
      <c r="C211" s="37"/>
      <c r="D211" s="187" t="s">
        <v>163</v>
      </c>
      <c r="E211" s="37"/>
      <c r="F211" s="188" t="s">
        <v>352</v>
      </c>
      <c r="G211" s="37"/>
      <c r="H211" s="37"/>
      <c r="I211" s="189"/>
      <c r="J211" s="37"/>
      <c r="K211" s="37"/>
      <c r="L211" s="40"/>
      <c r="M211" s="190"/>
      <c r="N211" s="191"/>
      <c r="O211" s="65"/>
      <c r="P211" s="65"/>
      <c r="Q211" s="65"/>
      <c r="R211" s="65"/>
      <c r="S211" s="65"/>
      <c r="T211" s="66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T211" s="18" t="s">
        <v>163</v>
      </c>
      <c r="AU211" s="18" t="s">
        <v>83</v>
      </c>
    </row>
    <row r="212" spans="1:65" s="2" customFormat="1" ht="24.2" customHeight="1">
      <c r="A212" s="35"/>
      <c r="B212" s="36"/>
      <c r="C212" s="174" t="s">
        <v>353</v>
      </c>
      <c r="D212" s="174" t="s">
        <v>156</v>
      </c>
      <c r="E212" s="175" t="s">
        <v>354</v>
      </c>
      <c r="F212" s="176" t="s">
        <v>355</v>
      </c>
      <c r="G212" s="177" t="s">
        <v>242</v>
      </c>
      <c r="H212" s="178">
        <v>2</v>
      </c>
      <c r="I212" s="179"/>
      <c r="J212" s="180">
        <f>ROUND(I212*H212,2)</f>
        <v>0</v>
      </c>
      <c r="K212" s="176" t="s">
        <v>206</v>
      </c>
      <c r="L212" s="40"/>
      <c r="M212" s="181" t="s">
        <v>19</v>
      </c>
      <c r="N212" s="182" t="s">
        <v>44</v>
      </c>
      <c r="O212" s="65"/>
      <c r="P212" s="183">
        <f>O212*H212</f>
        <v>0</v>
      </c>
      <c r="Q212" s="183">
        <v>0</v>
      </c>
      <c r="R212" s="183">
        <f>Q212*H212</f>
        <v>0</v>
      </c>
      <c r="S212" s="183">
        <v>0</v>
      </c>
      <c r="T212" s="184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85" t="s">
        <v>212</v>
      </c>
      <c r="AT212" s="185" t="s">
        <v>156</v>
      </c>
      <c r="AU212" s="185" t="s">
        <v>83</v>
      </c>
      <c r="AY212" s="18" t="s">
        <v>153</v>
      </c>
      <c r="BE212" s="186">
        <f>IF(N212="základní",J212,0)</f>
        <v>0</v>
      </c>
      <c r="BF212" s="186">
        <f>IF(N212="snížená",J212,0)</f>
        <v>0</v>
      </c>
      <c r="BG212" s="186">
        <f>IF(N212="zákl. přenesená",J212,0)</f>
        <v>0</v>
      </c>
      <c r="BH212" s="186">
        <f>IF(N212="sníž. přenesená",J212,0)</f>
        <v>0</v>
      </c>
      <c r="BI212" s="186">
        <f>IF(N212="nulová",J212,0)</f>
        <v>0</v>
      </c>
      <c r="BJ212" s="18" t="s">
        <v>81</v>
      </c>
      <c r="BK212" s="186">
        <f>ROUND(I212*H212,2)</f>
        <v>0</v>
      </c>
      <c r="BL212" s="18" t="s">
        <v>212</v>
      </c>
      <c r="BM212" s="185" t="s">
        <v>859</v>
      </c>
    </row>
    <row r="213" spans="1:65" s="2" customFormat="1" ht="24.2" customHeight="1">
      <c r="A213" s="35"/>
      <c r="B213" s="36"/>
      <c r="C213" s="174" t="s">
        <v>358</v>
      </c>
      <c r="D213" s="174" t="s">
        <v>156</v>
      </c>
      <c r="E213" s="175" t="s">
        <v>359</v>
      </c>
      <c r="F213" s="176" t="s">
        <v>360</v>
      </c>
      <c r="G213" s="177" t="s">
        <v>211</v>
      </c>
      <c r="H213" s="178">
        <v>6</v>
      </c>
      <c r="I213" s="179"/>
      <c r="J213" s="180">
        <f>ROUND(I213*H213,2)</f>
        <v>0</v>
      </c>
      <c r="K213" s="176" t="s">
        <v>160</v>
      </c>
      <c r="L213" s="40"/>
      <c r="M213" s="181" t="s">
        <v>19</v>
      </c>
      <c r="N213" s="182" t="s">
        <v>44</v>
      </c>
      <c r="O213" s="65"/>
      <c r="P213" s="183">
        <f>O213*H213</f>
        <v>0</v>
      </c>
      <c r="Q213" s="183">
        <v>0.0002</v>
      </c>
      <c r="R213" s="183">
        <f>Q213*H213</f>
        <v>0.0012000000000000001</v>
      </c>
      <c r="S213" s="183">
        <v>0</v>
      </c>
      <c r="T213" s="184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85" t="s">
        <v>212</v>
      </c>
      <c r="AT213" s="185" t="s">
        <v>156</v>
      </c>
      <c r="AU213" s="185" t="s">
        <v>83</v>
      </c>
      <c r="AY213" s="18" t="s">
        <v>153</v>
      </c>
      <c r="BE213" s="186">
        <f>IF(N213="základní",J213,0)</f>
        <v>0</v>
      </c>
      <c r="BF213" s="186">
        <f>IF(N213="snížená",J213,0)</f>
        <v>0</v>
      </c>
      <c r="BG213" s="186">
        <f>IF(N213="zákl. přenesená",J213,0)</f>
        <v>0</v>
      </c>
      <c r="BH213" s="186">
        <f>IF(N213="sníž. přenesená",J213,0)</f>
        <v>0</v>
      </c>
      <c r="BI213" s="186">
        <f>IF(N213="nulová",J213,0)</f>
        <v>0</v>
      </c>
      <c r="BJ213" s="18" t="s">
        <v>81</v>
      </c>
      <c r="BK213" s="186">
        <f>ROUND(I213*H213,2)</f>
        <v>0</v>
      </c>
      <c r="BL213" s="18" t="s">
        <v>212</v>
      </c>
      <c r="BM213" s="185" t="s">
        <v>860</v>
      </c>
    </row>
    <row r="214" spans="1:47" s="2" customFormat="1" ht="11.25">
      <c r="A214" s="35"/>
      <c r="B214" s="36"/>
      <c r="C214" s="37"/>
      <c r="D214" s="187" t="s">
        <v>163</v>
      </c>
      <c r="E214" s="37"/>
      <c r="F214" s="188" t="s">
        <v>362</v>
      </c>
      <c r="G214" s="37"/>
      <c r="H214" s="37"/>
      <c r="I214" s="189"/>
      <c r="J214" s="37"/>
      <c r="K214" s="37"/>
      <c r="L214" s="40"/>
      <c r="M214" s="190"/>
      <c r="N214" s="191"/>
      <c r="O214" s="65"/>
      <c r="P214" s="65"/>
      <c r="Q214" s="65"/>
      <c r="R214" s="65"/>
      <c r="S214" s="65"/>
      <c r="T214" s="66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T214" s="18" t="s">
        <v>163</v>
      </c>
      <c r="AU214" s="18" t="s">
        <v>83</v>
      </c>
    </row>
    <row r="215" spans="1:65" s="2" customFormat="1" ht="33" customHeight="1">
      <c r="A215" s="35"/>
      <c r="B215" s="36"/>
      <c r="C215" s="174" t="s">
        <v>363</v>
      </c>
      <c r="D215" s="174" t="s">
        <v>156</v>
      </c>
      <c r="E215" s="175" t="s">
        <v>364</v>
      </c>
      <c r="F215" s="176" t="s">
        <v>365</v>
      </c>
      <c r="G215" s="177" t="s">
        <v>205</v>
      </c>
      <c r="H215" s="178">
        <v>10</v>
      </c>
      <c r="I215" s="179"/>
      <c r="J215" s="180">
        <f>ROUND(I215*H215,2)</f>
        <v>0</v>
      </c>
      <c r="K215" s="176" t="s">
        <v>160</v>
      </c>
      <c r="L215" s="40"/>
      <c r="M215" s="181" t="s">
        <v>19</v>
      </c>
      <c r="N215" s="182" t="s">
        <v>44</v>
      </c>
      <c r="O215" s="65"/>
      <c r="P215" s="183">
        <f>O215*H215</f>
        <v>0</v>
      </c>
      <c r="Q215" s="183">
        <v>1E-05</v>
      </c>
      <c r="R215" s="183">
        <f>Q215*H215</f>
        <v>0.0001</v>
      </c>
      <c r="S215" s="183">
        <v>0</v>
      </c>
      <c r="T215" s="184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85" t="s">
        <v>212</v>
      </c>
      <c r="AT215" s="185" t="s">
        <v>156</v>
      </c>
      <c r="AU215" s="185" t="s">
        <v>83</v>
      </c>
      <c r="AY215" s="18" t="s">
        <v>153</v>
      </c>
      <c r="BE215" s="186">
        <f>IF(N215="základní",J215,0)</f>
        <v>0</v>
      </c>
      <c r="BF215" s="186">
        <f>IF(N215="snížená",J215,0)</f>
        <v>0</v>
      </c>
      <c r="BG215" s="186">
        <f>IF(N215="zákl. přenesená",J215,0)</f>
        <v>0</v>
      </c>
      <c r="BH215" s="186">
        <f>IF(N215="sníž. přenesená",J215,0)</f>
        <v>0</v>
      </c>
      <c r="BI215" s="186">
        <f>IF(N215="nulová",J215,0)</f>
        <v>0</v>
      </c>
      <c r="BJ215" s="18" t="s">
        <v>81</v>
      </c>
      <c r="BK215" s="186">
        <f>ROUND(I215*H215,2)</f>
        <v>0</v>
      </c>
      <c r="BL215" s="18" t="s">
        <v>212</v>
      </c>
      <c r="BM215" s="185" t="s">
        <v>861</v>
      </c>
    </row>
    <row r="216" spans="1:47" s="2" customFormat="1" ht="11.25">
      <c r="A216" s="35"/>
      <c r="B216" s="36"/>
      <c r="C216" s="37"/>
      <c r="D216" s="187" t="s">
        <v>163</v>
      </c>
      <c r="E216" s="37"/>
      <c r="F216" s="188" t="s">
        <v>367</v>
      </c>
      <c r="G216" s="37"/>
      <c r="H216" s="37"/>
      <c r="I216" s="189"/>
      <c r="J216" s="37"/>
      <c r="K216" s="37"/>
      <c r="L216" s="40"/>
      <c r="M216" s="190"/>
      <c r="N216" s="191"/>
      <c r="O216" s="65"/>
      <c r="P216" s="65"/>
      <c r="Q216" s="65"/>
      <c r="R216" s="65"/>
      <c r="S216" s="65"/>
      <c r="T216" s="66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T216" s="18" t="s">
        <v>163</v>
      </c>
      <c r="AU216" s="18" t="s">
        <v>83</v>
      </c>
    </row>
    <row r="217" spans="1:65" s="2" customFormat="1" ht="49.15" customHeight="1">
      <c r="A217" s="35"/>
      <c r="B217" s="36"/>
      <c r="C217" s="174" t="s">
        <v>368</v>
      </c>
      <c r="D217" s="174" t="s">
        <v>156</v>
      </c>
      <c r="E217" s="175" t="s">
        <v>754</v>
      </c>
      <c r="F217" s="176" t="s">
        <v>755</v>
      </c>
      <c r="G217" s="177" t="s">
        <v>249</v>
      </c>
      <c r="H217" s="178">
        <v>0.014</v>
      </c>
      <c r="I217" s="179"/>
      <c r="J217" s="180">
        <f>ROUND(I217*H217,2)</f>
        <v>0</v>
      </c>
      <c r="K217" s="176" t="s">
        <v>160</v>
      </c>
      <c r="L217" s="40"/>
      <c r="M217" s="181" t="s">
        <v>19</v>
      </c>
      <c r="N217" s="182" t="s">
        <v>44</v>
      </c>
      <c r="O217" s="65"/>
      <c r="P217" s="183">
        <f>O217*H217</f>
        <v>0</v>
      </c>
      <c r="Q217" s="183">
        <v>0</v>
      </c>
      <c r="R217" s="183">
        <f>Q217*H217</f>
        <v>0</v>
      </c>
      <c r="S217" s="183">
        <v>0</v>
      </c>
      <c r="T217" s="184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185" t="s">
        <v>212</v>
      </c>
      <c r="AT217" s="185" t="s">
        <v>156</v>
      </c>
      <c r="AU217" s="185" t="s">
        <v>83</v>
      </c>
      <c r="AY217" s="18" t="s">
        <v>153</v>
      </c>
      <c r="BE217" s="186">
        <f>IF(N217="základní",J217,0)</f>
        <v>0</v>
      </c>
      <c r="BF217" s="186">
        <f>IF(N217="snížená",J217,0)</f>
        <v>0</v>
      </c>
      <c r="BG217" s="186">
        <f>IF(N217="zákl. přenesená",J217,0)</f>
        <v>0</v>
      </c>
      <c r="BH217" s="186">
        <f>IF(N217="sníž. přenesená",J217,0)</f>
        <v>0</v>
      </c>
      <c r="BI217" s="186">
        <f>IF(N217="nulová",J217,0)</f>
        <v>0</v>
      </c>
      <c r="BJ217" s="18" t="s">
        <v>81</v>
      </c>
      <c r="BK217" s="186">
        <f>ROUND(I217*H217,2)</f>
        <v>0</v>
      </c>
      <c r="BL217" s="18" t="s">
        <v>212</v>
      </c>
      <c r="BM217" s="185" t="s">
        <v>1011</v>
      </c>
    </row>
    <row r="218" spans="1:47" s="2" customFormat="1" ht="11.25">
      <c r="A218" s="35"/>
      <c r="B218" s="36"/>
      <c r="C218" s="37"/>
      <c r="D218" s="187" t="s">
        <v>163</v>
      </c>
      <c r="E218" s="37"/>
      <c r="F218" s="188" t="s">
        <v>757</v>
      </c>
      <c r="G218" s="37"/>
      <c r="H218" s="37"/>
      <c r="I218" s="189"/>
      <c r="J218" s="37"/>
      <c r="K218" s="37"/>
      <c r="L218" s="40"/>
      <c r="M218" s="190"/>
      <c r="N218" s="191"/>
      <c r="O218" s="65"/>
      <c r="P218" s="65"/>
      <c r="Q218" s="65"/>
      <c r="R218" s="65"/>
      <c r="S218" s="65"/>
      <c r="T218" s="66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T218" s="18" t="s">
        <v>163</v>
      </c>
      <c r="AU218" s="18" t="s">
        <v>83</v>
      </c>
    </row>
    <row r="219" spans="2:63" s="12" customFormat="1" ht="22.9" customHeight="1">
      <c r="B219" s="158"/>
      <c r="C219" s="159"/>
      <c r="D219" s="160" t="s">
        <v>72</v>
      </c>
      <c r="E219" s="172" t="s">
        <v>373</v>
      </c>
      <c r="F219" s="172" t="s">
        <v>374</v>
      </c>
      <c r="G219" s="159"/>
      <c r="H219" s="159"/>
      <c r="I219" s="162"/>
      <c r="J219" s="173">
        <f>BK219</f>
        <v>0</v>
      </c>
      <c r="K219" s="159"/>
      <c r="L219" s="164"/>
      <c r="M219" s="165"/>
      <c r="N219" s="166"/>
      <c r="O219" s="166"/>
      <c r="P219" s="167">
        <f>SUM(P220:P253)</f>
        <v>0</v>
      </c>
      <c r="Q219" s="166"/>
      <c r="R219" s="167">
        <f>SUM(R220:R253)</f>
        <v>0.08618000000000002</v>
      </c>
      <c r="S219" s="166"/>
      <c r="T219" s="168">
        <f>SUM(T220:T253)</f>
        <v>0.06997</v>
      </c>
      <c r="AR219" s="169" t="s">
        <v>83</v>
      </c>
      <c r="AT219" s="170" t="s">
        <v>72</v>
      </c>
      <c r="AU219" s="170" t="s">
        <v>81</v>
      </c>
      <c r="AY219" s="169" t="s">
        <v>153</v>
      </c>
      <c r="BK219" s="171">
        <f>SUM(BK220:BK253)</f>
        <v>0</v>
      </c>
    </row>
    <row r="220" spans="1:65" s="2" customFormat="1" ht="16.5" customHeight="1">
      <c r="A220" s="35"/>
      <c r="B220" s="36"/>
      <c r="C220" s="174" t="s">
        <v>375</v>
      </c>
      <c r="D220" s="174" t="s">
        <v>156</v>
      </c>
      <c r="E220" s="175" t="s">
        <v>376</v>
      </c>
      <c r="F220" s="176" t="s">
        <v>377</v>
      </c>
      <c r="G220" s="177" t="s">
        <v>211</v>
      </c>
      <c r="H220" s="178">
        <v>2</v>
      </c>
      <c r="I220" s="179"/>
      <c r="J220" s="180">
        <f>ROUND(I220*H220,2)</f>
        <v>0</v>
      </c>
      <c r="K220" s="176" t="s">
        <v>160</v>
      </c>
      <c r="L220" s="40"/>
      <c r="M220" s="181" t="s">
        <v>19</v>
      </c>
      <c r="N220" s="182" t="s">
        <v>44</v>
      </c>
      <c r="O220" s="65"/>
      <c r="P220" s="183">
        <f>O220*H220</f>
        <v>0</v>
      </c>
      <c r="Q220" s="183">
        <v>0</v>
      </c>
      <c r="R220" s="183">
        <f>Q220*H220</f>
        <v>0</v>
      </c>
      <c r="S220" s="183">
        <v>0.00049</v>
      </c>
      <c r="T220" s="184">
        <f>S220*H220</f>
        <v>0.00098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85" t="s">
        <v>212</v>
      </c>
      <c r="AT220" s="185" t="s">
        <v>156</v>
      </c>
      <c r="AU220" s="185" t="s">
        <v>83</v>
      </c>
      <c r="AY220" s="18" t="s">
        <v>153</v>
      </c>
      <c r="BE220" s="186">
        <f>IF(N220="základní",J220,0)</f>
        <v>0</v>
      </c>
      <c r="BF220" s="186">
        <f>IF(N220="snížená",J220,0)</f>
        <v>0</v>
      </c>
      <c r="BG220" s="186">
        <f>IF(N220="zákl. přenesená",J220,0)</f>
        <v>0</v>
      </c>
      <c r="BH220" s="186">
        <f>IF(N220="sníž. přenesená",J220,0)</f>
        <v>0</v>
      </c>
      <c r="BI220" s="186">
        <f>IF(N220="nulová",J220,0)</f>
        <v>0</v>
      </c>
      <c r="BJ220" s="18" t="s">
        <v>81</v>
      </c>
      <c r="BK220" s="186">
        <f>ROUND(I220*H220,2)</f>
        <v>0</v>
      </c>
      <c r="BL220" s="18" t="s">
        <v>212</v>
      </c>
      <c r="BM220" s="185" t="s">
        <v>863</v>
      </c>
    </row>
    <row r="221" spans="1:47" s="2" customFormat="1" ht="11.25">
      <c r="A221" s="35"/>
      <c r="B221" s="36"/>
      <c r="C221" s="37"/>
      <c r="D221" s="187" t="s">
        <v>163</v>
      </c>
      <c r="E221" s="37"/>
      <c r="F221" s="188" t="s">
        <v>379</v>
      </c>
      <c r="G221" s="37"/>
      <c r="H221" s="37"/>
      <c r="I221" s="189"/>
      <c r="J221" s="37"/>
      <c r="K221" s="37"/>
      <c r="L221" s="40"/>
      <c r="M221" s="190"/>
      <c r="N221" s="191"/>
      <c r="O221" s="65"/>
      <c r="P221" s="65"/>
      <c r="Q221" s="65"/>
      <c r="R221" s="65"/>
      <c r="S221" s="65"/>
      <c r="T221" s="66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T221" s="18" t="s">
        <v>163</v>
      </c>
      <c r="AU221" s="18" t="s">
        <v>83</v>
      </c>
    </row>
    <row r="222" spans="1:65" s="2" customFormat="1" ht="16.5" customHeight="1">
      <c r="A222" s="35"/>
      <c r="B222" s="36"/>
      <c r="C222" s="174" t="s">
        <v>381</v>
      </c>
      <c r="D222" s="174" t="s">
        <v>156</v>
      </c>
      <c r="E222" s="175" t="s">
        <v>382</v>
      </c>
      <c r="F222" s="176" t="s">
        <v>383</v>
      </c>
      <c r="G222" s="177" t="s">
        <v>384</v>
      </c>
      <c r="H222" s="178">
        <v>2</v>
      </c>
      <c r="I222" s="179"/>
      <c r="J222" s="180">
        <f>ROUND(I222*H222,2)</f>
        <v>0</v>
      </c>
      <c r="K222" s="176" t="s">
        <v>160</v>
      </c>
      <c r="L222" s="40"/>
      <c r="M222" s="181" t="s">
        <v>19</v>
      </c>
      <c r="N222" s="182" t="s">
        <v>44</v>
      </c>
      <c r="O222" s="65"/>
      <c r="P222" s="183">
        <f>O222*H222</f>
        <v>0</v>
      </c>
      <c r="Q222" s="183">
        <v>0</v>
      </c>
      <c r="R222" s="183">
        <f>Q222*H222</f>
        <v>0</v>
      </c>
      <c r="S222" s="183">
        <v>0.00156</v>
      </c>
      <c r="T222" s="184">
        <f>S222*H222</f>
        <v>0.00312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85" t="s">
        <v>212</v>
      </c>
      <c r="AT222" s="185" t="s">
        <v>156</v>
      </c>
      <c r="AU222" s="185" t="s">
        <v>83</v>
      </c>
      <c r="AY222" s="18" t="s">
        <v>153</v>
      </c>
      <c r="BE222" s="186">
        <f>IF(N222="základní",J222,0)</f>
        <v>0</v>
      </c>
      <c r="BF222" s="186">
        <f>IF(N222="snížená",J222,0)</f>
        <v>0</v>
      </c>
      <c r="BG222" s="186">
        <f>IF(N222="zákl. přenesená",J222,0)</f>
        <v>0</v>
      </c>
      <c r="BH222" s="186">
        <f>IF(N222="sníž. přenesená",J222,0)</f>
        <v>0</v>
      </c>
      <c r="BI222" s="186">
        <f>IF(N222="nulová",J222,0)</f>
        <v>0</v>
      </c>
      <c r="BJ222" s="18" t="s">
        <v>81</v>
      </c>
      <c r="BK222" s="186">
        <f>ROUND(I222*H222,2)</f>
        <v>0</v>
      </c>
      <c r="BL222" s="18" t="s">
        <v>212</v>
      </c>
      <c r="BM222" s="185" t="s">
        <v>864</v>
      </c>
    </row>
    <row r="223" spans="1:47" s="2" customFormat="1" ht="11.25">
      <c r="A223" s="35"/>
      <c r="B223" s="36"/>
      <c r="C223" s="37"/>
      <c r="D223" s="187" t="s">
        <v>163</v>
      </c>
      <c r="E223" s="37"/>
      <c r="F223" s="188" t="s">
        <v>386</v>
      </c>
      <c r="G223" s="37"/>
      <c r="H223" s="37"/>
      <c r="I223" s="189"/>
      <c r="J223" s="37"/>
      <c r="K223" s="37"/>
      <c r="L223" s="40"/>
      <c r="M223" s="190"/>
      <c r="N223" s="191"/>
      <c r="O223" s="65"/>
      <c r="P223" s="65"/>
      <c r="Q223" s="65"/>
      <c r="R223" s="65"/>
      <c r="S223" s="65"/>
      <c r="T223" s="66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T223" s="18" t="s">
        <v>163</v>
      </c>
      <c r="AU223" s="18" t="s">
        <v>83</v>
      </c>
    </row>
    <row r="224" spans="1:65" s="2" customFormat="1" ht="16.5" customHeight="1">
      <c r="A224" s="35"/>
      <c r="B224" s="36"/>
      <c r="C224" s="174" t="s">
        <v>387</v>
      </c>
      <c r="D224" s="174" t="s">
        <v>156</v>
      </c>
      <c r="E224" s="175" t="s">
        <v>388</v>
      </c>
      <c r="F224" s="176" t="s">
        <v>389</v>
      </c>
      <c r="G224" s="177" t="s">
        <v>211</v>
      </c>
      <c r="H224" s="178">
        <v>1</v>
      </c>
      <c r="I224" s="179"/>
      <c r="J224" s="180">
        <f>ROUND(I224*H224,2)</f>
        <v>0</v>
      </c>
      <c r="K224" s="176" t="s">
        <v>160</v>
      </c>
      <c r="L224" s="40"/>
      <c r="M224" s="181" t="s">
        <v>19</v>
      </c>
      <c r="N224" s="182" t="s">
        <v>44</v>
      </c>
      <c r="O224" s="65"/>
      <c r="P224" s="183">
        <f>O224*H224</f>
        <v>0</v>
      </c>
      <c r="Q224" s="183">
        <v>0</v>
      </c>
      <c r="R224" s="183">
        <f>Q224*H224</f>
        <v>0</v>
      </c>
      <c r="S224" s="183">
        <v>0.00762</v>
      </c>
      <c r="T224" s="184">
        <f>S224*H224</f>
        <v>0.00762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85" t="s">
        <v>212</v>
      </c>
      <c r="AT224" s="185" t="s">
        <v>156</v>
      </c>
      <c r="AU224" s="185" t="s">
        <v>83</v>
      </c>
      <c r="AY224" s="18" t="s">
        <v>153</v>
      </c>
      <c r="BE224" s="186">
        <f>IF(N224="základní",J224,0)</f>
        <v>0</v>
      </c>
      <c r="BF224" s="186">
        <f>IF(N224="snížená",J224,0)</f>
        <v>0</v>
      </c>
      <c r="BG224" s="186">
        <f>IF(N224="zákl. přenesená",J224,0)</f>
        <v>0</v>
      </c>
      <c r="BH224" s="186">
        <f>IF(N224="sníž. přenesená",J224,0)</f>
        <v>0</v>
      </c>
      <c r="BI224" s="186">
        <f>IF(N224="nulová",J224,0)</f>
        <v>0</v>
      </c>
      <c r="BJ224" s="18" t="s">
        <v>81</v>
      </c>
      <c r="BK224" s="186">
        <f>ROUND(I224*H224,2)</f>
        <v>0</v>
      </c>
      <c r="BL224" s="18" t="s">
        <v>212</v>
      </c>
      <c r="BM224" s="185" t="s">
        <v>865</v>
      </c>
    </row>
    <row r="225" spans="1:47" s="2" customFormat="1" ht="11.25">
      <c r="A225" s="35"/>
      <c r="B225" s="36"/>
      <c r="C225" s="37"/>
      <c r="D225" s="187" t="s">
        <v>163</v>
      </c>
      <c r="E225" s="37"/>
      <c r="F225" s="188" t="s">
        <v>391</v>
      </c>
      <c r="G225" s="37"/>
      <c r="H225" s="37"/>
      <c r="I225" s="189"/>
      <c r="J225" s="37"/>
      <c r="K225" s="37"/>
      <c r="L225" s="40"/>
      <c r="M225" s="190"/>
      <c r="N225" s="191"/>
      <c r="O225" s="65"/>
      <c r="P225" s="65"/>
      <c r="Q225" s="65"/>
      <c r="R225" s="65"/>
      <c r="S225" s="65"/>
      <c r="T225" s="66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T225" s="18" t="s">
        <v>163</v>
      </c>
      <c r="AU225" s="18" t="s">
        <v>83</v>
      </c>
    </row>
    <row r="226" spans="1:65" s="2" customFormat="1" ht="24.2" customHeight="1">
      <c r="A226" s="35"/>
      <c r="B226" s="36"/>
      <c r="C226" s="174" t="s">
        <v>392</v>
      </c>
      <c r="D226" s="174" t="s">
        <v>156</v>
      </c>
      <c r="E226" s="175" t="s">
        <v>393</v>
      </c>
      <c r="F226" s="176" t="s">
        <v>394</v>
      </c>
      <c r="G226" s="177" t="s">
        <v>384</v>
      </c>
      <c r="H226" s="178">
        <v>1</v>
      </c>
      <c r="I226" s="179"/>
      <c r="J226" s="180">
        <f>ROUND(I226*H226,2)</f>
        <v>0</v>
      </c>
      <c r="K226" s="176" t="s">
        <v>160</v>
      </c>
      <c r="L226" s="40"/>
      <c r="M226" s="181" t="s">
        <v>19</v>
      </c>
      <c r="N226" s="182" t="s">
        <v>44</v>
      </c>
      <c r="O226" s="65"/>
      <c r="P226" s="183">
        <f>O226*H226</f>
        <v>0</v>
      </c>
      <c r="Q226" s="183">
        <v>0</v>
      </c>
      <c r="R226" s="183">
        <f>Q226*H226</f>
        <v>0</v>
      </c>
      <c r="S226" s="183">
        <v>0.01933</v>
      </c>
      <c r="T226" s="184">
        <f>S226*H226</f>
        <v>0.01933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85" t="s">
        <v>212</v>
      </c>
      <c r="AT226" s="185" t="s">
        <v>156</v>
      </c>
      <c r="AU226" s="185" t="s">
        <v>83</v>
      </c>
      <c r="AY226" s="18" t="s">
        <v>153</v>
      </c>
      <c r="BE226" s="186">
        <f>IF(N226="základní",J226,0)</f>
        <v>0</v>
      </c>
      <c r="BF226" s="186">
        <f>IF(N226="snížená",J226,0)</f>
        <v>0</v>
      </c>
      <c r="BG226" s="186">
        <f>IF(N226="zákl. přenesená",J226,0)</f>
        <v>0</v>
      </c>
      <c r="BH226" s="186">
        <f>IF(N226="sníž. přenesená",J226,0)</f>
        <v>0</v>
      </c>
      <c r="BI226" s="186">
        <f>IF(N226="nulová",J226,0)</f>
        <v>0</v>
      </c>
      <c r="BJ226" s="18" t="s">
        <v>81</v>
      </c>
      <c r="BK226" s="186">
        <f>ROUND(I226*H226,2)</f>
        <v>0</v>
      </c>
      <c r="BL226" s="18" t="s">
        <v>212</v>
      </c>
      <c r="BM226" s="185" t="s">
        <v>866</v>
      </c>
    </row>
    <row r="227" spans="1:47" s="2" customFormat="1" ht="11.25">
      <c r="A227" s="35"/>
      <c r="B227" s="36"/>
      <c r="C227" s="37"/>
      <c r="D227" s="187" t="s">
        <v>163</v>
      </c>
      <c r="E227" s="37"/>
      <c r="F227" s="188" t="s">
        <v>396</v>
      </c>
      <c r="G227" s="37"/>
      <c r="H227" s="37"/>
      <c r="I227" s="189"/>
      <c r="J227" s="37"/>
      <c r="K227" s="37"/>
      <c r="L227" s="40"/>
      <c r="M227" s="190"/>
      <c r="N227" s="191"/>
      <c r="O227" s="65"/>
      <c r="P227" s="65"/>
      <c r="Q227" s="65"/>
      <c r="R227" s="65"/>
      <c r="S227" s="65"/>
      <c r="T227" s="66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T227" s="18" t="s">
        <v>163</v>
      </c>
      <c r="AU227" s="18" t="s">
        <v>83</v>
      </c>
    </row>
    <row r="228" spans="1:65" s="2" customFormat="1" ht="21.75" customHeight="1">
      <c r="A228" s="35"/>
      <c r="B228" s="36"/>
      <c r="C228" s="174" t="s">
        <v>397</v>
      </c>
      <c r="D228" s="174" t="s">
        <v>156</v>
      </c>
      <c r="E228" s="175" t="s">
        <v>398</v>
      </c>
      <c r="F228" s="176" t="s">
        <v>399</v>
      </c>
      <c r="G228" s="177" t="s">
        <v>384</v>
      </c>
      <c r="H228" s="178">
        <v>2</v>
      </c>
      <c r="I228" s="179"/>
      <c r="J228" s="180">
        <f>ROUND(I228*H228,2)</f>
        <v>0</v>
      </c>
      <c r="K228" s="176" t="s">
        <v>160</v>
      </c>
      <c r="L228" s="40"/>
      <c r="M228" s="181" t="s">
        <v>19</v>
      </c>
      <c r="N228" s="182" t="s">
        <v>44</v>
      </c>
      <c r="O228" s="65"/>
      <c r="P228" s="183">
        <f>O228*H228</f>
        <v>0</v>
      </c>
      <c r="Q228" s="183">
        <v>0</v>
      </c>
      <c r="R228" s="183">
        <f>Q228*H228</f>
        <v>0</v>
      </c>
      <c r="S228" s="183">
        <v>0.01946</v>
      </c>
      <c r="T228" s="184">
        <f>S228*H228</f>
        <v>0.03892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85" t="s">
        <v>212</v>
      </c>
      <c r="AT228" s="185" t="s">
        <v>156</v>
      </c>
      <c r="AU228" s="185" t="s">
        <v>83</v>
      </c>
      <c r="AY228" s="18" t="s">
        <v>153</v>
      </c>
      <c r="BE228" s="186">
        <f>IF(N228="základní",J228,0)</f>
        <v>0</v>
      </c>
      <c r="BF228" s="186">
        <f>IF(N228="snížená",J228,0)</f>
        <v>0</v>
      </c>
      <c r="BG228" s="186">
        <f>IF(N228="zákl. přenesená",J228,0)</f>
        <v>0</v>
      </c>
      <c r="BH228" s="186">
        <f>IF(N228="sníž. přenesená",J228,0)</f>
        <v>0</v>
      </c>
      <c r="BI228" s="186">
        <f>IF(N228="nulová",J228,0)</f>
        <v>0</v>
      </c>
      <c r="BJ228" s="18" t="s">
        <v>81</v>
      </c>
      <c r="BK228" s="186">
        <f>ROUND(I228*H228,2)</f>
        <v>0</v>
      </c>
      <c r="BL228" s="18" t="s">
        <v>212</v>
      </c>
      <c r="BM228" s="185" t="s">
        <v>867</v>
      </c>
    </row>
    <row r="229" spans="1:47" s="2" customFormat="1" ht="11.25">
      <c r="A229" s="35"/>
      <c r="B229" s="36"/>
      <c r="C229" s="37"/>
      <c r="D229" s="187" t="s">
        <v>163</v>
      </c>
      <c r="E229" s="37"/>
      <c r="F229" s="188" t="s">
        <v>401</v>
      </c>
      <c r="G229" s="37"/>
      <c r="H229" s="37"/>
      <c r="I229" s="189"/>
      <c r="J229" s="37"/>
      <c r="K229" s="37"/>
      <c r="L229" s="40"/>
      <c r="M229" s="190"/>
      <c r="N229" s="191"/>
      <c r="O229" s="65"/>
      <c r="P229" s="65"/>
      <c r="Q229" s="65"/>
      <c r="R229" s="65"/>
      <c r="S229" s="65"/>
      <c r="T229" s="66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T229" s="18" t="s">
        <v>163</v>
      </c>
      <c r="AU229" s="18" t="s">
        <v>83</v>
      </c>
    </row>
    <row r="230" spans="1:65" s="2" customFormat="1" ht="24.2" customHeight="1">
      <c r="A230" s="35"/>
      <c r="B230" s="36"/>
      <c r="C230" s="174" t="s">
        <v>402</v>
      </c>
      <c r="D230" s="174" t="s">
        <v>156</v>
      </c>
      <c r="E230" s="175" t="s">
        <v>403</v>
      </c>
      <c r="F230" s="176" t="s">
        <v>404</v>
      </c>
      <c r="G230" s="177" t="s">
        <v>384</v>
      </c>
      <c r="H230" s="178">
        <v>5</v>
      </c>
      <c r="I230" s="179"/>
      <c r="J230" s="180">
        <f>ROUND(I230*H230,2)</f>
        <v>0</v>
      </c>
      <c r="K230" s="176" t="s">
        <v>160</v>
      </c>
      <c r="L230" s="40"/>
      <c r="M230" s="181" t="s">
        <v>19</v>
      </c>
      <c r="N230" s="182" t="s">
        <v>44</v>
      </c>
      <c r="O230" s="65"/>
      <c r="P230" s="183">
        <f>O230*H230</f>
        <v>0</v>
      </c>
      <c r="Q230" s="183">
        <v>0.00024</v>
      </c>
      <c r="R230" s="183">
        <f>Q230*H230</f>
        <v>0.0012000000000000001</v>
      </c>
      <c r="S230" s="183">
        <v>0</v>
      </c>
      <c r="T230" s="184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185" t="s">
        <v>212</v>
      </c>
      <c r="AT230" s="185" t="s">
        <v>156</v>
      </c>
      <c r="AU230" s="185" t="s">
        <v>83</v>
      </c>
      <c r="AY230" s="18" t="s">
        <v>153</v>
      </c>
      <c r="BE230" s="186">
        <f>IF(N230="základní",J230,0)</f>
        <v>0</v>
      </c>
      <c r="BF230" s="186">
        <f>IF(N230="snížená",J230,0)</f>
        <v>0</v>
      </c>
      <c r="BG230" s="186">
        <f>IF(N230="zákl. přenesená",J230,0)</f>
        <v>0</v>
      </c>
      <c r="BH230" s="186">
        <f>IF(N230="sníž. přenesená",J230,0)</f>
        <v>0</v>
      </c>
      <c r="BI230" s="186">
        <f>IF(N230="nulová",J230,0)</f>
        <v>0</v>
      </c>
      <c r="BJ230" s="18" t="s">
        <v>81</v>
      </c>
      <c r="BK230" s="186">
        <f>ROUND(I230*H230,2)</f>
        <v>0</v>
      </c>
      <c r="BL230" s="18" t="s">
        <v>212</v>
      </c>
      <c r="BM230" s="185" t="s">
        <v>868</v>
      </c>
    </row>
    <row r="231" spans="1:47" s="2" customFormat="1" ht="11.25">
      <c r="A231" s="35"/>
      <c r="B231" s="36"/>
      <c r="C231" s="37"/>
      <c r="D231" s="187" t="s">
        <v>163</v>
      </c>
      <c r="E231" s="37"/>
      <c r="F231" s="188" t="s">
        <v>406</v>
      </c>
      <c r="G231" s="37"/>
      <c r="H231" s="37"/>
      <c r="I231" s="189"/>
      <c r="J231" s="37"/>
      <c r="K231" s="37"/>
      <c r="L231" s="40"/>
      <c r="M231" s="190"/>
      <c r="N231" s="191"/>
      <c r="O231" s="65"/>
      <c r="P231" s="65"/>
      <c r="Q231" s="65"/>
      <c r="R231" s="65"/>
      <c r="S231" s="65"/>
      <c r="T231" s="66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T231" s="18" t="s">
        <v>163</v>
      </c>
      <c r="AU231" s="18" t="s">
        <v>83</v>
      </c>
    </row>
    <row r="232" spans="1:65" s="2" customFormat="1" ht="24.2" customHeight="1">
      <c r="A232" s="35"/>
      <c r="B232" s="36"/>
      <c r="C232" s="215" t="s">
        <v>408</v>
      </c>
      <c r="D232" s="215" t="s">
        <v>298</v>
      </c>
      <c r="E232" s="216" t="s">
        <v>409</v>
      </c>
      <c r="F232" s="217" t="s">
        <v>410</v>
      </c>
      <c r="G232" s="218" t="s">
        <v>205</v>
      </c>
      <c r="H232" s="219">
        <v>2.5</v>
      </c>
      <c r="I232" s="220"/>
      <c r="J232" s="221">
        <f>ROUND(I232*H232,2)</f>
        <v>0</v>
      </c>
      <c r="K232" s="217" t="s">
        <v>160</v>
      </c>
      <c r="L232" s="222"/>
      <c r="M232" s="223" t="s">
        <v>19</v>
      </c>
      <c r="N232" s="224" t="s">
        <v>44</v>
      </c>
      <c r="O232" s="65"/>
      <c r="P232" s="183">
        <f>O232*H232</f>
        <v>0</v>
      </c>
      <c r="Q232" s="183">
        <v>0.00018</v>
      </c>
      <c r="R232" s="183">
        <f>Q232*H232</f>
        <v>0.00045000000000000004</v>
      </c>
      <c r="S232" s="183">
        <v>0</v>
      </c>
      <c r="T232" s="184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185" t="s">
        <v>302</v>
      </c>
      <c r="AT232" s="185" t="s">
        <v>298</v>
      </c>
      <c r="AU232" s="185" t="s">
        <v>83</v>
      </c>
      <c r="AY232" s="18" t="s">
        <v>153</v>
      </c>
      <c r="BE232" s="186">
        <f>IF(N232="základní",J232,0)</f>
        <v>0</v>
      </c>
      <c r="BF232" s="186">
        <f>IF(N232="snížená",J232,0)</f>
        <v>0</v>
      </c>
      <c r="BG232" s="186">
        <f>IF(N232="zákl. přenesená",J232,0)</f>
        <v>0</v>
      </c>
      <c r="BH232" s="186">
        <f>IF(N232="sníž. přenesená",J232,0)</f>
        <v>0</v>
      </c>
      <c r="BI232" s="186">
        <f>IF(N232="nulová",J232,0)</f>
        <v>0</v>
      </c>
      <c r="BJ232" s="18" t="s">
        <v>81</v>
      </c>
      <c r="BK232" s="186">
        <f>ROUND(I232*H232,2)</f>
        <v>0</v>
      </c>
      <c r="BL232" s="18" t="s">
        <v>212</v>
      </c>
      <c r="BM232" s="185" t="s">
        <v>869</v>
      </c>
    </row>
    <row r="233" spans="1:65" s="2" customFormat="1" ht="37.9" customHeight="1">
      <c r="A233" s="35"/>
      <c r="B233" s="36"/>
      <c r="C233" s="174" t="s">
        <v>412</v>
      </c>
      <c r="D233" s="174" t="s">
        <v>156</v>
      </c>
      <c r="E233" s="175" t="s">
        <v>413</v>
      </c>
      <c r="F233" s="176" t="s">
        <v>414</v>
      </c>
      <c r="G233" s="177" t="s">
        <v>384</v>
      </c>
      <c r="H233" s="178">
        <v>1</v>
      </c>
      <c r="I233" s="179"/>
      <c r="J233" s="180">
        <f>ROUND(I233*H233,2)</f>
        <v>0</v>
      </c>
      <c r="K233" s="176" t="s">
        <v>160</v>
      </c>
      <c r="L233" s="40"/>
      <c r="M233" s="181" t="s">
        <v>19</v>
      </c>
      <c r="N233" s="182" t="s">
        <v>44</v>
      </c>
      <c r="O233" s="65"/>
      <c r="P233" s="183">
        <f>O233*H233</f>
        <v>0</v>
      </c>
      <c r="Q233" s="183">
        <v>0.01387</v>
      </c>
      <c r="R233" s="183">
        <f>Q233*H233</f>
        <v>0.01387</v>
      </c>
      <c r="S233" s="183">
        <v>0</v>
      </c>
      <c r="T233" s="184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185" t="s">
        <v>212</v>
      </c>
      <c r="AT233" s="185" t="s">
        <v>156</v>
      </c>
      <c r="AU233" s="185" t="s">
        <v>83</v>
      </c>
      <c r="AY233" s="18" t="s">
        <v>153</v>
      </c>
      <c r="BE233" s="186">
        <f>IF(N233="základní",J233,0)</f>
        <v>0</v>
      </c>
      <c r="BF233" s="186">
        <f>IF(N233="snížená",J233,0)</f>
        <v>0</v>
      </c>
      <c r="BG233" s="186">
        <f>IF(N233="zákl. přenesená",J233,0)</f>
        <v>0</v>
      </c>
      <c r="BH233" s="186">
        <f>IF(N233="sníž. přenesená",J233,0)</f>
        <v>0</v>
      </c>
      <c r="BI233" s="186">
        <f>IF(N233="nulová",J233,0)</f>
        <v>0</v>
      </c>
      <c r="BJ233" s="18" t="s">
        <v>81</v>
      </c>
      <c r="BK233" s="186">
        <f>ROUND(I233*H233,2)</f>
        <v>0</v>
      </c>
      <c r="BL233" s="18" t="s">
        <v>212</v>
      </c>
      <c r="BM233" s="185" t="s">
        <v>870</v>
      </c>
    </row>
    <row r="234" spans="1:47" s="2" customFormat="1" ht="11.25">
      <c r="A234" s="35"/>
      <c r="B234" s="36"/>
      <c r="C234" s="37"/>
      <c r="D234" s="187" t="s">
        <v>163</v>
      </c>
      <c r="E234" s="37"/>
      <c r="F234" s="188" t="s">
        <v>416</v>
      </c>
      <c r="G234" s="37"/>
      <c r="H234" s="37"/>
      <c r="I234" s="189"/>
      <c r="J234" s="37"/>
      <c r="K234" s="37"/>
      <c r="L234" s="40"/>
      <c r="M234" s="190"/>
      <c r="N234" s="191"/>
      <c r="O234" s="65"/>
      <c r="P234" s="65"/>
      <c r="Q234" s="65"/>
      <c r="R234" s="65"/>
      <c r="S234" s="65"/>
      <c r="T234" s="66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T234" s="18" t="s">
        <v>163</v>
      </c>
      <c r="AU234" s="18" t="s">
        <v>83</v>
      </c>
    </row>
    <row r="235" spans="1:65" s="2" customFormat="1" ht="24.2" customHeight="1">
      <c r="A235" s="35"/>
      <c r="B235" s="36"/>
      <c r="C235" s="174" t="s">
        <v>417</v>
      </c>
      <c r="D235" s="174" t="s">
        <v>156</v>
      </c>
      <c r="E235" s="175" t="s">
        <v>418</v>
      </c>
      <c r="F235" s="176" t="s">
        <v>419</v>
      </c>
      <c r="G235" s="177" t="s">
        <v>211</v>
      </c>
      <c r="H235" s="178">
        <v>1</v>
      </c>
      <c r="I235" s="179"/>
      <c r="J235" s="180">
        <f>ROUND(I235*H235,2)</f>
        <v>0</v>
      </c>
      <c r="K235" s="176" t="s">
        <v>160</v>
      </c>
      <c r="L235" s="40"/>
      <c r="M235" s="181" t="s">
        <v>19</v>
      </c>
      <c r="N235" s="182" t="s">
        <v>44</v>
      </c>
      <c r="O235" s="65"/>
      <c r="P235" s="183">
        <f>O235*H235</f>
        <v>0</v>
      </c>
      <c r="Q235" s="183">
        <v>0</v>
      </c>
      <c r="R235" s="183">
        <f>Q235*H235</f>
        <v>0</v>
      </c>
      <c r="S235" s="183">
        <v>0</v>
      </c>
      <c r="T235" s="184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185" t="s">
        <v>212</v>
      </c>
      <c r="AT235" s="185" t="s">
        <v>156</v>
      </c>
      <c r="AU235" s="185" t="s">
        <v>83</v>
      </c>
      <c r="AY235" s="18" t="s">
        <v>153</v>
      </c>
      <c r="BE235" s="186">
        <f>IF(N235="základní",J235,0)</f>
        <v>0</v>
      </c>
      <c r="BF235" s="186">
        <f>IF(N235="snížená",J235,0)</f>
        <v>0</v>
      </c>
      <c r="BG235" s="186">
        <f>IF(N235="zákl. přenesená",J235,0)</f>
        <v>0</v>
      </c>
      <c r="BH235" s="186">
        <f>IF(N235="sníž. přenesená",J235,0)</f>
        <v>0</v>
      </c>
      <c r="BI235" s="186">
        <f>IF(N235="nulová",J235,0)</f>
        <v>0</v>
      </c>
      <c r="BJ235" s="18" t="s">
        <v>81</v>
      </c>
      <c r="BK235" s="186">
        <f>ROUND(I235*H235,2)</f>
        <v>0</v>
      </c>
      <c r="BL235" s="18" t="s">
        <v>212</v>
      </c>
      <c r="BM235" s="185" t="s">
        <v>871</v>
      </c>
    </row>
    <row r="236" spans="1:47" s="2" customFormat="1" ht="11.25">
      <c r="A236" s="35"/>
      <c r="B236" s="36"/>
      <c r="C236" s="37"/>
      <c r="D236" s="187" t="s">
        <v>163</v>
      </c>
      <c r="E236" s="37"/>
      <c r="F236" s="188" t="s">
        <v>421</v>
      </c>
      <c r="G236" s="37"/>
      <c r="H236" s="37"/>
      <c r="I236" s="189"/>
      <c r="J236" s="37"/>
      <c r="K236" s="37"/>
      <c r="L236" s="40"/>
      <c r="M236" s="190"/>
      <c r="N236" s="191"/>
      <c r="O236" s="65"/>
      <c r="P236" s="65"/>
      <c r="Q236" s="65"/>
      <c r="R236" s="65"/>
      <c r="S236" s="65"/>
      <c r="T236" s="66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T236" s="18" t="s">
        <v>163</v>
      </c>
      <c r="AU236" s="18" t="s">
        <v>83</v>
      </c>
    </row>
    <row r="237" spans="1:65" s="2" customFormat="1" ht="16.5" customHeight="1">
      <c r="A237" s="35"/>
      <c r="B237" s="36"/>
      <c r="C237" s="215" t="s">
        <v>422</v>
      </c>
      <c r="D237" s="215" t="s">
        <v>298</v>
      </c>
      <c r="E237" s="216" t="s">
        <v>423</v>
      </c>
      <c r="F237" s="217" t="s">
        <v>424</v>
      </c>
      <c r="G237" s="218" t="s">
        <v>211</v>
      </c>
      <c r="H237" s="219">
        <v>1</v>
      </c>
      <c r="I237" s="220"/>
      <c r="J237" s="221">
        <f>ROUND(I237*H237,2)</f>
        <v>0</v>
      </c>
      <c r="K237" s="217" t="s">
        <v>160</v>
      </c>
      <c r="L237" s="222"/>
      <c r="M237" s="223" t="s">
        <v>19</v>
      </c>
      <c r="N237" s="224" t="s">
        <v>44</v>
      </c>
      <c r="O237" s="65"/>
      <c r="P237" s="183">
        <f>O237*H237</f>
        <v>0</v>
      </c>
      <c r="Q237" s="183">
        <v>0.0024</v>
      </c>
      <c r="R237" s="183">
        <f>Q237*H237</f>
        <v>0.0024</v>
      </c>
      <c r="S237" s="183">
        <v>0</v>
      </c>
      <c r="T237" s="184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185" t="s">
        <v>302</v>
      </c>
      <c r="AT237" s="185" t="s">
        <v>298</v>
      </c>
      <c r="AU237" s="185" t="s">
        <v>83</v>
      </c>
      <c r="AY237" s="18" t="s">
        <v>153</v>
      </c>
      <c r="BE237" s="186">
        <f>IF(N237="základní",J237,0)</f>
        <v>0</v>
      </c>
      <c r="BF237" s="186">
        <f>IF(N237="snížená",J237,0)</f>
        <v>0</v>
      </c>
      <c r="BG237" s="186">
        <f>IF(N237="zákl. přenesená",J237,0)</f>
        <v>0</v>
      </c>
      <c r="BH237" s="186">
        <f>IF(N237="sníž. přenesená",J237,0)</f>
        <v>0</v>
      </c>
      <c r="BI237" s="186">
        <f>IF(N237="nulová",J237,0)</f>
        <v>0</v>
      </c>
      <c r="BJ237" s="18" t="s">
        <v>81</v>
      </c>
      <c r="BK237" s="186">
        <f>ROUND(I237*H237,2)</f>
        <v>0</v>
      </c>
      <c r="BL237" s="18" t="s">
        <v>212</v>
      </c>
      <c r="BM237" s="185" t="s">
        <v>872</v>
      </c>
    </row>
    <row r="238" spans="1:65" s="2" customFormat="1" ht="16.5" customHeight="1">
      <c r="A238" s="35"/>
      <c r="B238" s="36"/>
      <c r="C238" s="174" t="s">
        <v>426</v>
      </c>
      <c r="D238" s="174" t="s">
        <v>156</v>
      </c>
      <c r="E238" s="175" t="s">
        <v>427</v>
      </c>
      <c r="F238" s="176" t="s">
        <v>428</v>
      </c>
      <c r="G238" s="177" t="s">
        <v>384</v>
      </c>
      <c r="H238" s="178">
        <v>1</v>
      </c>
      <c r="I238" s="179"/>
      <c r="J238" s="180">
        <f>ROUND(I238*H238,2)</f>
        <v>0</v>
      </c>
      <c r="K238" s="176" t="s">
        <v>160</v>
      </c>
      <c r="L238" s="40"/>
      <c r="M238" s="181" t="s">
        <v>19</v>
      </c>
      <c r="N238" s="182" t="s">
        <v>44</v>
      </c>
      <c r="O238" s="65"/>
      <c r="P238" s="183">
        <f>O238*H238</f>
        <v>0</v>
      </c>
      <c r="Q238" s="183">
        <v>0.00583</v>
      </c>
      <c r="R238" s="183">
        <f>Q238*H238</f>
        <v>0.00583</v>
      </c>
      <c r="S238" s="183">
        <v>0</v>
      </c>
      <c r="T238" s="184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185" t="s">
        <v>212</v>
      </c>
      <c r="AT238" s="185" t="s">
        <v>156</v>
      </c>
      <c r="AU238" s="185" t="s">
        <v>83</v>
      </c>
      <c r="AY238" s="18" t="s">
        <v>153</v>
      </c>
      <c r="BE238" s="186">
        <f>IF(N238="základní",J238,0)</f>
        <v>0</v>
      </c>
      <c r="BF238" s="186">
        <f>IF(N238="snížená",J238,0)</f>
        <v>0</v>
      </c>
      <c r="BG238" s="186">
        <f>IF(N238="zákl. přenesená",J238,0)</f>
        <v>0</v>
      </c>
      <c r="BH238" s="186">
        <f>IF(N238="sníž. přenesená",J238,0)</f>
        <v>0</v>
      </c>
      <c r="BI238" s="186">
        <f>IF(N238="nulová",J238,0)</f>
        <v>0</v>
      </c>
      <c r="BJ238" s="18" t="s">
        <v>81</v>
      </c>
      <c r="BK238" s="186">
        <f>ROUND(I238*H238,2)</f>
        <v>0</v>
      </c>
      <c r="BL238" s="18" t="s">
        <v>212</v>
      </c>
      <c r="BM238" s="185" t="s">
        <v>873</v>
      </c>
    </row>
    <row r="239" spans="1:47" s="2" customFormat="1" ht="11.25">
      <c r="A239" s="35"/>
      <c r="B239" s="36"/>
      <c r="C239" s="37"/>
      <c r="D239" s="187" t="s">
        <v>163</v>
      </c>
      <c r="E239" s="37"/>
      <c r="F239" s="188" t="s">
        <v>430</v>
      </c>
      <c r="G239" s="37"/>
      <c r="H239" s="37"/>
      <c r="I239" s="189"/>
      <c r="J239" s="37"/>
      <c r="K239" s="37"/>
      <c r="L239" s="40"/>
      <c r="M239" s="190"/>
      <c r="N239" s="191"/>
      <c r="O239" s="65"/>
      <c r="P239" s="65"/>
      <c r="Q239" s="65"/>
      <c r="R239" s="65"/>
      <c r="S239" s="65"/>
      <c r="T239" s="66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T239" s="18" t="s">
        <v>163</v>
      </c>
      <c r="AU239" s="18" t="s">
        <v>83</v>
      </c>
    </row>
    <row r="240" spans="1:65" s="2" customFormat="1" ht="24.2" customHeight="1">
      <c r="A240" s="35"/>
      <c r="B240" s="36"/>
      <c r="C240" s="215" t="s">
        <v>431</v>
      </c>
      <c r="D240" s="215" t="s">
        <v>298</v>
      </c>
      <c r="E240" s="216" t="s">
        <v>432</v>
      </c>
      <c r="F240" s="217" t="s">
        <v>874</v>
      </c>
      <c r="G240" s="218" t="s">
        <v>211</v>
      </c>
      <c r="H240" s="219">
        <v>1</v>
      </c>
      <c r="I240" s="220"/>
      <c r="J240" s="221">
        <f>ROUND(I240*H240,2)</f>
        <v>0</v>
      </c>
      <c r="K240" s="217" t="s">
        <v>206</v>
      </c>
      <c r="L240" s="222"/>
      <c r="M240" s="223" t="s">
        <v>19</v>
      </c>
      <c r="N240" s="224" t="s">
        <v>44</v>
      </c>
      <c r="O240" s="65"/>
      <c r="P240" s="183">
        <f>O240*H240</f>
        <v>0</v>
      </c>
      <c r="Q240" s="183">
        <v>0.013</v>
      </c>
      <c r="R240" s="183">
        <f>Q240*H240</f>
        <v>0.013</v>
      </c>
      <c r="S240" s="183">
        <v>0</v>
      </c>
      <c r="T240" s="184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185" t="s">
        <v>302</v>
      </c>
      <c r="AT240" s="185" t="s">
        <v>298</v>
      </c>
      <c r="AU240" s="185" t="s">
        <v>83</v>
      </c>
      <c r="AY240" s="18" t="s">
        <v>153</v>
      </c>
      <c r="BE240" s="186">
        <f>IF(N240="základní",J240,0)</f>
        <v>0</v>
      </c>
      <c r="BF240" s="186">
        <f>IF(N240="snížená",J240,0)</f>
        <v>0</v>
      </c>
      <c r="BG240" s="186">
        <f>IF(N240="zákl. přenesená",J240,0)</f>
        <v>0</v>
      </c>
      <c r="BH240" s="186">
        <f>IF(N240="sníž. přenesená",J240,0)</f>
        <v>0</v>
      </c>
      <c r="BI240" s="186">
        <f>IF(N240="nulová",J240,0)</f>
        <v>0</v>
      </c>
      <c r="BJ240" s="18" t="s">
        <v>81</v>
      </c>
      <c r="BK240" s="186">
        <f>ROUND(I240*H240,2)</f>
        <v>0</v>
      </c>
      <c r="BL240" s="18" t="s">
        <v>212</v>
      </c>
      <c r="BM240" s="185" t="s">
        <v>875</v>
      </c>
    </row>
    <row r="241" spans="2:51" s="13" customFormat="1" ht="33.75">
      <c r="B241" s="192"/>
      <c r="C241" s="193"/>
      <c r="D241" s="194" t="s">
        <v>165</v>
      </c>
      <c r="E241" s="195" t="s">
        <v>19</v>
      </c>
      <c r="F241" s="196" t="s">
        <v>876</v>
      </c>
      <c r="G241" s="193"/>
      <c r="H241" s="197">
        <v>1</v>
      </c>
      <c r="I241" s="198"/>
      <c r="J241" s="193"/>
      <c r="K241" s="193"/>
      <c r="L241" s="199"/>
      <c r="M241" s="200"/>
      <c r="N241" s="201"/>
      <c r="O241" s="201"/>
      <c r="P241" s="201"/>
      <c r="Q241" s="201"/>
      <c r="R241" s="201"/>
      <c r="S241" s="201"/>
      <c r="T241" s="202"/>
      <c r="AT241" s="203" t="s">
        <v>165</v>
      </c>
      <c r="AU241" s="203" t="s">
        <v>83</v>
      </c>
      <c r="AV241" s="13" t="s">
        <v>83</v>
      </c>
      <c r="AW241" s="13" t="s">
        <v>34</v>
      </c>
      <c r="AX241" s="13" t="s">
        <v>81</v>
      </c>
      <c r="AY241" s="203" t="s">
        <v>153</v>
      </c>
    </row>
    <row r="242" spans="1:65" s="2" customFormat="1" ht="33" customHeight="1">
      <c r="A242" s="35"/>
      <c r="B242" s="36"/>
      <c r="C242" s="174" t="s">
        <v>436</v>
      </c>
      <c r="D242" s="174" t="s">
        <v>156</v>
      </c>
      <c r="E242" s="175" t="s">
        <v>437</v>
      </c>
      <c r="F242" s="176" t="s">
        <v>438</v>
      </c>
      <c r="G242" s="177" t="s">
        <v>211</v>
      </c>
      <c r="H242" s="178">
        <v>1</v>
      </c>
      <c r="I242" s="179"/>
      <c r="J242" s="180">
        <f>ROUND(I242*H242,2)</f>
        <v>0</v>
      </c>
      <c r="K242" s="176" t="s">
        <v>206</v>
      </c>
      <c r="L242" s="40"/>
      <c r="M242" s="181" t="s">
        <v>19</v>
      </c>
      <c r="N242" s="182" t="s">
        <v>44</v>
      </c>
      <c r="O242" s="65"/>
      <c r="P242" s="183">
        <f>O242*H242</f>
        <v>0</v>
      </c>
      <c r="Q242" s="183">
        <v>0.00285</v>
      </c>
      <c r="R242" s="183">
        <f>Q242*H242</f>
        <v>0.00285</v>
      </c>
      <c r="S242" s="183">
        <v>0</v>
      </c>
      <c r="T242" s="184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185" t="s">
        <v>212</v>
      </c>
      <c r="AT242" s="185" t="s">
        <v>156</v>
      </c>
      <c r="AU242" s="185" t="s">
        <v>83</v>
      </c>
      <c r="AY242" s="18" t="s">
        <v>153</v>
      </c>
      <c r="BE242" s="186">
        <f>IF(N242="základní",J242,0)</f>
        <v>0</v>
      </c>
      <c r="BF242" s="186">
        <f>IF(N242="snížená",J242,0)</f>
        <v>0</v>
      </c>
      <c r="BG242" s="186">
        <f>IF(N242="zákl. přenesená",J242,0)</f>
        <v>0</v>
      </c>
      <c r="BH242" s="186">
        <f>IF(N242="sníž. přenesená",J242,0)</f>
        <v>0</v>
      </c>
      <c r="BI242" s="186">
        <f>IF(N242="nulová",J242,0)</f>
        <v>0</v>
      </c>
      <c r="BJ242" s="18" t="s">
        <v>81</v>
      </c>
      <c r="BK242" s="186">
        <f>ROUND(I242*H242,2)</f>
        <v>0</v>
      </c>
      <c r="BL242" s="18" t="s">
        <v>212</v>
      </c>
      <c r="BM242" s="185" t="s">
        <v>877</v>
      </c>
    </row>
    <row r="243" spans="1:65" s="2" customFormat="1" ht="24.2" customHeight="1">
      <c r="A243" s="35"/>
      <c r="B243" s="36"/>
      <c r="C243" s="174" t="s">
        <v>440</v>
      </c>
      <c r="D243" s="174" t="s">
        <v>156</v>
      </c>
      <c r="E243" s="175" t="s">
        <v>441</v>
      </c>
      <c r="F243" s="176" t="s">
        <v>442</v>
      </c>
      <c r="G243" s="177" t="s">
        <v>384</v>
      </c>
      <c r="H243" s="178">
        <v>1</v>
      </c>
      <c r="I243" s="179"/>
      <c r="J243" s="180">
        <f>ROUND(I243*H243,2)</f>
        <v>0</v>
      </c>
      <c r="K243" s="176" t="s">
        <v>206</v>
      </c>
      <c r="L243" s="40"/>
      <c r="M243" s="181" t="s">
        <v>19</v>
      </c>
      <c r="N243" s="182" t="s">
        <v>44</v>
      </c>
      <c r="O243" s="65"/>
      <c r="P243" s="183">
        <f>O243*H243</f>
        <v>0</v>
      </c>
      <c r="Q243" s="183">
        <v>0.01736</v>
      </c>
      <c r="R243" s="183">
        <f>Q243*H243</f>
        <v>0.01736</v>
      </c>
      <c r="S243" s="183">
        <v>0</v>
      </c>
      <c r="T243" s="184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185" t="s">
        <v>212</v>
      </c>
      <c r="AT243" s="185" t="s">
        <v>156</v>
      </c>
      <c r="AU243" s="185" t="s">
        <v>83</v>
      </c>
      <c r="AY243" s="18" t="s">
        <v>153</v>
      </c>
      <c r="BE243" s="186">
        <f>IF(N243="základní",J243,0)</f>
        <v>0</v>
      </c>
      <c r="BF243" s="186">
        <f>IF(N243="snížená",J243,0)</f>
        <v>0</v>
      </c>
      <c r="BG243" s="186">
        <f>IF(N243="zákl. přenesená",J243,0)</f>
        <v>0</v>
      </c>
      <c r="BH243" s="186">
        <f>IF(N243="sníž. přenesená",J243,0)</f>
        <v>0</v>
      </c>
      <c r="BI243" s="186">
        <f>IF(N243="nulová",J243,0)</f>
        <v>0</v>
      </c>
      <c r="BJ243" s="18" t="s">
        <v>81</v>
      </c>
      <c r="BK243" s="186">
        <f>ROUND(I243*H243,2)</f>
        <v>0</v>
      </c>
      <c r="BL243" s="18" t="s">
        <v>212</v>
      </c>
      <c r="BM243" s="185" t="s">
        <v>878</v>
      </c>
    </row>
    <row r="244" spans="1:65" s="2" customFormat="1" ht="24.2" customHeight="1">
      <c r="A244" s="35"/>
      <c r="B244" s="36"/>
      <c r="C244" s="174" t="s">
        <v>444</v>
      </c>
      <c r="D244" s="174" t="s">
        <v>156</v>
      </c>
      <c r="E244" s="175" t="s">
        <v>445</v>
      </c>
      <c r="F244" s="176" t="s">
        <v>446</v>
      </c>
      <c r="G244" s="177" t="s">
        <v>384</v>
      </c>
      <c r="H244" s="178">
        <v>1</v>
      </c>
      <c r="I244" s="179"/>
      <c r="J244" s="180">
        <f>ROUND(I244*H244,2)</f>
        <v>0</v>
      </c>
      <c r="K244" s="176" t="s">
        <v>206</v>
      </c>
      <c r="L244" s="40"/>
      <c r="M244" s="181" t="s">
        <v>19</v>
      </c>
      <c r="N244" s="182" t="s">
        <v>44</v>
      </c>
      <c r="O244" s="65"/>
      <c r="P244" s="183">
        <f>O244*H244</f>
        <v>0</v>
      </c>
      <c r="Q244" s="183">
        <v>0.00214</v>
      </c>
      <c r="R244" s="183">
        <f>Q244*H244</f>
        <v>0.00214</v>
      </c>
      <c r="S244" s="183">
        <v>0</v>
      </c>
      <c r="T244" s="184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185" t="s">
        <v>212</v>
      </c>
      <c r="AT244" s="185" t="s">
        <v>156</v>
      </c>
      <c r="AU244" s="185" t="s">
        <v>83</v>
      </c>
      <c r="AY244" s="18" t="s">
        <v>153</v>
      </c>
      <c r="BE244" s="186">
        <f>IF(N244="základní",J244,0)</f>
        <v>0</v>
      </c>
      <c r="BF244" s="186">
        <f>IF(N244="snížená",J244,0)</f>
        <v>0</v>
      </c>
      <c r="BG244" s="186">
        <f>IF(N244="zákl. přenesená",J244,0)</f>
        <v>0</v>
      </c>
      <c r="BH244" s="186">
        <f>IF(N244="sníž. přenesená",J244,0)</f>
        <v>0</v>
      </c>
      <c r="BI244" s="186">
        <f>IF(N244="nulová",J244,0)</f>
        <v>0</v>
      </c>
      <c r="BJ244" s="18" t="s">
        <v>81</v>
      </c>
      <c r="BK244" s="186">
        <f>ROUND(I244*H244,2)</f>
        <v>0</v>
      </c>
      <c r="BL244" s="18" t="s">
        <v>212</v>
      </c>
      <c r="BM244" s="185" t="s">
        <v>879</v>
      </c>
    </row>
    <row r="245" spans="2:51" s="13" customFormat="1" ht="22.5">
      <c r="B245" s="192"/>
      <c r="C245" s="193"/>
      <c r="D245" s="194" t="s">
        <v>165</v>
      </c>
      <c r="E245" s="195" t="s">
        <v>19</v>
      </c>
      <c r="F245" s="196" t="s">
        <v>448</v>
      </c>
      <c r="G245" s="193"/>
      <c r="H245" s="197">
        <v>1</v>
      </c>
      <c r="I245" s="198"/>
      <c r="J245" s="193"/>
      <c r="K245" s="193"/>
      <c r="L245" s="199"/>
      <c r="M245" s="200"/>
      <c r="N245" s="201"/>
      <c r="O245" s="201"/>
      <c r="P245" s="201"/>
      <c r="Q245" s="201"/>
      <c r="R245" s="201"/>
      <c r="S245" s="201"/>
      <c r="T245" s="202"/>
      <c r="AT245" s="203" t="s">
        <v>165</v>
      </c>
      <c r="AU245" s="203" t="s">
        <v>83</v>
      </c>
      <c r="AV245" s="13" t="s">
        <v>83</v>
      </c>
      <c r="AW245" s="13" t="s">
        <v>34</v>
      </c>
      <c r="AX245" s="13" t="s">
        <v>81</v>
      </c>
      <c r="AY245" s="203" t="s">
        <v>153</v>
      </c>
    </row>
    <row r="246" spans="1:65" s="2" customFormat="1" ht="33" customHeight="1">
      <c r="A246" s="35"/>
      <c r="B246" s="36"/>
      <c r="C246" s="174" t="s">
        <v>449</v>
      </c>
      <c r="D246" s="174" t="s">
        <v>156</v>
      </c>
      <c r="E246" s="175" t="s">
        <v>450</v>
      </c>
      <c r="F246" s="176" t="s">
        <v>451</v>
      </c>
      <c r="G246" s="177" t="s">
        <v>384</v>
      </c>
      <c r="H246" s="178">
        <v>2</v>
      </c>
      <c r="I246" s="179"/>
      <c r="J246" s="180">
        <f>ROUND(I246*H246,2)</f>
        <v>0</v>
      </c>
      <c r="K246" s="176" t="s">
        <v>206</v>
      </c>
      <c r="L246" s="40"/>
      <c r="M246" s="181" t="s">
        <v>19</v>
      </c>
      <c r="N246" s="182" t="s">
        <v>44</v>
      </c>
      <c r="O246" s="65"/>
      <c r="P246" s="183">
        <f>O246*H246</f>
        <v>0</v>
      </c>
      <c r="Q246" s="183">
        <v>0.01046</v>
      </c>
      <c r="R246" s="183">
        <f>Q246*H246</f>
        <v>0.02092</v>
      </c>
      <c r="S246" s="183">
        <v>0</v>
      </c>
      <c r="T246" s="184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185" t="s">
        <v>212</v>
      </c>
      <c r="AT246" s="185" t="s">
        <v>156</v>
      </c>
      <c r="AU246" s="185" t="s">
        <v>83</v>
      </c>
      <c r="AY246" s="18" t="s">
        <v>153</v>
      </c>
      <c r="BE246" s="186">
        <f>IF(N246="základní",J246,0)</f>
        <v>0</v>
      </c>
      <c r="BF246" s="186">
        <f>IF(N246="snížená",J246,0)</f>
        <v>0</v>
      </c>
      <c r="BG246" s="186">
        <f>IF(N246="zákl. přenesená",J246,0)</f>
        <v>0</v>
      </c>
      <c r="BH246" s="186">
        <f>IF(N246="sníž. přenesená",J246,0)</f>
        <v>0</v>
      </c>
      <c r="BI246" s="186">
        <f>IF(N246="nulová",J246,0)</f>
        <v>0</v>
      </c>
      <c r="BJ246" s="18" t="s">
        <v>81</v>
      </c>
      <c r="BK246" s="186">
        <f>ROUND(I246*H246,2)</f>
        <v>0</v>
      </c>
      <c r="BL246" s="18" t="s">
        <v>212</v>
      </c>
      <c r="BM246" s="185" t="s">
        <v>880</v>
      </c>
    </row>
    <row r="247" spans="1:65" s="2" customFormat="1" ht="33" customHeight="1">
      <c r="A247" s="35"/>
      <c r="B247" s="36"/>
      <c r="C247" s="174" t="s">
        <v>454</v>
      </c>
      <c r="D247" s="174" t="s">
        <v>156</v>
      </c>
      <c r="E247" s="175" t="s">
        <v>455</v>
      </c>
      <c r="F247" s="176" t="s">
        <v>456</v>
      </c>
      <c r="G247" s="177" t="s">
        <v>211</v>
      </c>
      <c r="H247" s="178">
        <v>2</v>
      </c>
      <c r="I247" s="179"/>
      <c r="J247" s="180">
        <f>ROUND(I247*H247,2)</f>
        <v>0</v>
      </c>
      <c r="K247" s="176" t="s">
        <v>160</v>
      </c>
      <c r="L247" s="40"/>
      <c r="M247" s="181" t="s">
        <v>19</v>
      </c>
      <c r="N247" s="182" t="s">
        <v>44</v>
      </c>
      <c r="O247" s="65"/>
      <c r="P247" s="183">
        <f>O247*H247</f>
        <v>0</v>
      </c>
      <c r="Q247" s="183">
        <v>0.00128</v>
      </c>
      <c r="R247" s="183">
        <f>Q247*H247</f>
        <v>0.00256</v>
      </c>
      <c r="S247" s="183">
        <v>0</v>
      </c>
      <c r="T247" s="184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185" t="s">
        <v>212</v>
      </c>
      <c r="AT247" s="185" t="s">
        <v>156</v>
      </c>
      <c r="AU247" s="185" t="s">
        <v>83</v>
      </c>
      <c r="AY247" s="18" t="s">
        <v>153</v>
      </c>
      <c r="BE247" s="186">
        <f>IF(N247="základní",J247,0)</f>
        <v>0</v>
      </c>
      <c r="BF247" s="186">
        <f>IF(N247="snížená",J247,0)</f>
        <v>0</v>
      </c>
      <c r="BG247" s="186">
        <f>IF(N247="zákl. přenesená",J247,0)</f>
        <v>0</v>
      </c>
      <c r="BH247" s="186">
        <f>IF(N247="sníž. přenesená",J247,0)</f>
        <v>0</v>
      </c>
      <c r="BI247" s="186">
        <f>IF(N247="nulová",J247,0)</f>
        <v>0</v>
      </c>
      <c r="BJ247" s="18" t="s">
        <v>81</v>
      </c>
      <c r="BK247" s="186">
        <f>ROUND(I247*H247,2)</f>
        <v>0</v>
      </c>
      <c r="BL247" s="18" t="s">
        <v>212</v>
      </c>
      <c r="BM247" s="185" t="s">
        <v>881</v>
      </c>
    </row>
    <row r="248" spans="1:47" s="2" customFormat="1" ht="11.25">
      <c r="A248" s="35"/>
      <c r="B248" s="36"/>
      <c r="C248" s="37"/>
      <c r="D248" s="187" t="s">
        <v>163</v>
      </c>
      <c r="E248" s="37"/>
      <c r="F248" s="188" t="s">
        <v>458</v>
      </c>
      <c r="G248" s="37"/>
      <c r="H248" s="37"/>
      <c r="I248" s="189"/>
      <c r="J248" s="37"/>
      <c r="K248" s="37"/>
      <c r="L248" s="40"/>
      <c r="M248" s="190"/>
      <c r="N248" s="191"/>
      <c r="O248" s="65"/>
      <c r="P248" s="65"/>
      <c r="Q248" s="65"/>
      <c r="R248" s="65"/>
      <c r="S248" s="65"/>
      <c r="T248" s="66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T248" s="18" t="s">
        <v>163</v>
      </c>
      <c r="AU248" s="18" t="s">
        <v>83</v>
      </c>
    </row>
    <row r="249" spans="2:51" s="13" customFormat="1" ht="11.25">
      <c r="B249" s="192"/>
      <c r="C249" s="193"/>
      <c r="D249" s="194" t="s">
        <v>165</v>
      </c>
      <c r="E249" s="195" t="s">
        <v>19</v>
      </c>
      <c r="F249" s="196" t="s">
        <v>882</v>
      </c>
      <c r="G249" s="193"/>
      <c r="H249" s="197">
        <v>2</v>
      </c>
      <c r="I249" s="198"/>
      <c r="J249" s="193"/>
      <c r="K249" s="193"/>
      <c r="L249" s="199"/>
      <c r="M249" s="200"/>
      <c r="N249" s="201"/>
      <c r="O249" s="201"/>
      <c r="P249" s="201"/>
      <c r="Q249" s="201"/>
      <c r="R249" s="201"/>
      <c r="S249" s="201"/>
      <c r="T249" s="202"/>
      <c r="AT249" s="203" t="s">
        <v>165</v>
      </c>
      <c r="AU249" s="203" t="s">
        <v>83</v>
      </c>
      <c r="AV249" s="13" t="s">
        <v>83</v>
      </c>
      <c r="AW249" s="13" t="s">
        <v>34</v>
      </c>
      <c r="AX249" s="13" t="s">
        <v>81</v>
      </c>
      <c r="AY249" s="203" t="s">
        <v>153</v>
      </c>
    </row>
    <row r="250" spans="1:65" s="2" customFormat="1" ht="24.2" customHeight="1">
      <c r="A250" s="35"/>
      <c r="B250" s="36"/>
      <c r="C250" s="174" t="s">
        <v>460</v>
      </c>
      <c r="D250" s="174" t="s">
        <v>156</v>
      </c>
      <c r="E250" s="175" t="s">
        <v>461</v>
      </c>
      <c r="F250" s="176" t="s">
        <v>462</v>
      </c>
      <c r="G250" s="177" t="s">
        <v>384</v>
      </c>
      <c r="H250" s="178">
        <v>2</v>
      </c>
      <c r="I250" s="179"/>
      <c r="J250" s="180">
        <f>ROUND(I250*H250,2)</f>
        <v>0</v>
      </c>
      <c r="K250" s="176" t="s">
        <v>160</v>
      </c>
      <c r="L250" s="40"/>
      <c r="M250" s="181" t="s">
        <v>19</v>
      </c>
      <c r="N250" s="182" t="s">
        <v>44</v>
      </c>
      <c r="O250" s="65"/>
      <c r="P250" s="183">
        <f>O250*H250</f>
        <v>0</v>
      </c>
      <c r="Q250" s="183">
        <v>0.0018</v>
      </c>
      <c r="R250" s="183">
        <f>Q250*H250</f>
        <v>0.0036</v>
      </c>
      <c r="S250" s="183">
        <v>0</v>
      </c>
      <c r="T250" s="184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185" t="s">
        <v>212</v>
      </c>
      <c r="AT250" s="185" t="s">
        <v>156</v>
      </c>
      <c r="AU250" s="185" t="s">
        <v>83</v>
      </c>
      <c r="AY250" s="18" t="s">
        <v>153</v>
      </c>
      <c r="BE250" s="186">
        <f>IF(N250="základní",J250,0)</f>
        <v>0</v>
      </c>
      <c r="BF250" s="186">
        <f>IF(N250="snížená",J250,0)</f>
        <v>0</v>
      </c>
      <c r="BG250" s="186">
        <f>IF(N250="zákl. přenesená",J250,0)</f>
        <v>0</v>
      </c>
      <c r="BH250" s="186">
        <f>IF(N250="sníž. přenesená",J250,0)</f>
        <v>0</v>
      </c>
      <c r="BI250" s="186">
        <f>IF(N250="nulová",J250,0)</f>
        <v>0</v>
      </c>
      <c r="BJ250" s="18" t="s">
        <v>81</v>
      </c>
      <c r="BK250" s="186">
        <f>ROUND(I250*H250,2)</f>
        <v>0</v>
      </c>
      <c r="BL250" s="18" t="s">
        <v>212</v>
      </c>
      <c r="BM250" s="185" t="s">
        <v>883</v>
      </c>
    </row>
    <row r="251" spans="1:47" s="2" customFormat="1" ht="11.25">
      <c r="A251" s="35"/>
      <c r="B251" s="36"/>
      <c r="C251" s="37"/>
      <c r="D251" s="187" t="s">
        <v>163</v>
      </c>
      <c r="E251" s="37"/>
      <c r="F251" s="188" t="s">
        <v>464</v>
      </c>
      <c r="G251" s="37"/>
      <c r="H251" s="37"/>
      <c r="I251" s="189"/>
      <c r="J251" s="37"/>
      <c r="K251" s="37"/>
      <c r="L251" s="40"/>
      <c r="M251" s="190"/>
      <c r="N251" s="191"/>
      <c r="O251" s="65"/>
      <c r="P251" s="65"/>
      <c r="Q251" s="65"/>
      <c r="R251" s="65"/>
      <c r="S251" s="65"/>
      <c r="T251" s="66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T251" s="18" t="s">
        <v>163</v>
      </c>
      <c r="AU251" s="18" t="s">
        <v>83</v>
      </c>
    </row>
    <row r="252" spans="1:65" s="2" customFormat="1" ht="49.15" customHeight="1">
      <c r="A252" s="35"/>
      <c r="B252" s="36"/>
      <c r="C252" s="174" t="s">
        <v>465</v>
      </c>
      <c r="D252" s="174" t="s">
        <v>156</v>
      </c>
      <c r="E252" s="175" t="s">
        <v>758</v>
      </c>
      <c r="F252" s="176" t="s">
        <v>759</v>
      </c>
      <c r="G252" s="177" t="s">
        <v>249</v>
      </c>
      <c r="H252" s="178">
        <v>0.086</v>
      </c>
      <c r="I252" s="179"/>
      <c r="J252" s="180">
        <f>ROUND(I252*H252,2)</f>
        <v>0</v>
      </c>
      <c r="K252" s="176" t="s">
        <v>160</v>
      </c>
      <c r="L252" s="40"/>
      <c r="M252" s="181" t="s">
        <v>19</v>
      </c>
      <c r="N252" s="182" t="s">
        <v>44</v>
      </c>
      <c r="O252" s="65"/>
      <c r="P252" s="183">
        <f>O252*H252</f>
        <v>0</v>
      </c>
      <c r="Q252" s="183">
        <v>0</v>
      </c>
      <c r="R252" s="183">
        <f>Q252*H252</f>
        <v>0</v>
      </c>
      <c r="S252" s="183">
        <v>0</v>
      </c>
      <c r="T252" s="184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185" t="s">
        <v>212</v>
      </c>
      <c r="AT252" s="185" t="s">
        <v>156</v>
      </c>
      <c r="AU252" s="185" t="s">
        <v>83</v>
      </c>
      <c r="AY252" s="18" t="s">
        <v>153</v>
      </c>
      <c r="BE252" s="186">
        <f>IF(N252="základní",J252,0)</f>
        <v>0</v>
      </c>
      <c r="BF252" s="186">
        <f>IF(N252="snížená",J252,0)</f>
        <v>0</v>
      </c>
      <c r="BG252" s="186">
        <f>IF(N252="zákl. přenesená",J252,0)</f>
        <v>0</v>
      </c>
      <c r="BH252" s="186">
        <f>IF(N252="sníž. přenesená",J252,0)</f>
        <v>0</v>
      </c>
      <c r="BI252" s="186">
        <f>IF(N252="nulová",J252,0)</f>
        <v>0</v>
      </c>
      <c r="BJ252" s="18" t="s">
        <v>81</v>
      </c>
      <c r="BK252" s="186">
        <f>ROUND(I252*H252,2)</f>
        <v>0</v>
      </c>
      <c r="BL252" s="18" t="s">
        <v>212</v>
      </c>
      <c r="BM252" s="185" t="s">
        <v>1012</v>
      </c>
    </row>
    <row r="253" spans="1:47" s="2" customFormat="1" ht="11.25">
      <c r="A253" s="35"/>
      <c r="B253" s="36"/>
      <c r="C253" s="37"/>
      <c r="D253" s="187" t="s">
        <v>163</v>
      </c>
      <c r="E253" s="37"/>
      <c r="F253" s="188" t="s">
        <v>761</v>
      </c>
      <c r="G253" s="37"/>
      <c r="H253" s="37"/>
      <c r="I253" s="189"/>
      <c r="J253" s="37"/>
      <c r="K253" s="37"/>
      <c r="L253" s="40"/>
      <c r="M253" s="190"/>
      <c r="N253" s="191"/>
      <c r="O253" s="65"/>
      <c r="P253" s="65"/>
      <c r="Q253" s="65"/>
      <c r="R253" s="65"/>
      <c r="S253" s="65"/>
      <c r="T253" s="66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T253" s="18" t="s">
        <v>163</v>
      </c>
      <c r="AU253" s="18" t="s">
        <v>83</v>
      </c>
    </row>
    <row r="254" spans="2:63" s="12" customFormat="1" ht="22.9" customHeight="1">
      <c r="B254" s="158"/>
      <c r="C254" s="159"/>
      <c r="D254" s="160" t="s">
        <v>72</v>
      </c>
      <c r="E254" s="172" t="s">
        <v>470</v>
      </c>
      <c r="F254" s="172" t="s">
        <v>471</v>
      </c>
      <c r="G254" s="159"/>
      <c r="H254" s="159"/>
      <c r="I254" s="162"/>
      <c r="J254" s="173">
        <f>BK254</f>
        <v>0</v>
      </c>
      <c r="K254" s="159"/>
      <c r="L254" s="164"/>
      <c r="M254" s="165"/>
      <c r="N254" s="166"/>
      <c r="O254" s="166"/>
      <c r="P254" s="167">
        <f>SUM(P255:P283)</f>
        <v>0</v>
      </c>
      <c r="Q254" s="166"/>
      <c r="R254" s="167">
        <f>SUM(R255:R283)</f>
        <v>0.0018000000000000002</v>
      </c>
      <c r="S254" s="166"/>
      <c r="T254" s="168">
        <f>SUM(T255:T283)</f>
        <v>0.0083</v>
      </c>
      <c r="AR254" s="169" t="s">
        <v>83</v>
      </c>
      <c r="AT254" s="170" t="s">
        <v>72</v>
      </c>
      <c r="AU254" s="170" t="s">
        <v>81</v>
      </c>
      <c r="AY254" s="169" t="s">
        <v>153</v>
      </c>
      <c r="BK254" s="171">
        <f>SUM(BK255:BK283)</f>
        <v>0</v>
      </c>
    </row>
    <row r="255" spans="1:65" s="2" customFormat="1" ht="21.75" customHeight="1">
      <c r="A255" s="35"/>
      <c r="B255" s="36"/>
      <c r="C255" s="174" t="s">
        <v>472</v>
      </c>
      <c r="D255" s="174" t="s">
        <v>156</v>
      </c>
      <c r="E255" s="175" t="s">
        <v>473</v>
      </c>
      <c r="F255" s="176" t="s">
        <v>474</v>
      </c>
      <c r="G255" s="177" t="s">
        <v>211</v>
      </c>
      <c r="H255" s="178">
        <v>5</v>
      </c>
      <c r="I255" s="179"/>
      <c r="J255" s="180">
        <f>ROUND(I255*H255,2)</f>
        <v>0</v>
      </c>
      <c r="K255" s="176" t="s">
        <v>206</v>
      </c>
      <c r="L255" s="40"/>
      <c r="M255" s="181" t="s">
        <v>19</v>
      </c>
      <c r="N255" s="182" t="s">
        <v>44</v>
      </c>
      <c r="O255" s="65"/>
      <c r="P255" s="183">
        <f>O255*H255</f>
        <v>0</v>
      </c>
      <c r="Q255" s="183">
        <v>0</v>
      </c>
      <c r="R255" s="183">
        <f>Q255*H255</f>
        <v>0</v>
      </c>
      <c r="S255" s="183">
        <v>5E-05</v>
      </c>
      <c r="T255" s="184">
        <f>S255*H255</f>
        <v>0.00025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185" t="s">
        <v>212</v>
      </c>
      <c r="AT255" s="185" t="s">
        <v>156</v>
      </c>
      <c r="AU255" s="185" t="s">
        <v>83</v>
      </c>
      <c r="AY255" s="18" t="s">
        <v>153</v>
      </c>
      <c r="BE255" s="186">
        <f>IF(N255="základní",J255,0)</f>
        <v>0</v>
      </c>
      <c r="BF255" s="186">
        <f>IF(N255="snížená",J255,0)</f>
        <v>0</v>
      </c>
      <c r="BG255" s="186">
        <f>IF(N255="zákl. přenesená",J255,0)</f>
        <v>0</v>
      </c>
      <c r="BH255" s="186">
        <f>IF(N255="sníž. přenesená",J255,0)</f>
        <v>0</v>
      </c>
      <c r="BI255" s="186">
        <f>IF(N255="nulová",J255,0)</f>
        <v>0</v>
      </c>
      <c r="BJ255" s="18" t="s">
        <v>81</v>
      </c>
      <c r="BK255" s="186">
        <f>ROUND(I255*H255,2)</f>
        <v>0</v>
      </c>
      <c r="BL255" s="18" t="s">
        <v>212</v>
      </c>
      <c r="BM255" s="185" t="s">
        <v>885</v>
      </c>
    </row>
    <row r="256" spans="2:51" s="13" customFormat="1" ht="11.25">
      <c r="B256" s="192"/>
      <c r="C256" s="193"/>
      <c r="D256" s="194" t="s">
        <v>165</v>
      </c>
      <c r="E256" s="195" t="s">
        <v>19</v>
      </c>
      <c r="F256" s="196" t="s">
        <v>886</v>
      </c>
      <c r="G256" s="193"/>
      <c r="H256" s="197">
        <v>2</v>
      </c>
      <c r="I256" s="198"/>
      <c r="J256" s="193"/>
      <c r="K256" s="193"/>
      <c r="L256" s="199"/>
      <c r="M256" s="200"/>
      <c r="N256" s="201"/>
      <c r="O256" s="201"/>
      <c r="P256" s="201"/>
      <c r="Q256" s="201"/>
      <c r="R256" s="201"/>
      <c r="S256" s="201"/>
      <c r="T256" s="202"/>
      <c r="AT256" s="203" t="s">
        <v>165</v>
      </c>
      <c r="AU256" s="203" t="s">
        <v>83</v>
      </c>
      <c r="AV256" s="13" t="s">
        <v>83</v>
      </c>
      <c r="AW256" s="13" t="s">
        <v>34</v>
      </c>
      <c r="AX256" s="13" t="s">
        <v>73</v>
      </c>
      <c r="AY256" s="203" t="s">
        <v>153</v>
      </c>
    </row>
    <row r="257" spans="2:51" s="13" customFormat="1" ht="11.25">
      <c r="B257" s="192"/>
      <c r="C257" s="193"/>
      <c r="D257" s="194" t="s">
        <v>165</v>
      </c>
      <c r="E257" s="195" t="s">
        <v>19</v>
      </c>
      <c r="F257" s="196" t="s">
        <v>887</v>
      </c>
      <c r="G257" s="193"/>
      <c r="H257" s="197">
        <v>3</v>
      </c>
      <c r="I257" s="198"/>
      <c r="J257" s="193"/>
      <c r="K257" s="193"/>
      <c r="L257" s="199"/>
      <c r="M257" s="200"/>
      <c r="N257" s="201"/>
      <c r="O257" s="201"/>
      <c r="P257" s="201"/>
      <c r="Q257" s="201"/>
      <c r="R257" s="201"/>
      <c r="S257" s="201"/>
      <c r="T257" s="202"/>
      <c r="AT257" s="203" t="s">
        <v>165</v>
      </c>
      <c r="AU257" s="203" t="s">
        <v>83</v>
      </c>
      <c r="AV257" s="13" t="s">
        <v>83</v>
      </c>
      <c r="AW257" s="13" t="s">
        <v>34</v>
      </c>
      <c r="AX257" s="13" t="s">
        <v>73</v>
      </c>
      <c r="AY257" s="203" t="s">
        <v>153</v>
      </c>
    </row>
    <row r="258" spans="2:51" s="14" customFormat="1" ht="11.25">
      <c r="B258" s="204"/>
      <c r="C258" s="205"/>
      <c r="D258" s="194" t="s">
        <v>165</v>
      </c>
      <c r="E258" s="206" t="s">
        <v>19</v>
      </c>
      <c r="F258" s="207" t="s">
        <v>184</v>
      </c>
      <c r="G258" s="205"/>
      <c r="H258" s="208">
        <v>5</v>
      </c>
      <c r="I258" s="209"/>
      <c r="J258" s="205"/>
      <c r="K258" s="205"/>
      <c r="L258" s="210"/>
      <c r="M258" s="211"/>
      <c r="N258" s="212"/>
      <c r="O258" s="212"/>
      <c r="P258" s="212"/>
      <c r="Q258" s="212"/>
      <c r="R258" s="212"/>
      <c r="S258" s="212"/>
      <c r="T258" s="213"/>
      <c r="AT258" s="214" t="s">
        <v>165</v>
      </c>
      <c r="AU258" s="214" t="s">
        <v>83</v>
      </c>
      <c r="AV258" s="14" t="s">
        <v>161</v>
      </c>
      <c r="AW258" s="14" t="s">
        <v>34</v>
      </c>
      <c r="AX258" s="14" t="s">
        <v>81</v>
      </c>
      <c r="AY258" s="214" t="s">
        <v>153</v>
      </c>
    </row>
    <row r="259" spans="1:65" s="2" customFormat="1" ht="24.2" customHeight="1">
      <c r="A259" s="35"/>
      <c r="B259" s="36"/>
      <c r="C259" s="174" t="s">
        <v>477</v>
      </c>
      <c r="D259" s="174" t="s">
        <v>156</v>
      </c>
      <c r="E259" s="175" t="s">
        <v>478</v>
      </c>
      <c r="F259" s="176" t="s">
        <v>479</v>
      </c>
      <c r="G259" s="177" t="s">
        <v>211</v>
      </c>
      <c r="H259" s="178">
        <v>1</v>
      </c>
      <c r="I259" s="179"/>
      <c r="J259" s="180">
        <f>ROUND(I259*H259,2)</f>
        <v>0</v>
      </c>
      <c r="K259" s="176" t="s">
        <v>206</v>
      </c>
      <c r="L259" s="40"/>
      <c r="M259" s="181" t="s">
        <v>19</v>
      </c>
      <c r="N259" s="182" t="s">
        <v>44</v>
      </c>
      <c r="O259" s="65"/>
      <c r="P259" s="183">
        <f>O259*H259</f>
        <v>0</v>
      </c>
      <c r="Q259" s="183">
        <v>0</v>
      </c>
      <c r="R259" s="183">
        <f>Q259*H259</f>
        <v>0</v>
      </c>
      <c r="S259" s="183">
        <v>5E-05</v>
      </c>
      <c r="T259" s="184">
        <f>S259*H259</f>
        <v>5E-05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185" t="s">
        <v>212</v>
      </c>
      <c r="AT259" s="185" t="s">
        <v>156</v>
      </c>
      <c r="AU259" s="185" t="s">
        <v>83</v>
      </c>
      <c r="AY259" s="18" t="s">
        <v>153</v>
      </c>
      <c r="BE259" s="186">
        <f>IF(N259="základní",J259,0)</f>
        <v>0</v>
      </c>
      <c r="BF259" s="186">
        <f>IF(N259="snížená",J259,0)</f>
        <v>0</v>
      </c>
      <c r="BG259" s="186">
        <f>IF(N259="zákl. přenesená",J259,0)</f>
        <v>0</v>
      </c>
      <c r="BH259" s="186">
        <f>IF(N259="sníž. přenesená",J259,0)</f>
        <v>0</v>
      </c>
      <c r="BI259" s="186">
        <f>IF(N259="nulová",J259,0)</f>
        <v>0</v>
      </c>
      <c r="BJ259" s="18" t="s">
        <v>81</v>
      </c>
      <c r="BK259" s="186">
        <f>ROUND(I259*H259,2)</f>
        <v>0</v>
      </c>
      <c r="BL259" s="18" t="s">
        <v>212</v>
      </c>
      <c r="BM259" s="185" t="s">
        <v>888</v>
      </c>
    </row>
    <row r="260" spans="2:51" s="13" customFormat="1" ht="11.25">
      <c r="B260" s="192"/>
      <c r="C260" s="193"/>
      <c r="D260" s="194" t="s">
        <v>165</v>
      </c>
      <c r="E260" s="195" t="s">
        <v>19</v>
      </c>
      <c r="F260" s="196" t="s">
        <v>889</v>
      </c>
      <c r="G260" s="193"/>
      <c r="H260" s="197">
        <v>1</v>
      </c>
      <c r="I260" s="198"/>
      <c r="J260" s="193"/>
      <c r="K260" s="193"/>
      <c r="L260" s="199"/>
      <c r="M260" s="200"/>
      <c r="N260" s="201"/>
      <c r="O260" s="201"/>
      <c r="P260" s="201"/>
      <c r="Q260" s="201"/>
      <c r="R260" s="201"/>
      <c r="S260" s="201"/>
      <c r="T260" s="202"/>
      <c r="AT260" s="203" t="s">
        <v>165</v>
      </c>
      <c r="AU260" s="203" t="s">
        <v>83</v>
      </c>
      <c r="AV260" s="13" t="s">
        <v>83</v>
      </c>
      <c r="AW260" s="13" t="s">
        <v>34</v>
      </c>
      <c r="AX260" s="13" t="s">
        <v>81</v>
      </c>
      <c r="AY260" s="203" t="s">
        <v>153</v>
      </c>
    </row>
    <row r="261" spans="1:65" s="2" customFormat="1" ht="37.9" customHeight="1">
      <c r="A261" s="35"/>
      <c r="B261" s="36"/>
      <c r="C261" s="174" t="s">
        <v>481</v>
      </c>
      <c r="D261" s="174" t="s">
        <v>156</v>
      </c>
      <c r="E261" s="175" t="s">
        <v>482</v>
      </c>
      <c r="F261" s="176" t="s">
        <v>483</v>
      </c>
      <c r="G261" s="177" t="s">
        <v>211</v>
      </c>
      <c r="H261" s="178">
        <v>4</v>
      </c>
      <c r="I261" s="179"/>
      <c r="J261" s="180">
        <f>ROUND(I261*H261,2)</f>
        <v>0</v>
      </c>
      <c r="K261" s="176" t="s">
        <v>160</v>
      </c>
      <c r="L261" s="40"/>
      <c r="M261" s="181" t="s">
        <v>19</v>
      </c>
      <c r="N261" s="182" t="s">
        <v>44</v>
      </c>
      <c r="O261" s="65"/>
      <c r="P261" s="183">
        <f>O261*H261</f>
        <v>0</v>
      </c>
      <c r="Q261" s="183">
        <v>0</v>
      </c>
      <c r="R261" s="183">
        <f>Q261*H261</f>
        <v>0</v>
      </c>
      <c r="S261" s="183">
        <v>0.002</v>
      </c>
      <c r="T261" s="184">
        <f>S261*H261</f>
        <v>0.008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185" t="s">
        <v>212</v>
      </c>
      <c r="AT261" s="185" t="s">
        <v>156</v>
      </c>
      <c r="AU261" s="185" t="s">
        <v>83</v>
      </c>
      <c r="AY261" s="18" t="s">
        <v>153</v>
      </c>
      <c r="BE261" s="186">
        <f>IF(N261="základní",J261,0)</f>
        <v>0</v>
      </c>
      <c r="BF261" s="186">
        <f>IF(N261="snížená",J261,0)</f>
        <v>0</v>
      </c>
      <c r="BG261" s="186">
        <f>IF(N261="zákl. přenesená",J261,0)</f>
        <v>0</v>
      </c>
      <c r="BH261" s="186">
        <f>IF(N261="sníž. přenesená",J261,0)</f>
        <v>0</v>
      </c>
      <c r="BI261" s="186">
        <f>IF(N261="nulová",J261,0)</f>
        <v>0</v>
      </c>
      <c r="BJ261" s="18" t="s">
        <v>81</v>
      </c>
      <c r="BK261" s="186">
        <f>ROUND(I261*H261,2)</f>
        <v>0</v>
      </c>
      <c r="BL261" s="18" t="s">
        <v>212</v>
      </c>
      <c r="BM261" s="185" t="s">
        <v>890</v>
      </c>
    </row>
    <row r="262" spans="1:47" s="2" customFormat="1" ht="11.25">
      <c r="A262" s="35"/>
      <c r="B262" s="36"/>
      <c r="C262" s="37"/>
      <c r="D262" s="187" t="s">
        <v>163</v>
      </c>
      <c r="E262" s="37"/>
      <c r="F262" s="188" t="s">
        <v>485</v>
      </c>
      <c r="G262" s="37"/>
      <c r="H262" s="37"/>
      <c r="I262" s="189"/>
      <c r="J262" s="37"/>
      <c r="K262" s="37"/>
      <c r="L262" s="40"/>
      <c r="M262" s="190"/>
      <c r="N262" s="191"/>
      <c r="O262" s="65"/>
      <c r="P262" s="65"/>
      <c r="Q262" s="65"/>
      <c r="R262" s="65"/>
      <c r="S262" s="65"/>
      <c r="T262" s="66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T262" s="18" t="s">
        <v>163</v>
      </c>
      <c r="AU262" s="18" t="s">
        <v>83</v>
      </c>
    </row>
    <row r="263" spans="2:51" s="13" customFormat="1" ht="11.25">
      <c r="B263" s="192"/>
      <c r="C263" s="193"/>
      <c r="D263" s="194" t="s">
        <v>165</v>
      </c>
      <c r="E263" s="195" t="s">
        <v>19</v>
      </c>
      <c r="F263" s="196" t="s">
        <v>891</v>
      </c>
      <c r="G263" s="193"/>
      <c r="H263" s="197">
        <v>4</v>
      </c>
      <c r="I263" s="198"/>
      <c r="J263" s="193"/>
      <c r="K263" s="193"/>
      <c r="L263" s="199"/>
      <c r="M263" s="200"/>
      <c r="N263" s="201"/>
      <c r="O263" s="201"/>
      <c r="P263" s="201"/>
      <c r="Q263" s="201"/>
      <c r="R263" s="201"/>
      <c r="S263" s="201"/>
      <c r="T263" s="202"/>
      <c r="AT263" s="203" t="s">
        <v>165</v>
      </c>
      <c r="AU263" s="203" t="s">
        <v>83</v>
      </c>
      <c r="AV263" s="13" t="s">
        <v>83</v>
      </c>
      <c r="AW263" s="13" t="s">
        <v>34</v>
      </c>
      <c r="AX263" s="13" t="s">
        <v>81</v>
      </c>
      <c r="AY263" s="203" t="s">
        <v>153</v>
      </c>
    </row>
    <row r="264" spans="1:65" s="2" customFormat="1" ht="37.9" customHeight="1">
      <c r="A264" s="35"/>
      <c r="B264" s="36"/>
      <c r="C264" s="174" t="s">
        <v>486</v>
      </c>
      <c r="D264" s="174" t="s">
        <v>156</v>
      </c>
      <c r="E264" s="175" t="s">
        <v>487</v>
      </c>
      <c r="F264" s="176" t="s">
        <v>488</v>
      </c>
      <c r="G264" s="177" t="s">
        <v>211</v>
      </c>
      <c r="H264" s="178">
        <v>4</v>
      </c>
      <c r="I264" s="179"/>
      <c r="J264" s="180">
        <f>ROUND(I264*H264,2)</f>
        <v>0</v>
      </c>
      <c r="K264" s="176" t="s">
        <v>160</v>
      </c>
      <c r="L264" s="40"/>
      <c r="M264" s="181" t="s">
        <v>19</v>
      </c>
      <c r="N264" s="182" t="s">
        <v>44</v>
      </c>
      <c r="O264" s="65"/>
      <c r="P264" s="183">
        <f>O264*H264</f>
        <v>0</v>
      </c>
      <c r="Q264" s="183">
        <v>0</v>
      </c>
      <c r="R264" s="183">
        <f>Q264*H264</f>
        <v>0</v>
      </c>
      <c r="S264" s="183">
        <v>0</v>
      </c>
      <c r="T264" s="184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185" t="s">
        <v>212</v>
      </c>
      <c r="AT264" s="185" t="s">
        <v>156</v>
      </c>
      <c r="AU264" s="185" t="s">
        <v>83</v>
      </c>
      <c r="AY264" s="18" t="s">
        <v>153</v>
      </c>
      <c r="BE264" s="186">
        <f>IF(N264="základní",J264,0)</f>
        <v>0</v>
      </c>
      <c r="BF264" s="186">
        <f>IF(N264="snížená",J264,0)</f>
        <v>0</v>
      </c>
      <c r="BG264" s="186">
        <f>IF(N264="zákl. přenesená",J264,0)</f>
        <v>0</v>
      </c>
      <c r="BH264" s="186">
        <f>IF(N264="sníž. přenesená",J264,0)</f>
        <v>0</v>
      </c>
      <c r="BI264" s="186">
        <f>IF(N264="nulová",J264,0)</f>
        <v>0</v>
      </c>
      <c r="BJ264" s="18" t="s">
        <v>81</v>
      </c>
      <c r="BK264" s="186">
        <f>ROUND(I264*H264,2)</f>
        <v>0</v>
      </c>
      <c r="BL264" s="18" t="s">
        <v>212</v>
      </c>
      <c r="BM264" s="185" t="s">
        <v>892</v>
      </c>
    </row>
    <row r="265" spans="1:47" s="2" customFormat="1" ht="11.25">
      <c r="A265" s="35"/>
      <c r="B265" s="36"/>
      <c r="C265" s="37"/>
      <c r="D265" s="187" t="s">
        <v>163</v>
      </c>
      <c r="E265" s="37"/>
      <c r="F265" s="188" t="s">
        <v>490</v>
      </c>
      <c r="G265" s="37"/>
      <c r="H265" s="37"/>
      <c r="I265" s="189"/>
      <c r="J265" s="37"/>
      <c r="K265" s="37"/>
      <c r="L265" s="40"/>
      <c r="M265" s="190"/>
      <c r="N265" s="191"/>
      <c r="O265" s="65"/>
      <c r="P265" s="65"/>
      <c r="Q265" s="65"/>
      <c r="R265" s="65"/>
      <c r="S265" s="65"/>
      <c r="T265" s="66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T265" s="18" t="s">
        <v>163</v>
      </c>
      <c r="AU265" s="18" t="s">
        <v>83</v>
      </c>
    </row>
    <row r="266" spans="2:51" s="13" customFormat="1" ht="11.25">
      <c r="B266" s="192"/>
      <c r="C266" s="193"/>
      <c r="D266" s="194" t="s">
        <v>165</v>
      </c>
      <c r="E266" s="195" t="s">
        <v>19</v>
      </c>
      <c r="F266" s="196" t="s">
        <v>891</v>
      </c>
      <c r="G266" s="193"/>
      <c r="H266" s="197">
        <v>4</v>
      </c>
      <c r="I266" s="198"/>
      <c r="J266" s="193"/>
      <c r="K266" s="193"/>
      <c r="L266" s="199"/>
      <c r="M266" s="200"/>
      <c r="N266" s="201"/>
      <c r="O266" s="201"/>
      <c r="P266" s="201"/>
      <c r="Q266" s="201"/>
      <c r="R266" s="201"/>
      <c r="S266" s="201"/>
      <c r="T266" s="202"/>
      <c r="AT266" s="203" t="s">
        <v>165</v>
      </c>
      <c r="AU266" s="203" t="s">
        <v>83</v>
      </c>
      <c r="AV266" s="13" t="s">
        <v>83</v>
      </c>
      <c r="AW266" s="13" t="s">
        <v>34</v>
      </c>
      <c r="AX266" s="13" t="s">
        <v>81</v>
      </c>
      <c r="AY266" s="203" t="s">
        <v>153</v>
      </c>
    </row>
    <row r="267" spans="1:65" s="2" customFormat="1" ht="24.2" customHeight="1">
      <c r="A267" s="35"/>
      <c r="B267" s="36"/>
      <c r="C267" s="215" t="s">
        <v>491</v>
      </c>
      <c r="D267" s="215" t="s">
        <v>298</v>
      </c>
      <c r="E267" s="216" t="s">
        <v>492</v>
      </c>
      <c r="F267" s="217" t="s">
        <v>493</v>
      </c>
      <c r="G267" s="218" t="s">
        <v>211</v>
      </c>
      <c r="H267" s="219">
        <v>4</v>
      </c>
      <c r="I267" s="220"/>
      <c r="J267" s="221">
        <f>ROUND(I267*H267,2)</f>
        <v>0</v>
      </c>
      <c r="K267" s="217" t="s">
        <v>206</v>
      </c>
      <c r="L267" s="222"/>
      <c r="M267" s="223" t="s">
        <v>19</v>
      </c>
      <c r="N267" s="224" t="s">
        <v>44</v>
      </c>
      <c r="O267" s="65"/>
      <c r="P267" s="183">
        <f>O267*H267</f>
        <v>0</v>
      </c>
      <c r="Q267" s="183">
        <v>0.00034</v>
      </c>
      <c r="R267" s="183">
        <f>Q267*H267</f>
        <v>0.00136</v>
      </c>
      <c r="S267" s="183">
        <v>0</v>
      </c>
      <c r="T267" s="184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185" t="s">
        <v>302</v>
      </c>
      <c r="AT267" s="185" t="s">
        <v>298</v>
      </c>
      <c r="AU267" s="185" t="s">
        <v>83</v>
      </c>
      <c r="AY267" s="18" t="s">
        <v>153</v>
      </c>
      <c r="BE267" s="186">
        <f>IF(N267="základní",J267,0)</f>
        <v>0</v>
      </c>
      <c r="BF267" s="186">
        <f>IF(N267="snížená",J267,0)</f>
        <v>0</v>
      </c>
      <c r="BG267" s="186">
        <f>IF(N267="zákl. přenesená",J267,0)</f>
        <v>0</v>
      </c>
      <c r="BH267" s="186">
        <f>IF(N267="sníž. přenesená",J267,0)</f>
        <v>0</v>
      </c>
      <c r="BI267" s="186">
        <f>IF(N267="nulová",J267,0)</f>
        <v>0</v>
      </c>
      <c r="BJ267" s="18" t="s">
        <v>81</v>
      </c>
      <c r="BK267" s="186">
        <f>ROUND(I267*H267,2)</f>
        <v>0</v>
      </c>
      <c r="BL267" s="18" t="s">
        <v>212</v>
      </c>
      <c r="BM267" s="185" t="s">
        <v>893</v>
      </c>
    </row>
    <row r="268" spans="1:65" s="2" customFormat="1" ht="44.25" customHeight="1">
      <c r="A268" s="35"/>
      <c r="B268" s="36"/>
      <c r="C268" s="174" t="s">
        <v>495</v>
      </c>
      <c r="D268" s="174" t="s">
        <v>156</v>
      </c>
      <c r="E268" s="175" t="s">
        <v>496</v>
      </c>
      <c r="F268" s="176" t="s">
        <v>497</v>
      </c>
      <c r="G268" s="177" t="s">
        <v>211</v>
      </c>
      <c r="H268" s="178">
        <v>1</v>
      </c>
      <c r="I268" s="179"/>
      <c r="J268" s="180">
        <f>ROUND(I268*H268,2)</f>
        <v>0</v>
      </c>
      <c r="K268" s="176" t="s">
        <v>160</v>
      </c>
      <c r="L268" s="40"/>
      <c r="M268" s="181" t="s">
        <v>19</v>
      </c>
      <c r="N268" s="182" t="s">
        <v>44</v>
      </c>
      <c r="O268" s="65"/>
      <c r="P268" s="183">
        <f>O268*H268</f>
        <v>0</v>
      </c>
      <c r="Q268" s="183">
        <v>0</v>
      </c>
      <c r="R268" s="183">
        <f>Q268*H268</f>
        <v>0</v>
      </c>
      <c r="S268" s="183">
        <v>0</v>
      </c>
      <c r="T268" s="184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185" t="s">
        <v>212</v>
      </c>
      <c r="AT268" s="185" t="s">
        <v>156</v>
      </c>
      <c r="AU268" s="185" t="s">
        <v>83</v>
      </c>
      <c r="AY268" s="18" t="s">
        <v>153</v>
      </c>
      <c r="BE268" s="186">
        <f>IF(N268="základní",J268,0)</f>
        <v>0</v>
      </c>
      <c r="BF268" s="186">
        <f>IF(N268="snížená",J268,0)</f>
        <v>0</v>
      </c>
      <c r="BG268" s="186">
        <f>IF(N268="zákl. přenesená",J268,0)</f>
        <v>0</v>
      </c>
      <c r="BH268" s="186">
        <f>IF(N268="sníž. přenesená",J268,0)</f>
        <v>0</v>
      </c>
      <c r="BI268" s="186">
        <f>IF(N268="nulová",J268,0)</f>
        <v>0</v>
      </c>
      <c r="BJ268" s="18" t="s">
        <v>81</v>
      </c>
      <c r="BK268" s="186">
        <f>ROUND(I268*H268,2)</f>
        <v>0</v>
      </c>
      <c r="BL268" s="18" t="s">
        <v>212</v>
      </c>
      <c r="BM268" s="185" t="s">
        <v>894</v>
      </c>
    </row>
    <row r="269" spans="1:47" s="2" customFormat="1" ht="11.25">
      <c r="A269" s="35"/>
      <c r="B269" s="36"/>
      <c r="C269" s="37"/>
      <c r="D269" s="187" t="s">
        <v>163</v>
      </c>
      <c r="E269" s="37"/>
      <c r="F269" s="188" t="s">
        <v>499</v>
      </c>
      <c r="G269" s="37"/>
      <c r="H269" s="37"/>
      <c r="I269" s="189"/>
      <c r="J269" s="37"/>
      <c r="K269" s="37"/>
      <c r="L269" s="40"/>
      <c r="M269" s="190"/>
      <c r="N269" s="191"/>
      <c r="O269" s="65"/>
      <c r="P269" s="65"/>
      <c r="Q269" s="65"/>
      <c r="R269" s="65"/>
      <c r="S269" s="65"/>
      <c r="T269" s="66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T269" s="18" t="s">
        <v>163</v>
      </c>
      <c r="AU269" s="18" t="s">
        <v>83</v>
      </c>
    </row>
    <row r="270" spans="2:51" s="13" customFormat="1" ht="11.25">
      <c r="B270" s="192"/>
      <c r="C270" s="193"/>
      <c r="D270" s="194" t="s">
        <v>165</v>
      </c>
      <c r="E270" s="195" t="s">
        <v>19</v>
      </c>
      <c r="F270" s="196" t="s">
        <v>895</v>
      </c>
      <c r="G270" s="193"/>
      <c r="H270" s="197">
        <v>1</v>
      </c>
      <c r="I270" s="198"/>
      <c r="J270" s="193"/>
      <c r="K270" s="193"/>
      <c r="L270" s="199"/>
      <c r="M270" s="200"/>
      <c r="N270" s="201"/>
      <c r="O270" s="201"/>
      <c r="P270" s="201"/>
      <c r="Q270" s="201"/>
      <c r="R270" s="201"/>
      <c r="S270" s="201"/>
      <c r="T270" s="202"/>
      <c r="AT270" s="203" t="s">
        <v>165</v>
      </c>
      <c r="AU270" s="203" t="s">
        <v>83</v>
      </c>
      <c r="AV270" s="13" t="s">
        <v>83</v>
      </c>
      <c r="AW270" s="13" t="s">
        <v>34</v>
      </c>
      <c r="AX270" s="13" t="s">
        <v>81</v>
      </c>
      <c r="AY270" s="203" t="s">
        <v>153</v>
      </c>
    </row>
    <row r="271" spans="1:65" s="2" customFormat="1" ht="24.2" customHeight="1">
      <c r="A271" s="35"/>
      <c r="B271" s="36"/>
      <c r="C271" s="215" t="s">
        <v>501</v>
      </c>
      <c r="D271" s="215" t="s">
        <v>298</v>
      </c>
      <c r="E271" s="216" t="s">
        <v>502</v>
      </c>
      <c r="F271" s="217" t="s">
        <v>503</v>
      </c>
      <c r="G271" s="218" t="s">
        <v>211</v>
      </c>
      <c r="H271" s="219">
        <v>1</v>
      </c>
      <c r="I271" s="220"/>
      <c r="J271" s="221">
        <f>ROUND(I271*H271,2)</f>
        <v>0</v>
      </c>
      <c r="K271" s="217" t="s">
        <v>160</v>
      </c>
      <c r="L271" s="222"/>
      <c r="M271" s="223" t="s">
        <v>19</v>
      </c>
      <c r="N271" s="224" t="s">
        <v>44</v>
      </c>
      <c r="O271" s="65"/>
      <c r="P271" s="183">
        <f>O271*H271</f>
        <v>0</v>
      </c>
      <c r="Q271" s="183">
        <v>9E-05</v>
      </c>
      <c r="R271" s="183">
        <f>Q271*H271</f>
        <v>9E-05</v>
      </c>
      <c r="S271" s="183">
        <v>0</v>
      </c>
      <c r="T271" s="184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185" t="s">
        <v>302</v>
      </c>
      <c r="AT271" s="185" t="s">
        <v>298</v>
      </c>
      <c r="AU271" s="185" t="s">
        <v>83</v>
      </c>
      <c r="AY271" s="18" t="s">
        <v>153</v>
      </c>
      <c r="BE271" s="186">
        <f>IF(N271="základní",J271,0)</f>
        <v>0</v>
      </c>
      <c r="BF271" s="186">
        <f>IF(N271="snížená",J271,0)</f>
        <v>0</v>
      </c>
      <c r="BG271" s="186">
        <f>IF(N271="zákl. přenesená",J271,0)</f>
        <v>0</v>
      </c>
      <c r="BH271" s="186">
        <f>IF(N271="sníž. přenesená",J271,0)</f>
        <v>0</v>
      </c>
      <c r="BI271" s="186">
        <f>IF(N271="nulová",J271,0)</f>
        <v>0</v>
      </c>
      <c r="BJ271" s="18" t="s">
        <v>81</v>
      </c>
      <c r="BK271" s="186">
        <f>ROUND(I271*H271,2)</f>
        <v>0</v>
      </c>
      <c r="BL271" s="18" t="s">
        <v>212</v>
      </c>
      <c r="BM271" s="185" t="s">
        <v>896</v>
      </c>
    </row>
    <row r="272" spans="1:65" s="2" customFormat="1" ht="49.15" customHeight="1">
      <c r="A272" s="35"/>
      <c r="B272" s="36"/>
      <c r="C272" s="174" t="s">
        <v>505</v>
      </c>
      <c r="D272" s="174" t="s">
        <v>156</v>
      </c>
      <c r="E272" s="175" t="s">
        <v>506</v>
      </c>
      <c r="F272" s="176" t="s">
        <v>507</v>
      </c>
      <c r="G272" s="177" t="s">
        <v>211</v>
      </c>
      <c r="H272" s="178">
        <v>3</v>
      </c>
      <c r="I272" s="179"/>
      <c r="J272" s="180">
        <f>ROUND(I272*H272,2)</f>
        <v>0</v>
      </c>
      <c r="K272" s="176" t="s">
        <v>160</v>
      </c>
      <c r="L272" s="40"/>
      <c r="M272" s="181" t="s">
        <v>19</v>
      </c>
      <c r="N272" s="182" t="s">
        <v>44</v>
      </c>
      <c r="O272" s="65"/>
      <c r="P272" s="183">
        <f>O272*H272</f>
        <v>0</v>
      </c>
      <c r="Q272" s="183">
        <v>0</v>
      </c>
      <c r="R272" s="183">
        <f>Q272*H272</f>
        <v>0</v>
      </c>
      <c r="S272" s="183">
        <v>0</v>
      </c>
      <c r="T272" s="184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185" t="s">
        <v>212</v>
      </c>
      <c r="AT272" s="185" t="s">
        <v>156</v>
      </c>
      <c r="AU272" s="185" t="s">
        <v>83</v>
      </c>
      <c r="AY272" s="18" t="s">
        <v>153</v>
      </c>
      <c r="BE272" s="186">
        <f>IF(N272="základní",J272,0)</f>
        <v>0</v>
      </c>
      <c r="BF272" s="186">
        <f>IF(N272="snížená",J272,0)</f>
        <v>0</v>
      </c>
      <c r="BG272" s="186">
        <f>IF(N272="zákl. přenesená",J272,0)</f>
        <v>0</v>
      </c>
      <c r="BH272" s="186">
        <f>IF(N272="sníž. přenesená",J272,0)</f>
        <v>0</v>
      </c>
      <c r="BI272" s="186">
        <f>IF(N272="nulová",J272,0)</f>
        <v>0</v>
      </c>
      <c r="BJ272" s="18" t="s">
        <v>81</v>
      </c>
      <c r="BK272" s="186">
        <f>ROUND(I272*H272,2)</f>
        <v>0</v>
      </c>
      <c r="BL272" s="18" t="s">
        <v>212</v>
      </c>
      <c r="BM272" s="185" t="s">
        <v>897</v>
      </c>
    </row>
    <row r="273" spans="1:47" s="2" customFormat="1" ht="11.25">
      <c r="A273" s="35"/>
      <c r="B273" s="36"/>
      <c r="C273" s="37"/>
      <c r="D273" s="187" t="s">
        <v>163</v>
      </c>
      <c r="E273" s="37"/>
      <c r="F273" s="188" t="s">
        <v>509</v>
      </c>
      <c r="G273" s="37"/>
      <c r="H273" s="37"/>
      <c r="I273" s="189"/>
      <c r="J273" s="37"/>
      <c r="K273" s="37"/>
      <c r="L273" s="40"/>
      <c r="M273" s="190"/>
      <c r="N273" s="191"/>
      <c r="O273" s="65"/>
      <c r="P273" s="65"/>
      <c r="Q273" s="65"/>
      <c r="R273" s="65"/>
      <c r="S273" s="65"/>
      <c r="T273" s="66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T273" s="18" t="s">
        <v>163</v>
      </c>
      <c r="AU273" s="18" t="s">
        <v>83</v>
      </c>
    </row>
    <row r="274" spans="2:51" s="13" customFormat="1" ht="22.5">
      <c r="B274" s="192"/>
      <c r="C274" s="193"/>
      <c r="D274" s="194" t="s">
        <v>165</v>
      </c>
      <c r="E274" s="195" t="s">
        <v>19</v>
      </c>
      <c r="F274" s="196" t="s">
        <v>898</v>
      </c>
      <c r="G274" s="193"/>
      <c r="H274" s="197">
        <v>3</v>
      </c>
      <c r="I274" s="198"/>
      <c r="J274" s="193"/>
      <c r="K274" s="193"/>
      <c r="L274" s="199"/>
      <c r="M274" s="200"/>
      <c r="N274" s="201"/>
      <c r="O274" s="201"/>
      <c r="P274" s="201"/>
      <c r="Q274" s="201"/>
      <c r="R274" s="201"/>
      <c r="S274" s="201"/>
      <c r="T274" s="202"/>
      <c r="AT274" s="203" t="s">
        <v>165</v>
      </c>
      <c r="AU274" s="203" t="s">
        <v>83</v>
      </c>
      <c r="AV274" s="13" t="s">
        <v>83</v>
      </c>
      <c r="AW274" s="13" t="s">
        <v>34</v>
      </c>
      <c r="AX274" s="13" t="s">
        <v>81</v>
      </c>
      <c r="AY274" s="203" t="s">
        <v>153</v>
      </c>
    </row>
    <row r="275" spans="1:65" s="2" customFormat="1" ht="24.2" customHeight="1">
      <c r="A275" s="35"/>
      <c r="B275" s="36"/>
      <c r="C275" s="215" t="s">
        <v>511</v>
      </c>
      <c r="D275" s="215" t="s">
        <v>298</v>
      </c>
      <c r="E275" s="216" t="s">
        <v>512</v>
      </c>
      <c r="F275" s="217" t="s">
        <v>513</v>
      </c>
      <c r="G275" s="218" t="s">
        <v>211</v>
      </c>
      <c r="H275" s="219">
        <v>2</v>
      </c>
      <c r="I275" s="220"/>
      <c r="J275" s="221">
        <f>ROUND(I275*H275,2)</f>
        <v>0</v>
      </c>
      <c r="K275" s="217" t="s">
        <v>160</v>
      </c>
      <c r="L275" s="222"/>
      <c r="M275" s="223" t="s">
        <v>19</v>
      </c>
      <c r="N275" s="224" t="s">
        <v>44</v>
      </c>
      <c r="O275" s="65"/>
      <c r="P275" s="183">
        <f>O275*H275</f>
        <v>0</v>
      </c>
      <c r="Q275" s="183">
        <v>8E-05</v>
      </c>
      <c r="R275" s="183">
        <f>Q275*H275</f>
        <v>0.00016</v>
      </c>
      <c r="S275" s="183">
        <v>0</v>
      </c>
      <c r="T275" s="184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185" t="s">
        <v>302</v>
      </c>
      <c r="AT275" s="185" t="s">
        <v>298</v>
      </c>
      <c r="AU275" s="185" t="s">
        <v>83</v>
      </c>
      <c r="AY275" s="18" t="s">
        <v>153</v>
      </c>
      <c r="BE275" s="186">
        <f>IF(N275="základní",J275,0)</f>
        <v>0</v>
      </c>
      <c r="BF275" s="186">
        <f>IF(N275="snížená",J275,0)</f>
        <v>0</v>
      </c>
      <c r="BG275" s="186">
        <f>IF(N275="zákl. přenesená",J275,0)</f>
        <v>0</v>
      </c>
      <c r="BH275" s="186">
        <f>IF(N275="sníž. přenesená",J275,0)</f>
        <v>0</v>
      </c>
      <c r="BI275" s="186">
        <f>IF(N275="nulová",J275,0)</f>
        <v>0</v>
      </c>
      <c r="BJ275" s="18" t="s">
        <v>81</v>
      </c>
      <c r="BK275" s="186">
        <f>ROUND(I275*H275,2)</f>
        <v>0</v>
      </c>
      <c r="BL275" s="18" t="s">
        <v>212</v>
      </c>
      <c r="BM275" s="185" t="s">
        <v>899</v>
      </c>
    </row>
    <row r="276" spans="1:65" s="2" customFormat="1" ht="24.2" customHeight="1">
      <c r="A276" s="35"/>
      <c r="B276" s="36"/>
      <c r="C276" s="215" t="s">
        <v>515</v>
      </c>
      <c r="D276" s="215" t="s">
        <v>298</v>
      </c>
      <c r="E276" s="216" t="s">
        <v>900</v>
      </c>
      <c r="F276" s="217" t="s">
        <v>901</v>
      </c>
      <c r="G276" s="218" t="s">
        <v>211</v>
      </c>
      <c r="H276" s="219">
        <v>1</v>
      </c>
      <c r="I276" s="220"/>
      <c r="J276" s="221">
        <f>ROUND(I276*H276,2)</f>
        <v>0</v>
      </c>
      <c r="K276" s="217" t="s">
        <v>160</v>
      </c>
      <c r="L276" s="222"/>
      <c r="M276" s="223" t="s">
        <v>19</v>
      </c>
      <c r="N276" s="224" t="s">
        <v>44</v>
      </c>
      <c r="O276" s="65"/>
      <c r="P276" s="183">
        <f>O276*H276</f>
        <v>0</v>
      </c>
      <c r="Q276" s="183">
        <v>8E-05</v>
      </c>
      <c r="R276" s="183">
        <f>Q276*H276</f>
        <v>8E-05</v>
      </c>
      <c r="S276" s="183">
        <v>0</v>
      </c>
      <c r="T276" s="184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185" t="s">
        <v>302</v>
      </c>
      <c r="AT276" s="185" t="s">
        <v>298</v>
      </c>
      <c r="AU276" s="185" t="s">
        <v>83</v>
      </c>
      <c r="AY276" s="18" t="s">
        <v>153</v>
      </c>
      <c r="BE276" s="186">
        <f>IF(N276="základní",J276,0)</f>
        <v>0</v>
      </c>
      <c r="BF276" s="186">
        <f>IF(N276="snížená",J276,0)</f>
        <v>0</v>
      </c>
      <c r="BG276" s="186">
        <f>IF(N276="zákl. přenesená",J276,0)</f>
        <v>0</v>
      </c>
      <c r="BH276" s="186">
        <f>IF(N276="sníž. přenesená",J276,0)</f>
        <v>0</v>
      </c>
      <c r="BI276" s="186">
        <f>IF(N276="nulová",J276,0)</f>
        <v>0</v>
      </c>
      <c r="BJ276" s="18" t="s">
        <v>81</v>
      </c>
      <c r="BK276" s="186">
        <f>ROUND(I276*H276,2)</f>
        <v>0</v>
      </c>
      <c r="BL276" s="18" t="s">
        <v>212</v>
      </c>
      <c r="BM276" s="185" t="s">
        <v>902</v>
      </c>
    </row>
    <row r="277" spans="1:65" s="2" customFormat="1" ht="16.5" customHeight="1">
      <c r="A277" s="35"/>
      <c r="B277" s="36"/>
      <c r="C277" s="215" t="s">
        <v>519</v>
      </c>
      <c r="D277" s="215" t="s">
        <v>298</v>
      </c>
      <c r="E277" s="216" t="s">
        <v>516</v>
      </c>
      <c r="F277" s="217" t="s">
        <v>517</v>
      </c>
      <c r="G277" s="218" t="s">
        <v>211</v>
      </c>
      <c r="H277" s="219">
        <v>3</v>
      </c>
      <c r="I277" s="220"/>
      <c r="J277" s="221">
        <f>ROUND(I277*H277,2)</f>
        <v>0</v>
      </c>
      <c r="K277" s="217" t="s">
        <v>160</v>
      </c>
      <c r="L277" s="222"/>
      <c r="M277" s="223" t="s">
        <v>19</v>
      </c>
      <c r="N277" s="224" t="s">
        <v>44</v>
      </c>
      <c r="O277" s="65"/>
      <c r="P277" s="183">
        <f>O277*H277</f>
        <v>0</v>
      </c>
      <c r="Q277" s="183">
        <v>1E-05</v>
      </c>
      <c r="R277" s="183">
        <f>Q277*H277</f>
        <v>3.0000000000000004E-05</v>
      </c>
      <c r="S277" s="183">
        <v>0</v>
      </c>
      <c r="T277" s="184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185" t="s">
        <v>302</v>
      </c>
      <c r="AT277" s="185" t="s">
        <v>298</v>
      </c>
      <c r="AU277" s="185" t="s">
        <v>83</v>
      </c>
      <c r="AY277" s="18" t="s">
        <v>153</v>
      </c>
      <c r="BE277" s="186">
        <f>IF(N277="základní",J277,0)</f>
        <v>0</v>
      </c>
      <c r="BF277" s="186">
        <f>IF(N277="snížená",J277,0)</f>
        <v>0</v>
      </c>
      <c r="BG277" s="186">
        <f>IF(N277="zákl. přenesená",J277,0)</f>
        <v>0</v>
      </c>
      <c r="BH277" s="186">
        <f>IF(N277="sníž. přenesená",J277,0)</f>
        <v>0</v>
      </c>
      <c r="BI277" s="186">
        <f>IF(N277="nulová",J277,0)</f>
        <v>0</v>
      </c>
      <c r="BJ277" s="18" t="s">
        <v>81</v>
      </c>
      <c r="BK277" s="186">
        <f>ROUND(I277*H277,2)</f>
        <v>0</v>
      </c>
      <c r="BL277" s="18" t="s">
        <v>212</v>
      </c>
      <c r="BM277" s="185" t="s">
        <v>903</v>
      </c>
    </row>
    <row r="278" spans="1:65" s="2" customFormat="1" ht="49.15" customHeight="1">
      <c r="A278" s="35"/>
      <c r="B278" s="36"/>
      <c r="C278" s="174" t="s">
        <v>525</v>
      </c>
      <c r="D278" s="174" t="s">
        <v>156</v>
      </c>
      <c r="E278" s="175" t="s">
        <v>520</v>
      </c>
      <c r="F278" s="176" t="s">
        <v>521</v>
      </c>
      <c r="G278" s="177" t="s">
        <v>211</v>
      </c>
      <c r="H278" s="178">
        <v>2</v>
      </c>
      <c r="I278" s="179"/>
      <c r="J278" s="180">
        <f>ROUND(I278*H278,2)</f>
        <v>0</v>
      </c>
      <c r="K278" s="176" t="s">
        <v>160</v>
      </c>
      <c r="L278" s="40"/>
      <c r="M278" s="181" t="s">
        <v>19</v>
      </c>
      <c r="N278" s="182" t="s">
        <v>44</v>
      </c>
      <c r="O278" s="65"/>
      <c r="P278" s="183">
        <f>O278*H278</f>
        <v>0</v>
      </c>
      <c r="Q278" s="183">
        <v>0</v>
      </c>
      <c r="R278" s="183">
        <f>Q278*H278</f>
        <v>0</v>
      </c>
      <c r="S278" s="183">
        <v>0</v>
      </c>
      <c r="T278" s="184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185" t="s">
        <v>212</v>
      </c>
      <c r="AT278" s="185" t="s">
        <v>156</v>
      </c>
      <c r="AU278" s="185" t="s">
        <v>83</v>
      </c>
      <c r="AY278" s="18" t="s">
        <v>153</v>
      </c>
      <c r="BE278" s="186">
        <f>IF(N278="základní",J278,0)</f>
        <v>0</v>
      </c>
      <c r="BF278" s="186">
        <f>IF(N278="snížená",J278,0)</f>
        <v>0</v>
      </c>
      <c r="BG278" s="186">
        <f>IF(N278="zákl. přenesená",J278,0)</f>
        <v>0</v>
      </c>
      <c r="BH278" s="186">
        <f>IF(N278="sníž. přenesená",J278,0)</f>
        <v>0</v>
      </c>
      <c r="BI278" s="186">
        <f>IF(N278="nulová",J278,0)</f>
        <v>0</v>
      </c>
      <c r="BJ278" s="18" t="s">
        <v>81</v>
      </c>
      <c r="BK278" s="186">
        <f>ROUND(I278*H278,2)</f>
        <v>0</v>
      </c>
      <c r="BL278" s="18" t="s">
        <v>212</v>
      </c>
      <c r="BM278" s="185" t="s">
        <v>904</v>
      </c>
    </row>
    <row r="279" spans="1:47" s="2" customFormat="1" ht="11.25">
      <c r="A279" s="35"/>
      <c r="B279" s="36"/>
      <c r="C279" s="37"/>
      <c r="D279" s="187" t="s">
        <v>163</v>
      </c>
      <c r="E279" s="37"/>
      <c r="F279" s="188" t="s">
        <v>523</v>
      </c>
      <c r="G279" s="37"/>
      <c r="H279" s="37"/>
      <c r="I279" s="189"/>
      <c r="J279" s="37"/>
      <c r="K279" s="37"/>
      <c r="L279" s="40"/>
      <c r="M279" s="190"/>
      <c r="N279" s="191"/>
      <c r="O279" s="65"/>
      <c r="P279" s="65"/>
      <c r="Q279" s="65"/>
      <c r="R279" s="65"/>
      <c r="S279" s="65"/>
      <c r="T279" s="66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T279" s="18" t="s">
        <v>163</v>
      </c>
      <c r="AU279" s="18" t="s">
        <v>83</v>
      </c>
    </row>
    <row r="280" spans="2:51" s="13" customFormat="1" ht="11.25">
      <c r="B280" s="192"/>
      <c r="C280" s="193"/>
      <c r="D280" s="194" t="s">
        <v>165</v>
      </c>
      <c r="E280" s="195" t="s">
        <v>19</v>
      </c>
      <c r="F280" s="196" t="s">
        <v>524</v>
      </c>
      <c r="G280" s="193"/>
      <c r="H280" s="197">
        <v>2</v>
      </c>
      <c r="I280" s="198"/>
      <c r="J280" s="193"/>
      <c r="K280" s="193"/>
      <c r="L280" s="199"/>
      <c r="M280" s="200"/>
      <c r="N280" s="201"/>
      <c r="O280" s="201"/>
      <c r="P280" s="201"/>
      <c r="Q280" s="201"/>
      <c r="R280" s="201"/>
      <c r="S280" s="201"/>
      <c r="T280" s="202"/>
      <c r="AT280" s="203" t="s">
        <v>165</v>
      </c>
      <c r="AU280" s="203" t="s">
        <v>83</v>
      </c>
      <c r="AV280" s="13" t="s">
        <v>83</v>
      </c>
      <c r="AW280" s="13" t="s">
        <v>34</v>
      </c>
      <c r="AX280" s="13" t="s">
        <v>81</v>
      </c>
      <c r="AY280" s="203" t="s">
        <v>153</v>
      </c>
    </row>
    <row r="281" spans="1:65" s="2" customFormat="1" ht="24.2" customHeight="1">
      <c r="A281" s="35"/>
      <c r="B281" s="36"/>
      <c r="C281" s="215" t="s">
        <v>529</v>
      </c>
      <c r="D281" s="215" t="s">
        <v>298</v>
      </c>
      <c r="E281" s="216" t="s">
        <v>526</v>
      </c>
      <c r="F281" s="217" t="s">
        <v>527</v>
      </c>
      <c r="G281" s="218" t="s">
        <v>211</v>
      </c>
      <c r="H281" s="219">
        <v>2</v>
      </c>
      <c r="I281" s="220"/>
      <c r="J281" s="221">
        <f>ROUND(I281*H281,2)</f>
        <v>0</v>
      </c>
      <c r="K281" s="217" t="s">
        <v>160</v>
      </c>
      <c r="L281" s="222"/>
      <c r="M281" s="223" t="s">
        <v>19</v>
      </c>
      <c r="N281" s="224" t="s">
        <v>44</v>
      </c>
      <c r="O281" s="65"/>
      <c r="P281" s="183">
        <f>O281*H281</f>
        <v>0</v>
      </c>
      <c r="Q281" s="183">
        <v>4E-05</v>
      </c>
      <c r="R281" s="183">
        <f>Q281*H281</f>
        <v>8E-05</v>
      </c>
      <c r="S281" s="183">
        <v>0</v>
      </c>
      <c r="T281" s="184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185" t="s">
        <v>302</v>
      </c>
      <c r="AT281" s="185" t="s">
        <v>298</v>
      </c>
      <c r="AU281" s="185" t="s">
        <v>83</v>
      </c>
      <c r="AY281" s="18" t="s">
        <v>153</v>
      </c>
      <c r="BE281" s="186">
        <f>IF(N281="základní",J281,0)</f>
        <v>0</v>
      </c>
      <c r="BF281" s="186">
        <f>IF(N281="snížená",J281,0)</f>
        <v>0</v>
      </c>
      <c r="BG281" s="186">
        <f>IF(N281="zákl. přenesená",J281,0)</f>
        <v>0</v>
      </c>
      <c r="BH281" s="186">
        <f>IF(N281="sníž. přenesená",J281,0)</f>
        <v>0</v>
      </c>
      <c r="BI281" s="186">
        <f>IF(N281="nulová",J281,0)</f>
        <v>0</v>
      </c>
      <c r="BJ281" s="18" t="s">
        <v>81</v>
      </c>
      <c r="BK281" s="186">
        <f>ROUND(I281*H281,2)</f>
        <v>0</v>
      </c>
      <c r="BL281" s="18" t="s">
        <v>212</v>
      </c>
      <c r="BM281" s="185" t="s">
        <v>905</v>
      </c>
    </row>
    <row r="282" spans="1:65" s="2" customFormat="1" ht="49.15" customHeight="1">
      <c r="A282" s="35"/>
      <c r="B282" s="36"/>
      <c r="C282" s="174" t="s">
        <v>536</v>
      </c>
      <c r="D282" s="174" t="s">
        <v>156</v>
      </c>
      <c r="E282" s="175" t="s">
        <v>762</v>
      </c>
      <c r="F282" s="176" t="s">
        <v>763</v>
      </c>
      <c r="G282" s="177" t="s">
        <v>249</v>
      </c>
      <c r="H282" s="178">
        <v>0.002</v>
      </c>
      <c r="I282" s="179"/>
      <c r="J282" s="180">
        <f>ROUND(I282*H282,2)</f>
        <v>0</v>
      </c>
      <c r="K282" s="176" t="s">
        <v>160</v>
      </c>
      <c r="L282" s="40"/>
      <c r="M282" s="181" t="s">
        <v>19</v>
      </c>
      <c r="N282" s="182" t="s">
        <v>44</v>
      </c>
      <c r="O282" s="65"/>
      <c r="P282" s="183">
        <f>O282*H282</f>
        <v>0</v>
      </c>
      <c r="Q282" s="183">
        <v>0</v>
      </c>
      <c r="R282" s="183">
        <f>Q282*H282</f>
        <v>0</v>
      </c>
      <c r="S282" s="183">
        <v>0</v>
      </c>
      <c r="T282" s="184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185" t="s">
        <v>212</v>
      </c>
      <c r="AT282" s="185" t="s">
        <v>156</v>
      </c>
      <c r="AU282" s="185" t="s">
        <v>83</v>
      </c>
      <c r="AY282" s="18" t="s">
        <v>153</v>
      </c>
      <c r="BE282" s="186">
        <f>IF(N282="základní",J282,0)</f>
        <v>0</v>
      </c>
      <c r="BF282" s="186">
        <f>IF(N282="snížená",J282,0)</f>
        <v>0</v>
      </c>
      <c r="BG282" s="186">
        <f>IF(N282="zákl. přenesená",J282,0)</f>
        <v>0</v>
      </c>
      <c r="BH282" s="186">
        <f>IF(N282="sníž. přenesená",J282,0)</f>
        <v>0</v>
      </c>
      <c r="BI282" s="186">
        <f>IF(N282="nulová",J282,0)</f>
        <v>0</v>
      </c>
      <c r="BJ282" s="18" t="s">
        <v>81</v>
      </c>
      <c r="BK282" s="186">
        <f>ROUND(I282*H282,2)</f>
        <v>0</v>
      </c>
      <c r="BL282" s="18" t="s">
        <v>212</v>
      </c>
      <c r="BM282" s="185" t="s">
        <v>1013</v>
      </c>
    </row>
    <row r="283" spans="1:47" s="2" customFormat="1" ht="11.25">
      <c r="A283" s="35"/>
      <c r="B283" s="36"/>
      <c r="C283" s="37"/>
      <c r="D283" s="187" t="s">
        <v>163</v>
      </c>
      <c r="E283" s="37"/>
      <c r="F283" s="188" t="s">
        <v>765</v>
      </c>
      <c r="G283" s="37"/>
      <c r="H283" s="37"/>
      <c r="I283" s="189"/>
      <c r="J283" s="37"/>
      <c r="K283" s="37"/>
      <c r="L283" s="40"/>
      <c r="M283" s="190"/>
      <c r="N283" s="191"/>
      <c r="O283" s="65"/>
      <c r="P283" s="65"/>
      <c r="Q283" s="65"/>
      <c r="R283" s="65"/>
      <c r="S283" s="65"/>
      <c r="T283" s="66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T283" s="18" t="s">
        <v>163</v>
      </c>
      <c r="AU283" s="18" t="s">
        <v>83</v>
      </c>
    </row>
    <row r="284" spans="2:63" s="12" customFormat="1" ht="22.9" customHeight="1">
      <c r="B284" s="158"/>
      <c r="C284" s="159"/>
      <c r="D284" s="160" t="s">
        <v>72</v>
      </c>
      <c r="E284" s="172" t="s">
        <v>534</v>
      </c>
      <c r="F284" s="172" t="s">
        <v>535</v>
      </c>
      <c r="G284" s="159"/>
      <c r="H284" s="159"/>
      <c r="I284" s="162"/>
      <c r="J284" s="173">
        <f>BK284</f>
        <v>0</v>
      </c>
      <c r="K284" s="159"/>
      <c r="L284" s="164"/>
      <c r="M284" s="165"/>
      <c r="N284" s="166"/>
      <c r="O284" s="166"/>
      <c r="P284" s="167">
        <f>SUM(P285:P293)</f>
        <v>0</v>
      </c>
      <c r="Q284" s="166"/>
      <c r="R284" s="167">
        <f>SUM(R285:R293)</f>
        <v>0.0006</v>
      </c>
      <c r="S284" s="166"/>
      <c r="T284" s="168">
        <f>SUM(T285:T293)</f>
        <v>0.0004</v>
      </c>
      <c r="AR284" s="169" t="s">
        <v>83</v>
      </c>
      <c r="AT284" s="170" t="s">
        <v>72</v>
      </c>
      <c r="AU284" s="170" t="s">
        <v>81</v>
      </c>
      <c r="AY284" s="169" t="s">
        <v>153</v>
      </c>
      <c r="BK284" s="171">
        <f>SUM(BK285:BK293)</f>
        <v>0</v>
      </c>
    </row>
    <row r="285" spans="1:65" s="2" customFormat="1" ht="24.2" customHeight="1">
      <c r="A285" s="35"/>
      <c r="B285" s="36"/>
      <c r="C285" s="174" t="s">
        <v>542</v>
      </c>
      <c r="D285" s="174" t="s">
        <v>156</v>
      </c>
      <c r="E285" s="175" t="s">
        <v>537</v>
      </c>
      <c r="F285" s="176" t="s">
        <v>538</v>
      </c>
      <c r="G285" s="177" t="s">
        <v>211</v>
      </c>
      <c r="H285" s="178">
        <v>2</v>
      </c>
      <c r="I285" s="179"/>
      <c r="J285" s="180">
        <f>ROUND(I285*H285,2)</f>
        <v>0</v>
      </c>
      <c r="K285" s="176" t="s">
        <v>160</v>
      </c>
      <c r="L285" s="40"/>
      <c r="M285" s="181" t="s">
        <v>19</v>
      </c>
      <c r="N285" s="182" t="s">
        <v>44</v>
      </c>
      <c r="O285" s="65"/>
      <c r="P285" s="183">
        <f>O285*H285</f>
        <v>0</v>
      </c>
      <c r="Q285" s="183">
        <v>0</v>
      </c>
      <c r="R285" s="183">
        <f>Q285*H285</f>
        <v>0</v>
      </c>
      <c r="S285" s="183">
        <v>0.0002</v>
      </c>
      <c r="T285" s="184">
        <f>S285*H285</f>
        <v>0.0004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185" t="s">
        <v>212</v>
      </c>
      <c r="AT285" s="185" t="s">
        <v>156</v>
      </c>
      <c r="AU285" s="185" t="s">
        <v>83</v>
      </c>
      <c r="AY285" s="18" t="s">
        <v>153</v>
      </c>
      <c r="BE285" s="186">
        <f>IF(N285="základní",J285,0)</f>
        <v>0</v>
      </c>
      <c r="BF285" s="186">
        <f>IF(N285="snížená",J285,0)</f>
        <v>0</v>
      </c>
      <c r="BG285" s="186">
        <f>IF(N285="zákl. přenesená",J285,0)</f>
        <v>0</v>
      </c>
      <c r="BH285" s="186">
        <f>IF(N285="sníž. přenesená",J285,0)</f>
        <v>0</v>
      </c>
      <c r="BI285" s="186">
        <f>IF(N285="nulová",J285,0)</f>
        <v>0</v>
      </c>
      <c r="BJ285" s="18" t="s">
        <v>81</v>
      </c>
      <c r="BK285" s="186">
        <f>ROUND(I285*H285,2)</f>
        <v>0</v>
      </c>
      <c r="BL285" s="18" t="s">
        <v>212</v>
      </c>
      <c r="BM285" s="185" t="s">
        <v>907</v>
      </c>
    </row>
    <row r="286" spans="1:47" s="2" customFormat="1" ht="11.25">
      <c r="A286" s="35"/>
      <c r="B286" s="36"/>
      <c r="C286" s="37"/>
      <c r="D286" s="187" t="s">
        <v>163</v>
      </c>
      <c r="E286" s="37"/>
      <c r="F286" s="188" t="s">
        <v>540</v>
      </c>
      <c r="G286" s="37"/>
      <c r="H286" s="37"/>
      <c r="I286" s="189"/>
      <c r="J286" s="37"/>
      <c r="K286" s="37"/>
      <c r="L286" s="40"/>
      <c r="M286" s="190"/>
      <c r="N286" s="191"/>
      <c r="O286" s="65"/>
      <c r="P286" s="65"/>
      <c r="Q286" s="65"/>
      <c r="R286" s="65"/>
      <c r="S286" s="65"/>
      <c r="T286" s="66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T286" s="18" t="s">
        <v>163</v>
      </c>
      <c r="AU286" s="18" t="s">
        <v>83</v>
      </c>
    </row>
    <row r="287" spans="2:51" s="13" customFormat="1" ht="11.25">
      <c r="B287" s="192"/>
      <c r="C287" s="193"/>
      <c r="D287" s="194" t="s">
        <v>165</v>
      </c>
      <c r="E287" s="195" t="s">
        <v>19</v>
      </c>
      <c r="F287" s="196" t="s">
        <v>563</v>
      </c>
      <c r="G287" s="193"/>
      <c r="H287" s="197">
        <v>2</v>
      </c>
      <c r="I287" s="198"/>
      <c r="J287" s="193"/>
      <c r="K287" s="193"/>
      <c r="L287" s="199"/>
      <c r="M287" s="200"/>
      <c r="N287" s="201"/>
      <c r="O287" s="201"/>
      <c r="P287" s="201"/>
      <c r="Q287" s="201"/>
      <c r="R287" s="201"/>
      <c r="S287" s="201"/>
      <c r="T287" s="202"/>
      <c r="AT287" s="203" t="s">
        <v>165</v>
      </c>
      <c r="AU287" s="203" t="s">
        <v>83</v>
      </c>
      <c r="AV287" s="13" t="s">
        <v>83</v>
      </c>
      <c r="AW287" s="13" t="s">
        <v>34</v>
      </c>
      <c r="AX287" s="13" t="s">
        <v>81</v>
      </c>
      <c r="AY287" s="203" t="s">
        <v>153</v>
      </c>
    </row>
    <row r="288" spans="1:65" s="2" customFormat="1" ht="24.2" customHeight="1">
      <c r="A288" s="35"/>
      <c r="B288" s="36"/>
      <c r="C288" s="174" t="s">
        <v>547</v>
      </c>
      <c r="D288" s="174" t="s">
        <v>156</v>
      </c>
      <c r="E288" s="175" t="s">
        <v>543</v>
      </c>
      <c r="F288" s="176" t="s">
        <v>544</v>
      </c>
      <c r="G288" s="177" t="s">
        <v>211</v>
      </c>
      <c r="H288" s="178">
        <v>2</v>
      </c>
      <c r="I288" s="179"/>
      <c r="J288" s="180">
        <f>ROUND(I288*H288,2)</f>
        <v>0</v>
      </c>
      <c r="K288" s="176" t="s">
        <v>160</v>
      </c>
      <c r="L288" s="40"/>
      <c r="M288" s="181" t="s">
        <v>19</v>
      </c>
      <c r="N288" s="182" t="s">
        <v>44</v>
      </c>
      <c r="O288" s="65"/>
      <c r="P288" s="183">
        <f>O288*H288</f>
        <v>0</v>
      </c>
      <c r="Q288" s="183">
        <v>0</v>
      </c>
      <c r="R288" s="183">
        <f>Q288*H288</f>
        <v>0</v>
      </c>
      <c r="S288" s="183">
        <v>0</v>
      </c>
      <c r="T288" s="184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185" t="s">
        <v>212</v>
      </c>
      <c r="AT288" s="185" t="s">
        <v>156</v>
      </c>
      <c r="AU288" s="185" t="s">
        <v>83</v>
      </c>
      <c r="AY288" s="18" t="s">
        <v>153</v>
      </c>
      <c r="BE288" s="186">
        <f>IF(N288="základní",J288,0)</f>
        <v>0</v>
      </c>
      <c r="BF288" s="186">
        <f>IF(N288="snížená",J288,0)</f>
        <v>0</v>
      </c>
      <c r="BG288" s="186">
        <f>IF(N288="zákl. přenesená",J288,0)</f>
        <v>0</v>
      </c>
      <c r="BH288" s="186">
        <f>IF(N288="sníž. přenesená",J288,0)</f>
        <v>0</v>
      </c>
      <c r="BI288" s="186">
        <f>IF(N288="nulová",J288,0)</f>
        <v>0</v>
      </c>
      <c r="BJ288" s="18" t="s">
        <v>81</v>
      </c>
      <c r="BK288" s="186">
        <f>ROUND(I288*H288,2)</f>
        <v>0</v>
      </c>
      <c r="BL288" s="18" t="s">
        <v>212</v>
      </c>
      <c r="BM288" s="185" t="s">
        <v>908</v>
      </c>
    </row>
    <row r="289" spans="1:47" s="2" customFormat="1" ht="11.25">
      <c r="A289" s="35"/>
      <c r="B289" s="36"/>
      <c r="C289" s="37"/>
      <c r="D289" s="187" t="s">
        <v>163</v>
      </c>
      <c r="E289" s="37"/>
      <c r="F289" s="188" t="s">
        <v>546</v>
      </c>
      <c r="G289" s="37"/>
      <c r="H289" s="37"/>
      <c r="I289" s="189"/>
      <c r="J289" s="37"/>
      <c r="K289" s="37"/>
      <c r="L289" s="40"/>
      <c r="M289" s="190"/>
      <c r="N289" s="191"/>
      <c r="O289" s="65"/>
      <c r="P289" s="65"/>
      <c r="Q289" s="65"/>
      <c r="R289" s="65"/>
      <c r="S289" s="65"/>
      <c r="T289" s="66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T289" s="18" t="s">
        <v>163</v>
      </c>
      <c r="AU289" s="18" t="s">
        <v>83</v>
      </c>
    </row>
    <row r="290" spans="2:51" s="13" customFormat="1" ht="11.25">
      <c r="B290" s="192"/>
      <c r="C290" s="193"/>
      <c r="D290" s="194" t="s">
        <v>165</v>
      </c>
      <c r="E290" s="195" t="s">
        <v>19</v>
      </c>
      <c r="F290" s="196" t="s">
        <v>563</v>
      </c>
      <c r="G290" s="193"/>
      <c r="H290" s="197">
        <v>2</v>
      </c>
      <c r="I290" s="198"/>
      <c r="J290" s="193"/>
      <c r="K290" s="193"/>
      <c r="L290" s="199"/>
      <c r="M290" s="200"/>
      <c r="N290" s="201"/>
      <c r="O290" s="201"/>
      <c r="P290" s="201"/>
      <c r="Q290" s="201"/>
      <c r="R290" s="201"/>
      <c r="S290" s="201"/>
      <c r="T290" s="202"/>
      <c r="AT290" s="203" t="s">
        <v>165</v>
      </c>
      <c r="AU290" s="203" t="s">
        <v>83</v>
      </c>
      <c r="AV290" s="13" t="s">
        <v>83</v>
      </c>
      <c r="AW290" s="13" t="s">
        <v>34</v>
      </c>
      <c r="AX290" s="13" t="s">
        <v>81</v>
      </c>
      <c r="AY290" s="203" t="s">
        <v>153</v>
      </c>
    </row>
    <row r="291" spans="1:65" s="2" customFormat="1" ht="24.2" customHeight="1">
      <c r="A291" s="35"/>
      <c r="B291" s="36"/>
      <c r="C291" s="215" t="s">
        <v>551</v>
      </c>
      <c r="D291" s="215" t="s">
        <v>298</v>
      </c>
      <c r="E291" s="216" t="s">
        <v>548</v>
      </c>
      <c r="F291" s="217" t="s">
        <v>549</v>
      </c>
      <c r="G291" s="218" t="s">
        <v>211</v>
      </c>
      <c r="H291" s="219">
        <v>2</v>
      </c>
      <c r="I291" s="220"/>
      <c r="J291" s="221">
        <f>ROUND(I291*H291,2)</f>
        <v>0</v>
      </c>
      <c r="K291" s="217" t="s">
        <v>160</v>
      </c>
      <c r="L291" s="222"/>
      <c r="M291" s="223" t="s">
        <v>19</v>
      </c>
      <c r="N291" s="224" t="s">
        <v>44</v>
      </c>
      <c r="O291" s="65"/>
      <c r="P291" s="183">
        <f>O291*H291</f>
        <v>0</v>
      </c>
      <c r="Q291" s="183">
        <v>0.0003</v>
      </c>
      <c r="R291" s="183">
        <f>Q291*H291</f>
        <v>0.0006</v>
      </c>
      <c r="S291" s="183">
        <v>0</v>
      </c>
      <c r="T291" s="184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185" t="s">
        <v>302</v>
      </c>
      <c r="AT291" s="185" t="s">
        <v>298</v>
      </c>
      <c r="AU291" s="185" t="s">
        <v>83</v>
      </c>
      <c r="AY291" s="18" t="s">
        <v>153</v>
      </c>
      <c r="BE291" s="186">
        <f>IF(N291="základní",J291,0)</f>
        <v>0</v>
      </c>
      <c r="BF291" s="186">
        <f>IF(N291="snížená",J291,0)</f>
        <v>0</v>
      </c>
      <c r="BG291" s="186">
        <f>IF(N291="zákl. přenesená",J291,0)</f>
        <v>0</v>
      </c>
      <c r="BH291" s="186">
        <f>IF(N291="sníž. přenesená",J291,0)</f>
        <v>0</v>
      </c>
      <c r="BI291" s="186">
        <f>IF(N291="nulová",J291,0)</f>
        <v>0</v>
      </c>
      <c r="BJ291" s="18" t="s">
        <v>81</v>
      </c>
      <c r="BK291" s="186">
        <f>ROUND(I291*H291,2)</f>
        <v>0</v>
      </c>
      <c r="BL291" s="18" t="s">
        <v>212</v>
      </c>
      <c r="BM291" s="185" t="s">
        <v>909</v>
      </c>
    </row>
    <row r="292" spans="1:65" s="2" customFormat="1" ht="49.15" customHeight="1">
      <c r="A292" s="35"/>
      <c r="B292" s="36"/>
      <c r="C292" s="174" t="s">
        <v>558</v>
      </c>
      <c r="D292" s="174" t="s">
        <v>156</v>
      </c>
      <c r="E292" s="175" t="s">
        <v>766</v>
      </c>
      <c r="F292" s="176" t="s">
        <v>767</v>
      </c>
      <c r="G292" s="177" t="s">
        <v>249</v>
      </c>
      <c r="H292" s="178">
        <v>0.001</v>
      </c>
      <c r="I292" s="179"/>
      <c r="J292" s="180">
        <f>ROUND(I292*H292,2)</f>
        <v>0</v>
      </c>
      <c r="K292" s="176" t="s">
        <v>160</v>
      </c>
      <c r="L292" s="40"/>
      <c r="M292" s="181" t="s">
        <v>19</v>
      </c>
      <c r="N292" s="182" t="s">
        <v>44</v>
      </c>
      <c r="O292" s="65"/>
      <c r="P292" s="183">
        <f>O292*H292</f>
        <v>0</v>
      </c>
      <c r="Q292" s="183">
        <v>0</v>
      </c>
      <c r="R292" s="183">
        <f>Q292*H292</f>
        <v>0</v>
      </c>
      <c r="S292" s="183">
        <v>0</v>
      </c>
      <c r="T292" s="184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185" t="s">
        <v>212</v>
      </c>
      <c r="AT292" s="185" t="s">
        <v>156</v>
      </c>
      <c r="AU292" s="185" t="s">
        <v>83</v>
      </c>
      <c r="AY292" s="18" t="s">
        <v>153</v>
      </c>
      <c r="BE292" s="186">
        <f>IF(N292="základní",J292,0)</f>
        <v>0</v>
      </c>
      <c r="BF292" s="186">
        <f>IF(N292="snížená",J292,0)</f>
        <v>0</v>
      </c>
      <c r="BG292" s="186">
        <f>IF(N292="zákl. přenesená",J292,0)</f>
        <v>0</v>
      </c>
      <c r="BH292" s="186">
        <f>IF(N292="sníž. přenesená",J292,0)</f>
        <v>0</v>
      </c>
      <c r="BI292" s="186">
        <f>IF(N292="nulová",J292,0)</f>
        <v>0</v>
      </c>
      <c r="BJ292" s="18" t="s">
        <v>81</v>
      </c>
      <c r="BK292" s="186">
        <f>ROUND(I292*H292,2)</f>
        <v>0</v>
      </c>
      <c r="BL292" s="18" t="s">
        <v>212</v>
      </c>
      <c r="BM292" s="185" t="s">
        <v>1014</v>
      </c>
    </row>
    <row r="293" spans="1:47" s="2" customFormat="1" ht="11.25">
      <c r="A293" s="35"/>
      <c r="B293" s="36"/>
      <c r="C293" s="37"/>
      <c r="D293" s="187" t="s">
        <v>163</v>
      </c>
      <c r="E293" s="37"/>
      <c r="F293" s="188" t="s">
        <v>769</v>
      </c>
      <c r="G293" s="37"/>
      <c r="H293" s="37"/>
      <c r="I293" s="189"/>
      <c r="J293" s="37"/>
      <c r="K293" s="37"/>
      <c r="L293" s="40"/>
      <c r="M293" s="190"/>
      <c r="N293" s="191"/>
      <c r="O293" s="65"/>
      <c r="P293" s="65"/>
      <c r="Q293" s="65"/>
      <c r="R293" s="65"/>
      <c r="S293" s="65"/>
      <c r="T293" s="66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T293" s="18" t="s">
        <v>163</v>
      </c>
      <c r="AU293" s="18" t="s">
        <v>83</v>
      </c>
    </row>
    <row r="294" spans="2:63" s="12" customFormat="1" ht="22.9" customHeight="1">
      <c r="B294" s="158"/>
      <c r="C294" s="159"/>
      <c r="D294" s="160" t="s">
        <v>72</v>
      </c>
      <c r="E294" s="172" t="s">
        <v>911</v>
      </c>
      <c r="F294" s="172" t="s">
        <v>912</v>
      </c>
      <c r="G294" s="159"/>
      <c r="H294" s="159"/>
      <c r="I294" s="162"/>
      <c r="J294" s="173">
        <f>BK294</f>
        <v>0</v>
      </c>
      <c r="K294" s="159"/>
      <c r="L294" s="164"/>
      <c r="M294" s="165"/>
      <c r="N294" s="166"/>
      <c r="O294" s="166"/>
      <c r="P294" s="167">
        <f>SUM(P295:P299)</f>
        <v>0</v>
      </c>
      <c r="Q294" s="166"/>
      <c r="R294" s="167">
        <f>SUM(R295:R299)</f>
        <v>0.014858399999999999</v>
      </c>
      <c r="S294" s="166"/>
      <c r="T294" s="168">
        <f>SUM(T295:T299)</f>
        <v>0</v>
      </c>
      <c r="AR294" s="169" t="s">
        <v>83</v>
      </c>
      <c r="AT294" s="170" t="s">
        <v>72</v>
      </c>
      <c r="AU294" s="170" t="s">
        <v>81</v>
      </c>
      <c r="AY294" s="169" t="s">
        <v>153</v>
      </c>
      <c r="BK294" s="171">
        <f>SUM(BK295:BK299)</f>
        <v>0</v>
      </c>
    </row>
    <row r="295" spans="1:65" s="2" customFormat="1" ht="49.15" customHeight="1">
      <c r="A295" s="35"/>
      <c r="B295" s="36"/>
      <c r="C295" s="174" t="s">
        <v>564</v>
      </c>
      <c r="D295" s="174" t="s">
        <v>156</v>
      </c>
      <c r="E295" s="175" t="s">
        <v>913</v>
      </c>
      <c r="F295" s="176" t="s">
        <v>914</v>
      </c>
      <c r="G295" s="177" t="s">
        <v>205</v>
      </c>
      <c r="H295" s="178">
        <v>1.64</v>
      </c>
      <c r="I295" s="179"/>
      <c r="J295" s="180">
        <f>ROUND(I295*H295,2)</f>
        <v>0</v>
      </c>
      <c r="K295" s="176" t="s">
        <v>160</v>
      </c>
      <c r="L295" s="40"/>
      <c r="M295" s="181" t="s">
        <v>19</v>
      </c>
      <c r="N295" s="182" t="s">
        <v>44</v>
      </c>
      <c r="O295" s="65"/>
      <c r="P295" s="183">
        <f>O295*H295</f>
        <v>0</v>
      </c>
      <c r="Q295" s="183">
        <v>0.00906</v>
      </c>
      <c r="R295" s="183">
        <f>Q295*H295</f>
        <v>0.014858399999999999</v>
      </c>
      <c r="S295" s="183">
        <v>0</v>
      </c>
      <c r="T295" s="184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185" t="s">
        <v>212</v>
      </c>
      <c r="AT295" s="185" t="s">
        <v>156</v>
      </c>
      <c r="AU295" s="185" t="s">
        <v>83</v>
      </c>
      <c r="AY295" s="18" t="s">
        <v>153</v>
      </c>
      <c r="BE295" s="186">
        <f>IF(N295="základní",J295,0)</f>
        <v>0</v>
      </c>
      <c r="BF295" s="186">
        <f>IF(N295="snížená",J295,0)</f>
        <v>0</v>
      </c>
      <c r="BG295" s="186">
        <f>IF(N295="zákl. přenesená",J295,0)</f>
        <v>0</v>
      </c>
      <c r="BH295" s="186">
        <f>IF(N295="sníž. přenesená",J295,0)</f>
        <v>0</v>
      </c>
      <c r="BI295" s="186">
        <f>IF(N295="nulová",J295,0)</f>
        <v>0</v>
      </c>
      <c r="BJ295" s="18" t="s">
        <v>81</v>
      </c>
      <c r="BK295" s="186">
        <f>ROUND(I295*H295,2)</f>
        <v>0</v>
      </c>
      <c r="BL295" s="18" t="s">
        <v>212</v>
      </c>
      <c r="BM295" s="185" t="s">
        <v>915</v>
      </c>
    </row>
    <row r="296" spans="1:47" s="2" customFormat="1" ht="11.25">
      <c r="A296" s="35"/>
      <c r="B296" s="36"/>
      <c r="C296" s="37"/>
      <c r="D296" s="187" t="s">
        <v>163</v>
      </c>
      <c r="E296" s="37"/>
      <c r="F296" s="188" t="s">
        <v>916</v>
      </c>
      <c r="G296" s="37"/>
      <c r="H296" s="37"/>
      <c r="I296" s="189"/>
      <c r="J296" s="37"/>
      <c r="K296" s="37"/>
      <c r="L296" s="40"/>
      <c r="M296" s="190"/>
      <c r="N296" s="191"/>
      <c r="O296" s="65"/>
      <c r="P296" s="65"/>
      <c r="Q296" s="65"/>
      <c r="R296" s="65"/>
      <c r="S296" s="65"/>
      <c r="T296" s="66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T296" s="18" t="s">
        <v>163</v>
      </c>
      <c r="AU296" s="18" t="s">
        <v>83</v>
      </c>
    </row>
    <row r="297" spans="2:51" s="13" customFormat="1" ht="11.25">
      <c r="B297" s="192"/>
      <c r="C297" s="193"/>
      <c r="D297" s="194" t="s">
        <v>165</v>
      </c>
      <c r="E297" s="195" t="s">
        <v>19</v>
      </c>
      <c r="F297" s="196" t="s">
        <v>917</v>
      </c>
      <c r="G297" s="193"/>
      <c r="H297" s="197">
        <v>1.64</v>
      </c>
      <c r="I297" s="198"/>
      <c r="J297" s="193"/>
      <c r="K297" s="193"/>
      <c r="L297" s="199"/>
      <c r="M297" s="200"/>
      <c r="N297" s="201"/>
      <c r="O297" s="201"/>
      <c r="P297" s="201"/>
      <c r="Q297" s="201"/>
      <c r="R297" s="201"/>
      <c r="S297" s="201"/>
      <c r="T297" s="202"/>
      <c r="AT297" s="203" t="s">
        <v>165</v>
      </c>
      <c r="AU297" s="203" t="s">
        <v>83</v>
      </c>
      <c r="AV297" s="13" t="s">
        <v>83</v>
      </c>
      <c r="AW297" s="13" t="s">
        <v>34</v>
      </c>
      <c r="AX297" s="13" t="s">
        <v>81</v>
      </c>
      <c r="AY297" s="203" t="s">
        <v>153</v>
      </c>
    </row>
    <row r="298" spans="1:65" s="2" customFormat="1" ht="76.35" customHeight="1">
      <c r="A298" s="35"/>
      <c r="B298" s="36"/>
      <c r="C298" s="174" t="s">
        <v>570</v>
      </c>
      <c r="D298" s="174" t="s">
        <v>156</v>
      </c>
      <c r="E298" s="175" t="s">
        <v>918</v>
      </c>
      <c r="F298" s="176" t="s">
        <v>919</v>
      </c>
      <c r="G298" s="177" t="s">
        <v>249</v>
      </c>
      <c r="H298" s="178">
        <v>0.015</v>
      </c>
      <c r="I298" s="179"/>
      <c r="J298" s="180">
        <f>ROUND(I298*H298,2)</f>
        <v>0</v>
      </c>
      <c r="K298" s="176" t="s">
        <v>160</v>
      </c>
      <c r="L298" s="40"/>
      <c r="M298" s="181" t="s">
        <v>19</v>
      </c>
      <c r="N298" s="182" t="s">
        <v>44</v>
      </c>
      <c r="O298" s="65"/>
      <c r="P298" s="183">
        <f>O298*H298</f>
        <v>0</v>
      </c>
      <c r="Q298" s="183">
        <v>0</v>
      </c>
      <c r="R298" s="183">
        <f>Q298*H298</f>
        <v>0</v>
      </c>
      <c r="S298" s="183">
        <v>0</v>
      </c>
      <c r="T298" s="184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185" t="s">
        <v>212</v>
      </c>
      <c r="AT298" s="185" t="s">
        <v>156</v>
      </c>
      <c r="AU298" s="185" t="s">
        <v>83</v>
      </c>
      <c r="AY298" s="18" t="s">
        <v>153</v>
      </c>
      <c r="BE298" s="186">
        <f>IF(N298="základní",J298,0)</f>
        <v>0</v>
      </c>
      <c r="BF298" s="186">
        <f>IF(N298="snížená",J298,0)</f>
        <v>0</v>
      </c>
      <c r="BG298" s="186">
        <f>IF(N298="zákl. přenesená",J298,0)</f>
        <v>0</v>
      </c>
      <c r="BH298" s="186">
        <f>IF(N298="sníž. přenesená",J298,0)</f>
        <v>0</v>
      </c>
      <c r="BI298" s="186">
        <f>IF(N298="nulová",J298,0)</f>
        <v>0</v>
      </c>
      <c r="BJ298" s="18" t="s">
        <v>81</v>
      </c>
      <c r="BK298" s="186">
        <f>ROUND(I298*H298,2)</f>
        <v>0</v>
      </c>
      <c r="BL298" s="18" t="s">
        <v>212</v>
      </c>
      <c r="BM298" s="185" t="s">
        <v>1015</v>
      </c>
    </row>
    <row r="299" spans="1:47" s="2" customFormat="1" ht="11.25">
      <c r="A299" s="35"/>
      <c r="B299" s="36"/>
      <c r="C299" s="37"/>
      <c r="D299" s="187" t="s">
        <v>163</v>
      </c>
      <c r="E299" s="37"/>
      <c r="F299" s="188" t="s">
        <v>921</v>
      </c>
      <c r="G299" s="37"/>
      <c r="H299" s="37"/>
      <c r="I299" s="189"/>
      <c r="J299" s="37"/>
      <c r="K299" s="37"/>
      <c r="L299" s="40"/>
      <c r="M299" s="190"/>
      <c r="N299" s="191"/>
      <c r="O299" s="65"/>
      <c r="P299" s="65"/>
      <c r="Q299" s="65"/>
      <c r="R299" s="65"/>
      <c r="S299" s="65"/>
      <c r="T299" s="66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T299" s="18" t="s">
        <v>163</v>
      </c>
      <c r="AU299" s="18" t="s">
        <v>83</v>
      </c>
    </row>
    <row r="300" spans="2:63" s="12" customFormat="1" ht="22.9" customHeight="1">
      <c r="B300" s="158"/>
      <c r="C300" s="159"/>
      <c r="D300" s="160" t="s">
        <v>72</v>
      </c>
      <c r="E300" s="172" t="s">
        <v>556</v>
      </c>
      <c r="F300" s="172" t="s">
        <v>557</v>
      </c>
      <c r="G300" s="159"/>
      <c r="H300" s="159"/>
      <c r="I300" s="162"/>
      <c r="J300" s="173">
        <f>BK300</f>
        <v>0</v>
      </c>
      <c r="K300" s="159"/>
      <c r="L300" s="164"/>
      <c r="M300" s="165"/>
      <c r="N300" s="166"/>
      <c r="O300" s="166"/>
      <c r="P300" s="167">
        <f>SUM(P301:P317)</f>
        <v>0</v>
      </c>
      <c r="Q300" s="166"/>
      <c r="R300" s="167">
        <f>SUM(R301:R317)</f>
        <v>0.047530039999999996</v>
      </c>
      <c r="S300" s="166"/>
      <c r="T300" s="168">
        <f>SUM(T301:T317)</f>
        <v>0.05</v>
      </c>
      <c r="AR300" s="169" t="s">
        <v>83</v>
      </c>
      <c r="AT300" s="170" t="s">
        <v>72</v>
      </c>
      <c r="AU300" s="170" t="s">
        <v>81</v>
      </c>
      <c r="AY300" s="169" t="s">
        <v>153</v>
      </c>
      <c r="BK300" s="171">
        <f>SUM(BK301:BK317)</f>
        <v>0</v>
      </c>
    </row>
    <row r="301" spans="1:65" s="2" customFormat="1" ht="24.2" customHeight="1">
      <c r="A301" s="35"/>
      <c r="B301" s="36"/>
      <c r="C301" s="174" t="s">
        <v>576</v>
      </c>
      <c r="D301" s="174" t="s">
        <v>156</v>
      </c>
      <c r="E301" s="175" t="s">
        <v>559</v>
      </c>
      <c r="F301" s="176" t="s">
        <v>560</v>
      </c>
      <c r="G301" s="177" t="s">
        <v>211</v>
      </c>
      <c r="H301" s="178">
        <v>2</v>
      </c>
      <c r="I301" s="179"/>
      <c r="J301" s="180">
        <f>ROUND(I301*H301,2)</f>
        <v>0</v>
      </c>
      <c r="K301" s="176" t="s">
        <v>160</v>
      </c>
      <c r="L301" s="40"/>
      <c r="M301" s="181" t="s">
        <v>19</v>
      </c>
      <c r="N301" s="182" t="s">
        <v>44</v>
      </c>
      <c r="O301" s="65"/>
      <c r="P301" s="183">
        <f>O301*H301</f>
        <v>0</v>
      </c>
      <c r="Q301" s="183">
        <v>0</v>
      </c>
      <c r="R301" s="183">
        <f>Q301*H301</f>
        <v>0</v>
      </c>
      <c r="S301" s="183">
        <v>0.001</v>
      </c>
      <c r="T301" s="184">
        <f>S301*H301</f>
        <v>0.002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185" t="s">
        <v>212</v>
      </c>
      <c r="AT301" s="185" t="s">
        <v>156</v>
      </c>
      <c r="AU301" s="185" t="s">
        <v>83</v>
      </c>
      <c r="AY301" s="18" t="s">
        <v>153</v>
      </c>
      <c r="BE301" s="186">
        <f>IF(N301="základní",J301,0)</f>
        <v>0</v>
      </c>
      <c r="BF301" s="186">
        <f>IF(N301="snížená",J301,0)</f>
        <v>0</v>
      </c>
      <c r="BG301" s="186">
        <f>IF(N301="zákl. přenesená",J301,0)</f>
        <v>0</v>
      </c>
      <c r="BH301" s="186">
        <f>IF(N301="sníž. přenesená",J301,0)</f>
        <v>0</v>
      </c>
      <c r="BI301" s="186">
        <f>IF(N301="nulová",J301,0)</f>
        <v>0</v>
      </c>
      <c r="BJ301" s="18" t="s">
        <v>81</v>
      </c>
      <c r="BK301" s="186">
        <f>ROUND(I301*H301,2)</f>
        <v>0</v>
      </c>
      <c r="BL301" s="18" t="s">
        <v>212</v>
      </c>
      <c r="BM301" s="185" t="s">
        <v>922</v>
      </c>
    </row>
    <row r="302" spans="1:47" s="2" customFormat="1" ht="11.25">
      <c r="A302" s="35"/>
      <c r="B302" s="36"/>
      <c r="C302" s="37"/>
      <c r="D302" s="187" t="s">
        <v>163</v>
      </c>
      <c r="E302" s="37"/>
      <c r="F302" s="188" t="s">
        <v>562</v>
      </c>
      <c r="G302" s="37"/>
      <c r="H302" s="37"/>
      <c r="I302" s="189"/>
      <c r="J302" s="37"/>
      <c r="K302" s="37"/>
      <c r="L302" s="40"/>
      <c r="M302" s="190"/>
      <c r="N302" s="191"/>
      <c r="O302" s="65"/>
      <c r="P302" s="65"/>
      <c r="Q302" s="65"/>
      <c r="R302" s="65"/>
      <c r="S302" s="65"/>
      <c r="T302" s="66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T302" s="18" t="s">
        <v>163</v>
      </c>
      <c r="AU302" s="18" t="s">
        <v>83</v>
      </c>
    </row>
    <row r="303" spans="2:51" s="13" customFormat="1" ht="11.25">
      <c r="B303" s="192"/>
      <c r="C303" s="193"/>
      <c r="D303" s="194" t="s">
        <v>165</v>
      </c>
      <c r="E303" s="195" t="s">
        <v>19</v>
      </c>
      <c r="F303" s="196" t="s">
        <v>563</v>
      </c>
      <c r="G303" s="193"/>
      <c r="H303" s="197">
        <v>2</v>
      </c>
      <c r="I303" s="198"/>
      <c r="J303" s="193"/>
      <c r="K303" s="193"/>
      <c r="L303" s="199"/>
      <c r="M303" s="200"/>
      <c r="N303" s="201"/>
      <c r="O303" s="201"/>
      <c r="P303" s="201"/>
      <c r="Q303" s="201"/>
      <c r="R303" s="201"/>
      <c r="S303" s="201"/>
      <c r="T303" s="202"/>
      <c r="AT303" s="203" t="s">
        <v>165</v>
      </c>
      <c r="AU303" s="203" t="s">
        <v>83</v>
      </c>
      <c r="AV303" s="13" t="s">
        <v>83</v>
      </c>
      <c r="AW303" s="13" t="s">
        <v>34</v>
      </c>
      <c r="AX303" s="13" t="s">
        <v>81</v>
      </c>
      <c r="AY303" s="203" t="s">
        <v>153</v>
      </c>
    </row>
    <row r="304" spans="1:65" s="2" customFormat="1" ht="24.2" customHeight="1">
      <c r="A304" s="35"/>
      <c r="B304" s="36"/>
      <c r="C304" s="174" t="s">
        <v>581</v>
      </c>
      <c r="D304" s="174" t="s">
        <v>156</v>
      </c>
      <c r="E304" s="175" t="s">
        <v>565</v>
      </c>
      <c r="F304" s="176" t="s">
        <v>566</v>
      </c>
      <c r="G304" s="177" t="s">
        <v>211</v>
      </c>
      <c r="H304" s="178">
        <v>2</v>
      </c>
      <c r="I304" s="179"/>
      <c r="J304" s="180">
        <f>ROUND(I304*H304,2)</f>
        <v>0</v>
      </c>
      <c r="K304" s="176" t="s">
        <v>160</v>
      </c>
      <c r="L304" s="40"/>
      <c r="M304" s="181" t="s">
        <v>19</v>
      </c>
      <c r="N304" s="182" t="s">
        <v>44</v>
      </c>
      <c r="O304" s="65"/>
      <c r="P304" s="183">
        <f>O304*H304</f>
        <v>0</v>
      </c>
      <c r="Q304" s="183">
        <v>0</v>
      </c>
      <c r="R304" s="183">
        <f>Q304*H304</f>
        <v>0</v>
      </c>
      <c r="S304" s="183">
        <v>0.024</v>
      </c>
      <c r="T304" s="184">
        <f>S304*H304</f>
        <v>0.048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185" t="s">
        <v>212</v>
      </c>
      <c r="AT304" s="185" t="s">
        <v>156</v>
      </c>
      <c r="AU304" s="185" t="s">
        <v>83</v>
      </c>
      <c r="AY304" s="18" t="s">
        <v>153</v>
      </c>
      <c r="BE304" s="186">
        <f>IF(N304="základní",J304,0)</f>
        <v>0</v>
      </c>
      <c r="BF304" s="186">
        <f>IF(N304="snížená",J304,0)</f>
        <v>0</v>
      </c>
      <c r="BG304" s="186">
        <f>IF(N304="zákl. přenesená",J304,0)</f>
        <v>0</v>
      </c>
      <c r="BH304" s="186">
        <f>IF(N304="sníž. přenesená",J304,0)</f>
        <v>0</v>
      </c>
      <c r="BI304" s="186">
        <f>IF(N304="nulová",J304,0)</f>
        <v>0</v>
      </c>
      <c r="BJ304" s="18" t="s">
        <v>81</v>
      </c>
      <c r="BK304" s="186">
        <f>ROUND(I304*H304,2)</f>
        <v>0</v>
      </c>
      <c r="BL304" s="18" t="s">
        <v>212</v>
      </c>
      <c r="BM304" s="185" t="s">
        <v>923</v>
      </c>
    </row>
    <row r="305" spans="1:47" s="2" customFormat="1" ht="11.25">
      <c r="A305" s="35"/>
      <c r="B305" s="36"/>
      <c r="C305" s="37"/>
      <c r="D305" s="187" t="s">
        <v>163</v>
      </c>
      <c r="E305" s="37"/>
      <c r="F305" s="188" t="s">
        <v>568</v>
      </c>
      <c r="G305" s="37"/>
      <c r="H305" s="37"/>
      <c r="I305" s="189"/>
      <c r="J305" s="37"/>
      <c r="K305" s="37"/>
      <c r="L305" s="40"/>
      <c r="M305" s="190"/>
      <c r="N305" s="191"/>
      <c r="O305" s="65"/>
      <c r="P305" s="65"/>
      <c r="Q305" s="65"/>
      <c r="R305" s="65"/>
      <c r="S305" s="65"/>
      <c r="T305" s="66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T305" s="18" t="s">
        <v>163</v>
      </c>
      <c r="AU305" s="18" t="s">
        <v>83</v>
      </c>
    </row>
    <row r="306" spans="2:51" s="13" customFormat="1" ht="11.25">
      <c r="B306" s="192"/>
      <c r="C306" s="193"/>
      <c r="D306" s="194" t="s">
        <v>165</v>
      </c>
      <c r="E306" s="195" t="s">
        <v>19</v>
      </c>
      <c r="F306" s="196" t="s">
        <v>569</v>
      </c>
      <c r="G306" s="193"/>
      <c r="H306" s="197">
        <v>2</v>
      </c>
      <c r="I306" s="198"/>
      <c r="J306" s="193"/>
      <c r="K306" s="193"/>
      <c r="L306" s="199"/>
      <c r="M306" s="200"/>
      <c r="N306" s="201"/>
      <c r="O306" s="201"/>
      <c r="P306" s="201"/>
      <c r="Q306" s="201"/>
      <c r="R306" s="201"/>
      <c r="S306" s="201"/>
      <c r="T306" s="202"/>
      <c r="AT306" s="203" t="s">
        <v>165</v>
      </c>
      <c r="AU306" s="203" t="s">
        <v>83</v>
      </c>
      <c r="AV306" s="13" t="s">
        <v>83</v>
      </c>
      <c r="AW306" s="13" t="s">
        <v>34</v>
      </c>
      <c r="AX306" s="13" t="s">
        <v>81</v>
      </c>
      <c r="AY306" s="203" t="s">
        <v>153</v>
      </c>
    </row>
    <row r="307" spans="1:65" s="2" customFormat="1" ht="37.9" customHeight="1">
      <c r="A307" s="35"/>
      <c r="B307" s="36"/>
      <c r="C307" s="174" t="s">
        <v>586</v>
      </c>
      <c r="D307" s="174" t="s">
        <v>156</v>
      </c>
      <c r="E307" s="175" t="s">
        <v>571</v>
      </c>
      <c r="F307" s="176" t="s">
        <v>572</v>
      </c>
      <c r="G307" s="177" t="s">
        <v>211</v>
      </c>
      <c r="H307" s="178">
        <v>2</v>
      </c>
      <c r="I307" s="179"/>
      <c r="J307" s="180">
        <f>ROUND(I307*H307,2)</f>
        <v>0</v>
      </c>
      <c r="K307" s="176" t="s">
        <v>160</v>
      </c>
      <c r="L307" s="40"/>
      <c r="M307" s="181" t="s">
        <v>19</v>
      </c>
      <c r="N307" s="182" t="s">
        <v>44</v>
      </c>
      <c r="O307" s="65"/>
      <c r="P307" s="183">
        <f>O307*H307</f>
        <v>0</v>
      </c>
      <c r="Q307" s="183">
        <v>0</v>
      </c>
      <c r="R307" s="183">
        <f>Q307*H307</f>
        <v>0</v>
      </c>
      <c r="S307" s="183">
        <v>0</v>
      </c>
      <c r="T307" s="184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185" t="s">
        <v>212</v>
      </c>
      <c r="AT307" s="185" t="s">
        <v>156</v>
      </c>
      <c r="AU307" s="185" t="s">
        <v>83</v>
      </c>
      <c r="AY307" s="18" t="s">
        <v>153</v>
      </c>
      <c r="BE307" s="186">
        <f>IF(N307="základní",J307,0)</f>
        <v>0</v>
      </c>
      <c r="BF307" s="186">
        <f>IF(N307="snížená",J307,0)</f>
        <v>0</v>
      </c>
      <c r="BG307" s="186">
        <f>IF(N307="zákl. přenesená",J307,0)</f>
        <v>0</v>
      </c>
      <c r="BH307" s="186">
        <f>IF(N307="sníž. přenesená",J307,0)</f>
        <v>0</v>
      </c>
      <c r="BI307" s="186">
        <f>IF(N307="nulová",J307,0)</f>
        <v>0</v>
      </c>
      <c r="BJ307" s="18" t="s">
        <v>81</v>
      </c>
      <c r="BK307" s="186">
        <f>ROUND(I307*H307,2)</f>
        <v>0</v>
      </c>
      <c r="BL307" s="18" t="s">
        <v>212</v>
      </c>
      <c r="BM307" s="185" t="s">
        <v>924</v>
      </c>
    </row>
    <row r="308" spans="1:47" s="2" customFormat="1" ht="11.25">
      <c r="A308" s="35"/>
      <c r="B308" s="36"/>
      <c r="C308" s="37"/>
      <c r="D308" s="187" t="s">
        <v>163</v>
      </c>
      <c r="E308" s="37"/>
      <c r="F308" s="188" t="s">
        <v>574</v>
      </c>
      <c r="G308" s="37"/>
      <c r="H308" s="37"/>
      <c r="I308" s="189"/>
      <c r="J308" s="37"/>
      <c r="K308" s="37"/>
      <c r="L308" s="40"/>
      <c r="M308" s="190"/>
      <c r="N308" s="191"/>
      <c r="O308" s="65"/>
      <c r="P308" s="65"/>
      <c r="Q308" s="65"/>
      <c r="R308" s="65"/>
      <c r="S308" s="65"/>
      <c r="T308" s="66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T308" s="18" t="s">
        <v>163</v>
      </c>
      <c r="AU308" s="18" t="s">
        <v>83</v>
      </c>
    </row>
    <row r="309" spans="2:51" s="13" customFormat="1" ht="11.25">
      <c r="B309" s="192"/>
      <c r="C309" s="193"/>
      <c r="D309" s="194" t="s">
        <v>165</v>
      </c>
      <c r="E309" s="195" t="s">
        <v>19</v>
      </c>
      <c r="F309" s="196" t="s">
        <v>563</v>
      </c>
      <c r="G309" s="193"/>
      <c r="H309" s="197">
        <v>2</v>
      </c>
      <c r="I309" s="198"/>
      <c r="J309" s="193"/>
      <c r="K309" s="193"/>
      <c r="L309" s="199"/>
      <c r="M309" s="200"/>
      <c r="N309" s="201"/>
      <c r="O309" s="201"/>
      <c r="P309" s="201"/>
      <c r="Q309" s="201"/>
      <c r="R309" s="201"/>
      <c r="S309" s="201"/>
      <c r="T309" s="202"/>
      <c r="AT309" s="203" t="s">
        <v>165</v>
      </c>
      <c r="AU309" s="203" t="s">
        <v>83</v>
      </c>
      <c r="AV309" s="13" t="s">
        <v>83</v>
      </c>
      <c r="AW309" s="13" t="s">
        <v>34</v>
      </c>
      <c r="AX309" s="13" t="s">
        <v>81</v>
      </c>
      <c r="AY309" s="203" t="s">
        <v>153</v>
      </c>
    </row>
    <row r="310" spans="1:65" s="2" customFormat="1" ht="24.2" customHeight="1">
      <c r="A310" s="35"/>
      <c r="B310" s="36"/>
      <c r="C310" s="215" t="s">
        <v>591</v>
      </c>
      <c r="D310" s="215" t="s">
        <v>298</v>
      </c>
      <c r="E310" s="216" t="s">
        <v>577</v>
      </c>
      <c r="F310" s="217" t="s">
        <v>578</v>
      </c>
      <c r="G310" s="218" t="s">
        <v>211</v>
      </c>
      <c r="H310" s="219">
        <v>2</v>
      </c>
      <c r="I310" s="220"/>
      <c r="J310" s="221">
        <f>ROUND(I310*H310,2)</f>
        <v>0</v>
      </c>
      <c r="K310" s="217" t="s">
        <v>579</v>
      </c>
      <c r="L310" s="222"/>
      <c r="M310" s="223" t="s">
        <v>19</v>
      </c>
      <c r="N310" s="224" t="s">
        <v>44</v>
      </c>
      <c r="O310" s="65"/>
      <c r="P310" s="183">
        <f>O310*H310</f>
        <v>0</v>
      </c>
      <c r="Q310" s="183">
        <v>0.013</v>
      </c>
      <c r="R310" s="183">
        <f>Q310*H310</f>
        <v>0.026</v>
      </c>
      <c r="S310" s="183">
        <v>0</v>
      </c>
      <c r="T310" s="184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185" t="s">
        <v>302</v>
      </c>
      <c r="AT310" s="185" t="s">
        <v>298</v>
      </c>
      <c r="AU310" s="185" t="s">
        <v>83</v>
      </c>
      <c r="AY310" s="18" t="s">
        <v>153</v>
      </c>
      <c r="BE310" s="186">
        <f>IF(N310="základní",J310,0)</f>
        <v>0</v>
      </c>
      <c r="BF310" s="186">
        <f>IF(N310="snížená",J310,0)</f>
        <v>0</v>
      </c>
      <c r="BG310" s="186">
        <f>IF(N310="zákl. přenesená",J310,0)</f>
        <v>0</v>
      </c>
      <c r="BH310" s="186">
        <f>IF(N310="sníž. přenesená",J310,0)</f>
        <v>0</v>
      </c>
      <c r="BI310" s="186">
        <f>IF(N310="nulová",J310,0)</f>
        <v>0</v>
      </c>
      <c r="BJ310" s="18" t="s">
        <v>81</v>
      </c>
      <c r="BK310" s="186">
        <f>ROUND(I310*H310,2)</f>
        <v>0</v>
      </c>
      <c r="BL310" s="18" t="s">
        <v>212</v>
      </c>
      <c r="BM310" s="185" t="s">
        <v>925</v>
      </c>
    </row>
    <row r="311" spans="1:65" s="2" customFormat="1" ht="33" customHeight="1">
      <c r="A311" s="35"/>
      <c r="B311" s="36"/>
      <c r="C311" s="174" t="s">
        <v>598</v>
      </c>
      <c r="D311" s="174" t="s">
        <v>156</v>
      </c>
      <c r="E311" s="175" t="s">
        <v>582</v>
      </c>
      <c r="F311" s="176" t="s">
        <v>583</v>
      </c>
      <c r="G311" s="177" t="s">
        <v>211</v>
      </c>
      <c r="H311" s="178">
        <v>2</v>
      </c>
      <c r="I311" s="179"/>
      <c r="J311" s="180">
        <f>ROUND(I311*H311,2)</f>
        <v>0</v>
      </c>
      <c r="K311" s="176" t="s">
        <v>160</v>
      </c>
      <c r="L311" s="40"/>
      <c r="M311" s="181" t="s">
        <v>19</v>
      </c>
      <c r="N311" s="182" t="s">
        <v>44</v>
      </c>
      <c r="O311" s="65"/>
      <c r="P311" s="183">
        <f>O311*H311</f>
        <v>0</v>
      </c>
      <c r="Q311" s="183">
        <v>0</v>
      </c>
      <c r="R311" s="183">
        <f>Q311*H311</f>
        <v>0</v>
      </c>
      <c r="S311" s="183">
        <v>0</v>
      </c>
      <c r="T311" s="184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185" t="s">
        <v>212</v>
      </c>
      <c r="AT311" s="185" t="s">
        <v>156</v>
      </c>
      <c r="AU311" s="185" t="s">
        <v>83</v>
      </c>
      <c r="AY311" s="18" t="s">
        <v>153</v>
      </c>
      <c r="BE311" s="186">
        <f>IF(N311="základní",J311,0)</f>
        <v>0</v>
      </c>
      <c r="BF311" s="186">
        <f>IF(N311="snížená",J311,0)</f>
        <v>0</v>
      </c>
      <c r="BG311" s="186">
        <f>IF(N311="zákl. přenesená",J311,0)</f>
        <v>0</v>
      </c>
      <c r="BH311" s="186">
        <f>IF(N311="sníž. přenesená",J311,0)</f>
        <v>0</v>
      </c>
      <c r="BI311" s="186">
        <f>IF(N311="nulová",J311,0)</f>
        <v>0</v>
      </c>
      <c r="BJ311" s="18" t="s">
        <v>81</v>
      </c>
      <c r="BK311" s="186">
        <f>ROUND(I311*H311,2)</f>
        <v>0</v>
      </c>
      <c r="BL311" s="18" t="s">
        <v>212</v>
      </c>
      <c r="BM311" s="185" t="s">
        <v>926</v>
      </c>
    </row>
    <row r="312" spans="1:47" s="2" customFormat="1" ht="11.25">
      <c r="A312" s="35"/>
      <c r="B312" s="36"/>
      <c r="C312" s="37"/>
      <c r="D312" s="187" t="s">
        <v>163</v>
      </c>
      <c r="E312" s="37"/>
      <c r="F312" s="188" t="s">
        <v>585</v>
      </c>
      <c r="G312" s="37"/>
      <c r="H312" s="37"/>
      <c r="I312" s="189"/>
      <c r="J312" s="37"/>
      <c r="K312" s="37"/>
      <c r="L312" s="40"/>
      <c r="M312" s="190"/>
      <c r="N312" s="191"/>
      <c r="O312" s="65"/>
      <c r="P312" s="65"/>
      <c r="Q312" s="65"/>
      <c r="R312" s="65"/>
      <c r="S312" s="65"/>
      <c r="T312" s="66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T312" s="18" t="s">
        <v>163</v>
      </c>
      <c r="AU312" s="18" t="s">
        <v>83</v>
      </c>
    </row>
    <row r="313" spans="2:51" s="13" customFormat="1" ht="11.25">
      <c r="B313" s="192"/>
      <c r="C313" s="193"/>
      <c r="D313" s="194" t="s">
        <v>165</v>
      </c>
      <c r="E313" s="195" t="s">
        <v>19</v>
      </c>
      <c r="F313" s="196" t="s">
        <v>927</v>
      </c>
      <c r="G313" s="193"/>
      <c r="H313" s="197">
        <v>2</v>
      </c>
      <c r="I313" s="198"/>
      <c r="J313" s="193"/>
      <c r="K313" s="193"/>
      <c r="L313" s="199"/>
      <c r="M313" s="200"/>
      <c r="N313" s="201"/>
      <c r="O313" s="201"/>
      <c r="P313" s="201"/>
      <c r="Q313" s="201"/>
      <c r="R313" s="201"/>
      <c r="S313" s="201"/>
      <c r="T313" s="202"/>
      <c r="AT313" s="203" t="s">
        <v>165</v>
      </c>
      <c r="AU313" s="203" t="s">
        <v>83</v>
      </c>
      <c r="AV313" s="13" t="s">
        <v>83</v>
      </c>
      <c r="AW313" s="13" t="s">
        <v>34</v>
      </c>
      <c r="AX313" s="13" t="s">
        <v>81</v>
      </c>
      <c r="AY313" s="203" t="s">
        <v>153</v>
      </c>
    </row>
    <row r="314" spans="1:65" s="2" customFormat="1" ht="24.2" customHeight="1">
      <c r="A314" s="35"/>
      <c r="B314" s="36"/>
      <c r="C314" s="215" t="s">
        <v>603</v>
      </c>
      <c r="D314" s="215" t="s">
        <v>298</v>
      </c>
      <c r="E314" s="216" t="s">
        <v>587</v>
      </c>
      <c r="F314" s="217" t="s">
        <v>588</v>
      </c>
      <c r="G314" s="218" t="s">
        <v>159</v>
      </c>
      <c r="H314" s="219">
        <v>0.852</v>
      </c>
      <c r="I314" s="220"/>
      <c r="J314" s="221">
        <f>ROUND(I314*H314,2)</f>
        <v>0</v>
      </c>
      <c r="K314" s="217" t="s">
        <v>206</v>
      </c>
      <c r="L314" s="222"/>
      <c r="M314" s="223" t="s">
        <v>19</v>
      </c>
      <c r="N314" s="224" t="s">
        <v>44</v>
      </c>
      <c r="O314" s="65"/>
      <c r="P314" s="183">
        <f>O314*H314</f>
        <v>0</v>
      </c>
      <c r="Q314" s="183">
        <v>0.02527</v>
      </c>
      <c r="R314" s="183">
        <f>Q314*H314</f>
        <v>0.02153004</v>
      </c>
      <c r="S314" s="183">
        <v>0</v>
      </c>
      <c r="T314" s="184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185" t="s">
        <v>302</v>
      </c>
      <c r="AT314" s="185" t="s">
        <v>298</v>
      </c>
      <c r="AU314" s="185" t="s">
        <v>83</v>
      </c>
      <c r="AY314" s="18" t="s">
        <v>153</v>
      </c>
      <c r="BE314" s="186">
        <f>IF(N314="základní",J314,0)</f>
        <v>0</v>
      </c>
      <c r="BF314" s="186">
        <f>IF(N314="snížená",J314,0)</f>
        <v>0</v>
      </c>
      <c r="BG314" s="186">
        <f>IF(N314="zákl. přenesená",J314,0)</f>
        <v>0</v>
      </c>
      <c r="BH314" s="186">
        <f>IF(N314="sníž. přenesená",J314,0)</f>
        <v>0</v>
      </c>
      <c r="BI314" s="186">
        <f>IF(N314="nulová",J314,0)</f>
        <v>0</v>
      </c>
      <c r="BJ314" s="18" t="s">
        <v>81</v>
      </c>
      <c r="BK314" s="186">
        <f>ROUND(I314*H314,2)</f>
        <v>0</v>
      </c>
      <c r="BL314" s="18" t="s">
        <v>212</v>
      </c>
      <c r="BM314" s="185" t="s">
        <v>928</v>
      </c>
    </row>
    <row r="315" spans="2:51" s="13" customFormat="1" ht="11.25">
      <c r="B315" s="192"/>
      <c r="C315" s="193"/>
      <c r="D315" s="194" t="s">
        <v>165</v>
      </c>
      <c r="E315" s="195" t="s">
        <v>19</v>
      </c>
      <c r="F315" s="196" t="s">
        <v>929</v>
      </c>
      <c r="G315" s="193"/>
      <c r="H315" s="197">
        <v>0.852</v>
      </c>
      <c r="I315" s="198"/>
      <c r="J315" s="193"/>
      <c r="K315" s="193"/>
      <c r="L315" s="199"/>
      <c r="M315" s="200"/>
      <c r="N315" s="201"/>
      <c r="O315" s="201"/>
      <c r="P315" s="201"/>
      <c r="Q315" s="201"/>
      <c r="R315" s="201"/>
      <c r="S315" s="201"/>
      <c r="T315" s="202"/>
      <c r="AT315" s="203" t="s">
        <v>165</v>
      </c>
      <c r="AU315" s="203" t="s">
        <v>83</v>
      </c>
      <c r="AV315" s="13" t="s">
        <v>83</v>
      </c>
      <c r="AW315" s="13" t="s">
        <v>34</v>
      </c>
      <c r="AX315" s="13" t="s">
        <v>81</v>
      </c>
      <c r="AY315" s="203" t="s">
        <v>153</v>
      </c>
    </row>
    <row r="316" spans="1:65" s="2" customFormat="1" ht="49.15" customHeight="1">
      <c r="A316" s="35"/>
      <c r="B316" s="36"/>
      <c r="C316" s="174" t="s">
        <v>609</v>
      </c>
      <c r="D316" s="174" t="s">
        <v>156</v>
      </c>
      <c r="E316" s="175" t="s">
        <v>770</v>
      </c>
      <c r="F316" s="176" t="s">
        <v>771</v>
      </c>
      <c r="G316" s="177" t="s">
        <v>249</v>
      </c>
      <c r="H316" s="178">
        <v>0.048</v>
      </c>
      <c r="I316" s="179"/>
      <c r="J316" s="180">
        <f>ROUND(I316*H316,2)</f>
        <v>0</v>
      </c>
      <c r="K316" s="176" t="s">
        <v>160</v>
      </c>
      <c r="L316" s="40"/>
      <c r="M316" s="181" t="s">
        <v>19</v>
      </c>
      <c r="N316" s="182" t="s">
        <v>44</v>
      </c>
      <c r="O316" s="65"/>
      <c r="P316" s="183">
        <f>O316*H316</f>
        <v>0</v>
      </c>
      <c r="Q316" s="183">
        <v>0</v>
      </c>
      <c r="R316" s="183">
        <f>Q316*H316</f>
        <v>0</v>
      </c>
      <c r="S316" s="183">
        <v>0</v>
      </c>
      <c r="T316" s="184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185" t="s">
        <v>212</v>
      </c>
      <c r="AT316" s="185" t="s">
        <v>156</v>
      </c>
      <c r="AU316" s="185" t="s">
        <v>83</v>
      </c>
      <c r="AY316" s="18" t="s">
        <v>153</v>
      </c>
      <c r="BE316" s="186">
        <f>IF(N316="základní",J316,0)</f>
        <v>0</v>
      </c>
      <c r="BF316" s="186">
        <f>IF(N316="snížená",J316,0)</f>
        <v>0</v>
      </c>
      <c r="BG316" s="186">
        <f>IF(N316="zákl. přenesená",J316,0)</f>
        <v>0</v>
      </c>
      <c r="BH316" s="186">
        <f>IF(N316="sníž. přenesená",J316,0)</f>
        <v>0</v>
      </c>
      <c r="BI316" s="186">
        <f>IF(N316="nulová",J316,0)</f>
        <v>0</v>
      </c>
      <c r="BJ316" s="18" t="s">
        <v>81</v>
      </c>
      <c r="BK316" s="186">
        <f>ROUND(I316*H316,2)</f>
        <v>0</v>
      </c>
      <c r="BL316" s="18" t="s">
        <v>212</v>
      </c>
      <c r="BM316" s="185" t="s">
        <v>1016</v>
      </c>
    </row>
    <row r="317" spans="1:47" s="2" customFormat="1" ht="11.25">
      <c r="A317" s="35"/>
      <c r="B317" s="36"/>
      <c r="C317" s="37"/>
      <c r="D317" s="187" t="s">
        <v>163</v>
      </c>
      <c r="E317" s="37"/>
      <c r="F317" s="188" t="s">
        <v>773</v>
      </c>
      <c r="G317" s="37"/>
      <c r="H317" s="37"/>
      <c r="I317" s="189"/>
      <c r="J317" s="37"/>
      <c r="K317" s="37"/>
      <c r="L317" s="40"/>
      <c r="M317" s="190"/>
      <c r="N317" s="191"/>
      <c r="O317" s="65"/>
      <c r="P317" s="65"/>
      <c r="Q317" s="65"/>
      <c r="R317" s="65"/>
      <c r="S317" s="65"/>
      <c r="T317" s="66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T317" s="18" t="s">
        <v>163</v>
      </c>
      <c r="AU317" s="18" t="s">
        <v>83</v>
      </c>
    </row>
    <row r="318" spans="2:63" s="12" customFormat="1" ht="22.9" customHeight="1">
      <c r="B318" s="158"/>
      <c r="C318" s="159"/>
      <c r="D318" s="160" t="s">
        <v>72</v>
      </c>
      <c r="E318" s="172" t="s">
        <v>596</v>
      </c>
      <c r="F318" s="172" t="s">
        <v>597</v>
      </c>
      <c r="G318" s="159"/>
      <c r="H318" s="159"/>
      <c r="I318" s="162"/>
      <c r="J318" s="173">
        <f>BK318</f>
        <v>0</v>
      </c>
      <c r="K318" s="159"/>
      <c r="L318" s="164"/>
      <c r="M318" s="165"/>
      <c r="N318" s="166"/>
      <c r="O318" s="166"/>
      <c r="P318" s="167">
        <f>SUM(P319:P325)</f>
        <v>0</v>
      </c>
      <c r="Q318" s="166"/>
      <c r="R318" s="167">
        <f>SUM(R319:R325)</f>
        <v>0.0014116999999999999</v>
      </c>
      <c r="S318" s="166"/>
      <c r="T318" s="168">
        <f>SUM(T319:T325)</f>
        <v>0.0004</v>
      </c>
      <c r="AR318" s="169" t="s">
        <v>83</v>
      </c>
      <c r="AT318" s="170" t="s">
        <v>72</v>
      </c>
      <c r="AU318" s="170" t="s">
        <v>81</v>
      </c>
      <c r="AY318" s="169" t="s">
        <v>153</v>
      </c>
      <c r="BK318" s="171">
        <f>SUM(BK319:BK325)</f>
        <v>0</v>
      </c>
    </row>
    <row r="319" spans="1:65" s="2" customFormat="1" ht="16.5" customHeight="1">
      <c r="A319" s="35"/>
      <c r="B319" s="36"/>
      <c r="C319" s="174" t="s">
        <v>613</v>
      </c>
      <c r="D319" s="174" t="s">
        <v>156</v>
      </c>
      <c r="E319" s="175" t="s">
        <v>599</v>
      </c>
      <c r="F319" s="176" t="s">
        <v>600</v>
      </c>
      <c r="G319" s="177" t="s">
        <v>211</v>
      </c>
      <c r="H319" s="178">
        <v>1</v>
      </c>
      <c r="I319" s="179"/>
      <c r="J319" s="180">
        <f>ROUND(I319*H319,2)</f>
        <v>0</v>
      </c>
      <c r="K319" s="176" t="s">
        <v>206</v>
      </c>
      <c r="L319" s="40"/>
      <c r="M319" s="181" t="s">
        <v>19</v>
      </c>
      <c r="N319" s="182" t="s">
        <v>44</v>
      </c>
      <c r="O319" s="65"/>
      <c r="P319" s="183">
        <f>O319*H319</f>
        <v>0</v>
      </c>
      <c r="Q319" s="183">
        <v>0</v>
      </c>
      <c r="R319" s="183">
        <f>Q319*H319</f>
        <v>0</v>
      </c>
      <c r="S319" s="183">
        <v>0.0004</v>
      </c>
      <c r="T319" s="184">
        <f>S319*H319</f>
        <v>0.0004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185" t="s">
        <v>212</v>
      </c>
      <c r="AT319" s="185" t="s">
        <v>156</v>
      </c>
      <c r="AU319" s="185" t="s">
        <v>83</v>
      </c>
      <c r="AY319" s="18" t="s">
        <v>153</v>
      </c>
      <c r="BE319" s="186">
        <f>IF(N319="základní",J319,0)</f>
        <v>0</v>
      </c>
      <c r="BF319" s="186">
        <f>IF(N319="snížená",J319,0)</f>
        <v>0</v>
      </c>
      <c r="BG319" s="186">
        <f>IF(N319="zákl. přenesená",J319,0)</f>
        <v>0</v>
      </c>
      <c r="BH319" s="186">
        <f>IF(N319="sníž. přenesená",J319,0)</f>
        <v>0</v>
      </c>
      <c r="BI319" s="186">
        <f>IF(N319="nulová",J319,0)</f>
        <v>0</v>
      </c>
      <c r="BJ319" s="18" t="s">
        <v>81</v>
      </c>
      <c r="BK319" s="186">
        <f>ROUND(I319*H319,2)</f>
        <v>0</v>
      </c>
      <c r="BL319" s="18" t="s">
        <v>212</v>
      </c>
      <c r="BM319" s="185" t="s">
        <v>931</v>
      </c>
    </row>
    <row r="320" spans="1:65" s="2" customFormat="1" ht="37.9" customHeight="1">
      <c r="A320" s="35"/>
      <c r="B320" s="36"/>
      <c r="C320" s="174" t="s">
        <v>620</v>
      </c>
      <c r="D320" s="174" t="s">
        <v>156</v>
      </c>
      <c r="E320" s="175" t="s">
        <v>604</v>
      </c>
      <c r="F320" s="176" t="s">
        <v>605</v>
      </c>
      <c r="G320" s="177" t="s">
        <v>159</v>
      </c>
      <c r="H320" s="178">
        <v>0.09</v>
      </c>
      <c r="I320" s="179"/>
      <c r="J320" s="180">
        <f>ROUND(I320*H320,2)</f>
        <v>0</v>
      </c>
      <c r="K320" s="176" t="s">
        <v>160</v>
      </c>
      <c r="L320" s="40"/>
      <c r="M320" s="181" t="s">
        <v>19</v>
      </c>
      <c r="N320" s="182" t="s">
        <v>44</v>
      </c>
      <c r="O320" s="65"/>
      <c r="P320" s="183">
        <f>O320*H320</f>
        <v>0</v>
      </c>
      <c r="Q320" s="183">
        <v>0.00013</v>
      </c>
      <c r="R320" s="183">
        <f>Q320*H320</f>
        <v>1.1699999999999998E-05</v>
      </c>
      <c r="S320" s="183">
        <v>0</v>
      </c>
      <c r="T320" s="184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185" t="s">
        <v>212</v>
      </c>
      <c r="AT320" s="185" t="s">
        <v>156</v>
      </c>
      <c r="AU320" s="185" t="s">
        <v>83</v>
      </c>
      <c r="AY320" s="18" t="s">
        <v>153</v>
      </c>
      <c r="BE320" s="186">
        <f>IF(N320="základní",J320,0)</f>
        <v>0</v>
      </c>
      <c r="BF320" s="186">
        <f>IF(N320="snížená",J320,0)</f>
        <v>0</v>
      </c>
      <c r="BG320" s="186">
        <f>IF(N320="zákl. přenesená",J320,0)</f>
        <v>0</v>
      </c>
      <c r="BH320" s="186">
        <f>IF(N320="sníž. přenesená",J320,0)</f>
        <v>0</v>
      </c>
      <c r="BI320" s="186">
        <f>IF(N320="nulová",J320,0)</f>
        <v>0</v>
      </c>
      <c r="BJ320" s="18" t="s">
        <v>81</v>
      </c>
      <c r="BK320" s="186">
        <f>ROUND(I320*H320,2)</f>
        <v>0</v>
      </c>
      <c r="BL320" s="18" t="s">
        <v>212</v>
      </c>
      <c r="BM320" s="185" t="s">
        <v>932</v>
      </c>
    </row>
    <row r="321" spans="1:47" s="2" customFormat="1" ht="11.25">
      <c r="A321" s="35"/>
      <c r="B321" s="36"/>
      <c r="C321" s="37"/>
      <c r="D321" s="187" t="s">
        <v>163</v>
      </c>
      <c r="E321" s="37"/>
      <c r="F321" s="188" t="s">
        <v>607</v>
      </c>
      <c r="G321" s="37"/>
      <c r="H321" s="37"/>
      <c r="I321" s="189"/>
      <c r="J321" s="37"/>
      <c r="K321" s="37"/>
      <c r="L321" s="40"/>
      <c r="M321" s="190"/>
      <c r="N321" s="191"/>
      <c r="O321" s="65"/>
      <c r="P321" s="65"/>
      <c r="Q321" s="65"/>
      <c r="R321" s="65"/>
      <c r="S321" s="65"/>
      <c r="T321" s="66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T321" s="18" t="s">
        <v>163</v>
      </c>
      <c r="AU321" s="18" t="s">
        <v>83</v>
      </c>
    </row>
    <row r="322" spans="2:51" s="13" customFormat="1" ht="11.25">
      <c r="B322" s="192"/>
      <c r="C322" s="193"/>
      <c r="D322" s="194" t="s">
        <v>165</v>
      </c>
      <c r="E322" s="195" t="s">
        <v>19</v>
      </c>
      <c r="F322" s="196" t="s">
        <v>933</v>
      </c>
      <c r="G322" s="193"/>
      <c r="H322" s="197">
        <v>0.09</v>
      </c>
      <c r="I322" s="198"/>
      <c r="J322" s="193"/>
      <c r="K322" s="193"/>
      <c r="L322" s="199"/>
      <c r="M322" s="200"/>
      <c r="N322" s="201"/>
      <c r="O322" s="201"/>
      <c r="P322" s="201"/>
      <c r="Q322" s="201"/>
      <c r="R322" s="201"/>
      <c r="S322" s="201"/>
      <c r="T322" s="202"/>
      <c r="AT322" s="203" t="s">
        <v>165</v>
      </c>
      <c r="AU322" s="203" t="s">
        <v>83</v>
      </c>
      <c r="AV322" s="13" t="s">
        <v>83</v>
      </c>
      <c r="AW322" s="13" t="s">
        <v>34</v>
      </c>
      <c r="AX322" s="13" t="s">
        <v>81</v>
      </c>
      <c r="AY322" s="203" t="s">
        <v>153</v>
      </c>
    </row>
    <row r="323" spans="1:65" s="2" customFormat="1" ht="24.2" customHeight="1">
      <c r="A323" s="35"/>
      <c r="B323" s="36"/>
      <c r="C323" s="215" t="s">
        <v>625</v>
      </c>
      <c r="D323" s="215" t="s">
        <v>298</v>
      </c>
      <c r="E323" s="216" t="s">
        <v>610</v>
      </c>
      <c r="F323" s="217" t="s">
        <v>611</v>
      </c>
      <c r="G323" s="218" t="s">
        <v>211</v>
      </c>
      <c r="H323" s="219">
        <v>1</v>
      </c>
      <c r="I323" s="220"/>
      <c r="J323" s="221">
        <f>ROUND(I323*H323,2)</f>
        <v>0</v>
      </c>
      <c r="K323" s="217" t="s">
        <v>160</v>
      </c>
      <c r="L323" s="222"/>
      <c r="M323" s="223" t="s">
        <v>19</v>
      </c>
      <c r="N323" s="224" t="s">
        <v>44</v>
      </c>
      <c r="O323" s="65"/>
      <c r="P323" s="183">
        <f>O323*H323</f>
        <v>0</v>
      </c>
      <c r="Q323" s="183">
        <v>0.0014</v>
      </c>
      <c r="R323" s="183">
        <f>Q323*H323</f>
        <v>0.0014</v>
      </c>
      <c r="S323" s="183">
        <v>0</v>
      </c>
      <c r="T323" s="184">
        <f>S323*H323</f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185" t="s">
        <v>302</v>
      </c>
      <c r="AT323" s="185" t="s">
        <v>298</v>
      </c>
      <c r="AU323" s="185" t="s">
        <v>83</v>
      </c>
      <c r="AY323" s="18" t="s">
        <v>153</v>
      </c>
      <c r="BE323" s="186">
        <f>IF(N323="základní",J323,0)</f>
        <v>0</v>
      </c>
      <c r="BF323" s="186">
        <f>IF(N323="snížená",J323,0)</f>
        <v>0</v>
      </c>
      <c r="BG323" s="186">
        <f>IF(N323="zákl. přenesená",J323,0)</f>
        <v>0</v>
      </c>
      <c r="BH323" s="186">
        <f>IF(N323="sníž. přenesená",J323,0)</f>
        <v>0</v>
      </c>
      <c r="BI323" s="186">
        <f>IF(N323="nulová",J323,0)</f>
        <v>0</v>
      </c>
      <c r="BJ323" s="18" t="s">
        <v>81</v>
      </c>
      <c r="BK323" s="186">
        <f>ROUND(I323*H323,2)</f>
        <v>0</v>
      </c>
      <c r="BL323" s="18" t="s">
        <v>212</v>
      </c>
      <c r="BM323" s="185" t="s">
        <v>934</v>
      </c>
    </row>
    <row r="324" spans="1:65" s="2" customFormat="1" ht="49.15" customHeight="1">
      <c r="A324" s="35"/>
      <c r="B324" s="36"/>
      <c r="C324" s="174" t="s">
        <v>630</v>
      </c>
      <c r="D324" s="174" t="s">
        <v>156</v>
      </c>
      <c r="E324" s="175" t="s">
        <v>774</v>
      </c>
      <c r="F324" s="176" t="s">
        <v>775</v>
      </c>
      <c r="G324" s="177" t="s">
        <v>249</v>
      </c>
      <c r="H324" s="178">
        <v>0.001</v>
      </c>
      <c r="I324" s="179"/>
      <c r="J324" s="180">
        <f>ROUND(I324*H324,2)</f>
        <v>0</v>
      </c>
      <c r="K324" s="176" t="s">
        <v>160</v>
      </c>
      <c r="L324" s="40"/>
      <c r="M324" s="181" t="s">
        <v>19</v>
      </c>
      <c r="N324" s="182" t="s">
        <v>44</v>
      </c>
      <c r="O324" s="65"/>
      <c r="P324" s="183">
        <f>O324*H324</f>
        <v>0</v>
      </c>
      <c r="Q324" s="183">
        <v>0</v>
      </c>
      <c r="R324" s="183">
        <f>Q324*H324</f>
        <v>0</v>
      </c>
      <c r="S324" s="183">
        <v>0</v>
      </c>
      <c r="T324" s="184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185" t="s">
        <v>212</v>
      </c>
      <c r="AT324" s="185" t="s">
        <v>156</v>
      </c>
      <c r="AU324" s="185" t="s">
        <v>83</v>
      </c>
      <c r="AY324" s="18" t="s">
        <v>153</v>
      </c>
      <c r="BE324" s="186">
        <f>IF(N324="základní",J324,0)</f>
        <v>0</v>
      </c>
      <c r="BF324" s="186">
        <f>IF(N324="snížená",J324,0)</f>
        <v>0</v>
      </c>
      <c r="BG324" s="186">
        <f>IF(N324="zákl. přenesená",J324,0)</f>
        <v>0</v>
      </c>
      <c r="BH324" s="186">
        <f>IF(N324="sníž. přenesená",J324,0)</f>
        <v>0</v>
      </c>
      <c r="BI324" s="186">
        <f>IF(N324="nulová",J324,0)</f>
        <v>0</v>
      </c>
      <c r="BJ324" s="18" t="s">
        <v>81</v>
      </c>
      <c r="BK324" s="186">
        <f>ROUND(I324*H324,2)</f>
        <v>0</v>
      </c>
      <c r="BL324" s="18" t="s">
        <v>212</v>
      </c>
      <c r="BM324" s="185" t="s">
        <v>1017</v>
      </c>
    </row>
    <row r="325" spans="1:47" s="2" customFormat="1" ht="11.25">
      <c r="A325" s="35"/>
      <c r="B325" s="36"/>
      <c r="C325" s="37"/>
      <c r="D325" s="187" t="s">
        <v>163</v>
      </c>
      <c r="E325" s="37"/>
      <c r="F325" s="188" t="s">
        <v>777</v>
      </c>
      <c r="G325" s="37"/>
      <c r="H325" s="37"/>
      <c r="I325" s="189"/>
      <c r="J325" s="37"/>
      <c r="K325" s="37"/>
      <c r="L325" s="40"/>
      <c r="M325" s="190"/>
      <c r="N325" s="191"/>
      <c r="O325" s="65"/>
      <c r="P325" s="65"/>
      <c r="Q325" s="65"/>
      <c r="R325" s="65"/>
      <c r="S325" s="65"/>
      <c r="T325" s="66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T325" s="18" t="s">
        <v>163</v>
      </c>
      <c r="AU325" s="18" t="s">
        <v>83</v>
      </c>
    </row>
    <row r="326" spans="2:63" s="12" customFormat="1" ht="22.9" customHeight="1">
      <c r="B326" s="158"/>
      <c r="C326" s="159"/>
      <c r="D326" s="160" t="s">
        <v>72</v>
      </c>
      <c r="E326" s="172" t="s">
        <v>618</v>
      </c>
      <c r="F326" s="172" t="s">
        <v>619</v>
      </c>
      <c r="G326" s="159"/>
      <c r="H326" s="159"/>
      <c r="I326" s="162"/>
      <c r="J326" s="173">
        <f>BK326</f>
        <v>0</v>
      </c>
      <c r="K326" s="159"/>
      <c r="L326" s="164"/>
      <c r="M326" s="165"/>
      <c r="N326" s="166"/>
      <c r="O326" s="166"/>
      <c r="P326" s="167">
        <f>SUM(P327:P339)</f>
        <v>0</v>
      </c>
      <c r="Q326" s="166"/>
      <c r="R326" s="167">
        <f>SUM(R327:R339)</f>
        <v>0.1172751</v>
      </c>
      <c r="S326" s="166"/>
      <c r="T326" s="168">
        <f>SUM(T327:T339)</f>
        <v>0</v>
      </c>
      <c r="AR326" s="169" t="s">
        <v>83</v>
      </c>
      <c r="AT326" s="170" t="s">
        <v>72</v>
      </c>
      <c r="AU326" s="170" t="s">
        <v>81</v>
      </c>
      <c r="AY326" s="169" t="s">
        <v>153</v>
      </c>
      <c r="BK326" s="171">
        <f>SUM(BK327:BK339)</f>
        <v>0</v>
      </c>
    </row>
    <row r="327" spans="1:65" s="2" customFormat="1" ht="24.2" customHeight="1">
      <c r="A327" s="35"/>
      <c r="B327" s="36"/>
      <c r="C327" s="174" t="s">
        <v>635</v>
      </c>
      <c r="D327" s="174" t="s">
        <v>156</v>
      </c>
      <c r="E327" s="175" t="s">
        <v>621</v>
      </c>
      <c r="F327" s="176" t="s">
        <v>622</v>
      </c>
      <c r="G327" s="177" t="s">
        <v>159</v>
      </c>
      <c r="H327" s="178">
        <v>3.377</v>
      </c>
      <c r="I327" s="179"/>
      <c r="J327" s="180">
        <f>ROUND(I327*H327,2)</f>
        <v>0</v>
      </c>
      <c r="K327" s="176" t="s">
        <v>160</v>
      </c>
      <c r="L327" s="40"/>
      <c r="M327" s="181" t="s">
        <v>19</v>
      </c>
      <c r="N327" s="182" t="s">
        <v>44</v>
      </c>
      <c r="O327" s="65"/>
      <c r="P327" s="183">
        <f>O327*H327</f>
        <v>0</v>
      </c>
      <c r="Q327" s="183">
        <v>0</v>
      </c>
      <c r="R327" s="183">
        <f>Q327*H327</f>
        <v>0</v>
      </c>
      <c r="S327" s="183">
        <v>0</v>
      </c>
      <c r="T327" s="184">
        <f>S327*H327</f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185" t="s">
        <v>212</v>
      </c>
      <c r="AT327" s="185" t="s">
        <v>156</v>
      </c>
      <c r="AU327" s="185" t="s">
        <v>83</v>
      </c>
      <c r="AY327" s="18" t="s">
        <v>153</v>
      </c>
      <c r="BE327" s="186">
        <f>IF(N327="základní",J327,0)</f>
        <v>0</v>
      </c>
      <c r="BF327" s="186">
        <f>IF(N327="snížená",J327,0)</f>
        <v>0</v>
      </c>
      <c r="BG327" s="186">
        <f>IF(N327="zákl. přenesená",J327,0)</f>
        <v>0</v>
      </c>
      <c r="BH327" s="186">
        <f>IF(N327="sníž. přenesená",J327,0)</f>
        <v>0</v>
      </c>
      <c r="BI327" s="186">
        <f>IF(N327="nulová",J327,0)</f>
        <v>0</v>
      </c>
      <c r="BJ327" s="18" t="s">
        <v>81</v>
      </c>
      <c r="BK327" s="186">
        <f>ROUND(I327*H327,2)</f>
        <v>0</v>
      </c>
      <c r="BL327" s="18" t="s">
        <v>212</v>
      </c>
      <c r="BM327" s="185" t="s">
        <v>936</v>
      </c>
    </row>
    <row r="328" spans="1:47" s="2" customFormat="1" ht="11.25">
      <c r="A328" s="35"/>
      <c r="B328" s="36"/>
      <c r="C328" s="37"/>
      <c r="D328" s="187" t="s">
        <v>163</v>
      </c>
      <c r="E328" s="37"/>
      <c r="F328" s="188" t="s">
        <v>624</v>
      </c>
      <c r="G328" s="37"/>
      <c r="H328" s="37"/>
      <c r="I328" s="189"/>
      <c r="J328" s="37"/>
      <c r="K328" s="37"/>
      <c r="L328" s="40"/>
      <c r="M328" s="190"/>
      <c r="N328" s="191"/>
      <c r="O328" s="65"/>
      <c r="P328" s="65"/>
      <c r="Q328" s="65"/>
      <c r="R328" s="65"/>
      <c r="S328" s="65"/>
      <c r="T328" s="66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T328" s="18" t="s">
        <v>163</v>
      </c>
      <c r="AU328" s="18" t="s">
        <v>83</v>
      </c>
    </row>
    <row r="329" spans="2:51" s="13" customFormat="1" ht="11.25">
      <c r="B329" s="192"/>
      <c r="C329" s="193"/>
      <c r="D329" s="194" t="s">
        <v>165</v>
      </c>
      <c r="E329" s="195" t="s">
        <v>19</v>
      </c>
      <c r="F329" s="196" t="s">
        <v>810</v>
      </c>
      <c r="G329" s="193"/>
      <c r="H329" s="197">
        <v>1.164</v>
      </c>
      <c r="I329" s="198"/>
      <c r="J329" s="193"/>
      <c r="K329" s="193"/>
      <c r="L329" s="199"/>
      <c r="M329" s="200"/>
      <c r="N329" s="201"/>
      <c r="O329" s="201"/>
      <c r="P329" s="201"/>
      <c r="Q329" s="201"/>
      <c r="R329" s="201"/>
      <c r="S329" s="201"/>
      <c r="T329" s="202"/>
      <c r="AT329" s="203" t="s">
        <v>165</v>
      </c>
      <c r="AU329" s="203" t="s">
        <v>83</v>
      </c>
      <c r="AV329" s="13" t="s">
        <v>83</v>
      </c>
      <c r="AW329" s="13" t="s">
        <v>34</v>
      </c>
      <c r="AX329" s="13" t="s">
        <v>73</v>
      </c>
      <c r="AY329" s="203" t="s">
        <v>153</v>
      </c>
    </row>
    <row r="330" spans="2:51" s="13" customFormat="1" ht="11.25">
      <c r="B330" s="192"/>
      <c r="C330" s="193"/>
      <c r="D330" s="194" t="s">
        <v>165</v>
      </c>
      <c r="E330" s="195" t="s">
        <v>19</v>
      </c>
      <c r="F330" s="196" t="s">
        <v>811</v>
      </c>
      <c r="G330" s="193"/>
      <c r="H330" s="197">
        <v>1.278</v>
      </c>
      <c r="I330" s="198"/>
      <c r="J330" s="193"/>
      <c r="K330" s="193"/>
      <c r="L330" s="199"/>
      <c r="M330" s="200"/>
      <c r="N330" s="201"/>
      <c r="O330" s="201"/>
      <c r="P330" s="201"/>
      <c r="Q330" s="201"/>
      <c r="R330" s="201"/>
      <c r="S330" s="201"/>
      <c r="T330" s="202"/>
      <c r="AT330" s="203" t="s">
        <v>165</v>
      </c>
      <c r="AU330" s="203" t="s">
        <v>83</v>
      </c>
      <c r="AV330" s="13" t="s">
        <v>83</v>
      </c>
      <c r="AW330" s="13" t="s">
        <v>34</v>
      </c>
      <c r="AX330" s="13" t="s">
        <v>73</v>
      </c>
      <c r="AY330" s="203" t="s">
        <v>153</v>
      </c>
    </row>
    <row r="331" spans="2:51" s="13" customFormat="1" ht="11.25">
      <c r="B331" s="192"/>
      <c r="C331" s="193"/>
      <c r="D331" s="194" t="s">
        <v>165</v>
      </c>
      <c r="E331" s="195" t="s">
        <v>19</v>
      </c>
      <c r="F331" s="196" t="s">
        <v>812</v>
      </c>
      <c r="G331" s="193"/>
      <c r="H331" s="197">
        <v>0.935</v>
      </c>
      <c r="I331" s="198"/>
      <c r="J331" s="193"/>
      <c r="K331" s="193"/>
      <c r="L331" s="199"/>
      <c r="M331" s="200"/>
      <c r="N331" s="201"/>
      <c r="O331" s="201"/>
      <c r="P331" s="201"/>
      <c r="Q331" s="201"/>
      <c r="R331" s="201"/>
      <c r="S331" s="201"/>
      <c r="T331" s="202"/>
      <c r="AT331" s="203" t="s">
        <v>165</v>
      </c>
      <c r="AU331" s="203" t="s">
        <v>83</v>
      </c>
      <c r="AV331" s="13" t="s">
        <v>83</v>
      </c>
      <c r="AW331" s="13" t="s">
        <v>34</v>
      </c>
      <c r="AX331" s="13" t="s">
        <v>73</v>
      </c>
      <c r="AY331" s="203" t="s">
        <v>153</v>
      </c>
    </row>
    <row r="332" spans="2:51" s="14" customFormat="1" ht="11.25">
      <c r="B332" s="204"/>
      <c r="C332" s="205"/>
      <c r="D332" s="194" t="s">
        <v>165</v>
      </c>
      <c r="E332" s="206" t="s">
        <v>19</v>
      </c>
      <c r="F332" s="207" t="s">
        <v>184</v>
      </c>
      <c r="G332" s="205"/>
      <c r="H332" s="208">
        <v>3.3770000000000002</v>
      </c>
      <c r="I332" s="209"/>
      <c r="J332" s="205"/>
      <c r="K332" s="205"/>
      <c r="L332" s="210"/>
      <c r="M332" s="211"/>
      <c r="N332" s="212"/>
      <c r="O332" s="212"/>
      <c r="P332" s="212"/>
      <c r="Q332" s="212"/>
      <c r="R332" s="212"/>
      <c r="S332" s="212"/>
      <c r="T332" s="213"/>
      <c r="AT332" s="214" t="s">
        <v>165</v>
      </c>
      <c r="AU332" s="214" t="s">
        <v>83</v>
      </c>
      <c r="AV332" s="14" t="s">
        <v>161</v>
      </c>
      <c r="AW332" s="14" t="s">
        <v>34</v>
      </c>
      <c r="AX332" s="14" t="s">
        <v>81</v>
      </c>
      <c r="AY332" s="214" t="s">
        <v>153</v>
      </c>
    </row>
    <row r="333" spans="1:65" s="2" customFormat="1" ht="16.5" customHeight="1">
      <c r="A333" s="35"/>
      <c r="B333" s="36"/>
      <c r="C333" s="174" t="s">
        <v>639</v>
      </c>
      <c r="D333" s="174" t="s">
        <v>156</v>
      </c>
      <c r="E333" s="175" t="s">
        <v>626</v>
      </c>
      <c r="F333" s="176" t="s">
        <v>627</v>
      </c>
      <c r="G333" s="177" t="s">
        <v>159</v>
      </c>
      <c r="H333" s="178">
        <v>3.377</v>
      </c>
      <c r="I333" s="179"/>
      <c r="J333" s="180">
        <f>ROUND(I333*H333,2)</f>
        <v>0</v>
      </c>
      <c r="K333" s="176" t="s">
        <v>160</v>
      </c>
      <c r="L333" s="40"/>
      <c r="M333" s="181" t="s">
        <v>19</v>
      </c>
      <c r="N333" s="182" t="s">
        <v>44</v>
      </c>
      <c r="O333" s="65"/>
      <c r="P333" s="183">
        <f>O333*H333</f>
        <v>0</v>
      </c>
      <c r="Q333" s="183">
        <v>0.0003</v>
      </c>
      <c r="R333" s="183">
        <f>Q333*H333</f>
        <v>0.0010130999999999999</v>
      </c>
      <c r="S333" s="183">
        <v>0</v>
      </c>
      <c r="T333" s="184">
        <f>S333*H333</f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185" t="s">
        <v>212</v>
      </c>
      <c r="AT333" s="185" t="s">
        <v>156</v>
      </c>
      <c r="AU333" s="185" t="s">
        <v>83</v>
      </c>
      <c r="AY333" s="18" t="s">
        <v>153</v>
      </c>
      <c r="BE333" s="186">
        <f>IF(N333="základní",J333,0)</f>
        <v>0</v>
      </c>
      <c r="BF333" s="186">
        <f>IF(N333="snížená",J333,0)</f>
        <v>0</v>
      </c>
      <c r="BG333" s="186">
        <f>IF(N333="zákl. přenesená",J333,0)</f>
        <v>0</v>
      </c>
      <c r="BH333" s="186">
        <f>IF(N333="sníž. přenesená",J333,0)</f>
        <v>0</v>
      </c>
      <c r="BI333" s="186">
        <f>IF(N333="nulová",J333,0)</f>
        <v>0</v>
      </c>
      <c r="BJ333" s="18" t="s">
        <v>81</v>
      </c>
      <c r="BK333" s="186">
        <f>ROUND(I333*H333,2)</f>
        <v>0</v>
      </c>
      <c r="BL333" s="18" t="s">
        <v>212</v>
      </c>
      <c r="BM333" s="185" t="s">
        <v>937</v>
      </c>
    </row>
    <row r="334" spans="1:47" s="2" customFormat="1" ht="11.25">
      <c r="A334" s="35"/>
      <c r="B334" s="36"/>
      <c r="C334" s="37"/>
      <c r="D334" s="187" t="s">
        <v>163</v>
      </c>
      <c r="E334" s="37"/>
      <c r="F334" s="188" t="s">
        <v>629</v>
      </c>
      <c r="G334" s="37"/>
      <c r="H334" s="37"/>
      <c r="I334" s="189"/>
      <c r="J334" s="37"/>
      <c r="K334" s="37"/>
      <c r="L334" s="40"/>
      <c r="M334" s="190"/>
      <c r="N334" s="191"/>
      <c r="O334" s="65"/>
      <c r="P334" s="65"/>
      <c r="Q334" s="65"/>
      <c r="R334" s="65"/>
      <c r="S334" s="65"/>
      <c r="T334" s="66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T334" s="18" t="s">
        <v>163</v>
      </c>
      <c r="AU334" s="18" t="s">
        <v>83</v>
      </c>
    </row>
    <row r="335" spans="1:65" s="2" customFormat="1" ht="37.9" customHeight="1">
      <c r="A335" s="35"/>
      <c r="B335" s="36"/>
      <c r="C335" s="174" t="s">
        <v>646</v>
      </c>
      <c r="D335" s="174" t="s">
        <v>156</v>
      </c>
      <c r="E335" s="175" t="s">
        <v>631</v>
      </c>
      <c r="F335" s="176" t="s">
        <v>632</v>
      </c>
      <c r="G335" s="177" t="s">
        <v>159</v>
      </c>
      <c r="H335" s="178">
        <v>3.377</v>
      </c>
      <c r="I335" s="179"/>
      <c r="J335" s="180">
        <f>ROUND(I335*H335,2)</f>
        <v>0</v>
      </c>
      <c r="K335" s="176" t="s">
        <v>160</v>
      </c>
      <c r="L335" s="40"/>
      <c r="M335" s="181" t="s">
        <v>19</v>
      </c>
      <c r="N335" s="182" t="s">
        <v>44</v>
      </c>
      <c r="O335" s="65"/>
      <c r="P335" s="183">
        <f>O335*H335</f>
        <v>0</v>
      </c>
      <c r="Q335" s="183">
        <v>0.006</v>
      </c>
      <c r="R335" s="183">
        <f>Q335*H335</f>
        <v>0.020262</v>
      </c>
      <c r="S335" s="183">
        <v>0</v>
      </c>
      <c r="T335" s="184">
        <f>S335*H335</f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185" t="s">
        <v>212</v>
      </c>
      <c r="AT335" s="185" t="s">
        <v>156</v>
      </c>
      <c r="AU335" s="185" t="s">
        <v>83</v>
      </c>
      <c r="AY335" s="18" t="s">
        <v>153</v>
      </c>
      <c r="BE335" s="186">
        <f>IF(N335="základní",J335,0)</f>
        <v>0</v>
      </c>
      <c r="BF335" s="186">
        <f>IF(N335="snížená",J335,0)</f>
        <v>0</v>
      </c>
      <c r="BG335" s="186">
        <f>IF(N335="zákl. přenesená",J335,0)</f>
        <v>0</v>
      </c>
      <c r="BH335" s="186">
        <f>IF(N335="sníž. přenesená",J335,0)</f>
        <v>0</v>
      </c>
      <c r="BI335" s="186">
        <f>IF(N335="nulová",J335,0)</f>
        <v>0</v>
      </c>
      <c r="BJ335" s="18" t="s">
        <v>81</v>
      </c>
      <c r="BK335" s="186">
        <f>ROUND(I335*H335,2)</f>
        <v>0</v>
      </c>
      <c r="BL335" s="18" t="s">
        <v>212</v>
      </c>
      <c r="BM335" s="185" t="s">
        <v>938</v>
      </c>
    </row>
    <row r="336" spans="1:47" s="2" customFormat="1" ht="11.25">
      <c r="A336" s="35"/>
      <c r="B336" s="36"/>
      <c r="C336" s="37"/>
      <c r="D336" s="187" t="s">
        <v>163</v>
      </c>
      <c r="E336" s="37"/>
      <c r="F336" s="188" t="s">
        <v>634</v>
      </c>
      <c r="G336" s="37"/>
      <c r="H336" s="37"/>
      <c r="I336" s="189"/>
      <c r="J336" s="37"/>
      <c r="K336" s="37"/>
      <c r="L336" s="40"/>
      <c r="M336" s="190"/>
      <c r="N336" s="191"/>
      <c r="O336" s="65"/>
      <c r="P336" s="65"/>
      <c r="Q336" s="65"/>
      <c r="R336" s="65"/>
      <c r="S336" s="65"/>
      <c r="T336" s="66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T336" s="18" t="s">
        <v>163</v>
      </c>
      <c r="AU336" s="18" t="s">
        <v>83</v>
      </c>
    </row>
    <row r="337" spans="1:65" s="2" customFormat="1" ht="24.2" customHeight="1">
      <c r="A337" s="35"/>
      <c r="B337" s="36"/>
      <c r="C337" s="215" t="s">
        <v>652</v>
      </c>
      <c r="D337" s="215" t="s">
        <v>298</v>
      </c>
      <c r="E337" s="216" t="s">
        <v>636</v>
      </c>
      <c r="F337" s="217" t="s">
        <v>637</v>
      </c>
      <c r="G337" s="218" t="s">
        <v>159</v>
      </c>
      <c r="H337" s="219">
        <v>5</v>
      </c>
      <c r="I337" s="220"/>
      <c r="J337" s="221">
        <f>ROUND(I337*H337,2)</f>
        <v>0</v>
      </c>
      <c r="K337" s="217" t="s">
        <v>206</v>
      </c>
      <c r="L337" s="222"/>
      <c r="M337" s="223" t="s">
        <v>19</v>
      </c>
      <c r="N337" s="224" t="s">
        <v>44</v>
      </c>
      <c r="O337" s="65"/>
      <c r="P337" s="183">
        <f>O337*H337</f>
        <v>0</v>
      </c>
      <c r="Q337" s="183">
        <v>0.0192</v>
      </c>
      <c r="R337" s="183">
        <f>Q337*H337</f>
        <v>0.09599999999999999</v>
      </c>
      <c r="S337" s="183">
        <v>0</v>
      </c>
      <c r="T337" s="184">
        <f>S337*H337</f>
        <v>0</v>
      </c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R337" s="185" t="s">
        <v>302</v>
      </c>
      <c r="AT337" s="185" t="s">
        <v>298</v>
      </c>
      <c r="AU337" s="185" t="s">
        <v>83</v>
      </c>
      <c r="AY337" s="18" t="s">
        <v>153</v>
      </c>
      <c r="BE337" s="186">
        <f>IF(N337="základní",J337,0)</f>
        <v>0</v>
      </c>
      <c r="BF337" s="186">
        <f>IF(N337="snížená",J337,0)</f>
        <v>0</v>
      </c>
      <c r="BG337" s="186">
        <f>IF(N337="zákl. přenesená",J337,0)</f>
        <v>0</v>
      </c>
      <c r="BH337" s="186">
        <f>IF(N337="sníž. přenesená",J337,0)</f>
        <v>0</v>
      </c>
      <c r="BI337" s="186">
        <f>IF(N337="nulová",J337,0)</f>
        <v>0</v>
      </c>
      <c r="BJ337" s="18" t="s">
        <v>81</v>
      </c>
      <c r="BK337" s="186">
        <f>ROUND(I337*H337,2)</f>
        <v>0</v>
      </c>
      <c r="BL337" s="18" t="s">
        <v>212</v>
      </c>
      <c r="BM337" s="185" t="s">
        <v>939</v>
      </c>
    </row>
    <row r="338" spans="1:65" s="2" customFormat="1" ht="49.15" customHeight="1">
      <c r="A338" s="35"/>
      <c r="B338" s="36"/>
      <c r="C338" s="174" t="s">
        <v>656</v>
      </c>
      <c r="D338" s="174" t="s">
        <v>156</v>
      </c>
      <c r="E338" s="175" t="s">
        <v>778</v>
      </c>
      <c r="F338" s="176" t="s">
        <v>779</v>
      </c>
      <c r="G338" s="177" t="s">
        <v>249</v>
      </c>
      <c r="H338" s="178">
        <v>0.117</v>
      </c>
      <c r="I338" s="179"/>
      <c r="J338" s="180">
        <f>ROUND(I338*H338,2)</f>
        <v>0</v>
      </c>
      <c r="K338" s="176" t="s">
        <v>160</v>
      </c>
      <c r="L338" s="40"/>
      <c r="M338" s="181" t="s">
        <v>19</v>
      </c>
      <c r="N338" s="182" t="s">
        <v>44</v>
      </c>
      <c r="O338" s="65"/>
      <c r="P338" s="183">
        <f>O338*H338</f>
        <v>0</v>
      </c>
      <c r="Q338" s="183">
        <v>0</v>
      </c>
      <c r="R338" s="183">
        <f>Q338*H338</f>
        <v>0</v>
      </c>
      <c r="S338" s="183">
        <v>0</v>
      </c>
      <c r="T338" s="184">
        <f>S338*H338</f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185" t="s">
        <v>212</v>
      </c>
      <c r="AT338" s="185" t="s">
        <v>156</v>
      </c>
      <c r="AU338" s="185" t="s">
        <v>83</v>
      </c>
      <c r="AY338" s="18" t="s">
        <v>153</v>
      </c>
      <c r="BE338" s="186">
        <f>IF(N338="základní",J338,0)</f>
        <v>0</v>
      </c>
      <c r="BF338" s="186">
        <f>IF(N338="snížená",J338,0)</f>
        <v>0</v>
      </c>
      <c r="BG338" s="186">
        <f>IF(N338="zákl. přenesená",J338,0)</f>
        <v>0</v>
      </c>
      <c r="BH338" s="186">
        <f>IF(N338="sníž. přenesená",J338,0)</f>
        <v>0</v>
      </c>
      <c r="BI338" s="186">
        <f>IF(N338="nulová",J338,0)</f>
        <v>0</v>
      </c>
      <c r="BJ338" s="18" t="s">
        <v>81</v>
      </c>
      <c r="BK338" s="186">
        <f>ROUND(I338*H338,2)</f>
        <v>0</v>
      </c>
      <c r="BL338" s="18" t="s">
        <v>212</v>
      </c>
      <c r="BM338" s="185" t="s">
        <v>1018</v>
      </c>
    </row>
    <row r="339" spans="1:47" s="2" customFormat="1" ht="11.25">
      <c r="A339" s="35"/>
      <c r="B339" s="36"/>
      <c r="C339" s="37"/>
      <c r="D339" s="187" t="s">
        <v>163</v>
      </c>
      <c r="E339" s="37"/>
      <c r="F339" s="188" t="s">
        <v>781</v>
      </c>
      <c r="G339" s="37"/>
      <c r="H339" s="37"/>
      <c r="I339" s="189"/>
      <c r="J339" s="37"/>
      <c r="K339" s="37"/>
      <c r="L339" s="40"/>
      <c r="M339" s="190"/>
      <c r="N339" s="191"/>
      <c r="O339" s="65"/>
      <c r="P339" s="65"/>
      <c r="Q339" s="65"/>
      <c r="R339" s="65"/>
      <c r="S339" s="65"/>
      <c r="T339" s="66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T339" s="18" t="s">
        <v>163</v>
      </c>
      <c r="AU339" s="18" t="s">
        <v>83</v>
      </c>
    </row>
    <row r="340" spans="2:63" s="12" customFormat="1" ht="22.9" customHeight="1">
      <c r="B340" s="158"/>
      <c r="C340" s="159"/>
      <c r="D340" s="160" t="s">
        <v>72</v>
      </c>
      <c r="E340" s="172" t="s">
        <v>644</v>
      </c>
      <c r="F340" s="172" t="s">
        <v>645</v>
      </c>
      <c r="G340" s="159"/>
      <c r="H340" s="159"/>
      <c r="I340" s="162"/>
      <c r="J340" s="173">
        <f>BK340</f>
        <v>0</v>
      </c>
      <c r="K340" s="159"/>
      <c r="L340" s="164"/>
      <c r="M340" s="165"/>
      <c r="N340" s="166"/>
      <c r="O340" s="166"/>
      <c r="P340" s="167">
        <f>SUM(P341:P346)</f>
        <v>0</v>
      </c>
      <c r="Q340" s="166"/>
      <c r="R340" s="167">
        <f>SUM(R341:R346)</f>
        <v>0.000504</v>
      </c>
      <c r="S340" s="166"/>
      <c r="T340" s="168">
        <f>SUM(T341:T346)</f>
        <v>0</v>
      </c>
      <c r="AR340" s="169" t="s">
        <v>83</v>
      </c>
      <c r="AT340" s="170" t="s">
        <v>72</v>
      </c>
      <c r="AU340" s="170" t="s">
        <v>81</v>
      </c>
      <c r="AY340" s="169" t="s">
        <v>153</v>
      </c>
      <c r="BK340" s="171">
        <f>SUM(BK341:BK346)</f>
        <v>0</v>
      </c>
    </row>
    <row r="341" spans="1:65" s="2" customFormat="1" ht="21.75" customHeight="1">
      <c r="A341" s="35"/>
      <c r="B341" s="36"/>
      <c r="C341" s="174" t="s">
        <v>663</v>
      </c>
      <c r="D341" s="174" t="s">
        <v>156</v>
      </c>
      <c r="E341" s="175" t="s">
        <v>647</v>
      </c>
      <c r="F341" s="176" t="s">
        <v>648</v>
      </c>
      <c r="G341" s="177" t="s">
        <v>205</v>
      </c>
      <c r="H341" s="178">
        <v>1.2</v>
      </c>
      <c r="I341" s="179"/>
      <c r="J341" s="180">
        <f>ROUND(I341*H341,2)</f>
        <v>0</v>
      </c>
      <c r="K341" s="176" t="s">
        <v>160</v>
      </c>
      <c r="L341" s="40"/>
      <c r="M341" s="181" t="s">
        <v>19</v>
      </c>
      <c r="N341" s="182" t="s">
        <v>44</v>
      </c>
      <c r="O341" s="65"/>
      <c r="P341" s="183">
        <f>O341*H341</f>
        <v>0</v>
      </c>
      <c r="Q341" s="183">
        <v>4E-05</v>
      </c>
      <c r="R341" s="183">
        <f>Q341*H341</f>
        <v>4.8E-05</v>
      </c>
      <c r="S341" s="183">
        <v>0</v>
      </c>
      <c r="T341" s="184">
        <f>S341*H341</f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185" t="s">
        <v>212</v>
      </c>
      <c r="AT341" s="185" t="s">
        <v>156</v>
      </c>
      <c r="AU341" s="185" t="s">
        <v>83</v>
      </c>
      <c r="AY341" s="18" t="s">
        <v>153</v>
      </c>
      <c r="BE341" s="186">
        <f>IF(N341="základní",J341,0)</f>
        <v>0</v>
      </c>
      <c r="BF341" s="186">
        <f>IF(N341="snížená",J341,0)</f>
        <v>0</v>
      </c>
      <c r="BG341" s="186">
        <f>IF(N341="zákl. přenesená",J341,0)</f>
        <v>0</v>
      </c>
      <c r="BH341" s="186">
        <f>IF(N341="sníž. přenesená",J341,0)</f>
        <v>0</v>
      </c>
      <c r="BI341" s="186">
        <f>IF(N341="nulová",J341,0)</f>
        <v>0</v>
      </c>
      <c r="BJ341" s="18" t="s">
        <v>81</v>
      </c>
      <c r="BK341" s="186">
        <f>ROUND(I341*H341,2)</f>
        <v>0</v>
      </c>
      <c r="BL341" s="18" t="s">
        <v>212</v>
      </c>
      <c r="BM341" s="185" t="s">
        <v>941</v>
      </c>
    </row>
    <row r="342" spans="1:47" s="2" customFormat="1" ht="11.25">
      <c r="A342" s="35"/>
      <c r="B342" s="36"/>
      <c r="C342" s="37"/>
      <c r="D342" s="187" t="s">
        <v>163</v>
      </c>
      <c r="E342" s="37"/>
      <c r="F342" s="188" t="s">
        <v>650</v>
      </c>
      <c r="G342" s="37"/>
      <c r="H342" s="37"/>
      <c r="I342" s="189"/>
      <c r="J342" s="37"/>
      <c r="K342" s="37"/>
      <c r="L342" s="40"/>
      <c r="M342" s="190"/>
      <c r="N342" s="191"/>
      <c r="O342" s="65"/>
      <c r="P342" s="65"/>
      <c r="Q342" s="65"/>
      <c r="R342" s="65"/>
      <c r="S342" s="65"/>
      <c r="T342" s="66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T342" s="18" t="s">
        <v>163</v>
      </c>
      <c r="AU342" s="18" t="s">
        <v>83</v>
      </c>
    </row>
    <row r="343" spans="2:51" s="13" customFormat="1" ht="11.25">
      <c r="B343" s="192"/>
      <c r="C343" s="193"/>
      <c r="D343" s="194" t="s">
        <v>165</v>
      </c>
      <c r="E343" s="195" t="s">
        <v>19</v>
      </c>
      <c r="F343" s="196" t="s">
        <v>651</v>
      </c>
      <c r="G343" s="193"/>
      <c r="H343" s="197">
        <v>1.2</v>
      </c>
      <c r="I343" s="198"/>
      <c r="J343" s="193"/>
      <c r="K343" s="193"/>
      <c r="L343" s="199"/>
      <c r="M343" s="200"/>
      <c r="N343" s="201"/>
      <c r="O343" s="201"/>
      <c r="P343" s="201"/>
      <c r="Q343" s="201"/>
      <c r="R343" s="201"/>
      <c r="S343" s="201"/>
      <c r="T343" s="202"/>
      <c r="AT343" s="203" t="s">
        <v>165</v>
      </c>
      <c r="AU343" s="203" t="s">
        <v>83</v>
      </c>
      <c r="AV343" s="13" t="s">
        <v>83</v>
      </c>
      <c r="AW343" s="13" t="s">
        <v>34</v>
      </c>
      <c r="AX343" s="13" t="s">
        <v>81</v>
      </c>
      <c r="AY343" s="203" t="s">
        <v>153</v>
      </c>
    </row>
    <row r="344" spans="1:65" s="2" customFormat="1" ht="24.2" customHeight="1">
      <c r="A344" s="35"/>
      <c r="B344" s="36"/>
      <c r="C344" s="215" t="s">
        <v>668</v>
      </c>
      <c r="D344" s="215" t="s">
        <v>298</v>
      </c>
      <c r="E344" s="216" t="s">
        <v>653</v>
      </c>
      <c r="F344" s="217" t="s">
        <v>654</v>
      </c>
      <c r="G344" s="218" t="s">
        <v>205</v>
      </c>
      <c r="H344" s="219">
        <v>1.2</v>
      </c>
      <c r="I344" s="220"/>
      <c r="J344" s="221">
        <f>ROUND(I344*H344,2)</f>
        <v>0</v>
      </c>
      <c r="K344" s="217" t="s">
        <v>160</v>
      </c>
      <c r="L344" s="222"/>
      <c r="M344" s="223" t="s">
        <v>19</v>
      </c>
      <c r="N344" s="224" t="s">
        <v>44</v>
      </c>
      <c r="O344" s="65"/>
      <c r="P344" s="183">
        <f>O344*H344</f>
        <v>0</v>
      </c>
      <c r="Q344" s="183">
        <v>0.00038</v>
      </c>
      <c r="R344" s="183">
        <f>Q344*H344</f>
        <v>0.000456</v>
      </c>
      <c r="S344" s="183">
        <v>0</v>
      </c>
      <c r="T344" s="184">
        <f>S344*H344</f>
        <v>0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185" t="s">
        <v>302</v>
      </c>
      <c r="AT344" s="185" t="s">
        <v>298</v>
      </c>
      <c r="AU344" s="185" t="s">
        <v>83</v>
      </c>
      <c r="AY344" s="18" t="s">
        <v>153</v>
      </c>
      <c r="BE344" s="186">
        <f>IF(N344="základní",J344,0)</f>
        <v>0</v>
      </c>
      <c r="BF344" s="186">
        <f>IF(N344="snížená",J344,0)</f>
        <v>0</v>
      </c>
      <c r="BG344" s="186">
        <f>IF(N344="zákl. přenesená",J344,0)</f>
        <v>0</v>
      </c>
      <c r="BH344" s="186">
        <f>IF(N344="sníž. přenesená",J344,0)</f>
        <v>0</v>
      </c>
      <c r="BI344" s="186">
        <f>IF(N344="nulová",J344,0)</f>
        <v>0</v>
      </c>
      <c r="BJ344" s="18" t="s">
        <v>81</v>
      </c>
      <c r="BK344" s="186">
        <f>ROUND(I344*H344,2)</f>
        <v>0</v>
      </c>
      <c r="BL344" s="18" t="s">
        <v>212</v>
      </c>
      <c r="BM344" s="185" t="s">
        <v>942</v>
      </c>
    </row>
    <row r="345" spans="1:65" s="2" customFormat="1" ht="49.15" customHeight="1">
      <c r="A345" s="35"/>
      <c r="B345" s="36"/>
      <c r="C345" s="174" t="s">
        <v>673</v>
      </c>
      <c r="D345" s="174" t="s">
        <v>156</v>
      </c>
      <c r="E345" s="175" t="s">
        <v>782</v>
      </c>
      <c r="F345" s="176" t="s">
        <v>783</v>
      </c>
      <c r="G345" s="177" t="s">
        <v>249</v>
      </c>
      <c r="H345" s="178">
        <v>0.001</v>
      </c>
      <c r="I345" s="179"/>
      <c r="J345" s="180">
        <f>ROUND(I345*H345,2)</f>
        <v>0</v>
      </c>
      <c r="K345" s="176" t="s">
        <v>160</v>
      </c>
      <c r="L345" s="40"/>
      <c r="M345" s="181" t="s">
        <v>19</v>
      </c>
      <c r="N345" s="182" t="s">
        <v>44</v>
      </c>
      <c r="O345" s="65"/>
      <c r="P345" s="183">
        <f>O345*H345</f>
        <v>0</v>
      </c>
      <c r="Q345" s="183">
        <v>0</v>
      </c>
      <c r="R345" s="183">
        <f>Q345*H345</f>
        <v>0</v>
      </c>
      <c r="S345" s="183">
        <v>0</v>
      </c>
      <c r="T345" s="184">
        <f>S345*H345</f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185" t="s">
        <v>212</v>
      </c>
      <c r="AT345" s="185" t="s">
        <v>156</v>
      </c>
      <c r="AU345" s="185" t="s">
        <v>83</v>
      </c>
      <c r="AY345" s="18" t="s">
        <v>153</v>
      </c>
      <c r="BE345" s="186">
        <f>IF(N345="základní",J345,0)</f>
        <v>0</v>
      </c>
      <c r="BF345" s="186">
        <f>IF(N345="snížená",J345,0)</f>
        <v>0</v>
      </c>
      <c r="BG345" s="186">
        <f>IF(N345="zákl. přenesená",J345,0)</f>
        <v>0</v>
      </c>
      <c r="BH345" s="186">
        <f>IF(N345="sníž. přenesená",J345,0)</f>
        <v>0</v>
      </c>
      <c r="BI345" s="186">
        <f>IF(N345="nulová",J345,0)</f>
        <v>0</v>
      </c>
      <c r="BJ345" s="18" t="s">
        <v>81</v>
      </c>
      <c r="BK345" s="186">
        <f>ROUND(I345*H345,2)</f>
        <v>0</v>
      </c>
      <c r="BL345" s="18" t="s">
        <v>212</v>
      </c>
      <c r="BM345" s="185" t="s">
        <v>1019</v>
      </c>
    </row>
    <row r="346" spans="1:47" s="2" customFormat="1" ht="11.25">
      <c r="A346" s="35"/>
      <c r="B346" s="36"/>
      <c r="C346" s="37"/>
      <c r="D346" s="187" t="s">
        <v>163</v>
      </c>
      <c r="E346" s="37"/>
      <c r="F346" s="188" t="s">
        <v>785</v>
      </c>
      <c r="G346" s="37"/>
      <c r="H346" s="37"/>
      <c r="I346" s="189"/>
      <c r="J346" s="37"/>
      <c r="K346" s="37"/>
      <c r="L346" s="40"/>
      <c r="M346" s="190"/>
      <c r="N346" s="191"/>
      <c r="O346" s="65"/>
      <c r="P346" s="65"/>
      <c r="Q346" s="65"/>
      <c r="R346" s="65"/>
      <c r="S346" s="65"/>
      <c r="T346" s="66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T346" s="18" t="s">
        <v>163</v>
      </c>
      <c r="AU346" s="18" t="s">
        <v>83</v>
      </c>
    </row>
    <row r="347" spans="2:63" s="12" customFormat="1" ht="22.9" customHeight="1">
      <c r="B347" s="158"/>
      <c r="C347" s="159"/>
      <c r="D347" s="160" t="s">
        <v>72</v>
      </c>
      <c r="E347" s="172" t="s">
        <v>661</v>
      </c>
      <c r="F347" s="172" t="s">
        <v>662</v>
      </c>
      <c r="G347" s="159"/>
      <c r="H347" s="159"/>
      <c r="I347" s="162"/>
      <c r="J347" s="173">
        <f>BK347</f>
        <v>0</v>
      </c>
      <c r="K347" s="159"/>
      <c r="L347" s="164"/>
      <c r="M347" s="165"/>
      <c r="N347" s="166"/>
      <c r="O347" s="166"/>
      <c r="P347" s="167">
        <f>SUM(P348:P367)</f>
        <v>0</v>
      </c>
      <c r="Q347" s="166"/>
      <c r="R347" s="167">
        <f>SUM(R348:R367)</f>
        <v>0.7168527599999999</v>
      </c>
      <c r="S347" s="166"/>
      <c r="T347" s="168">
        <f>SUM(T348:T367)</f>
        <v>0</v>
      </c>
      <c r="AR347" s="169" t="s">
        <v>83</v>
      </c>
      <c r="AT347" s="170" t="s">
        <v>72</v>
      </c>
      <c r="AU347" s="170" t="s">
        <v>81</v>
      </c>
      <c r="AY347" s="169" t="s">
        <v>153</v>
      </c>
      <c r="BK347" s="171">
        <f>SUM(BK348:BK367)</f>
        <v>0</v>
      </c>
    </row>
    <row r="348" spans="1:65" s="2" customFormat="1" ht="24.2" customHeight="1">
      <c r="A348" s="35"/>
      <c r="B348" s="36"/>
      <c r="C348" s="174" t="s">
        <v>679</v>
      </c>
      <c r="D348" s="174" t="s">
        <v>156</v>
      </c>
      <c r="E348" s="175" t="s">
        <v>664</v>
      </c>
      <c r="F348" s="176" t="s">
        <v>665</v>
      </c>
      <c r="G348" s="177" t="s">
        <v>159</v>
      </c>
      <c r="H348" s="178">
        <v>17.842</v>
      </c>
      <c r="I348" s="179"/>
      <c r="J348" s="180">
        <f>ROUND(I348*H348,2)</f>
        <v>0</v>
      </c>
      <c r="K348" s="176" t="s">
        <v>160</v>
      </c>
      <c r="L348" s="40"/>
      <c r="M348" s="181" t="s">
        <v>19</v>
      </c>
      <c r="N348" s="182" t="s">
        <v>44</v>
      </c>
      <c r="O348" s="65"/>
      <c r="P348" s="183">
        <f>O348*H348</f>
        <v>0</v>
      </c>
      <c r="Q348" s="183">
        <v>0.02048</v>
      </c>
      <c r="R348" s="183">
        <f>Q348*H348</f>
        <v>0.36540416</v>
      </c>
      <c r="S348" s="183">
        <v>0</v>
      </c>
      <c r="T348" s="184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185" t="s">
        <v>212</v>
      </c>
      <c r="AT348" s="185" t="s">
        <v>156</v>
      </c>
      <c r="AU348" s="185" t="s">
        <v>83</v>
      </c>
      <c r="AY348" s="18" t="s">
        <v>153</v>
      </c>
      <c r="BE348" s="186">
        <f>IF(N348="základní",J348,0)</f>
        <v>0</v>
      </c>
      <c r="BF348" s="186">
        <f>IF(N348="snížená",J348,0)</f>
        <v>0</v>
      </c>
      <c r="BG348" s="186">
        <f>IF(N348="zákl. přenesená",J348,0)</f>
        <v>0</v>
      </c>
      <c r="BH348" s="186">
        <f>IF(N348="sníž. přenesená",J348,0)</f>
        <v>0</v>
      </c>
      <c r="BI348" s="186">
        <f>IF(N348="nulová",J348,0)</f>
        <v>0</v>
      </c>
      <c r="BJ348" s="18" t="s">
        <v>81</v>
      </c>
      <c r="BK348" s="186">
        <f>ROUND(I348*H348,2)</f>
        <v>0</v>
      </c>
      <c r="BL348" s="18" t="s">
        <v>212</v>
      </c>
      <c r="BM348" s="185" t="s">
        <v>944</v>
      </c>
    </row>
    <row r="349" spans="1:47" s="2" customFormat="1" ht="11.25">
      <c r="A349" s="35"/>
      <c r="B349" s="36"/>
      <c r="C349" s="37"/>
      <c r="D349" s="187" t="s">
        <v>163</v>
      </c>
      <c r="E349" s="37"/>
      <c r="F349" s="188" t="s">
        <v>667</v>
      </c>
      <c r="G349" s="37"/>
      <c r="H349" s="37"/>
      <c r="I349" s="189"/>
      <c r="J349" s="37"/>
      <c r="K349" s="37"/>
      <c r="L349" s="40"/>
      <c r="M349" s="190"/>
      <c r="N349" s="191"/>
      <c r="O349" s="65"/>
      <c r="P349" s="65"/>
      <c r="Q349" s="65"/>
      <c r="R349" s="65"/>
      <c r="S349" s="65"/>
      <c r="T349" s="66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T349" s="18" t="s">
        <v>163</v>
      </c>
      <c r="AU349" s="18" t="s">
        <v>83</v>
      </c>
    </row>
    <row r="350" spans="2:51" s="13" customFormat="1" ht="11.25">
      <c r="B350" s="192"/>
      <c r="C350" s="193"/>
      <c r="D350" s="194" t="s">
        <v>165</v>
      </c>
      <c r="E350" s="195" t="s">
        <v>19</v>
      </c>
      <c r="F350" s="196" t="s">
        <v>827</v>
      </c>
      <c r="G350" s="193"/>
      <c r="H350" s="197">
        <v>4.682</v>
      </c>
      <c r="I350" s="198"/>
      <c r="J350" s="193"/>
      <c r="K350" s="193"/>
      <c r="L350" s="199"/>
      <c r="M350" s="200"/>
      <c r="N350" s="201"/>
      <c r="O350" s="201"/>
      <c r="P350" s="201"/>
      <c r="Q350" s="201"/>
      <c r="R350" s="201"/>
      <c r="S350" s="201"/>
      <c r="T350" s="202"/>
      <c r="AT350" s="203" t="s">
        <v>165</v>
      </c>
      <c r="AU350" s="203" t="s">
        <v>83</v>
      </c>
      <c r="AV350" s="13" t="s">
        <v>83</v>
      </c>
      <c r="AW350" s="13" t="s">
        <v>34</v>
      </c>
      <c r="AX350" s="13" t="s">
        <v>73</v>
      </c>
      <c r="AY350" s="203" t="s">
        <v>153</v>
      </c>
    </row>
    <row r="351" spans="2:51" s="13" customFormat="1" ht="11.25">
      <c r="B351" s="192"/>
      <c r="C351" s="193"/>
      <c r="D351" s="194" t="s">
        <v>165</v>
      </c>
      <c r="E351" s="195" t="s">
        <v>19</v>
      </c>
      <c r="F351" s="196" t="s">
        <v>828</v>
      </c>
      <c r="G351" s="193"/>
      <c r="H351" s="197">
        <v>8.08</v>
      </c>
      <c r="I351" s="198"/>
      <c r="J351" s="193"/>
      <c r="K351" s="193"/>
      <c r="L351" s="199"/>
      <c r="M351" s="200"/>
      <c r="N351" s="201"/>
      <c r="O351" s="201"/>
      <c r="P351" s="201"/>
      <c r="Q351" s="201"/>
      <c r="R351" s="201"/>
      <c r="S351" s="201"/>
      <c r="T351" s="202"/>
      <c r="AT351" s="203" t="s">
        <v>165</v>
      </c>
      <c r="AU351" s="203" t="s">
        <v>83</v>
      </c>
      <c r="AV351" s="13" t="s">
        <v>83</v>
      </c>
      <c r="AW351" s="13" t="s">
        <v>34</v>
      </c>
      <c r="AX351" s="13" t="s">
        <v>73</v>
      </c>
      <c r="AY351" s="203" t="s">
        <v>153</v>
      </c>
    </row>
    <row r="352" spans="2:51" s="13" customFormat="1" ht="11.25">
      <c r="B352" s="192"/>
      <c r="C352" s="193"/>
      <c r="D352" s="194" t="s">
        <v>165</v>
      </c>
      <c r="E352" s="195" t="s">
        <v>19</v>
      </c>
      <c r="F352" s="196" t="s">
        <v>829</v>
      </c>
      <c r="G352" s="193"/>
      <c r="H352" s="197">
        <v>5.08</v>
      </c>
      <c r="I352" s="198"/>
      <c r="J352" s="193"/>
      <c r="K352" s="193"/>
      <c r="L352" s="199"/>
      <c r="M352" s="200"/>
      <c r="N352" s="201"/>
      <c r="O352" s="201"/>
      <c r="P352" s="201"/>
      <c r="Q352" s="201"/>
      <c r="R352" s="201"/>
      <c r="S352" s="201"/>
      <c r="T352" s="202"/>
      <c r="AT352" s="203" t="s">
        <v>165</v>
      </c>
      <c r="AU352" s="203" t="s">
        <v>83</v>
      </c>
      <c r="AV352" s="13" t="s">
        <v>83</v>
      </c>
      <c r="AW352" s="13" t="s">
        <v>34</v>
      </c>
      <c r="AX352" s="13" t="s">
        <v>73</v>
      </c>
      <c r="AY352" s="203" t="s">
        <v>153</v>
      </c>
    </row>
    <row r="353" spans="2:51" s="14" customFormat="1" ht="11.25">
      <c r="B353" s="204"/>
      <c r="C353" s="205"/>
      <c r="D353" s="194" t="s">
        <v>165</v>
      </c>
      <c r="E353" s="206" t="s">
        <v>19</v>
      </c>
      <c r="F353" s="207" t="s">
        <v>184</v>
      </c>
      <c r="G353" s="205"/>
      <c r="H353" s="208">
        <v>17.842</v>
      </c>
      <c r="I353" s="209"/>
      <c r="J353" s="205"/>
      <c r="K353" s="205"/>
      <c r="L353" s="210"/>
      <c r="M353" s="211"/>
      <c r="N353" s="212"/>
      <c r="O353" s="212"/>
      <c r="P353" s="212"/>
      <c r="Q353" s="212"/>
      <c r="R353" s="212"/>
      <c r="S353" s="212"/>
      <c r="T353" s="213"/>
      <c r="AT353" s="214" t="s">
        <v>165</v>
      </c>
      <c r="AU353" s="214" t="s">
        <v>83</v>
      </c>
      <c r="AV353" s="14" t="s">
        <v>161</v>
      </c>
      <c r="AW353" s="14" t="s">
        <v>34</v>
      </c>
      <c r="AX353" s="14" t="s">
        <v>81</v>
      </c>
      <c r="AY353" s="214" t="s">
        <v>153</v>
      </c>
    </row>
    <row r="354" spans="1:65" s="2" customFormat="1" ht="16.5" customHeight="1">
      <c r="A354" s="35"/>
      <c r="B354" s="36"/>
      <c r="C354" s="174" t="s">
        <v>683</v>
      </c>
      <c r="D354" s="174" t="s">
        <v>156</v>
      </c>
      <c r="E354" s="175" t="s">
        <v>669</v>
      </c>
      <c r="F354" s="176" t="s">
        <v>670</v>
      </c>
      <c r="G354" s="177" t="s">
        <v>159</v>
      </c>
      <c r="H354" s="178">
        <v>17.842</v>
      </c>
      <c r="I354" s="179"/>
      <c r="J354" s="180">
        <f>ROUND(I354*H354,2)</f>
        <v>0</v>
      </c>
      <c r="K354" s="176" t="s">
        <v>160</v>
      </c>
      <c r="L354" s="40"/>
      <c r="M354" s="181" t="s">
        <v>19</v>
      </c>
      <c r="N354" s="182" t="s">
        <v>44</v>
      </c>
      <c r="O354" s="65"/>
      <c r="P354" s="183">
        <f>O354*H354</f>
        <v>0</v>
      </c>
      <c r="Q354" s="183">
        <v>0.0003</v>
      </c>
      <c r="R354" s="183">
        <f>Q354*H354</f>
        <v>0.005352599999999999</v>
      </c>
      <c r="S354" s="183">
        <v>0</v>
      </c>
      <c r="T354" s="184">
        <f>S354*H354</f>
        <v>0</v>
      </c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R354" s="185" t="s">
        <v>212</v>
      </c>
      <c r="AT354" s="185" t="s">
        <v>156</v>
      </c>
      <c r="AU354" s="185" t="s">
        <v>83</v>
      </c>
      <c r="AY354" s="18" t="s">
        <v>153</v>
      </c>
      <c r="BE354" s="186">
        <f>IF(N354="základní",J354,0)</f>
        <v>0</v>
      </c>
      <c r="BF354" s="186">
        <f>IF(N354="snížená",J354,0)</f>
        <v>0</v>
      </c>
      <c r="BG354" s="186">
        <f>IF(N354="zákl. přenesená",J354,0)</f>
        <v>0</v>
      </c>
      <c r="BH354" s="186">
        <f>IF(N354="sníž. přenesená",J354,0)</f>
        <v>0</v>
      </c>
      <c r="BI354" s="186">
        <f>IF(N354="nulová",J354,0)</f>
        <v>0</v>
      </c>
      <c r="BJ354" s="18" t="s">
        <v>81</v>
      </c>
      <c r="BK354" s="186">
        <f>ROUND(I354*H354,2)</f>
        <v>0</v>
      </c>
      <c r="BL354" s="18" t="s">
        <v>212</v>
      </c>
      <c r="BM354" s="185" t="s">
        <v>945</v>
      </c>
    </row>
    <row r="355" spans="1:47" s="2" customFormat="1" ht="11.25">
      <c r="A355" s="35"/>
      <c r="B355" s="36"/>
      <c r="C355" s="37"/>
      <c r="D355" s="187" t="s">
        <v>163</v>
      </c>
      <c r="E355" s="37"/>
      <c r="F355" s="188" t="s">
        <v>672</v>
      </c>
      <c r="G355" s="37"/>
      <c r="H355" s="37"/>
      <c r="I355" s="189"/>
      <c r="J355" s="37"/>
      <c r="K355" s="37"/>
      <c r="L355" s="40"/>
      <c r="M355" s="190"/>
      <c r="N355" s="191"/>
      <c r="O355" s="65"/>
      <c r="P355" s="65"/>
      <c r="Q355" s="65"/>
      <c r="R355" s="65"/>
      <c r="S355" s="65"/>
      <c r="T355" s="66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T355" s="18" t="s">
        <v>163</v>
      </c>
      <c r="AU355" s="18" t="s">
        <v>83</v>
      </c>
    </row>
    <row r="356" spans="1:65" s="2" customFormat="1" ht="33" customHeight="1">
      <c r="A356" s="35"/>
      <c r="B356" s="36"/>
      <c r="C356" s="174" t="s">
        <v>688</v>
      </c>
      <c r="D356" s="174" t="s">
        <v>156</v>
      </c>
      <c r="E356" s="175" t="s">
        <v>674</v>
      </c>
      <c r="F356" s="176" t="s">
        <v>675</v>
      </c>
      <c r="G356" s="177" t="s">
        <v>205</v>
      </c>
      <c r="H356" s="178">
        <v>10.42</v>
      </c>
      <c r="I356" s="179"/>
      <c r="J356" s="180">
        <f>ROUND(I356*H356,2)</f>
        <v>0</v>
      </c>
      <c r="K356" s="176" t="s">
        <v>160</v>
      </c>
      <c r="L356" s="40"/>
      <c r="M356" s="181" t="s">
        <v>19</v>
      </c>
      <c r="N356" s="182" t="s">
        <v>44</v>
      </c>
      <c r="O356" s="65"/>
      <c r="P356" s="183">
        <f>O356*H356</f>
        <v>0</v>
      </c>
      <c r="Q356" s="183">
        <v>0.0002</v>
      </c>
      <c r="R356" s="183">
        <f>Q356*H356</f>
        <v>0.002084</v>
      </c>
      <c r="S356" s="183">
        <v>0</v>
      </c>
      <c r="T356" s="184">
        <f>S356*H356</f>
        <v>0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R356" s="185" t="s">
        <v>212</v>
      </c>
      <c r="AT356" s="185" t="s">
        <v>156</v>
      </c>
      <c r="AU356" s="185" t="s">
        <v>83</v>
      </c>
      <c r="AY356" s="18" t="s">
        <v>153</v>
      </c>
      <c r="BE356" s="186">
        <f>IF(N356="základní",J356,0)</f>
        <v>0</v>
      </c>
      <c r="BF356" s="186">
        <f>IF(N356="snížená",J356,0)</f>
        <v>0</v>
      </c>
      <c r="BG356" s="186">
        <f>IF(N356="zákl. přenesená",J356,0)</f>
        <v>0</v>
      </c>
      <c r="BH356" s="186">
        <f>IF(N356="sníž. přenesená",J356,0)</f>
        <v>0</v>
      </c>
      <c r="BI356" s="186">
        <f>IF(N356="nulová",J356,0)</f>
        <v>0</v>
      </c>
      <c r="BJ356" s="18" t="s">
        <v>81</v>
      </c>
      <c r="BK356" s="186">
        <f>ROUND(I356*H356,2)</f>
        <v>0</v>
      </c>
      <c r="BL356" s="18" t="s">
        <v>212</v>
      </c>
      <c r="BM356" s="185" t="s">
        <v>946</v>
      </c>
    </row>
    <row r="357" spans="1:47" s="2" customFormat="1" ht="11.25">
      <c r="A357" s="35"/>
      <c r="B357" s="36"/>
      <c r="C357" s="37"/>
      <c r="D357" s="187" t="s">
        <v>163</v>
      </c>
      <c r="E357" s="37"/>
      <c r="F357" s="188" t="s">
        <v>677</v>
      </c>
      <c r="G357" s="37"/>
      <c r="H357" s="37"/>
      <c r="I357" s="189"/>
      <c r="J357" s="37"/>
      <c r="K357" s="37"/>
      <c r="L357" s="40"/>
      <c r="M357" s="190"/>
      <c r="N357" s="191"/>
      <c r="O357" s="65"/>
      <c r="P357" s="65"/>
      <c r="Q357" s="65"/>
      <c r="R357" s="65"/>
      <c r="S357" s="65"/>
      <c r="T357" s="66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T357" s="18" t="s">
        <v>163</v>
      </c>
      <c r="AU357" s="18" t="s">
        <v>83</v>
      </c>
    </row>
    <row r="358" spans="2:51" s="13" customFormat="1" ht="11.25">
      <c r="B358" s="192"/>
      <c r="C358" s="193"/>
      <c r="D358" s="194" t="s">
        <v>165</v>
      </c>
      <c r="E358" s="195" t="s">
        <v>19</v>
      </c>
      <c r="F358" s="196" t="s">
        <v>947</v>
      </c>
      <c r="G358" s="193"/>
      <c r="H358" s="197">
        <v>3.06</v>
      </c>
      <c r="I358" s="198"/>
      <c r="J358" s="193"/>
      <c r="K358" s="193"/>
      <c r="L358" s="199"/>
      <c r="M358" s="200"/>
      <c r="N358" s="201"/>
      <c r="O358" s="201"/>
      <c r="P358" s="201"/>
      <c r="Q358" s="201"/>
      <c r="R358" s="201"/>
      <c r="S358" s="201"/>
      <c r="T358" s="202"/>
      <c r="AT358" s="203" t="s">
        <v>165</v>
      </c>
      <c r="AU358" s="203" t="s">
        <v>83</v>
      </c>
      <c r="AV358" s="13" t="s">
        <v>83</v>
      </c>
      <c r="AW358" s="13" t="s">
        <v>34</v>
      </c>
      <c r="AX358" s="13" t="s">
        <v>73</v>
      </c>
      <c r="AY358" s="203" t="s">
        <v>153</v>
      </c>
    </row>
    <row r="359" spans="2:51" s="13" customFormat="1" ht="11.25">
      <c r="B359" s="192"/>
      <c r="C359" s="193"/>
      <c r="D359" s="194" t="s">
        <v>165</v>
      </c>
      <c r="E359" s="195" t="s">
        <v>19</v>
      </c>
      <c r="F359" s="196" t="s">
        <v>948</v>
      </c>
      <c r="G359" s="193"/>
      <c r="H359" s="197">
        <v>4.04</v>
      </c>
      <c r="I359" s="198"/>
      <c r="J359" s="193"/>
      <c r="K359" s="193"/>
      <c r="L359" s="199"/>
      <c r="M359" s="200"/>
      <c r="N359" s="201"/>
      <c r="O359" s="201"/>
      <c r="P359" s="201"/>
      <c r="Q359" s="201"/>
      <c r="R359" s="201"/>
      <c r="S359" s="201"/>
      <c r="T359" s="202"/>
      <c r="AT359" s="203" t="s">
        <v>165</v>
      </c>
      <c r="AU359" s="203" t="s">
        <v>83</v>
      </c>
      <c r="AV359" s="13" t="s">
        <v>83</v>
      </c>
      <c r="AW359" s="13" t="s">
        <v>34</v>
      </c>
      <c r="AX359" s="13" t="s">
        <v>73</v>
      </c>
      <c r="AY359" s="203" t="s">
        <v>153</v>
      </c>
    </row>
    <row r="360" spans="2:51" s="13" customFormat="1" ht="11.25">
      <c r="B360" s="192"/>
      <c r="C360" s="193"/>
      <c r="D360" s="194" t="s">
        <v>165</v>
      </c>
      <c r="E360" s="195" t="s">
        <v>19</v>
      </c>
      <c r="F360" s="196" t="s">
        <v>949</v>
      </c>
      <c r="G360" s="193"/>
      <c r="H360" s="197">
        <v>3.32</v>
      </c>
      <c r="I360" s="198"/>
      <c r="J360" s="193"/>
      <c r="K360" s="193"/>
      <c r="L360" s="199"/>
      <c r="M360" s="200"/>
      <c r="N360" s="201"/>
      <c r="O360" s="201"/>
      <c r="P360" s="201"/>
      <c r="Q360" s="201"/>
      <c r="R360" s="201"/>
      <c r="S360" s="201"/>
      <c r="T360" s="202"/>
      <c r="AT360" s="203" t="s">
        <v>165</v>
      </c>
      <c r="AU360" s="203" t="s">
        <v>83</v>
      </c>
      <c r="AV360" s="13" t="s">
        <v>83</v>
      </c>
      <c r="AW360" s="13" t="s">
        <v>34</v>
      </c>
      <c r="AX360" s="13" t="s">
        <v>73</v>
      </c>
      <c r="AY360" s="203" t="s">
        <v>153</v>
      </c>
    </row>
    <row r="361" spans="2:51" s="14" customFormat="1" ht="11.25">
      <c r="B361" s="204"/>
      <c r="C361" s="205"/>
      <c r="D361" s="194" t="s">
        <v>165</v>
      </c>
      <c r="E361" s="206" t="s">
        <v>19</v>
      </c>
      <c r="F361" s="207" t="s">
        <v>184</v>
      </c>
      <c r="G361" s="205"/>
      <c r="H361" s="208">
        <v>10.42</v>
      </c>
      <c r="I361" s="209"/>
      <c r="J361" s="205"/>
      <c r="K361" s="205"/>
      <c r="L361" s="210"/>
      <c r="M361" s="211"/>
      <c r="N361" s="212"/>
      <c r="O361" s="212"/>
      <c r="P361" s="212"/>
      <c r="Q361" s="212"/>
      <c r="R361" s="212"/>
      <c r="S361" s="212"/>
      <c r="T361" s="213"/>
      <c r="AT361" s="214" t="s">
        <v>165</v>
      </c>
      <c r="AU361" s="214" t="s">
        <v>83</v>
      </c>
      <c r="AV361" s="14" t="s">
        <v>161</v>
      </c>
      <c r="AW361" s="14" t="s">
        <v>34</v>
      </c>
      <c r="AX361" s="14" t="s">
        <v>81</v>
      </c>
      <c r="AY361" s="214" t="s">
        <v>153</v>
      </c>
    </row>
    <row r="362" spans="1:65" s="2" customFormat="1" ht="16.5" customHeight="1">
      <c r="A362" s="35"/>
      <c r="B362" s="36"/>
      <c r="C362" s="215" t="s">
        <v>692</v>
      </c>
      <c r="D362" s="215" t="s">
        <v>298</v>
      </c>
      <c r="E362" s="216" t="s">
        <v>680</v>
      </c>
      <c r="F362" s="217" t="s">
        <v>681</v>
      </c>
      <c r="G362" s="218" t="s">
        <v>205</v>
      </c>
      <c r="H362" s="219">
        <v>12</v>
      </c>
      <c r="I362" s="220"/>
      <c r="J362" s="221">
        <f>ROUND(I362*H362,2)</f>
        <v>0</v>
      </c>
      <c r="K362" s="217" t="s">
        <v>206</v>
      </c>
      <c r="L362" s="222"/>
      <c r="M362" s="223" t="s">
        <v>19</v>
      </c>
      <c r="N362" s="224" t="s">
        <v>44</v>
      </c>
      <c r="O362" s="65"/>
      <c r="P362" s="183">
        <f>O362*H362</f>
        <v>0</v>
      </c>
      <c r="Q362" s="183">
        <v>8E-05</v>
      </c>
      <c r="R362" s="183">
        <f>Q362*H362</f>
        <v>0.0009600000000000001</v>
      </c>
      <c r="S362" s="183">
        <v>0</v>
      </c>
      <c r="T362" s="184">
        <f>S362*H362</f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185" t="s">
        <v>302</v>
      </c>
      <c r="AT362" s="185" t="s">
        <v>298</v>
      </c>
      <c r="AU362" s="185" t="s">
        <v>83</v>
      </c>
      <c r="AY362" s="18" t="s">
        <v>153</v>
      </c>
      <c r="BE362" s="186">
        <f>IF(N362="základní",J362,0)</f>
        <v>0</v>
      </c>
      <c r="BF362" s="186">
        <f>IF(N362="snížená",J362,0)</f>
        <v>0</v>
      </c>
      <c r="BG362" s="186">
        <f>IF(N362="zákl. přenesená",J362,0)</f>
        <v>0</v>
      </c>
      <c r="BH362" s="186">
        <f>IF(N362="sníž. přenesená",J362,0)</f>
        <v>0</v>
      </c>
      <c r="BI362" s="186">
        <f>IF(N362="nulová",J362,0)</f>
        <v>0</v>
      </c>
      <c r="BJ362" s="18" t="s">
        <v>81</v>
      </c>
      <c r="BK362" s="186">
        <f>ROUND(I362*H362,2)</f>
        <v>0</v>
      </c>
      <c r="BL362" s="18" t="s">
        <v>212</v>
      </c>
      <c r="BM362" s="185" t="s">
        <v>950</v>
      </c>
    </row>
    <row r="363" spans="1:65" s="2" customFormat="1" ht="37.9" customHeight="1">
      <c r="A363" s="35"/>
      <c r="B363" s="36"/>
      <c r="C363" s="174" t="s">
        <v>699</v>
      </c>
      <c r="D363" s="174" t="s">
        <v>156</v>
      </c>
      <c r="E363" s="175" t="s">
        <v>684</v>
      </c>
      <c r="F363" s="176" t="s">
        <v>685</v>
      </c>
      <c r="G363" s="177" t="s">
        <v>159</v>
      </c>
      <c r="H363" s="178">
        <v>17.842</v>
      </c>
      <c r="I363" s="179"/>
      <c r="J363" s="180">
        <f>ROUND(I363*H363,2)</f>
        <v>0</v>
      </c>
      <c r="K363" s="176" t="s">
        <v>160</v>
      </c>
      <c r="L363" s="40"/>
      <c r="M363" s="181" t="s">
        <v>19</v>
      </c>
      <c r="N363" s="182" t="s">
        <v>44</v>
      </c>
      <c r="O363" s="65"/>
      <c r="P363" s="183">
        <f>O363*H363</f>
        <v>0</v>
      </c>
      <c r="Q363" s="183">
        <v>0.006</v>
      </c>
      <c r="R363" s="183">
        <f>Q363*H363</f>
        <v>0.107052</v>
      </c>
      <c r="S363" s="183">
        <v>0</v>
      </c>
      <c r="T363" s="184">
        <f>S363*H363</f>
        <v>0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185" t="s">
        <v>212</v>
      </c>
      <c r="AT363" s="185" t="s">
        <v>156</v>
      </c>
      <c r="AU363" s="185" t="s">
        <v>83</v>
      </c>
      <c r="AY363" s="18" t="s">
        <v>153</v>
      </c>
      <c r="BE363" s="186">
        <f>IF(N363="základní",J363,0)</f>
        <v>0</v>
      </c>
      <c r="BF363" s="186">
        <f>IF(N363="snížená",J363,0)</f>
        <v>0</v>
      </c>
      <c r="BG363" s="186">
        <f>IF(N363="zákl. přenesená",J363,0)</f>
        <v>0</v>
      </c>
      <c r="BH363" s="186">
        <f>IF(N363="sníž. přenesená",J363,0)</f>
        <v>0</v>
      </c>
      <c r="BI363" s="186">
        <f>IF(N363="nulová",J363,0)</f>
        <v>0</v>
      </c>
      <c r="BJ363" s="18" t="s">
        <v>81</v>
      </c>
      <c r="BK363" s="186">
        <f>ROUND(I363*H363,2)</f>
        <v>0</v>
      </c>
      <c r="BL363" s="18" t="s">
        <v>212</v>
      </c>
      <c r="BM363" s="185" t="s">
        <v>951</v>
      </c>
    </row>
    <row r="364" spans="1:47" s="2" customFormat="1" ht="11.25">
      <c r="A364" s="35"/>
      <c r="B364" s="36"/>
      <c r="C364" s="37"/>
      <c r="D364" s="187" t="s">
        <v>163</v>
      </c>
      <c r="E364" s="37"/>
      <c r="F364" s="188" t="s">
        <v>687</v>
      </c>
      <c r="G364" s="37"/>
      <c r="H364" s="37"/>
      <c r="I364" s="189"/>
      <c r="J364" s="37"/>
      <c r="K364" s="37"/>
      <c r="L364" s="40"/>
      <c r="M364" s="190"/>
      <c r="N364" s="191"/>
      <c r="O364" s="65"/>
      <c r="P364" s="65"/>
      <c r="Q364" s="65"/>
      <c r="R364" s="65"/>
      <c r="S364" s="65"/>
      <c r="T364" s="66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T364" s="18" t="s">
        <v>163</v>
      </c>
      <c r="AU364" s="18" t="s">
        <v>83</v>
      </c>
    </row>
    <row r="365" spans="1:65" s="2" customFormat="1" ht="24.2" customHeight="1">
      <c r="A365" s="35"/>
      <c r="B365" s="36"/>
      <c r="C365" s="215" t="s">
        <v>705</v>
      </c>
      <c r="D365" s="215" t="s">
        <v>298</v>
      </c>
      <c r="E365" s="216" t="s">
        <v>689</v>
      </c>
      <c r="F365" s="217" t="s">
        <v>690</v>
      </c>
      <c r="G365" s="218" t="s">
        <v>159</v>
      </c>
      <c r="H365" s="219">
        <v>20</v>
      </c>
      <c r="I365" s="220"/>
      <c r="J365" s="221">
        <f>ROUND(I365*H365,2)</f>
        <v>0</v>
      </c>
      <c r="K365" s="217" t="s">
        <v>206</v>
      </c>
      <c r="L365" s="222"/>
      <c r="M365" s="223" t="s">
        <v>19</v>
      </c>
      <c r="N365" s="224" t="s">
        <v>44</v>
      </c>
      <c r="O365" s="65"/>
      <c r="P365" s="183">
        <f>O365*H365</f>
        <v>0</v>
      </c>
      <c r="Q365" s="183">
        <v>0.0118</v>
      </c>
      <c r="R365" s="183">
        <f>Q365*H365</f>
        <v>0.236</v>
      </c>
      <c r="S365" s="183">
        <v>0</v>
      </c>
      <c r="T365" s="184">
        <f>S365*H365</f>
        <v>0</v>
      </c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R365" s="185" t="s">
        <v>302</v>
      </c>
      <c r="AT365" s="185" t="s">
        <v>298</v>
      </c>
      <c r="AU365" s="185" t="s">
        <v>83</v>
      </c>
      <c r="AY365" s="18" t="s">
        <v>153</v>
      </c>
      <c r="BE365" s="186">
        <f>IF(N365="základní",J365,0)</f>
        <v>0</v>
      </c>
      <c r="BF365" s="186">
        <f>IF(N365="snížená",J365,0)</f>
        <v>0</v>
      </c>
      <c r="BG365" s="186">
        <f>IF(N365="zákl. přenesená",J365,0)</f>
        <v>0</v>
      </c>
      <c r="BH365" s="186">
        <f>IF(N365="sníž. přenesená",J365,0)</f>
        <v>0</v>
      </c>
      <c r="BI365" s="186">
        <f>IF(N365="nulová",J365,0)</f>
        <v>0</v>
      </c>
      <c r="BJ365" s="18" t="s">
        <v>81</v>
      </c>
      <c r="BK365" s="186">
        <f>ROUND(I365*H365,2)</f>
        <v>0</v>
      </c>
      <c r="BL365" s="18" t="s">
        <v>212</v>
      </c>
      <c r="BM365" s="185" t="s">
        <v>952</v>
      </c>
    </row>
    <row r="366" spans="1:65" s="2" customFormat="1" ht="49.15" customHeight="1">
      <c r="A366" s="35"/>
      <c r="B366" s="36"/>
      <c r="C366" s="174" t="s">
        <v>710</v>
      </c>
      <c r="D366" s="174" t="s">
        <v>156</v>
      </c>
      <c r="E366" s="175" t="s">
        <v>786</v>
      </c>
      <c r="F366" s="176" t="s">
        <v>787</v>
      </c>
      <c r="G366" s="177" t="s">
        <v>249</v>
      </c>
      <c r="H366" s="178">
        <v>0.717</v>
      </c>
      <c r="I366" s="179"/>
      <c r="J366" s="180">
        <f>ROUND(I366*H366,2)</f>
        <v>0</v>
      </c>
      <c r="K366" s="176" t="s">
        <v>160</v>
      </c>
      <c r="L366" s="40"/>
      <c r="M366" s="181" t="s">
        <v>19</v>
      </c>
      <c r="N366" s="182" t="s">
        <v>44</v>
      </c>
      <c r="O366" s="65"/>
      <c r="P366" s="183">
        <f>O366*H366</f>
        <v>0</v>
      </c>
      <c r="Q366" s="183">
        <v>0</v>
      </c>
      <c r="R366" s="183">
        <f>Q366*H366</f>
        <v>0</v>
      </c>
      <c r="S366" s="183">
        <v>0</v>
      </c>
      <c r="T366" s="184">
        <f>S366*H366</f>
        <v>0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185" t="s">
        <v>212</v>
      </c>
      <c r="AT366" s="185" t="s">
        <v>156</v>
      </c>
      <c r="AU366" s="185" t="s">
        <v>83</v>
      </c>
      <c r="AY366" s="18" t="s">
        <v>153</v>
      </c>
      <c r="BE366" s="186">
        <f>IF(N366="základní",J366,0)</f>
        <v>0</v>
      </c>
      <c r="BF366" s="186">
        <f>IF(N366="snížená",J366,0)</f>
        <v>0</v>
      </c>
      <c r="BG366" s="186">
        <f>IF(N366="zákl. přenesená",J366,0)</f>
        <v>0</v>
      </c>
      <c r="BH366" s="186">
        <f>IF(N366="sníž. přenesená",J366,0)</f>
        <v>0</v>
      </c>
      <c r="BI366" s="186">
        <f>IF(N366="nulová",J366,0)</f>
        <v>0</v>
      </c>
      <c r="BJ366" s="18" t="s">
        <v>81</v>
      </c>
      <c r="BK366" s="186">
        <f>ROUND(I366*H366,2)</f>
        <v>0</v>
      </c>
      <c r="BL366" s="18" t="s">
        <v>212</v>
      </c>
      <c r="BM366" s="185" t="s">
        <v>1020</v>
      </c>
    </row>
    <row r="367" spans="1:47" s="2" customFormat="1" ht="11.25">
      <c r="A367" s="35"/>
      <c r="B367" s="36"/>
      <c r="C367" s="37"/>
      <c r="D367" s="187" t="s">
        <v>163</v>
      </c>
      <c r="E367" s="37"/>
      <c r="F367" s="188" t="s">
        <v>789</v>
      </c>
      <c r="G367" s="37"/>
      <c r="H367" s="37"/>
      <c r="I367" s="189"/>
      <c r="J367" s="37"/>
      <c r="K367" s="37"/>
      <c r="L367" s="40"/>
      <c r="M367" s="190"/>
      <c r="N367" s="191"/>
      <c r="O367" s="65"/>
      <c r="P367" s="65"/>
      <c r="Q367" s="65"/>
      <c r="R367" s="65"/>
      <c r="S367" s="65"/>
      <c r="T367" s="66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T367" s="18" t="s">
        <v>163</v>
      </c>
      <c r="AU367" s="18" t="s">
        <v>83</v>
      </c>
    </row>
    <row r="368" spans="2:63" s="12" customFormat="1" ht="22.9" customHeight="1">
      <c r="B368" s="158"/>
      <c r="C368" s="159"/>
      <c r="D368" s="160" t="s">
        <v>72</v>
      </c>
      <c r="E368" s="172" t="s">
        <v>697</v>
      </c>
      <c r="F368" s="172" t="s">
        <v>698</v>
      </c>
      <c r="G368" s="159"/>
      <c r="H368" s="159"/>
      <c r="I368" s="162"/>
      <c r="J368" s="173">
        <f>BK368</f>
        <v>0</v>
      </c>
      <c r="K368" s="159"/>
      <c r="L368" s="164"/>
      <c r="M368" s="165"/>
      <c r="N368" s="166"/>
      <c r="O368" s="166"/>
      <c r="P368" s="167">
        <f>SUM(P369:P377)</f>
        <v>0</v>
      </c>
      <c r="Q368" s="166"/>
      <c r="R368" s="167">
        <f>SUM(R369:R377)</f>
        <v>0.0015731999999999999</v>
      </c>
      <c r="S368" s="166"/>
      <c r="T368" s="168">
        <f>SUM(T369:T377)</f>
        <v>0</v>
      </c>
      <c r="AR368" s="169" t="s">
        <v>83</v>
      </c>
      <c r="AT368" s="170" t="s">
        <v>72</v>
      </c>
      <c r="AU368" s="170" t="s">
        <v>81</v>
      </c>
      <c r="AY368" s="169" t="s">
        <v>153</v>
      </c>
      <c r="BK368" s="171">
        <f>SUM(BK369:BK377)</f>
        <v>0</v>
      </c>
    </row>
    <row r="369" spans="1:65" s="2" customFormat="1" ht="24.2" customHeight="1">
      <c r="A369" s="35"/>
      <c r="B369" s="36"/>
      <c r="C369" s="174" t="s">
        <v>715</v>
      </c>
      <c r="D369" s="174" t="s">
        <v>156</v>
      </c>
      <c r="E369" s="175" t="s">
        <v>700</v>
      </c>
      <c r="F369" s="176" t="s">
        <v>701</v>
      </c>
      <c r="G369" s="177" t="s">
        <v>159</v>
      </c>
      <c r="H369" s="178">
        <v>4.14</v>
      </c>
      <c r="I369" s="179"/>
      <c r="J369" s="180">
        <f>ROUND(I369*H369,2)</f>
        <v>0</v>
      </c>
      <c r="K369" s="176" t="s">
        <v>160</v>
      </c>
      <c r="L369" s="40"/>
      <c r="M369" s="181" t="s">
        <v>19</v>
      </c>
      <c r="N369" s="182" t="s">
        <v>44</v>
      </c>
      <c r="O369" s="65"/>
      <c r="P369" s="183">
        <f>O369*H369</f>
        <v>0</v>
      </c>
      <c r="Q369" s="183">
        <v>2E-05</v>
      </c>
      <c r="R369" s="183">
        <f>Q369*H369</f>
        <v>8.280000000000001E-05</v>
      </c>
      <c r="S369" s="183">
        <v>0</v>
      </c>
      <c r="T369" s="184">
        <f>S369*H369</f>
        <v>0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185" t="s">
        <v>212</v>
      </c>
      <c r="AT369" s="185" t="s">
        <v>156</v>
      </c>
      <c r="AU369" s="185" t="s">
        <v>83</v>
      </c>
      <c r="AY369" s="18" t="s">
        <v>153</v>
      </c>
      <c r="BE369" s="186">
        <f>IF(N369="základní",J369,0)</f>
        <v>0</v>
      </c>
      <c r="BF369" s="186">
        <f>IF(N369="snížená",J369,0)</f>
        <v>0</v>
      </c>
      <c r="BG369" s="186">
        <f>IF(N369="zákl. přenesená",J369,0)</f>
        <v>0</v>
      </c>
      <c r="BH369" s="186">
        <f>IF(N369="sníž. přenesená",J369,0)</f>
        <v>0</v>
      </c>
      <c r="BI369" s="186">
        <f>IF(N369="nulová",J369,0)</f>
        <v>0</v>
      </c>
      <c r="BJ369" s="18" t="s">
        <v>81</v>
      </c>
      <c r="BK369" s="186">
        <f>ROUND(I369*H369,2)</f>
        <v>0</v>
      </c>
      <c r="BL369" s="18" t="s">
        <v>212</v>
      </c>
      <c r="BM369" s="185" t="s">
        <v>954</v>
      </c>
    </row>
    <row r="370" spans="1:47" s="2" customFormat="1" ht="11.25">
      <c r="A370" s="35"/>
      <c r="B370" s="36"/>
      <c r="C370" s="37"/>
      <c r="D370" s="187" t="s">
        <v>163</v>
      </c>
      <c r="E370" s="37"/>
      <c r="F370" s="188" t="s">
        <v>703</v>
      </c>
      <c r="G370" s="37"/>
      <c r="H370" s="37"/>
      <c r="I370" s="189"/>
      <c r="J370" s="37"/>
      <c r="K370" s="37"/>
      <c r="L370" s="40"/>
      <c r="M370" s="190"/>
      <c r="N370" s="191"/>
      <c r="O370" s="65"/>
      <c r="P370" s="65"/>
      <c r="Q370" s="65"/>
      <c r="R370" s="65"/>
      <c r="S370" s="65"/>
      <c r="T370" s="66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T370" s="18" t="s">
        <v>163</v>
      </c>
      <c r="AU370" s="18" t="s">
        <v>83</v>
      </c>
    </row>
    <row r="371" spans="2:51" s="13" customFormat="1" ht="11.25">
      <c r="B371" s="192"/>
      <c r="C371" s="193"/>
      <c r="D371" s="194" t="s">
        <v>165</v>
      </c>
      <c r="E371" s="195" t="s">
        <v>19</v>
      </c>
      <c r="F371" s="196" t="s">
        <v>704</v>
      </c>
      <c r="G371" s="193"/>
      <c r="H371" s="197">
        <v>4.14</v>
      </c>
      <c r="I371" s="198"/>
      <c r="J371" s="193"/>
      <c r="K371" s="193"/>
      <c r="L371" s="199"/>
      <c r="M371" s="200"/>
      <c r="N371" s="201"/>
      <c r="O371" s="201"/>
      <c r="P371" s="201"/>
      <c r="Q371" s="201"/>
      <c r="R371" s="201"/>
      <c r="S371" s="201"/>
      <c r="T371" s="202"/>
      <c r="AT371" s="203" t="s">
        <v>165</v>
      </c>
      <c r="AU371" s="203" t="s">
        <v>83</v>
      </c>
      <c r="AV371" s="13" t="s">
        <v>83</v>
      </c>
      <c r="AW371" s="13" t="s">
        <v>34</v>
      </c>
      <c r="AX371" s="13" t="s">
        <v>81</v>
      </c>
      <c r="AY371" s="203" t="s">
        <v>153</v>
      </c>
    </row>
    <row r="372" spans="1:65" s="2" customFormat="1" ht="37.9" customHeight="1">
      <c r="A372" s="35"/>
      <c r="B372" s="36"/>
      <c r="C372" s="174" t="s">
        <v>722</v>
      </c>
      <c r="D372" s="174" t="s">
        <v>156</v>
      </c>
      <c r="E372" s="175" t="s">
        <v>706</v>
      </c>
      <c r="F372" s="176" t="s">
        <v>707</v>
      </c>
      <c r="G372" s="177" t="s">
        <v>159</v>
      </c>
      <c r="H372" s="178">
        <v>4.14</v>
      </c>
      <c r="I372" s="179"/>
      <c r="J372" s="180">
        <f>ROUND(I372*H372,2)</f>
        <v>0</v>
      </c>
      <c r="K372" s="176" t="s">
        <v>160</v>
      </c>
      <c r="L372" s="40"/>
      <c r="M372" s="181" t="s">
        <v>19</v>
      </c>
      <c r="N372" s="182" t="s">
        <v>44</v>
      </c>
      <c r="O372" s="65"/>
      <c r="P372" s="183">
        <f>O372*H372</f>
        <v>0</v>
      </c>
      <c r="Q372" s="183">
        <v>7E-05</v>
      </c>
      <c r="R372" s="183">
        <f>Q372*H372</f>
        <v>0.00028979999999999994</v>
      </c>
      <c r="S372" s="183">
        <v>0</v>
      </c>
      <c r="T372" s="184">
        <f>S372*H372</f>
        <v>0</v>
      </c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R372" s="185" t="s">
        <v>212</v>
      </c>
      <c r="AT372" s="185" t="s">
        <v>156</v>
      </c>
      <c r="AU372" s="185" t="s">
        <v>83</v>
      </c>
      <c r="AY372" s="18" t="s">
        <v>153</v>
      </c>
      <c r="BE372" s="186">
        <f>IF(N372="základní",J372,0)</f>
        <v>0</v>
      </c>
      <c r="BF372" s="186">
        <f>IF(N372="snížená",J372,0)</f>
        <v>0</v>
      </c>
      <c r="BG372" s="186">
        <f>IF(N372="zákl. přenesená",J372,0)</f>
        <v>0</v>
      </c>
      <c r="BH372" s="186">
        <f>IF(N372="sníž. přenesená",J372,0)</f>
        <v>0</v>
      </c>
      <c r="BI372" s="186">
        <f>IF(N372="nulová",J372,0)</f>
        <v>0</v>
      </c>
      <c r="BJ372" s="18" t="s">
        <v>81</v>
      </c>
      <c r="BK372" s="186">
        <f>ROUND(I372*H372,2)</f>
        <v>0</v>
      </c>
      <c r="BL372" s="18" t="s">
        <v>212</v>
      </c>
      <c r="BM372" s="185" t="s">
        <v>955</v>
      </c>
    </row>
    <row r="373" spans="1:47" s="2" customFormat="1" ht="11.25">
      <c r="A373" s="35"/>
      <c r="B373" s="36"/>
      <c r="C373" s="37"/>
      <c r="D373" s="187" t="s">
        <v>163</v>
      </c>
      <c r="E373" s="37"/>
      <c r="F373" s="188" t="s">
        <v>709</v>
      </c>
      <c r="G373" s="37"/>
      <c r="H373" s="37"/>
      <c r="I373" s="189"/>
      <c r="J373" s="37"/>
      <c r="K373" s="37"/>
      <c r="L373" s="40"/>
      <c r="M373" s="190"/>
      <c r="N373" s="191"/>
      <c r="O373" s="65"/>
      <c r="P373" s="65"/>
      <c r="Q373" s="65"/>
      <c r="R373" s="65"/>
      <c r="S373" s="65"/>
      <c r="T373" s="66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T373" s="18" t="s">
        <v>163</v>
      </c>
      <c r="AU373" s="18" t="s">
        <v>83</v>
      </c>
    </row>
    <row r="374" spans="1:65" s="2" customFormat="1" ht="24.2" customHeight="1">
      <c r="A374" s="35"/>
      <c r="B374" s="36"/>
      <c r="C374" s="174" t="s">
        <v>728</v>
      </c>
      <c r="D374" s="174" t="s">
        <v>156</v>
      </c>
      <c r="E374" s="175" t="s">
        <v>711</v>
      </c>
      <c r="F374" s="176" t="s">
        <v>712</v>
      </c>
      <c r="G374" s="177" t="s">
        <v>159</v>
      </c>
      <c r="H374" s="178">
        <v>4.14</v>
      </c>
      <c r="I374" s="179"/>
      <c r="J374" s="180">
        <f>ROUND(I374*H374,2)</f>
        <v>0</v>
      </c>
      <c r="K374" s="176" t="s">
        <v>160</v>
      </c>
      <c r="L374" s="40"/>
      <c r="M374" s="181" t="s">
        <v>19</v>
      </c>
      <c r="N374" s="182" t="s">
        <v>44</v>
      </c>
      <c r="O374" s="65"/>
      <c r="P374" s="183">
        <f>O374*H374</f>
        <v>0</v>
      </c>
      <c r="Q374" s="183">
        <v>0.00017</v>
      </c>
      <c r="R374" s="183">
        <f>Q374*H374</f>
        <v>0.0007038</v>
      </c>
      <c r="S374" s="183">
        <v>0</v>
      </c>
      <c r="T374" s="184">
        <f>S374*H374</f>
        <v>0</v>
      </c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R374" s="185" t="s">
        <v>212</v>
      </c>
      <c r="AT374" s="185" t="s">
        <v>156</v>
      </c>
      <c r="AU374" s="185" t="s">
        <v>83</v>
      </c>
      <c r="AY374" s="18" t="s">
        <v>153</v>
      </c>
      <c r="BE374" s="186">
        <f>IF(N374="základní",J374,0)</f>
        <v>0</v>
      </c>
      <c r="BF374" s="186">
        <f>IF(N374="snížená",J374,0)</f>
        <v>0</v>
      </c>
      <c r="BG374" s="186">
        <f>IF(N374="zákl. přenesená",J374,0)</f>
        <v>0</v>
      </c>
      <c r="BH374" s="186">
        <f>IF(N374="sníž. přenesená",J374,0)</f>
        <v>0</v>
      </c>
      <c r="BI374" s="186">
        <f>IF(N374="nulová",J374,0)</f>
        <v>0</v>
      </c>
      <c r="BJ374" s="18" t="s">
        <v>81</v>
      </c>
      <c r="BK374" s="186">
        <f>ROUND(I374*H374,2)</f>
        <v>0</v>
      </c>
      <c r="BL374" s="18" t="s">
        <v>212</v>
      </c>
      <c r="BM374" s="185" t="s">
        <v>956</v>
      </c>
    </row>
    <row r="375" spans="1:47" s="2" customFormat="1" ht="11.25">
      <c r="A375" s="35"/>
      <c r="B375" s="36"/>
      <c r="C375" s="37"/>
      <c r="D375" s="187" t="s">
        <v>163</v>
      </c>
      <c r="E375" s="37"/>
      <c r="F375" s="188" t="s">
        <v>714</v>
      </c>
      <c r="G375" s="37"/>
      <c r="H375" s="37"/>
      <c r="I375" s="189"/>
      <c r="J375" s="37"/>
      <c r="K375" s="37"/>
      <c r="L375" s="40"/>
      <c r="M375" s="190"/>
      <c r="N375" s="191"/>
      <c r="O375" s="65"/>
      <c r="P375" s="65"/>
      <c r="Q375" s="65"/>
      <c r="R375" s="65"/>
      <c r="S375" s="65"/>
      <c r="T375" s="66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T375" s="18" t="s">
        <v>163</v>
      </c>
      <c r="AU375" s="18" t="s">
        <v>83</v>
      </c>
    </row>
    <row r="376" spans="1:65" s="2" customFormat="1" ht="24.2" customHeight="1">
      <c r="A376" s="35"/>
      <c r="B376" s="36"/>
      <c r="C376" s="174" t="s">
        <v>735</v>
      </c>
      <c r="D376" s="174" t="s">
        <v>156</v>
      </c>
      <c r="E376" s="175" t="s">
        <v>716</v>
      </c>
      <c r="F376" s="176" t="s">
        <v>717</v>
      </c>
      <c r="G376" s="177" t="s">
        <v>159</v>
      </c>
      <c r="H376" s="178">
        <v>4.14</v>
      </c>
      <c r="I376" s="179"/>
      <c r="J376" s="180">
        <f>ROUND(I376*H376,2)</f>
        <v>0</v>
      </c>
      <c r="K376" s="176" t="s">
        <v>160</v>
      </c>
      <c r="L376" s="40"/>
      <c r="M376" s="181" t="s">
        <v>19</v>
      </c>
      <c r="N376" s="182" t="s">
        <v>44</v>
      </c>
      <c r="O376" s="65"/>
      <c r="P376" s="183">
        <f>O376*H376</f>
        <v>0</v>
      </c>
      <c r="Q376" s="183">
        <v>0.00012</v>
      </c>
      <c r="R376" s="183">
        <f>Q376*H376</f>
        <v>0.0004967999999999999</v>
      </c>
      <c r="S376" s="183">
        <v>0</v>
      </c>
      <c r="T376" s="184">
        <f>S376*H376</f>
        <v>0</v>
      </c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R376" s="185" t="s">
        <v>212</v>
      </c>
      <c r="AT376" s="185" t="s">
        <v>156</v>
      </c>
      <c r="AU376" s="185" t="s">
        <v>83</v>
      </c>
      <c r="AY376" s="18" t="s">
        <v>153</v>
      </c>
      <c r="BE376" s="186">
        <f>IF(N376="základní",J376,0)</f>
        <v>0</v>
      </c>
      <c r="BF376" s="186">
        <f>IF(N376="snížená",J376,0)</f>
        <v>0</v>
      </c>
      <c r="BG376" s="186">
        <f>IF(N376="zákl. přenesená",J376,0)</f>
        <v>0</v>
      </c>
      <c r="BH376" s="186">
        <f>IF(N376="sníž. přenesená",J376,0)</f>
        <v>0</v>
      </c>
      <c r="BI376" s="186">
        <f>IF(N376="nulová",J376,0)</f>
        <v>0</v>
      </c>
      <c r="BJ376" s="18" t="s">
        <v>81</v>
      </c>
      <c r="BK376" s="186">
        <f>ROUND(I376*H376,2)</f>
        <v>0</v>
      </c>
      <c r="BL376" s="18" t="s">
        <v>212</v>
      </c>
      <c r="BM376" s="185" t="s">
        <v>957</v>
      </c>
    </row>
    <row r="377" spans="1:47" s="2" customFormat="1" ht="11.25">
      <c r="A377" s="35"/>
      <c r="B377" s="36"/>
      <c r="C377" s="37"/>
      <c r="D377" s="187" t="s">
        <v>163</v>
      </c>
      <c r="E377" s="37"/>
      <c r="F377" s="188" t="s">
        <v>719</v>
      </c>
      <c r="G377" s="37"/>
      <c r="H377" s="37"/>
      <c r="I377" s="189"/>
      <c r="J377" s="37"/>
      <c r="K377" s="37"/>
      <c r="L377" s="40"/>
      <c r="M377" s="190"/>
      <c r="N377" s="191"/>
      <c r="O377" s="65"/>
      <c r="P377" s="65"/>
      <c r="Q377" s="65"/>
      <c r="R377" s="65"/>
      <c r="S377" s="65"/>
      <c r="T377" s="66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T377" s="18" t="s">
        <v>163</v>
      </c>
      <c r="AU377" s="18" t="s">
        <v>83</v>
      </c>
    </row>
    <row r="378" spans="2:63" s="12" customFormat="1" ht="22.9" customHeight="1">
      <c r="B378" s="158"/>
      <c r="C378" s="159"/>
      <c r="D378" s="160" t="s">
        <v>72</v>
      </c>
      <c r="E378" s="172" t="s">
        <v>720</v>
      </c>
      <c r="F378" s="172" t="s">
        <v>721</v>
      </c>
      <c r="G378" s="159"/>
      <c r="H378" s="159"/>
      <c r="I378" s="162"/>
      <c r="J378" s="173">
        <f>BK378</f>
        <v>0</v>
      </c>
      <c r="K378" s="159"/>
      <c r="L378" s="164"/>
      <c r="M378" s="165"/>
      <c r="N378" s="166"/>
      <c r="O378" s="166"/>
      <c r="P378" s="167">
        <f>SUM(P379:P383)</f>
        <v>0</v>
      </c>
      <c r="Q378" s="166"/>
      <c r="R378" s="167">
        <f>SUM(R379:R383)</f>
        <v>0.0059943186</v>
      </c>
      <c r="S378" s="166"/>
      <c r="T378" s="168">
        <f>SUM(T379:T383)</f>
        <v>0</v>
      </c>
      <c r="AR378" s="169" t="s">
        <v>83</v>
      </c>
      <c r="AT378" s="170" t="s">
        <v>72</v>
      </c>
      <c r="AU378" s="170" t="s">
        <v>81</v>
      </c>
      <c r="AY378" s="169" t="s">
        <v>153</v>
      </c>
      <c r="BK378" s="171">
        <f>SUM(BK379:BK383)</f>
        <v>0</v>
      </c>
    </row>
    <row r="379" spans="1:65" s="2" customFormat="1" ht="33" customHeight="1">
      <c r="A379" s="35"/>
      <c r="B379" s="36"/>
      <c r="C379" s="174" t="s">
        <v>958</v>
      </c>
      <c r="D379" s="174" t="s">
        <v>156</v>
      </c>
      <c r="E379" s="175" t="s">
        <v>723</v>
      </c>
      <c r="F379" s="176" t="s">
        <v>724</v>
      </c>
      <c r="G379" s="177" t="s">
        <v>159</v>
      </c>
      <c r="H379" s="178">
        <v>12.609</v>
      </c>
      <c r="I379" s="179"/>
      <c r="J379" s="180">
        <f>ROUND(I379*H379,2)</f>
        <v>0</v>
      </c>
      <c r="K379" s="176" t="s">
        <v>160</v>
      </c>
      <c r="L379" s="40"/>
      <c r="M379" s="181" t="s">
        <v>19</v>
      </c>
      <c r="N379" s="182" t="s">
        <v>44</v>
      </c>
      <c r="O379" s="65"/>
      <c r="P379" s="183">
        <f>O379*H379</f>
        <v>0</v>
      </c>
      <c r="Q379" s="183">
        <v>0.0002</v>
      </c>
      <c r="R379" s="183">
        <f>Q379*H379</f>
        <v>0.0025218000000000003</v>
      </c>
      <c r="S379" s="183">
        <v>0</v>
      </c>
      <c r="T379" s="184">
        <f>S379*H379</f>
        <v>0</v>
      </c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R379" s="185" t="s">
        <v>212</v>
      </c>
      <c r="AT379" s="185" t="s">
        <v>156</v>
      </c>
      <c r="AU379" s="185" t="s">
        <v>83</v>
      </c>
      <c r="AY379" s="18" t="s">
        <v>153</v>
      </c>
      <c r="BE379" s="186">
        <f>IF(N379="základní",J379,0)</f>
        <v>0</v>
      </c>
      <c r="BF379" s="186">
        <f>IF(N379="snížená",J379,0)</f>
        <v>0</v>
      </c>
      <c r="BG379" s="186">
        <f>IF(N379="zákl. přenesená",J379,0)</f>
        <v>0</v>
      </c>
      <c r="BH379" s="186">
        <f>IF(N379="sníž. přenesená",J379,0)</f>
        <v>0</v>
      </c>
      <c r="BI379" s="186">
        <f>IF(N379="nulová",J379,0)</f>
        <v>0</v>
      </c>
      <c r="BJ379" s="18" t="s">
        <v>81</v>
      </c>
      <c r="BK379" s="186">
        <f>ROUND(I379*H379,2)</f>
        <v>0</v>
      </c>
      <c r="BL379" s="18" t="s">
        <v>212</v>
      </c>
      <c r="BM379" s="185" t="s">
        <v>959</v>
      </c>
    </row>
    <row r="380" spans="1:47" s="2" customFormat="1" ht="11.25">
      <c r="A380" s="35"/>
      <c r="B380" s="36"/>
      <c r="C380" s="37"/>
      <c r="D380" s="187" t="s">
        <v>163</v>
      </c>
      <c r="E380" s="37"/>
      <c r="F380" s="188" t="s">
        <v>726</v>
      </c>
      <c r="G380" s="37"/>
      <c r="H380" s="37"/>
      <c r="I380" s="189"/>
      <c r="J380" s="37"/>
      <c r="K380" s="37"/>
      <c r="L380" s="40"/>
      <c r="M380" s="190"/>
      <c r="N380" s="191"/>
      <c r="O380" s="65"/>
      <c r="P380" s="65"/>
      <c r="Q380" s="65"/>
      <c r="R380" s="65"/>
      <c r="S380" s="65"/>
      <c r="T380" s="66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T380" s="18" t="s">
        <v>163</v>
      </c>
      <c r="AU380" s="18" t="s">
        <v>83</v>
      </c>
    </row>
    <row r="381" spans="2:51" s="13" customFormat="1" ht="22.5">
      <c r="B381" s="192"/>
      <c r="C381" s="193"/>
      <c r="D381" s="194" t="s">
        <v>165</v>
      </c>
      <c r="E381" s="195" t="s">
        <v>19</v>
      </c>
      <c r="F381" s="196" t="s">
        <v>960</v>
      </c>
      <c r="G381" s="193"/>
      <c r="H381" s="197">
        <v>12.609</v>
      </c>
      <c r="I381" s="198"/>
      <c r="J381" s="193"/>
      <c r="K381" s="193"/>
      <c r="L381" s="199"/>
      <c r="M381" s="200"/>
      <c r="N381" s="201"/>
      <c r="O381" s="201"/>
      <c r="P381" s="201"/>
      <c r="Q381" s="201"/>
      <c r="R381" s="201"/>
      <c r="S381" s="201"/>
      <c r="T381" s="202"/>
      <c r="AT381" s="203" t="s">
        <v>165</v>
      </c>
      <c r="AU381" s="203" t="s">
        <v>83</v>
      </c>
      <c r="AV381" s="13" t="s">
        <v>83</v>
      </c>
      <c r="AW381" s="13" t="s">
        <v>34</v>
      </c>
      <c r="AX381" s="13" t="s">
        <v>81</v>
      </c>
      <c r="AY381" s="203" t="s">
        <v>153</v>
      </c>
    </row>
    <row r="382" spans="1:65" s="2" customFormat="1" ht="33" customHeight="1">
      <c r="A382" s="35"/>
      <c r="B382" s="36"/>
      <c r="C382" s="174" t="s">
        <v>961</v>
      </c>
      <c r="D382" s="174" t="s">
        <v>156</v>
      </c>
      <c r="E382" s="175" t="s">
        <v>729</v>
      </c>
      <c r="F382" s="176" t="s">
        <v>730</v>
      </c>
      <c r="G382" s="177" t="s">
        <v>159</v>
      </c>
      <c r="H382" s="178">
        <v>12.609</v>
      </c>
      <c r="I382" s="179"/>
      <c r="J382" s="180">
        <f>ROUND(I382*H382,2)</f>
        <v>0</v>
      </c>
      <c r="K382" s="176" t="s">
        <v>160</v>
      </c>
      <c r="L382" s="40"/>
      <c r="M382" s="181" t="s">
        <v>19</v>
      </c>
      <c r="N382" s="182" t="s">
        <v>44</v>
      </c>
      <c r="O382" s="65"/>
      <c r="P382" s="183">
        <f>O382*H382</f>
        <v>0</v>
      </c>
      <c r="Q382" s="183">
        <v>0.0002754</v>
      </c>
      <c r="R382" s="183">
        <f>Q382*H382</f>
        <v>0.0034725186</v>
      </c>
      <c r="S382" s="183">
        <v>0</v>
      </c>
      <c r="T382" s="184">
        <f>S382*H382</f>
        <v>0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R382" s="185" t="s">
        <v>212</v>
      </c>
      <c r="AT382" s="185" t="s">
        <v>156</v>
      </c>
      <c r="AU382" s="185" t="s">
        <v>83</v>
      </c>
      <c r="AY382" s="18" t="s">
        <v>153</v>
      </c>
      <c r="BE382" s="186">
        <f>IF(N382="základní",J382,0)</f>
        <v>0</v>
      </c>
      <c r="BF382" s="186">
        <f>IF(N382="snížená",J382,0)</f>
        <v>0</v>
      </c>
      <c r="BG382" s="186">
        <f>IF(N382="zákl. přenesená",J382,0)</f>
        <v>0</v>
      </c>
      <c r="BH382" s="186">
        <f>IF(N382="sníž. přenesená",J382,0)</f>
        <v>0</v>
      </c>
      <c r="BI382" s="186">
        <f>IF(N382="nulová",J382,0)</f>
        <v>0</v>
      </c>
      <c r="BJ382" s="18" t="s">
        <v>81</v>
      </c>
      <c r="BK382" s="186">
        <f>ROUND(I382*H382,2)</f>
        <v>0</v>
      </c>
      <c r="BL382" s="18" t="s">
        <v>212</v>
      </c>
      <c r="BM382" s="185" t="s">
        <v>962</v>
      </c>
    </row>
    <row r="383" spans="1:47" s="2" customFormat="1" ht="11.25">
      <c r="A383" s="35"/>
      <c r="B383" s="36"/>
      <c r="C383" s="37"/>
      <c r="D383" s="187" t="s">
        <v>163</v>
      </c>
      <c r="E383" s="37"/>
      <c r="F383" s="188" t="s">
        <v>732</v>
      </c>
      <c r="G383" s="37"/>
      <c r="H383" s="37"/>
      <c r="I383" s="189"/>
      <c r="J383" s="37"/>
      <c r="K383" s="37"/>
      <c r="L383" s="40"/>
      <c r="M383" s="190"/>
      <c r="N383" s="191"/>
      <c r="O383" s="65"/>
      <c r="P383" s="65"/>
      <c r="Q383" s="65"/>
      <c r="R383" s="65"/>
      <c r="S383" s="65"/>
      <c r="T383" s="66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T383" s="18" t="s">
        <v>163</v>
      </c>
      <c r="AU383" s="18" t="s">
        <v>83</v>
      </c>
    </row>
    <row r="384" spans="2:63" s="12" customFormat="1" ht="25.9" customHeight="1">
      <c r="B384" s="158"/>
      <c r="C384" s="159"/>
      <c r="D384" s="160" t="s">
        <v>72</v>
      </c>
      <c r="E384" s="161" t="s">
        <v>108</v>
      </c>
      <c r="F384" s="161" t="s">
        <v>109</v>
      </c>
      <c r="G384" s="159"/>
      <c r="H384" s="159"/>
      <c r="I384" s="162"/>
      <c r="J384" s="163">
        <f>BK384</f>
        <v>0</v>
      </c>
      <c r="K384" s="159"/>
      <c r="L384" s="164"/>
      <c r="M384" s="165"/>
      <c r="N384" s="166"/>
      <c r="O384" s="166"/>
      <c r="P384" s="167">
        <f>P385</f>
        <v>0</v>
      </c>
      <c r="Q384" s="166"/>
      <c r="R384" s="167">
        <f>R385</f>
        <v>0</v>
      </c>
      <c r="S384" s="166"/>
      <c r="T384" s="168">
        <f>T385</f>
        <v>0</v>
      </c>
      <c r="AR384" s="169" t="s">
        <v>185</v>
      </c>
      <c r="AT384" s="170" t="s">
        <v>72</v>
      </c>
      <c r="AU384" s="170" t="s">
        <v>73</v>
      </c>
      <c r="AY384" s="169" t="s">
        <v>153</v>
      </c>
      <c r="BK384" s="171">
        <f>BK385</f>
        <v>0</v>
      </c>
    </row>
    <row r="385" spans="2:63" s="12" customFormat="1" ht="22.9" customHeight="1">
      <c r="B385" s="158"/>
      <c r="C385" s="159"/>
      <c r="D385" s="160" t="s">
        <v>72</v>
      </c>
      <c r="E385" s="172" t="s">
        <v>733</v>
      </c>
      <c r="F385" s="172" t="s">
        <v>734</v>
      </c>
      <c r="G385" s="159"/>
      <c r="H385" s="159"/>
      <c r="I385" s="162"/>
      <c r="J385" s="173">
        <f>BK385</f>
        <v>0</v>
      </c>
      <c r="K385" s="159"/>
      <c r="L385" s="164"/>
      <c r="M385" s="165"/>
      <c r="N385" s="166"/>
      <c r="O385" s="166"/>
      <c r="P385" s="167">
        <f>SUM(P386:P387)</f>
        <v>0</v>
      </c>
      <c r="Q385" s="166"/>
      <c r="R385" s="167">
        <f>SUM(R386:R387)</f>
        <v>0</v>
      </c>
      <c r="S385" s="166"/>
      <c r="T385" s="168">
        <f>SUM(T386:T387)</f>
        <v>0</v>
      </c>
      <c r="AR385" s="169" t="s">
        <v>185</v>
      </c>
      <c r="AT385" s="170" t="s">
        <v>72</v>
      </c>
      <c r="AU385" s="170" t="s">
        <v>81</v>
      </c>
      <c r="AY385" s="169" t="s">
        <v>153</v>
      </c>
      <c r="BK385" s="171">
        <f>SUM(BK386:BK387)</f>
        <v>0</v>
      </c>
    </row>
    <row r="386" spans="1:65" s="2" customFormat="1" ht="16.5" customHeight="1">
      <c r="A386" s="35"/>
      <c r="B386" s="36"/>
      <c r="C386" s="174" t="s">
        <v>963</v>
      </c>
      <c r="D386" s="174" t="s">
        <v>156</v>
      </c>
      <c r="E386" s="175" t="s">
        <v>736</v>
      </c>
      <c r="F386" s="176" t="s">
        <v>737</v>
      </c>
      <c r="G386" s="177" t="s">
        <v>384</v>
      </c>
      <c r="H386" s="178">
        <v>1</v>
      </c>
      <c r="I386" s="179"/>
      <c r="J386" s="180">
        <f>ROUND(I386*H386,2)</f>
        <v>0</v>
      </c>
      <c r="K386" s="176" t="s">
        <v>160</v>
      </c>
      <c r="L386" s="40"/>
      <c r="M386" s="181" t="s">
        <v>19</v>
      </c>
      <c r="N386" s="182" t="s">
        <v>44</v>
      </c>
      <c r="O386" s="65"/>
      <c r="P386" s="183">
        <f>O386*H386</f>
        <v>0</v>
      </c>
      <c r="Q386" s="183">
        <v>0</v>
      </c>
      <c r="R386" s="183">
        <f>Q386*H386</f>
        <v>0</v>
      </c>
      <c r="S386" s="183">
        <v>0</v>
      </c>
      <c r="T386" s="184">
        <f>S386*H386</f>
        <v>0</v>
      </c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R386" s="185" t="s">
        <v>738</v>
      </c>
      <c r="AT386" s="185" t="s">
        <v>156</v>
      </c>
      <c r="AU386" s="185" t="s">
        <v>83</v>
      </c>
      <c r="AY386" s="18" t="s">
        <v>153</v>
      </c>
      <c r="BE386" s="186">
        <f>IF(N386="základní",J386,0)</f>
        <v>0</v>
      </c>
      <c r="BF386" s="186">
        <f>IF(N386="snížená",J386,0)</f>
        <v>0</v>
      </c>
      <c r="BG386" s="186">
        <f>IF(N386="zákl. přenesená",J386,0)</f>
        <v>0</v>
      </c>
      <c r="BH386" s="186">
        <f>IF(N386="sníž. přenesená",J386,0)</f>
        <v>0</v>
      </c>
      <c r="BI386" s="186">
        <f>IF(N386="nulová",J386,0)</f>
        <v>0</v>
      </c>
      <c r="BJ386" s="18" t="s">
        <v>81</v>
      </c>
      <c r="BK386" s="186">
        <f>ROUND(I386*H386,2)</f>
        <v>0</v>
      </c>
      <c r="BL386" s="18" t="s">
        <v>738</v>
      </c>
      <c r="BM386" s="185" t="s">
        <v>964</v>
      </c>
    </row>
    <row r="387" spans="1:47" s="2" customFormat="1" ht="11.25">
      <c r="A387" s="35"/>
      <c r="B387" s="36"/>
      <c r="C387" s="37"/>
      <c r="D387" s="187" t="s">
        <v>163</v>
      </c>
      <c r="E387" s="37"/>
      <c r="F387" s="188" t="s">
        <v>740</v>
      </c>
      <c r="G387" s="37"/>
      <c r="H387" s="37"/>
      <c r="I387" s="189"/>
      <c r="J387" s="37"/>
      <c r="K387" s="37"/>
      <c r="L387" s="40"/>
      <c r="M387" s="225"/>
      <c r="N387" s="226"/>
      <c r="O387" s="227"/>
      <c r="P387" s="227"/>
      <c r="Q387" s="227"/>
      <c r="R387" s="227"/>
      <c r="S387" s="227"/>
      <c r="T387" s="228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T387" s="18" t="s">
        <v>163</v>
      </c>
      <c r="AU387" s="18" t="s">
        <v>83</v>
      </c>
    </row>
    <row r="388" spans="1:31" s="2" customFormat="1" ht="6.95" customHeight="1">
      <c r="A388" s="35"/>
      <c r="B388" s="48"/>
      <c r="C388" s="49"/>
      <c r="D388" s="49"/>
      <c r="E388" s="49"/>
      <c r="F388" s="49"/>
      <c r="G388" s="49"/>
      <c r="H388" s="49"/>
      <c r="I388" s="49"/>
      <c r="J388" s="49"/>
      <c r="K388" s="49"/>
      <c r="L388" s="40"/>
      <c r="M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</row>
  </sheetData>
  <sheetProtection algorithmName="SHA-512" hashValue="RjC3rOgfqrIcpTSlwg+2wyew6WTZGR0tsHj1oyYnuHoknc5KJuLKKatwOVhWFsx8ryKso7lIUuh35pgqJc3VZA==" saltValue="RVkQ9x5EP+9ik92ibMic75blR1Ht/2pCHfq3f9uY4Io9f0g7Jbwo3AKK9VZnOg0nCuLkoxEK7/Q3TTbVfHIz0A==" spinCount="100000" sheet="1" objects="1" scenarios="1" formatColumns="0" formatRows="0" autoFilter="0"/>
  <autoFilter ref="C99:K387"/>
  <mergeCells count="9">
    <mergeCell ref="E50:H50"/>
    <mergeCell ref="E90:H90"/>
    <mergeCell ref="E92:H92"/>
    <mergeCell ref="L2:V2"/>
    <mergeCell ref="E7:H7"/>
    <mergeCell ref="E9:H9"/>
    <mergeCell ref="E18:H18"/>
    <mergeCell ref="E27:H27"/>
    <mergeCell ref="E48:H48"/>
  </mergeCells>
  <hyperlinks>
    <hyperlink ref="F104" r:id="rId1" display="https://podminky.urs.cz/item/CS_URS_2024_01/612135101"/>
    <hyperlink ref="F107" r:id="rId2" display="https://podminky.urs.cz/item/CS_URS_2024_01/611131121"/>
    <hyperlink ref="F113" r:id="rId3" display="https://podminky.urs.cz/item/CS_URS_2024_01/611321141"/>
    <hyperlink ref="F115" r:id="rId4" display="https://podminky.urs.cz/item/CS_URS_2024_01/612131121"/>
    <hyperlink ref="F121" r:id="rId5" display="https://podminky.urs.cz/item/CS_URS_2024_01/612321141"/>
    <hyperlink ref="F124" r:id="rId6" display="https://podminky.urs.cz/item/CS_URS_2024_01/949101111"/>
    <hyperlink ref="F126" r:id="rId7" display="https://podminky.urs.cz/item/CS_URS_2024_01/965081223"/>
    <hyperlink ref="F134" r:id="rId8" display="https://podminky.urs.cz/item/CS_URS_2024_01/971033331"/>
    <hyperlink ref="F137" r:id="rId9" display="https://podminky.urs.cz/item/CS_URS_2024_01/978059541"/>
    <hyperlink ref="F143" r:id="rId10" display="https://podminky.urs.cz/item/CS_URS_2024_01/978011191"/>
    <hyperlink ref="F149" r:id="rId11" display="https://podminky.urs.cz/item/CS_URS_2024_01/978013191"/>
    <hyperlink ref="F155" r:id="rId12" display="https://podminky.urs.cz/item/CS_URS_2024_01/962031133"/>
    <hyperlink ref="F160" r:id="rId13" display="https://podminky.urs.cz/item/CS_URS_2024_01/997013116"/>
    <hyperlink ref="F162" r:id="rId14" display="https://podminky.urs.cz/item/CS_URS_2024_01/997013501"/>
    <hyperlink ref="F164" r:id="rId15" display="https://podminky.urs.cz/item/CS_URS_2024_01/997013509"/>
    <hyperlink ref="F167" r:id="rId16" display="https://podminky.urs.cz/item/CS_URS_2024_01/997013607"/>
    <hyperlink ref="F170" r:id="rId17" display="https://podminky.urs.cz/item/CS_URS_2024_01/997013631"/>
    <hyperlink ref="F174" r:id="rId18" display="https://podminky.urs.cz/item/CS_URS_2024_01/711131811"/>
    <hyperlink ref="F180" r:id="rId19" display="https://podminky.urs.cz/item/CS_URS_2024_01/711191101"/>
    <hyperlink ref="F186" r:id="rId20" display="https://podminky.urs.cz/item/CS_URS_2024_01/711192101"/>
    <hyperlink ref="F194" r:id="rId21" display="https://podminky.urs.cz/item/CS_URS_2024_01/998711103"/>
    <hyperlink ref="F197" r:id="rId22" display="https://podminky.urs.cz/item/CS_URS_2024_01/721174004"/>
    <hyperlink ref="F199" r:id="rId23" display="https://podminky.urs.cz/item/CS_URS_2024_01/721174005"/>
    <hyperlink ref="F201" r:id="rId24" display="https://podminky.urs.cz/item/CS_URS_2024_01/721174043"/>
    <hyperlink ref="F204" r:id="rId25" display="https://podminky.urs.cz/item/CS_URS_2024_01/998721103"/>
    <hyperlink ref="F207" r:id="rId26" display="https://podminky.urs.cz/item/CS_URS_2024_01/722174003"/>
    <hyperlink ref="F209" r:id="rId27" display="https://podminky.urs.cz/item/CS_URS_2024_01/722174023"/>
    <hyperlink ref="F211" r:id="rId28" display="https://podminky.urs.cz/item/CS_URS_2024_01/722181212"/>
    <hyperlink ref="F214" r:id="rId29" display="https://podminky.urs.cz/item/CS_URS_2024_01/722220153"/>
    <hyperlink ref="F216" r:id="rId30" display="https://podminky.urs.cz/item/CS_URS_2024_01/722290234"/>
    <hyperlink ref="F218" r:id="rId31" display="https://podminky.urs.cz/item/CS_URS_2024_01/998722103"/>
    <hyperlink ref="F221" r:id="rId32" display="https://podminky.urs.cz/item/CS_URS_2024_01/725810811"/>
    <hyperlink ref="F223" r:id="rId33" display="https://podminky.urs.cz/item/CS_URS_2024_01/725820801"/>
    <hyperlink ref="F225" r:id="rId34" display="https://podminky.urs.cz/item/CS_URS_2024_01/725840851"/>
    <hyperlink ref="F227" r:id="rId35" display="https://podminky.urs.cz/item/CS_URS_2024_01/725110811"/>
    <hyperlink ref="F229" r:id="rId36" display="https://podminky.urs.cz/item/CS_URS_2024_01/725210821"/>
    <hyperlink ref="F231" r:id="rId37" display="https://podminky.urs.cz/item/CS_URS_2024_01/725813111"/>
    <hyperlink ref="F234" r:id="rId38" display="https://podminky.urs.cz/item/CS_URS_2024_01/725112011"/>
    <hyperlink ref="F236" r:id="rId39" display="https://podminky.urs.cz/item/CS_URS_2024_01/725291650"/>
    <hyperlink ref="F239" r:id="rId40" display="https://podminky.urs.cz/item/CS_URS_2024_01/725241901"/>
    <hyperlink ref="F248" r:id="rId41" display="https://podminky.urs.cz/item/CS_URS_2024_01/725865501"/>
    <hyperlink ref="F251" r:id="rId42" display="https://podminky.urs.cz/item/CS_URS_2024_01/725822611"/>
    <hyperlink ref="F253" r:id="rId43" display="https://podminky.urs.cz/item/CS_URS_2024_01/998725103"/>
    <hyperlink ref="F262" r:id="rId44" display="https://podminky.urs.cz/item/CS_URS_2024_01/741371813"/>
    <hyperlink ref="F265" r:id="rId45" display="https://podminky.urs.cz/item/CS_URS_2024_01/741372012"/>
    <hyperlink ref="F269" r:id="rId46" display="https://podminky.urs.cz/item/CS_URS_2024_01/741313043"/>
    <hyperlink ref="F273" r:id="rId47" display="https://podminky.urs.cz/item/CS_URS_2024_01/741310251"/>
    <hyperlink ref="F279" r:id="rId48" display="https://podminky.urs.cz/item/CS_URS_2024_01/741310201"/>
    <hyperlink ref="F283" r:id="rId49" display="https://podminky.urs.cz/item/CS_URS_2024_01/998741103"/>
    <hyperlink ref="F286" r:id="rId50" display="https://podminky.urs.cz/item/CS_URS_2024_01/751398825"/>
    <hyperlink ref="F289" r:id="rId51" display="https://podminky.urs.cz/item/CS_URS_2024_01/751398021"/>
    <hyperlink ref="F293" r:id="rId52" display="https://podminky.urs.cz/item/CS_URS_2024_01/998751102"/>
    <hyperlink ref="F296" r:id="rId53" display="https://podminky.urs.cz/item/CS_URS_2024_01/763164541"/>
    <hyperlink ref="F299" r:id="rId54" display="https://podminky.urs.cz/item/CS_URS_2024_01/998763303"/>
    <hyperlink ref="F302" r:id="rId55" display="https://podminky.urs.cz/item/CS_URS_2024_01/766491851"/>
    <hyperlink ref="F305" r:id="rId56" display="https://podminky.urs.cz/item/CS_URS_2024_01/766691914"/>
    <hyperlink ref="F308" r:id="rId57" display="https://podminky.urs.cz/item/CS_URS_2024_01/766660001"/>
    <hyperlink ref="F312" r:id="rId58" display="https://podminky.urs.cz/item/CS_URS_2024_01/766693411"/>
    <hyperlink ref="F317" r:id="rId59" display="https://podminky.urs.cz/item/CS_URS_2024_01/998766103"/>
    <hyperlink ref="F321" r:id="rId60" display="https://podminky.urs.cz/item/CS_URS_2024_01/767646411"/>
    <hyperlink ref="F325" r:id="rId61" display="https://podminky.urs.cz/item/CS_URS_2024_01/998767103"/>
    <hyperlink ref="F328" r:id="rId62" display="https://podminky.urs.cz/item/CS_URS_2024_01/771111011"/>
    <hyperlink ref="F334" r:id="rId63" display="https://podminky.urs.cz/item/CS_URS_2024_01/771121011"/>
    <hyperlink ref="F336" r:id="rId64" display="https://podminky.urs.cz/item/CS_URS_2024_01/771574416"/>
    <hyperlink ref="F339" r:id="rId65" display="https://podminky.urs.cz/item/CS_URS_2024_01/998771103"/>
    <hyperlink ref="F342" r:id="rId66" display="https://podminky.urs.cz/item/CS_URS_2024_01/775429121"/>
    <hyperlink ref="F346" r:id="rId67" display="https://podminky.urs.cz/item/CS_URS_2024_01/998775103"/>
    <hyperlink ref="F349" r:id="rId68" display="https://podminky.urs.cz/item/CS_URS_2024_01/612135001"/>
    <hyperlink ref="F355" r:id="rId69" display="https://podminky.urs.cz/item/CS_URS_2024_01/781121011"/>
    <hyperlink ref="F357" r:id="rId70" display="https://podminky.urs.cz/item/CS_URS_2024_01/781161021"/>
    <hyperlink ref="F364" r:id="rId71" display="https://podminky.urs.cz/item/CS_URS_2024_01/781472216"/>
    <hyperlink ref="F367" r:id="rId72" display="https://podminky.urs.cz/item/CS_URS_2024_01/998781103"/>
    <hyperlink ref="F370" r:id="rId73" display="https://podminky.urs.cz/item/CS_URS_2024_01/783306805"/>
    <hyperlink ref="F373" r:id="rId74" display="https://podminky.urs.cz/item/CS_URS_2024_01/783301313"/>
    <hyperlink ref="F375" r:id="rId75" display="https://podminky.urs.cz/item/CS_URS_2024_01/783314201"/>
    <hyperlink ref="F377" r:id="rId76" display="https://podminky.urs.cz/item/CS_URS_2024_01/783317101"/>
    <hyperlink ref="F380" r:id="rId77" display="https://podminky.urs.cz/item/CS_URS_2024_01/784181101"/>
    <hyperlink ref="F383" r:id="rId78" display="https://podminky.urs.cz/item/CS_URS_2024_01/784211121"/>
    <hyperlink ref="F387" r:id="rId79" display="https://podminky.urs.cz/item/CS_URS_2024_01/04320300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Foubíková Soňa</cp:lastModifiedBy>
  <dcterms:created xsi:type="dcterms:W3CDTF">2024-07-03T18:24:48Z</dcterms:created>
  <dcterms:modified xsi:type="dcterms:W3CDTF">2024-07-08T08:47:46Z</dcterms:modified>
  <cp:category/>
  <cp:version/>
  <cp:contentType/>
  <cp:contentStatus/>
</cp:coreProperties>
</file>