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https://mydvagroupcz-my.sharepoint.com/personal/myskova_mydva_cz/Documents/01_PRÁCE_MICHAELA MYŠKOVÁ/03_AVM/VOŠ, SPŠ A JŠ Kutná Hora 2023/03_ROZPOČET/Aktualizace_07_2024/"/>
    </mc:Choice>
  </mc:AlternateContent>
  <xr:revisionPtr revIDLastSave="6" documentId="8_{28078A2A-8B00-46B4-916A-8E8D25F53D92}" xr6:coauthVersionLast="47" xr6:coauthVersionMax="47" xr10:uidLastSave="{7572FBD4-1070-451E-9804-3ECA6F6669C6}"/>
  <bookViews>
    <workbookView xWindow="28680" yWindow="0" windowWidth="29040" windowHeight="17640" activeTab="2" xr2:uid="{00000000-000D-0000-FFFF-FFFF00000000}"/>
  </bookViews>
  <sheets>
    <sheet name="Krycí list" sheetId="1" r:id="rId1"/>
    <sheet name="Rekapitulace" sheetId="2" r:id="rId2"/>
    <sheet name="Nábytek" sheetId="6" r:id="rId3"/>
    <sheet name="#Figury" sheetId="4" state="hidden" r:id="rId4"/>
  </sheets>
  <definedNames>
    <definedName name="_xlnm.Print_Titles" localSheetId="2">Nábytek!$11:$13</definedName>
    <definedName name="_xlnm.Print_Titles" localSheetId="1">Rekapitulace!$11:$13</definedName>
    <definedName name="_xlnm.Print_Area" localSheetId="2">Nábytek!$A$1:$I$40</definedName>
    <definedName name="Z_65E3123D_ED26_44E3_A414_09EEEF825484_.wvu.Cols" localSheetId="2" hidden="1">Nábytek!#REF!,Nábytek!#REF!,Nábytek!#REF!</definedName>
    <definedName name="Z_65E3123D_ED26_44E3_A414_09EEEF825484_.wvu.Cols" localSheetId="1" hidden="1">Rekapitulace!#REF!</definedName>
    <definedName name="Z_65E3123D_ED26_44E3_A414_09EEEF825484_.wvu.PrintArea" localSheetId="2" hidden="1">Nábytek!$A$1:$I$40</definedName>
    <definedName name="Z_65E3123D_ED26_44E3_A414_09EEEF825484_.wvu.PrintTitles" localSheetId="2" hidden="1">Nábytek!$11:$13</definedName>
    <definedName name="Z_65E3123D_ED26_44E3_A414_09EEEF825484_.wvu.PrintTitles" localSheetId="1" hidden="1">Rekapitulace!$11:$13</definedName>
    <definedName name="Z_65E3123D_ED26_44E3_A414_09EEEF825484_.wvu.Rows" localSheetId="0" hidden="1">'Krycí list'!$1:$1,'Krycí list'!$3:$3,'Krycí list'!$6:$6,'Krycí list'!$8:$8,'Krycí list'!$10:$24</definedName>
    <definedName name="Z_65E3123D_ED26_44E3_A414_09EEEF825484_.wvu.Rows" localSheetId="2" hidden="1">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definedName>
    <definedName name="Z_82B4F4D9_5370_4303_A97E_2A49E01AF629_.wvu.Cols" localSheetId="2" hidden="1">Nábytek!#REF!,Nábytek!#REF!,Nábytek!#REF!</definedName>
    <definedName name="Z_82B4F4D9_5370_4303_A97E_2A49E01AF629_.wvu.Cols" localSheetId="1" hidden="1">Rekapitulace!#REF!</definedName>
    <definedName name="Z_82B4F4D9_5370_4303_A97E_2A49E01AF629_.wvu.PrintArea" localSheetId="2" hidden="1">Nábytek!$A$1:$I$40</definedName>
    <definedName name="Z_82B4F4D9_5370_4303_A97E_2A49E01AF629_.wvu.PrintTitles" localSheetId="2" hidden="1">Nábytek!$11:$13</definedName>
    <definedName name="Z_82B4F4D9_5370_4303_A97E_2A49E01AF629_.wvu.PrintTitles" localSheetId="1" hidden="1">Rekapitulace!$11:$13</definedName>
    <definedName name="Z_82B4F4D9_5370_4303_A97E_2A49E01AF629_.wvu.Rows" localSheetId="0" hidden="1">'Krycí list'!$1:$1,'Krycí list'!$3:$3,'Krycí list'!$6:$6,'Krycí list'!$8:$8,'Krycí list'!$10:$24</definedName>
    <definedName name="Z_82B4F4D9_5370_4303_A97E_2A49E01AF629_.wvu.Rows" localSheetId="2" hidden="1">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definedName>
    <definedName name="Z_D6CFA044_0C8C_4ECE_96A2_AFF3DD5E0425_.wvu.Cols" localSheetId="2" hidden="1">Nábytek!#REF!,Nábytek!#REF!,Nábytek!#REF!</definedName>
    <definedName name="Z_D6CFA044_0C8C_4ECE_96A2_AFF3DD5E0425_.wvu.Cols" localSheetId="1" hidden="1">Rekapitulace!#REF!</definedName>
    <definedName name="Z_D6CFA044_0C8C_4ECE_96A2_AFF3DD5E0425_.wvu.PrintArea" localSheetId="2" hidden="1">Nábytek!$A$1:$I$40</definedName>
    <definedName name="Z_D6CFA044_0C8C_4ECE_96A2_AFF3DD5E0425_.wvu.PrintTitles" localSheetId="2" hidden="1">Nábytek!$11:$13</definedName>
    <definedName name="Z_D6CFA044_0C8C_4ECE_96A2_AFF3DD5E0425_.wvu.PrintTitles" localSheetId="1" hidden="1">Rekapitulace!$11:$13</definedName>
    <definedName name="Z_D6CFA044_0C8C_4ECE_96A2_AFF3DD5E0425_.wvu.Rows" localSheetId="0" hidden="1">'Krycí list'!$1:$1,'Krycí list'!$3:$3,'Krycí list'!$6:$6,'Krycí list'!$8:$8,'Krycí list'!$10:$24</definedName>
    <definedName name="Z_D6CFA044_0C8C_4ECE_96A2_AFF3DD5E0425_.wvu.Rows" localSheetId="2" hidden="1">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Nábytek!#REF!</definedName>
  </definedNames>
  <calcPr calcId="191029"/>
  <customWorkbookViews>
    <customWorkbookView name="Sebastian Fenyk – osobní zobrazení" guid="{65E3123D-ED26-44E3-A414-09EEEF825484}" mergeInterval="0" personalView="1" maximized="1" xWindow="-8" yWindow="-8" windowWidth="1936" windowHeight="1056" activeSheetId="3"/>
    <customWorkbookView name="Vladimír Lazárek – osobní zobrazení" guid="{82B4F4D9-5370-4303-A97E-2A49E01AF629}" mergeInterval="0" personalView="1" maximized="1" xWindow="-8" yWindow="-8" windowWidth="1936" windowHeight="1056" activeSheetId="3"/>
    <customWorkbookView name="Petr Smolík – osobní zobrazení" guid="{D6CFA044-0C8C-4ECE-96A2-AFF3DD5E0425}" mergeInterval="0" personalView="1" maximized="1" xWindow="1911" yWindow="-9" windowWidth="1938" windowHeight="104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3" i="6" l="1"/>
  <c r="I38" i="6"/>
  <c r="I37" i="6"/>
  <c r="I36" i="6"/>
  <c r="I35" i="6"/>
  <c r="I34" i="6"/>
  <c r="I32" i="6"/>
  <c r="I31" i="6"/>
  <c r="I17" i="6"/>
  <c r="I18" i="6"/>
  <c r="I19" i="6"/>
  <c r="I20" i="6"/>
  <c r="I22" i="6"/>
  <c r="I23" i="6"/>
  <c r="I24" i="6"/>
  <c r="I25" i="6"/>
  <c r="I26" i="6"/>
  <c r="I27" i="6"/>
  <c r="I28" i="6"/>
  <c r="I29" i="6"/>
  <c r="I30" i="6"/>
  <c r="I16" i="6"/>
  <c r="I15" i="6" l="1"/>
  <c r="B14" i="2"/>
  <c r="B15" i="2"/>
  <c r="A14" i="2"/>
  <c r="C9" i="6" l="1"/>
  <c r="C8" i="6"/>
  <c r="C7" i="6"/>
  <c r="C5" i="6"/>
  <c r="C4" i="6"/>
  <c r="C3" i="6"/>
  <c r="C2" i="6"/>
  <c r="I14" i="6" l="1"/>
  <c r="C15" i="2"/>
  <c r="C14" i="2" l="1"/>
  <c r="C16" i="2" s="1"/>
  <c r="I40" i="6"/>
  <c r="E43" i="1" l="1"/>
  <c r="B2" i="2" l="1"/>
  <c r="B3" i="2"/>
  <c r="B4" i="2"/>
  <c r="B5" i="2"/>
  <c r="B7" i="2"/>
  <c r="B8" i="2"/>
  <c r="B9" i="2"/>
  <c r="E35" i="1"/>
  <c r="J35" i="1"/>
  <c r="R35" i="1"/>
  <c r="P38" i="1"/>
  <c r="P39" i="1"/>
  <c r="P40" i="1"/>
  <c r="P41" i="1"/>
  <c r="P42" i="1"/>
  <c r="J46" i="1"/>
  <c r="K47" i="1"/>
  <c r="J47" i="1" l="1"/>
  <c r="R41" i="1"/>
  <c r="R38" i="1"/>
  <c r="E46" i="1"/>
  <c r="R46" i="1" l="1"/>
  <c r="R49" i="1" s="1"/>
  <c r="S49" i="1" l="1"/>
  <c r="O51" i="1"/>
  <c r="R51" i="1" l="1"/>
  <c r="S51" i="1"/>
  <c r="O50" i="1"/>
  <c r="R50" i="1" l="1"/>
  <c r="R52" i="1" s="1"/>
  <c r="S50" i="1"/>
</calcChain>
</file>

<file path=xl/sharedStrings.xml><?xml version="1.0" encoding="utf-8"?>
<sst xmlns="http://schemas.openxmlformats.org/spreadsheetml/2006/main" count="237" uniqueCount="145">
  <si>
    <t>Název stavby</t>
  </si>
  <si>
    <t>JKSO</t>
  </si>
  <si>
    <t xml:space="preserve"> </t>
  </si>
  <si>
    <t>Kód stavby</t>
  </si>
  <si>
    <t>ucebny</t>
  </si>
  <si>
    <t>Název objektu</t>
  </si>
  <si>
    <t>EČO</t>
  </si>
  <si>
    <t/>
  </si>
  <si>
    <t>Kód objektu</t>
  </si>
  <si>
    <t>Název části</t>
  </si>
  <si>
    <t>Místo</t>
  </si>
  <si>
    <t>Kód části</t>
  </si>
  <si>
    <t>Název podčásti</t>
  </si>
  <si>
    <t>Kód podčásti</t>
  </si>
  <si>
    <t>IČ</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</si>
  <si>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</si>
  <si>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</si>
  <si>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</si>
  <si>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</si>
  <si>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</si>
  <si>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</si>
  <si>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</si>
  <si>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</si>
  <si>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</si>
  <si>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</si>
  <si>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</si>
  <si>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</si>
  <si>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</si>
  <si>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</si>
  <si>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</si>
  <si>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</si>
  <si>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</si>
  <si>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</si>
  <si>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</si>
  <si>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</si>
  <si>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</si>
  <si>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Vedlejší rozpočtové náklady</t>
  </si>
  <si>
    <t>Práce přesčas</t>
  </si>
  <si>
    <t>Zařízení staveniště</t>
  </si>
  <si>
    <t>21</t>
  </si>
  <si>
    <t>%</t>
  </si>
  <si>
    <t>Bez pevné podl.</t>
  </si>
  <si>
    <t>Kulturní památka</t>
  </si>
  <si>
    <t>Územní vlivy</t>
  </si>
  <si>
    <t>Provozní vlivy</t>
  </si>
  <si>
    <t>Ostatní</t>
  </si>
  <si>
    <t>VRN z rozpočtu</t>
  </si>
  <si>
    <t>HZS</t>
  </si>
  <si>
    <t>Kompl. činnost</t>
  </si>
  <si>
    <t>Ostatní náklady</t>
  </si>
  <si>
    <t>D</t>
  </si>
  <si>
    <t>Celkové náklady</t>
  </si>
  <si>
    <t>Datum a podpis</t>
  </si>
  <si>
    <t>Razítko</t>
  </si>
  <si>
    <t>15</t>
  </si>
  <si>
    <t>DPH</t>
  </si>
  <si>
    <t>E</t>
  </si>
  <si>
    <t>Přípočty a odpočty</t>
  </si>
  <si>
    <t>Dodávky objednatele</t>
  </si>
  <si>
    <t>Klouzavá doložka</t>
  </si>
  <si>
    <t>Zvýhodnění + -</t>
  </si>
  <si>
    <t>Stavba:</t>
  </si>
  <si>
    <t>Objekt:</t>
  </si>
  <si>
    <t>Část:</t>
  </si>
  <si>
    <t xml:space="preserve">JKSO: </t>
  </si>
  <si>
    <t>Objednatel:</t>
  </si>
  <si>
    <t>Zhotovitel:</t>
  </si>
  <si>
    <t>Datum:</t>
  </si>
  <si>
    <t>Kód</t>
  </si>
  <si>
    <t>Popis</t>
  </si>
  <si>
    <t>Cena celkem</t>
  </si>
  <si>
    <t>JKSO:</t>
  </si>
  <si>
    <t>P.Č.</t>
  </si>
  <si>
    <t>TV</t>
  </si>
  <si>
    <t>KCN</t>
  </si>
  <si>
    <t>MJ</t>
  </si>
  <si>
    <t>Množství celkem</t>
  </si>
  <si>
    <t>kus</t>
  </si>
  <si>
    <t xml:space="preserve">REKAPITULACE </t>
  </si>
  <si>
    <t>KRYCÍ LIST SOUPISU</t>
  </si>
  <si>
    <t>Nábytek</t>
  </si>
  <si>
    <t>ZRN (ř. 1-8)</t>
  </si>
  <si>
    <t>DN (ř. 10-12)</t>
  </si>
  <si>
    <t>VRN (ř. 14-19)</t>
  </si>
  <si>
    <t>Součet 9, 13, 20-23</t>
  </si>
  <si>
    <t>Projektové práce (DSPS)</t>
  </si>
  <si>
    <t>Cena s DPH (ř. 25-26)</t>
  </si>
  <si>
    <t>Popis / minimální technické parametry</t>
  </si>
  <si>
    <t>Cena jednotková bez DPH</t>
  </si>
  <si>
    <t>Cena celkem bez DPH</t>
  </si>
  <si>
    <t>Kód položky / název</t>
  </si>
  <si>
    <t>Celkem bez DPH</t>
  </si>
  <si>
    <t>vlastní</t>
  </si>
  <si>
    <t>SOUPIS PRACÍ A DODÁVEK A SLUŽEB vč VÝKAZU VÝMĚR</t>
  </si>
  <si>
    <t>Sebastian Fenyk</t>
  </si>
  <si>
    <t>NÁB</t>
  </si>
  <si>
    <t>Učebna přírodních věd</t>
  </si>
  <si>
    <t>VOŠ, SPŠ a Jazyková škola s právem státní jazykové zkoušky, Kutná Hora, Masarykova 197</t>
  </si>
  <si>
    <t>VOŠ, SPŠ a Jazyková škola s právem státní jazykové zkoušky, Kutná Hora, Masarykova 197
Masarykova 197/1, Hlouška, 284 01 Kutná Hora</t>
  </si>
  <si>
    <t>08/2023</t>
  </si>
  <si>
    <t>Katedra učitele</t>
  </si>
  <si>
    <t>Učitelská židle</t>
  </si>
  <si>
    <t>Demonstrační pult učitele</t>
  </si>
  <si>
    <t>Stůl pro žáky se schránkou pro elektrifikaci</t>
  </si>
  <si>
    <t>Elektroinstalace žákovských stolů</t>
  </si>
  <si>
    <t xml:space="preserve">Stůl pro žáky  </t>
  </si>
  <si>
    <t>Židle žákovská</t>
  </si>
  <si>
    <t>Středový médiový panel</t>
  </si>
  <si>
    <t>Koncový médiový panel</t>
  </si>
  <si>
    <t>Mobilní skříňka</t>
  </si>
  <si>
    <t>Stolní odsávací systém</t>
  </si>
  <si>
    <t>Skříň vestavná</t>
  </si>
  <si>
    <t>Skříň kombinovaná s nástavcem</t>
  </si>
  <si>
    <t>Závěsný žebřík</t>
  </si>
  <si>
    <t xml:space="preserve">Katedra se samonosnou rámovou podnoží bez viditelných konstrukčních spojů. Podnož katedry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katedry. Nohy jsou opatřeny rektifikačními šrouby s plastovou patkou pro vyrovnání nerovnosti podlah. Ocelová konstrukce je povrchově upravena vysoce kvalitní epoxy-polyesterovou barvou, vypalovanou při teplotě 200 °C. Stolová deska LTD tl. 18 mm, opatřena ABS hranou min. tl. 2 mm. Katedra je opatřena clonou o min. výšce 350 mm přes celou její délku. Clona je vyrobena z LTD min. tl. 18 mm, ABS hrana 2 mm lepena PUR lepidlem. Upevnění k podnoži pomocí kovových "L" úhelníků, které jsou součástí svařeného "U" rámu. V pravé části katedry umístěna uzamykatelná skříňka jednocestným zámkem, opatřena celokovovou úchytkou tvaru U s roztečí 128 mm. Možnost výběru barevného provedení alespoň ze čtyř základních typů dekorů/barev. Cena včetně dopravy a instalace. Rozměr: 750x1400x600 mm .
</t>
  </si>
  <si>
    <t xml:space="preserve">Učitelská židle na kolečkách, otočná, stabilní výškově stavitelná  pomocí plynového pístu, -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Plastový sedák i opěrák ze 100 % strukturovaného polypropylénu - ergonomicky tvarovaná skořepina s efektem vzduchového polštáře v barevné škále min. 9 odstínů, ve skořepině kruhový otvor pro snadný úchop v horní části opěradla. Prvek musí splňovat normu ČSN EN 1729:1 a ČSN EN 1729:2 pro tento druh nábytku. Uchazeč je povinen certifikát na vyžádání předložit. Cena včetně dopravy a instalace. Rozměr: výška 440-570mm .
</t>
  </si>
  <si>
    <t xml:space="preserve">Demonstrační stůl pro pedagoga. Výška 900 mm, šířka 1914 mm a hloubka 600 mm. Odolná pracovní plocha postforming tl. 38 mm. Spodní část demonstračního stolu tvoří 1 x dvoudveřová skříňka, 1 x čtyřzásuvková skříňka, 1 x jednodveřová dřezová skříňka. Korpusy skříněk jsou vyrobeny z LTD tl. 18 mm, olepeny ABS hranou tl. 0,8 mm. Dvířka a čela zásuvek jsou vyrobena z LTD tl. 18 mm, olepena ABS hranou tl. 2 mm Korpusy skříněk jsou lepené na kolíkové spoje. Skříňky jsou uzamykatelné. Skříňky mají plastové rektifikační nožky v. 100 mm. Prostor pod skříňkami je krytý soklem. Demonstrační stůl je vybaven svislou deskou LTD 18 mm, kryjící záda spodních skříněk. Konstrukce spodních skříněk umožňuje instalaci jakýchkoliv rozvodů.. 
Vybavení demonstračního stolu: přípojné místo s AC/DC 0-24V, 230 V, 1x polypropylenový dřez a laboratorní baterie s polyesterovou úpravou. Možnost výběru barevného provedení alespoň ze čtyř základních typů dekorů/barev. Cena včetně dopravy a instalace. Rozměr: 900x1914x600 mm .
</t>
  </si>
  <si>
    <t xml:space="preserve">Žákovský stůl odborné učebny pro 2 žáky se schránkou pro elektrifikaci. Samonosná rámová podnož stolu bez viditelných konstrukčních spojů. Podnož je tvořena ocelovými profily čtvercového průřezu min. 40x40 mm a vynáší stolovou desku po celém jejím obvodu. Podnož částečně svařovaná - zadní část podnože tvaru "U", svařena z jeklů o průřezu 40x60 mm, umožňuje skryté vedení kabelů do schránky pro elektrifikaci - otvory pro vývod kabelů z obou stran schránky. Přední nohy stolu jsou k rámové konstrukci připevněny pomocí trapézových prvků, které svou styčnou plochou zaručují vysokou pevnost stolu. Nohy jsou vybaveny rektifikací v rozsahu 15 mm pro vyrovnání nerovností podlahy. Možnost kotvení stolu do podlahy pomocí kovových "L" úhelníků max. délky 30 mm. Povrchová úprava podnože práškovou barvou. Stolová deska z LTD min. tl. 18 mm, hrana ABS tl. 2 mm lepena PUR lepidlem. Ve stolové desce ohraněný otvor pro uzamykatelnou schránku na elektro rozvody, ABS hrana min. 0,8 mm. Otvor opatřen výklopnými dvířky uzamykatelnými jednocestným zámkem. Konstrukce schránky a dvířka z LTD tl. min. 18 mm, ABS hrana min. tl. 0,8 mm lepena PUR lepidlem. Minimální vnitřní rozměry schránky: 100x380x113 mm (v-š-h). Schránka umožňuje osazení vnitřní modulární sestavou s koncovými prvky: AC/DC 0-24V, 230V. Stůl je opatřený clonou o min. výšce 350 mm přes celou délku stolu. Clona je vyrobena z LTD min. tl. 18 mm, ABS hrana 2 mm lepena PUR lepidlem. Upevnění k podnoži pomocí kovových "L" úhelníků, které jsou součástí svařeného "U" rámu. Možnost výběru barevného provedení LTD alespoň ze čtyř základních typů dekorů/barev. Všechny schránky v učebně jsou uzamykatelné jednocestnými zámky. Možnost výběru barevného provedení alespoň ze čtyř základních typů dekorů/barev. Cena včetně dopravy a montáže stolu. Rozměr: 750x1400x600 mm .
</t>
  </si>
  <si>
    <t xml:space="preserve">Žákovský stůl odborné učebny pro 2 žáky. Samonosná rámová podnož stolu bez viditelných konstrukčních spojů. Podnož je tvořena ocelovými profily čtvercového průřezu min. 40x40 mm a vynáší stolovou desku po celém jejím obvodu. Podnož částečně svařovaná - zadní část podnože tvaru "U", svařena z jeklů o průřezu 40x60 mm. Přední nohy stolu jsou k rámové konstrukci připevněny pomocí trapézových prvků, které svou styčnou plochou zaručují vysokou pevnost stolu. Nohy jsou vybaveny rektifikací v rozsahu 15 mm pro vyrovnání nerovností podlahy. Možnost kotvení stolu do podlahy pomocí kovových "L" úhelníků max. délky 30 mm. Povrchová úprava podnože práškovou barvou. Stolová deska z LTD min. tl. 18 mm, hrana ABS tl. 2 mm lepena PUR lepidlem. Stůl je opatřený clonou o min. výšce 350 mm přes celou délku stolu. Clona je vyrobena z LTD min. tl. 18 mm, ABS hrana 2 mm lepena PUR lepidlem. Upevnění k podnoži pomocí kovových "L" úhelníků, které jsou součástí svařeného "U" rámu. Možnost výběru barevného provedení LTD alespoň ze čtyř základních typů dekorů/barev. Cena včetně dopravy a instalace. Rozměr: 750x1400x600 mm .
</t>
  </si>
  <si>
    <t xml:space="preserve">Židle žákovská, kovová předpružená podnož - průměr trubky 22 mm, opatřená plastovými kluzáky s filcem. Povrchová úprava podnože vypalovanou práškovou barvou nebo chrom. Konstrukce židle musí umožňovat dynamické sezení čelem k opěráku. Plastový sedák i opěrák ze 100 % strukturovaného polypropylénu - ergonomicky tvarovaná skořepina s efektem vzduchového polštáře v barevné škále min. 9 odstínů, ve skořepině bude kruhový otvor v horní části opěradla pro snadný úchop. Velikost skořepin min. ve 4 velikostech dle normy EN1729:1 a ČSN EN 1729:2 pro tento druh nábytku. Uchazeč je povinen certifikát na vyžádání předložit. Cena včetně dopravy a instalace. vel. 6 .
</t>
  </si>
  <si>
    <t xml:space="preserve">Středový médiový panel je určený pro skryté vedení médií (voda, elektro) k žákovským pracovištím. Korpus LTD 18 mm, olepený ABS hranou 0,8 mm, půda LTD 18 mm, olepena ABS hranou 2 mm. Konstrukce panelu je lepená na kolíkové spoje. Spodní třetina středového panelu je v čelní a zadní části otevřená pro plynulé vedení médií. Středový panel na konci sestavy má částečně otevřenou pouze čelní část. V levém boku středového panelu jsou umístěna uzamykatelná servisní dvířka. Půda středového panelu je z části opatřena uzamykatelným odklopným víkem, pod nímž se nachází schránka pro umístění koncových prvků. Všechny cylindrické zámky použité ve středových panelech sestavy jsou osazeny vyměnitelnou vložkou na shodný klíč. V půdě středového panelu je osazený  polypropylenový dřez a laboratorní baterie s polyesterovou úpravou. Dno pultu je opatřeno plastovými kluzáky. Možnost výběru barevného provedení alespoň ze čtyř základních typů dekorů/barev. Cena včetně dopravy a instalace. Rozměr: 812x1550x500 mm .
</t>
  </si>
  <si>
    <t xml:space="preserve">Koncový médiový panel je určený pro skryté vedení médií (voda, elektro) k žákovským pracovištím. Korpus LTD 18 mm, olepený ABS hranou 0,8 mm, půda LTD 18 mm, olepena ABS hranou 2 mm. Konstrukce panelu je lepená na kolíkové spoje. Spodní třetina koncového panelu je v čelní části otevřená pro plynulé vedení médií. Půda koncového panelu je z části opatřena uzamykatelným odklopným víkem, pod nímž se nachází schránka pro umístění koncových prvků. Cylindrické zámky použité v koncovém panelu sestavy jsou osazeny vyměnitelnou vložkou na shodný klíč. V půdě koncového panelu je osazený polypropylenový dřez a laboratorní baterie s polyesterovou úpravou. Dno pultu je opatřeno plastovými kluzáky. Možnost výběru barevného provedení alespoň ze čtyř základních typů dekorů/barev. Cena včetně dopravy a instalace. Rozměr: 812x600x500 mm .
</t>
  </si>
  <si>
    <t xml:space="preserve">Mobilní skříňka na kolečkách pro stolní odsávací systém. Půda postforming tl. 38 mm. Korpus LTD tl. 18 mm, pohledová záda LTD tl. 18 mm. Dno a půda naložena na bocích skříně. Hrany ABS tl. 0,8 mm. Dveře LDT tl. 18 mm naloženy na korpusu. Dveře mají miskové závěsy s úhlem otvírání od 95° do 110°. Dveře opatřeny celokovovou úchytkou tvaru U s roztečí 128 mm. Skříňka je uzamykatelná jednocestným zámkem. Možnost výběru barevného provedení alespoň ze čtyř základních typů dekorů/barev. Cena včetně dopravy a instalace. Rozměr: 900x570x600 mm .
</t>
  </si>
  <si>
    <t xml:space="preserve">Integrovaný stolní odsávací systém k odsávání lehkých zplodin, prachu apod.
Odsávací systém je upevněn na pracovní, ventilátor s filrem uschován v uzamykatelné odvětrávané mobilní skříňce. Požadavek na minimální parametry: kapacita 110 m3/h, Průtok 50-110 m3/h, Hlučnost 60 dB při maximálním výkonu, Teplota dýmů max 70°C, Rameno FX50, průměr 50 mm, max. průtok 100 m3/h, délka ramena 1100 mm. Rameno s dýmníkem/ trychtýřem, ventilátor
s plynulou změnou výkonu, třístupňový filtr (prachový, aktivní uhlí, HEPA), hadice, připojovací kusy. Materiál: hliník elox/práškový lak, polypropylen. Cena včetně dopravy a instalace.
</t>
  </si>
  <si>
    <t xml:space="preserve">Skříň vestavná. Korpus i police LTD tl. 18 mm, pohledová záda LTD tl. 18 mm. Dno a půda naložena na bocích skříně. Hrany ABS tl. 0,7 mm. Dveře LDT tl. 18 mm naloženy na korpusu. Dveře mají miskové závěsy s úhlem otvírání od 95° do 110°. Spodní část 2OH uzavřená dveřmi, uvnitř jedna přestavitelná police, horní část 3OH uzavřená prosklenými dveřmi v hliníkovém rámečku, 2 výškově stavitelné police. Podpěry polic kovové válečky. Dveře opatřeny celokovovou úchytkou tvaru U s roztečí 128 mm. Skříň je uzamykatelná jednocestným zámkem. Součástí skříně jsou vykrývací lišty (blendy) z LTD tl. 18 mm. Dno opatřeno rektifikacemi. Možnost výběru barevného provedení alespoň ze čtyř základních typů dekorů/barev. Cena vč. dopravy a instalace. Rozměr: 1956x1290x391 mm .
</t>
  </si>
  <si>
    <t xml:space="preserve">Skříň kombinovaná, uzpůsobena pro závěsný žebřík. Korpus i police LTD tl. 18 mm, pohledová záda LTD tl. 18 mm. Dno a půda naložena na bocích skříně. Hrany ABS tl. 0,7 mm. Dveře LDT tl. 18 mm naloženy na korpusu. Dveře mají miskové závěsy s úhlem otvírání od 95° do 110°. Spodní část 2OH uzavřená dveřmi, uvnitř jedna přestavitelná police, horní část 3OH uzavřená prosklenými dveřmi v hliníkovém rámečku, 2 výškově stavitelné police. Podpěry polic kovové válečky. Dveře opatřeny celokovovou úchytkou tvaru U s roztečí 128 mm. Skříň je uzamykatelná jednocestným zámkem. Dno opatřeno rektifikacemi. Součástí je skříňový nástavec s dveřmi o rozměrech 800x1000x600 mm, vč. 1 police. Korpus i police LTD tl. 18 mm, pohledová záda LTD tl. 18 mm. Dno a půda naložena na bocích skříně. Hrany ABS tl. 0,7 mm. Dveře LDT tl. 18 mm naloženy na korpusu. Dveře mají miskové závěsy s úhlem otvírání od 95° do 110°.  Dveře opatřeny celokovovou úchytkou tvaru U s roztečí 128 mm. Nástavec je uzamykatelný. Možnost výběru barevného provedení alespoň ze čtyř základních typů dekorů/barev. Cena vč. dopravy a instalace. Rozměr: 2799x1000x600 mm .
</t>
  </si>
  <si>
    <t xml:space="preserve">Regálový žebřík se stupni ke kombinovaným skříním s nástavcem. Závěsný, 2 páry závěsných háků. Počet stupňů: 8, hloubka stupňů 80 mm, materiál stupňů: rýhovaný hliník. Materiál podstavce: hliník. Délka 2200 mm, pracovní výška 3150 mm, výška stání 1150 mm, svislá závěsná výška 2000 mm. Nostnost min. 150 kg. Součástí kolejnicový systém z kruhových trubek přes celou sestavu skříní (min. délka 7000 mm) vč. 2 ks mezidržáku a 2 ks držáku s koncovým dorazem, průměr trubky 30 mm, materiál: hliník. Cena včetně dopravy a instalace. Rozměr: délka 2200 mm .
</t>
  </si>
  <si>
    <t>NEOCENĚNÝ SOUPIS PRACÍ A DODÁVEK A SLUŽEB</t>
  </si>
  <si>
    <t>Kancelářský stůl</t>
  </si>
  <si>
    <t>Kancelářský 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Možnost výběru barevného provedení LTD alespoň ze čtyř základních typů dekorů/barev. Cena včetně dopravy a instalace. Rozměr: 750x1800x800 mm .</t>
  </si>
  <si>
    <t>Mobilní kontejner na kolečkách, korpus vyroben z LTD min. tl. 18mm, čela zásuvek LTD tl. 18mm, vnitřní zásuvky celokovové. Počet zásuvek 4. Úchytka hliníková "L" profil s roztečí vrtání 96mm. Centrální uzamykání, zámková vložka se sklopným klíčem. Možnost výběru barevného provedení LTD alespoň ze čtyř základních typů dekorů/barev. Cena včetně dopravy a instalace. Rozměr: 585x397x550 mm.</t>
  </si>
  <si>
    <t>Mobilní kontejner</t>
  </si>
  <si>
    <t>Textilní nástěnka</t>
  </si>
  <si>
    <t>Textilní nástěnka, povrch nástěnky potažen vysoce kvalitní textilií s krátkým vlasem. Do nástěnky lze snadno zapíchnout celou délku špendlíku. Tloušťka nástěnky min. 22 mm, sendvičová konstrukce - vysoká tuhost, odolnost, nástěnka se nekroutí. Rám nástěnky z eloxovaného hliníkového profilu ve stříbrném odstínu s šedými plastovými rohy. Certifikováno Technickým ústavem na normu ČSN EN 71 Bezpečnost hraček. Možnost výběru barevného provedení textilie alespoň z osmi základních barev. Cena vč. dopravy a instalace. Rozměr: 1800x1200 mm.</t>
  </si>
  <si>
    <t>Skříň otevřená nízká</t>
  </si>
  <si>
    <t>Skříň otevřená vysoká</t>
  </si>
  <si>
    <t>Skříň otevřená, policová. Korpus i police LTD tl. 18 mm, pohledová záda LTD tl. 18 mm. Dno a půda naložena na bocích skříně. Hrany ABS tl. 0,8 mm. Jedna pevná police a 4 přestavitelné po 32 mm. Podpěry polic kovové válečky. Dno opatřeno rektifikacemi. Možnost výběru barevného provedení alespoň ze čtyř základních typů dekorů/barev. Cena vč. dopravy a instalace. Rozměr: 2155x800x400 mm.</t>
  </si>
  <si>
    <t>Skříň šatní</t>
  </si>
  <si>
    <t>Skříň otevřená, policová. Korpus i police LTD tl. 18 mm, pohledová záda LTD tl. 18 mm. Dno a půda naložena na bocích skříně. Hrany ABS tl. 0,8 mm. Jedna volná police. Podpěry police kovové válečky. Dno opatřeno rektifikacemi. Možnost výběru barevného provedení alespoň ze čtyř základních typů dekorů/barev. Cena vč. dopravy a instalace. Rozměr: 732x800x400 mm.</t>
  </si>
  <si>
    <t>Skříň šatní s dveřmi. Korpus i police LTD tl. 18 mm, pohledová záda LTD tl. 18 mm. Dno a půda naložena na bocích skříně. Hrany ABS tl. 0,8 mm. Dveře LDT tl. 18 mm naloženy na korpusu. Dveře mají miskové závěsy s úhlem otvírání od 95° do 110°. Jedna pevná police v horní části skříně, pod ní 1x šatní tyč oválná. Podpěry police kovové válečky. Úchytka hliníková " L" profil s roztečí 96 mm. Dno opatřeno rektifikacemi. Možnost výběru barevného provedení alespoň ze čtyř základních typů dekorů/barev. Cena vč. dopravy a instalace. Rozměr: 1800x800x600 mm.</t>
  </si>
  <si>
    <t>Kancelářská židle</t>
  </si>
  <si>
    <t>Kancelářská židle na kolečkách, opěrák s šedou síťovinou a výškově nastavitelnou bederní výztuhou. Sedák ze vstřikované pěny, na sedáku prošívané čalounění. Synchronní mechanismus s trojnásobnou aretací, s možností plynulé proměny úhlu sedáku a opěráku. Nastavení tuhosti mechanismu podle tělesné hmotnosti uživatele. Výškově a úhlově nastavitelná opěrka hlavy. Výškově, úhlově a podélně nastavitelné područky s měkkou dotykovou plochou. Leštěná aluminiová báze. Kolečka o průměru min. 65 mm. Barevné provedení čalounění sedáku a opěrky hlavy: černá nebo šedá potahová látka. Cena včetně dopravy a instalace.</t>
  </si>
  <si>
    <t>Elektroinstalace zahrnuje napojení na stávající přívod 230 V a vedení kabeláže 230 V do přípojných míst v žákovských stolech. Dále je součástí připojení laboratorního zdroje a vedení kabeláže 0 – 24 V do přípojných míst v žákovských stolech. Kabeláž je vedena skrytě vnitřním prostorem středových panelů. 
Lineární laboratorní zdroj s nastavitelným napětím, 0 – 25 V/AC, 0 – 25V/DC 10 A, 530 W. Přepínatelné výstupní napětí 0 až 25 V lze odebírat jako AC napětí nebo přes zabudovaný můstkový usměrňovač jako DC napětí na samostatných bezpečnostních zdířkách. Zdroj stabilního napětí s 6 V/AC a 5 A/AC. Splňuje normy EN 61010 a 60950.
Součástí elektroinstalace je Total stop – hříbkové tlačítko pro nouzové odpojení celé učebny od elektrické energie.
Koncové prvky v žákovských stolech jsou osazovány do parapetních žlabů, umístěných v uzamykatelných schránkách. 
Koncové prvky dle určené konfigurace a požadovaného počtu:
- 20x zásuvka 230 V
- 20x dvojice zdířek s výstupem DC 24V a AC 24V
- 20x Datová zásuvka RJ45.                                                                                                                Součástí je montáž, zaškolení obsluhy a revize.</t>
  </si>
  <si>
    <t>Napojení na stávající vyústění vody a odpadu včetně instalačního materiálu. Rozvody vody a odpadu k jednotlivým pracovištím. Cena vč. dopravy.</t>
  </si>
  <si>
    <t>Vodoinstalace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</si>
</sst>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č&quot;_-;\-* #,##0.00\ &quot;Kč&quot;_-;_-* &quot;-&quot;??\ &quot;Kč&quot;_-;_-@_-"/>
    <numFmt numFmtId="164" formatCode="#"/>
    <numFmt numFmtId="165" formatCode="#,##0.000"/>
    <numFmt numFmtId="166" formatCode="#,##0\_x0000_"/>
    <numFmt numFmtId="167" formatCode="#,##0.0000"/>
    <numFmt numFmtId="168" formatCode="\'@\'"/>
  </numFmts>
  <fonts count="23" x14ac:knownFonts="1">
    <font>
      <sz val="10"/>
      <name val="Arial"/>
      <charset val="238"/>
    </font>
    <font>
      <sz val="10"/>
      <name val="Arial"/>
      <family val="2"/>
      <charset val="238"/>
    </font>
    <font>
      <sz val="8"/>
      <name val="Arial"/>
      <family val="2"/>
      <charset val="238"/>
    </font>
    <font>
      <sz val="7"/>
      <name val="Arial"/>
      <family val="2"/>
      <charset val="238"/>
    </font>
    <font>
      <b/>
      <sz val="10"/>
      <name val="Arial"/>
      <family val="2"/>
      <charset val="238"/>
    </font>
    <font>
      <b/>
      <sz val="12"/>
      <name val="Arial"/>
      <family val="2"/>
      <charset val="238"/>
    </font>
    <font>
      <b/>
      <sz val="8"/>
      <name val="Arial"/>
      <family val="2"/>
      <charset val="238"/>
    </font>
    <font>
      <b/>
      <sz val="14"/>
      <name val="Arial"/>
      <family val="2"/>
      <charset val="238"/>
    </font>
    <font>
      <b/>
      <sz val="18"/>
      <color indexed="10"/>
      <name val="Arial"/>
      <family val="2"/>
      <charset val="238"/>
    </font>
    <font>
      <sz val="8"/>
      <color indexed="9"/>
      <name val="Arial"/>
      <family val="2"/>
      <charset val="238"/>
    </font>
    <font>
      <sz val="10"/>
      <name val="Arial CE"/>
      <family val="2"/>
      <charset val="238"/>
    </font>
    <font>
      <b/>
      <u/>
      <sz val="10"/>
      <name val="Arial"/>
      <family val="2"/>
      <charset val="238"/>
    </font>
    <font>
      <sz val="11"/>
      <color theme="1"/>
      <name val="Calibri"/>
      <family val="2"/>
      <charset val="238"/>
      <scheme val="minor"/>
    </font>
    <font>
      <b/>
      <sz val="10"/>
      <color rgb="FF0000FF"/>
      <name val="Arial"/>
      <family val="2"/>
      <charset val="238"/>
    </font>
    <font>
      <b/>
      <sz val="10"/>
      <color rgb="FF800080"/>
      <name val="Arial"/>
      <family val="2"/>
      <charset val="238"/>
    </font>
    <font>
      <b/>
      <u/>
      <sz val="10"/>
      <color rgb="FFFA0000"/>
      <name val="Arial"/>
      <family val="2"/>
      <charset val="238"/>
    </font>
    <font>
      <sz val="11"/>
      <name val="Calibri"/>
      <family val="2"/>
      <scheme val="minor"/>
    </font>
    <font>
      <b/>
      <sz val="8"/>
      <color indexed="12"/>
      <name val="Arial"/>
      <family val="2"/>
      <charset val="238"/>
    </font>
    <font>
      <b/>
      <sz val="8"/>
      <color indexed="20"/>
      <name val="Arial"/>
      <family val="2"/>
      <charset val="238"/>
    </font>
    <font>
      <b/>
      <u/>
      <sz val="8"/>
      <color indexed="10"/>
      <name val="Arial"/>
      <family val="2"/>
      <charset val="238"/>
    </font>
    <font>
      <sz val="10"/>
      <name val="Arial"/>
      <family val="2"/>
      <charset val="238"/>
    </font>
    <font>
      <u/>
      <sz val="10"/>
      <color indexed="12"/>
      <name val="Arial CE"/>
      <family val="2"/>
      <charset val="238"/>
    </font>
    <font>
      <sz val="11"/>
      <color theme="1"/>
      <name val="Calibri"/>
      <family val="2"/>
      <scheme val="minor"/>
    </font>
  </fonts>
  <fills count="5">
    <fill>
      <patternFill patternType="none"/>
    </fill>
    <fill>
      <patternFill patternType="gray125"/>
    </fill>
    <fill>
      <patternFill patternType="solid">
        <fgColor indexed="26"/>
      </patternFill>
    </fill>
    <fill>
      <patternFill patternType="solid">
        <fgColor indexed="13"/>
      </patternFill>
    </fill>
    <fill>
      <patternFill patternType="solid">
        <fgColor indexed="26"/>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s>
  <cellStyleXfs count="8">
    <xf numFmtId="0" fontId="0" fillId="0" borderId="0"/>
    <xf numFmtId="0" fontId="12" fillId="0" borderId="0"/>
    <xf numFmtId="0" fontId="12" fillId="0" borderId="0"/>
    <xf numFmtId="0" fontId="16" fillId="0" borderId="0"/>
    <xf numFmtId="0" fontId="21" fillId="0" borderId="0" applyNumberFormat="0" applyFill="0" applyBorder="0" applyAlignment="0" applyProtection="0">
      <alignment vertical="top"/>
      <protection locked="0"/>
    </xf>
    <xf numFmtId="44" fontId="20" fillId="0" borderId="0" applyFont="0" applyFill="0" applyBorder="0" applyAlignment="0" applyProtection="0"/>
    <xf numFmtId="0" fontId="10" fillId="0" borderId="0"/>
    <xf numFmtId="0" fontId="22" fillId="0" borderId="0"/>
  </cellStyleXfs>
  <cellXfs count="208">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3" fillId="0" borderId="0" xfId="0" applyFont="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4"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164" fontId="4" fillId="0" borderId="17" xfId="0" applyNumberFormat="1" applyFont="1" applyBorder="1" applyAlignment="1">
      <alignment vertical="center" wrapText="1"/>
    </xf>
    <xf numFmtId="0" fontId="5" fillId="0" borderId="19" xfId="0" applyFont="1" applyBorder="1" applyAlignment="1">
      <alignment vertical="center"/>
    </xf>
    <xf numFmtId="0" fontId="5" fillId="0" borderId="21" xfId="0" applyFont="1" applyBorder="1" applyAlignment="1">
      <alignment vertical="center"/>
    </xf>
    <xf numFmtId="0" fontId="4" fillId="0" borderId="22" xfId="0" applyFont="1" applyBorder="1"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21" xfId="0" applyFont="1" applyBorder="1" applyAlignment="1">
      <alignment vertical="center"/>
    </xf>
    <xf numFmtId="1" fontId="2" fillId="0" borderId="24" xfId="0" applyNumberFormat="1" applyFont="1" applyBorder="1" applyAlignment="1">
      <alignment horizontal="center" vertical="center"/>
    </xf>
    <xf numFmtId="0" fontId="6" fillId="0" borderId="25" xfId="0" applyFont="1" applyBorder="1" applyAlignment="1">
      <alignment vertical="center"/>
    </xf>
    <xf numFmtId="0" fontId="2" fillId="0" borderId="26" xfId="0" applyFont="1" applyBorder="1" applyAlignment="1">
      <alignment vertical="center"/>
    </xf>
    <xf numFmtId="49" fontId="2" fillId="0" borderId="27" xfId="0" applyNumberFormat="1" applyFont="1" applyBorder="1" applyAlignment="1">
      <alignment vertical="center"/>
    </xf>
    <xf numFmtId="0" fontId="2" fillId="0" borderId="28" xfId="0" applyFont="1" applyBorder="1" applyAlignment="1">
      <alignment vertical="center"/>
    </xf>
    <xf numFmtId="0" fontId="2" fillId="0" borderId="27" xfId="0" applyFont="1" applyBorder="1" applyAlignment="1">
      <alignment vertical="center"/>
    </xf>
    <xf numFmtId="1" fontId="2" fillId="0" borderId="30" xfId="0" applyNumberFormat="1" applyFont="1" applyBorder="1" applyAlignment="1">
      <alignment horizontal="center" vertical="center"/>
    </xf>
    <xf numFmtId="0" fontId="6" fillId="0" borderId="28" xfId="0" applyFont="1" applyBorder="1" applyAlignment="1">
      <alignment vertical="center"/>
    </xf>
    <xf numFmtId="49" fontId="2" fillId="0" borderId="18" xfId="0" applyNumberFormat="1" applyFont="1" applyBorder="1" applyAlignment="1">
      <alignment vertical="center"/>
    </xf>
    <xf numFmtId="0" fontId="2" fillId="0" borderId="31" xfId="0" applyFont="1" applyBorder="1" applyAlignment="1">
      <alignment vertical="center"/>
    </xf>
    <xf numFmtId="1" fontId="2" fillId="0" borderId="32" xfId="0" applyNumberFormat="1" applyFont="1" applyBorder="1" applyAlignment="1">
      <alignment horizontal="center"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49" fontId="2" fillId="0" borderId="15" xfId="0" applyNumberFormat="1" applyFont="1" applyBorder="1" applyAlignment="1">
      <alignment vertical="center"/>
    </xf>
    <xf numFmtId="0" fontId="4" fillId="0" borderId="1" xfId="0" applyFont="1" applyBorder="1" applyAlignment="1">
      <alignment vertical="top"/>
    </xf>
    <xf numFmtId="0" fontId="2" fillId="0" borderId="36" xfId="0" applyFont="1" applyBorder="1" applyAlignment="1">
      <alignment vertical="center"/>
    </xf>
    <xf numFmtId="0" fontId="2" fillId="0" borderId="37" xfId="0" applyFont="1" applyBorder="1" applyAlignment="1">
      <alignment vertical="center"/>
    </xf>
    <xf numFmtId="1" fontId="5" fillId="0" borderId="19" xfId="0" applyNumberFormat="1" applyFont="1" applyBorder="1" applyAlignment="1">
      <alignment vertical="center"/>
    </xf>
    <xf numFmtId="0" fontId="2" fillId="0" borderId="38" xfId="0" applyFont="1" applyBorder="1" applyAlignment="1">
      <alignment vertical="center"/>
    </xf>
    <xf numFmtId="167" fontId="2" fillId="0" borderId="18" xfId="0" applyNumberFormat="1" applyFont="1" applyBorder="1" applyAlignment="1">
      <alignment horizontal="right" vertical="center"/>
    </xf>
    <xf numFmtId="0" fontId="2" fillId="0" borderId="39" xfId="0" applyFont="1" applyBorder="1"/>
    <xf numFmtId="0" fontId="2" fillId="0" borderId="29" xfId="0" applyFont="1" applyBorder="1"/>
    <xf numFmtId="167" fontId="2" fillId="0" borderId="40" xfId="0" applyNumberFormat="1" applyFont="1" applyBorder="1" applyAlignment="1">
      <alignment horizontal="right" vertical="center"/>
    </xf>
    <xf numFmtId="0" fontId="4" fillId="0" borderId="41" xfId="0" applyFont="1" applyBorder="1" applyAlignment="1">
      <alignment vertical="top"/>
    </xf>
    <xf numFmtId="0" fontId="2" fillId="0" borderId="25" xfId="0" applyFont="1" applyBorder="1" applyAlignment="1">
      <alignment vertical="center"/>
    </xf>
    <xf numFmtId="167" fontId="2" fillId="0" borderId="27" xfId="0" applyNumberFormat="1" applyFont="1" applyBorder="1" applyAlignment="1">
      <alignment horizontal="right" vertical="center"/>
    </xf>
    <xf numFmtId="0" fontId="4" fillId="0" borderId="33"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2" fillId="0" borderId="13" xfId="0" applyFont="1" applyBorder="1"/>
    <xf numFmtId="0" fontId="2" fillId="0" borderId="44" xfId="0" applyFont="1" applyBorder="1" applyAlignment="1">
      <alignment vertical="center"/>
    </xf>
    <xf numFmtId="0" fontId="2" fillId="0" borderId="45" xfId="0" applyFont="1" applyBorder="1"/>
    <xf numFmtId="0" fontId="2" fillId="0" borderId="46" xfId="0" applyFont="1" applyBorder="1" applyAlignment="1">
      <alignment vertical="center"/>
    </xf>
    <xf numFmtId="49" fontId="2" fillId="0" borderId="6" xfId="0" applyNumberFormat="1" applyFont="1" applyBorder="1" applyAlignment="1">
      <alignment vertical="center"/>
    </xf>
    <xf numFmtId="49" fontId="2" fillId="3" borderId="47" xfId="0" applyNumberFormat="1" applyFont="1" applyFill="1" applyBorder="1" applyAlignment="1">
      <alignment horizontal="center" vertical="center" wrapText="1"/>
    </xf>
    <xf numFmtId="1" fontId="2" fillId="3" borderId="48" xfId="0" applyNumberFormat="1" applyFont="1" applyFill="1" applyBorder="1" applyAlignment="1">
      <alignment horizontal="center" vertical="center" wrapText="1"/>
    </xf>
    <xf numFmtId="49" fontId="7" fillId="2" borderId="0" xfId="0" applyNumberFormat="1" applyFont="1" applyFill="1"/>
    <xf numFmtId="49" fontId="6" fillId="2" borderId="0" xfId="0" applyNumberFormat="1" applyFont="1" applyFill="1" applyAlignment="1">
      <alignment vertical="center"/>
    </xf>
    <xf numFmtId="49" fontId="2" fillId="2" borderId="0" xfId="0" applyNumberFormat="1" applyFont="1" applyFill="1" applyAlignment="1">
      <alignment vertical="center"/>
    </xf>
    <xf numFmtId="0" fontId="2" fillId="4" borderId="0" xfId="0" applyFont="1" applyFill="1" applyAlignment="1">
      <alignment horizontal="left" vertical="center"/>
    </xf>
    <xf numFmtId="49" fontId="2" fillId="4" borderId="0" xfId="0" applyNumberFormat="1" applyFont="1" applyFill="1" applyAlignment="1">
      <alignment horizontal="left" vertical="center"/>
    </xf>
    <xf numFmtId="49" fontId="2" fillId="3" borderId="49" xfId="0" applyNumberFormat="1" applyFont="1" applyFill="1" applyBorder="1" applyAlignment="1">
      <alignment horizontal="center" vertical="center" wrapText="1"/>
    </xf>
    <xf numFmtId="1" fontId="2" fillId="3" borderId="32" xfId="0" applyNumberFormat="1" applyFont="1" applyFill="1" applyBorder="1" applyAlignment="1">
      <alignment horizontal="center" vertical="center" wrapText="1"/>
    </xf>
    <xf numFmtId="49" fontId="3" fillId="2" borderId="0" xfId="0" applyNumberFormat="1" applyFont="1" applyFill="1"/>
    <xf numFmtId="2" fontId="1" fillId="0" borderId="0" xfId="0" applyNumberFormat="1" applyFont="1" applyProtection="1">
      <protection locked="0"/>
    </xf>
    <xf numFmtId="0" fontId="1" fillId="0" borderId="0" xfId="0" applyFont="1" applyProtection="1">
      <protection locked="0"/>
    </xf>
    <xf numFmtId="49" fontId="3" fillId="2" borderId="0" xfId="0" applyNumberFormat="1" applyFont="1" applyFill="1" applyAlignment="1">
      <alignment vertical="center"/>
    </xf>
    <xf numFmtId="49" fontId="2" fillId="2" borderId="0" xfId="0" applyNumberFormat="1" applyFont="1" applyFill="1" applyAlignment="1">
      <alignment horizontal="center" vertical="center"/>
    </xf>
    <xf numFmtId="49" fontId="2" fillId="2" borderId="0" xfId="0" applyNumberFormat="1" applyFont="1" applyFill="1" applyAlignment="1">
      <alignment horizontal="left" vertical="center"/>
    </xf>
    <xf numFmtId="49" fontId="2" fillId="3" borderId="50" xfId="0" applyNumberFormat="1" applyFont="1" applyFill="1" applyBorder="1" applyAlignment="1">
      <alignment horizontal="center" vertical="center" wrapText="1"/>
    </xf>
    <xf numFmtId="1" fontId="2" fillId="3" borderId="51" xfId="0" applyNumberFormat="1" applyFont="1" applyFill="1" applyBorder="1" applyAlignment="1">
      <alignment horizontal="center" vertical="center" wrapText="1"/>
    </xf>
    <xf numFmtId="0" fontId="1" fillId="4" borderId="16" xfId="0" applyFont="1" applyFill="1" applyBorder="1"/>
    <xf numFmtId="0" fontId="1" fillId="4" borderId="17" xfId="0" applyFont="1" applyFill="1" applyBorder="1"/>
    <xf numFmtId="0" fontId="1" fillId="0" borderId="1" xfId="0" applyFont="1" applyBorder="1"/>
    <xf numFmtId="0" fontId="1" fillId="0" borderId="2" xfId="0" applyFont="1" applyBorder="1"/>
    <xf numFmtId="0" fontId="1" fillId="0" borderId="3" xfId="0" applyFont="1" applyBorder="1"/>
    <xf numFmtId="0" fontId="8" fillId="0" borderId="2" xfId="0" applyFont="1" applyBorder="1"/>
    <xf numFmtId="0" fontId="1" fillId="0" borderId="13" xfId="0" applyFont="1" applyBorder="1"/>
    <xf numFmtId="0" fontId="1" fillId="0" borderId="14" xfId="0" applyFont="1" applyBorder="1"/>
    <xf numFmtId="0" fontId="1" fillId="0" borderId="15" xfId="0" applyFont="1" applyBorder="1"/>
    <xf numFmtId="164" fontId="2" fillId="0" borderId="25" xfId="0" applyNumberFormat="1" applyFont="1" applyBorder="1" applyAlignment="1">
      <alignment vertical="center"/>
    </xf>
    <xf numFmtId="164" fontId="2" fillId="0" borderId="8" xfId="0" applyNumberFormat="1" applyFont="1" applyBorder="1" applyAlignment="1">
      <alignment vertical="center"/>
    </xf>
    <xf numFmtId="164" fontId="2" fillId="0" borderId="38" xfId="0" applyNumberFormat="1" applyFont="1" applyBorder="1" applyAlignment="1">
      <alignment vertical="center"/>
    </xf>
    <xf numFmtId="164" fontId="2" fillId="0" borderId="0" xfId="0" applyNumberFormat="1" applyFont="1" applyAlignment="1">
      <alignment vertical="center"/>
    </xf>
    <xf numFmtId="164" fontId="2" fillId="0" borderId="26" xfId="0" applyNumberFormat="1" applyFont="1" applyBorder="1" applyAlignment="1">
      <alignment vertical="center"/>
    </xf>
    <xf numFmtId="164" fontId="2" fillId="0" borderId="28" xfId="0" applyNumberFormat="1" applyFont="1" applyBorder="1" applyAlignment="1">
      <alignment vertical="center"/>
    </xf>
    <xf numFmtId="164" fontId="2" fillId="0" borderId="12" xfId="0" applyNumberFormat="1" applyFont="1" applyBorder="1" applyAlignment="1">
      <alignment vertical="center"/>
    </xf>
    <xf numFmtId="164" fontId="2" fillId="0" borderId="29" xfId="0" applyNumberFormat="1" applyFont="1" applyBorder="1" applyAlignment="1">
      <alignment vertical="center"/>
    </xf>
    <xf numFmtId="164" fontId="2" fillId="0" borderId="9" xfId="0" applyNumberFormat="1" applyFont="1" applyBorder="1" applyAlignment="1">
      <alignment vertical="center"/>
    </xf>
    <xf numFmtId="49" fontId="2" fillId="0" borderId="26" xfId="0" applyNumberFormat="1" applyFont="1" applyBorder="1" applyAlignment="1">
      <alignment vertical="center"/>
    </xf>
    <xf numFmtId="3" fontId="1" fillId="0" borderId="52" xfId="0" applyNumberFormat="1" applyFont="1" applyBorder="1" applyAlignment="1">
      <alignment vertical="center"/>
    </xf>
    <xf numFmtId="3" fontId="1" fillId="0" borderId="34" xfId="0" applyNumberFormat="1" applyFont="1" applyBorder="1" applyAlignment="1">
      <alignment vertical="center"/>
    </xf>
    <xf numFmtId="166" fontId="1" fillId="0" borderId="35" xfId="0" applyNumberFormat="1" applyFont="1" applyBorder="1" applyAlignment="1">
      <alignment horizontal="right" vertical="center" wrapText="1"/>
    </xf>
    <xf numFmtId="4" fontId="1" fillId="0" borderId="33" xfId="0" applyNumberFormat="1" applyFont="1" applyBorder="1" applyAlignment="1">
      <alignment horizontal="right" vertical="center" wrapText="1"/>
    </xf>
    <xf numFmtId="3" fontId="1" fillId="0" borderId="35" xfId="0" applyNumberFormat="1" applyFont="1" applyBorder="1" applyAlignment="1">
      <alignment vertical="center"/>
    </xf>
    <xf numFmtId="3" fontId="1" fillId="0" borderId="33" xfId="0" applyNumberFormat="1" applyFont="1" applyBorder="1" applyAlignment="1">
      <alignment vertical="center"/>
    </xf>
    <xf numFmtId="3" fontId="1" fillId="0" borderId="34" xfId="0" applyNumberFormat="1" applyFont="1" applyBorder="1" applyAlignment="1">
      <alignment vertical="center" wrapText="1"/>
    </xf>
    <xf numFmtId="4" fontId="1" fillId="0" borderId="34" xfId="0" applyNumberFormat="1" applyFont="1" applyBorder="1" applyAlignment="1">
      <alignment horizontal="right" vertical="center" wrapText="1"/>
    </xf>
    <xf numFmtId="3" fontId="1" fillId="0" borderId="46" xfId="0" applyNumberFormat="1" applyFont="1" applyBorder="1" applyAlignment="1">
      <alignment vertical="center"/>
    </xf>
    <xf numFmtId="4" fontId="1" fillId="0" borderId="28" xfId="0" applyNumberFormat="1" applyFont="1" applyBorder="1" applyAlignment="1">
      <alignment horizontal="right" vertical="center" wrapText="1"/>
    </xf>
    <xf numFmtId="4" fontId="1" fillId="0" borderId="28" xfId="0" applyNumberFormat="1" applyFont="1" applyBorder="1" applyAlignment="1">
      <alignment horizontal="right" vertical="center"/>
    </xf>
    <xf numFmtId="3" fontId="1" fillId="0" borderId="12" xfId="0" applyNumberFormat="1" applyFont="1" applyBorder="1" applyAlignment="1">
      <alignment vertical="center"/>
    </xf>
    <xf numFmtId="0" fontId="9" fillId="0" borderId="12" xfId="0" applyFont="1" applyBorder="1" applyAlignment="1">
      <alignment horizontal="right" vertical="center"/>
    </xf>
    <xf numFmtId="0" fontId="9" fillId="0" borderId="9" xfId="0" applyFont="1" applyBorder="1" applyAlignment="1">
      <alignment horizontal="left" vertical="center"/>
    </xf>
    <xf numFmtId="3" fontId="1" fillId="0" borderId="28" xfId="0" applyNumberFormat="1" applyFont="1" applyBorder="1" applyAlignment="1">
      <alignment vertical="center"/>
    </xf>
    <xf numFmtId="3" fontId="1" fillId="0" borderId="0" xfId="0" applyNumberFormat="1" applyFont="1" applyAlignment="1">
      <alignment vertical="center"/>
    </xf>
    <xf numFmtId="4" fontId="1" fillId="0" borderId="16" xfId="0" applyNumberFormat="1" applyFont="1" applyBorder="1" applyAlignment="1">
      <alignment horizontal="right" vertical="center" wrapText="1"/>
    </xf>
    <xf numFmtId="4" fontId="1" fillId="0" borderId="16" xfId="0" applyNumberFormat="1" applyFont="1" applyBorder="1" applyAlignment="1">
      <alignment horizontal="right" vertical="center"/>
    </xf>
    <xf numFmtId="3" fontId="1" fillId="0" borderId="18" xfId="0" applyNumberFormat="1" applyFont="1" applyBorder="1" applyAlignment="1">
      <alignment vertical="center"/>
    </xf>
    <xf numFmtId="4" fontId="1" fillId="0" borderId="45" xfId="0" applyNumberFormat="1" applyFont="1" applyBorder="1" applyAlignment="1">
      <alignment horizontal="right" vertical="center" wrapText="1"/>
    </xf>
    <xf numFmtId="4" fontId="1" fillId="0" borderId="17" xfId="0" applyNumberFormat="1" applyFont="1" applyBorder="1" applyAlignment="1">
      <alignment horizontal="right" vertical="center" wrapText="1"/>
    </xf>
    <xf numFmtId="3" fontId="1" fillId="0" borderId="14" xfId="0" applyNumberFormat="1" applyFont="1" applyBorder="1" applyAlignment="1">
      <alignment vertical="center" wrapText="1"/>
    </xf>
    <xf numFmtId="3" fontId="2" fillId="0" borderId="29" xfId="0" applyNumberFormat="1" applyFont="1" applyBorder="1" applyAlignment="1">
      <alignment horizontal="right" vertical="center" wrapText="1"/>
    </xf>
    <xf numFmtId="4" fontId="2" fillId="0" borderId="28" xfId="0" applyNumberFormat="1" applyFont="1" applyBorder="1" applyAlignment="1">
      <alignment horizontal="right" vertical="center" wrapText="1"/>
    </xf>
    <xf numFmtId="4" fontId="1" fillId="0" borderId="29" xfId="0" applyNumberFormat="1" applyFont="1" applyBorder="1" applyAlignment="1">
      <alignment horizontal="right" vertical="center" wrapText="1"/>
    </xf>
    <xf numFmtId="3" fontId="2" fillId="0" borderId="28" xfId="0" applyNumberFormat="1" applyFont="1" applyBorder="1" applyAlignment="1">
      <alignment horizontal="right" vertical="center" wrapText="1"/>
    </xf>
    <xf numFmtId="4" fontId="4" fillId="0" borderId="53" xfId="0" applyNumberFormat="1" applyFont="1" applyBorder="1" applyAlignment="1">
      <alignment horizontal="right" vertical="center" wrapText="1"/>
    </xf>
    <xf numFmtId="0" fontId="1" fillId="0" borderId="20" xfId="0" applyFont="1" applyBorder="1" applyAlignment="1">
      <alignment vertical="center"/>
    </xf>
    <xf numFmtId="0" fontId="1" fillId="0" borderId="0" xfId="0" applyFont="1" applyAlignment="1">
      <alignment vertical="center"/>
    </xf>
    <xf numFmtId="0" fontId="1" fillId="4" borderId="0" xfId="0" applyFont="1" applyFill="1" applyAlignment="1">
      <alignment horizontal="left" vertical="center"/>
    </xf>
    <xf numFmtId="49" fontId="1" fillId="3" borderId="47" xfId="0" applyNumberFormat="1" applyFont="1" applyFill="1" applyBorder="1" applyAlignment="1">
      <alignment horizontal="center" vertical="center" wrapText="1"/>
    </xf>
    <xf numFmtId="1" fontId="1" fillId="3" borderId="48" xfId="0" applyNumberFormat="1" applyFont="1" applyFill="1" applyBorder="1" applyAlignment="1">
      <alignment horizontal="center" vertical="center" wrapText="1"/>
    </xf>
    <xf numFmtId="0" fontId="13" fillId="0" borderId="0" xfId="0" applyFont="1" applyAlignment="1">
      <alignment vertical="center"/>
    </xf>
    <xf numFmtId="4" fontId="14" fillId="0" borderId="0" xfId="0" applyNumberFormat="1" applyFont="1" applyAlignment="1">
      <alignment horizontal="right" vertical="center"/>
    </xf>
    <xf numFmtId="166" fontId="1" fillId="0" borderId="0" xfId="0" applyNumberFormat="1" applyFont="1" applyAlignment="1">
      <alignment horizontal="center" vertical="center"/>
    </xf>
    <xf numFmtId="165" fontId="1" fillId="0" borderId="0" xfId="0" applyNumberFormat="1" applyFont="1" applyAlignment="1">
      <alignment horizontal="right" vertical="center"/>
    </xf>
    <xf numFmtId="4" fontId="1" fillId="0" borderId="0" xfId="0" applyNumberFormat="1" applyFont="1" applyAlignment="1">
      <alignment horizontal="right" vertical="center"/>
    </xf>
    <xf numFmtId="166" fontId="1" fillId="0" borderId="0" xfId="0" applyNumberFormat="1" applyFont="1" applyAlignment="1">
      <alignment horizontal="right" vertical="center"/>
    </xf>
    <xf numFmtId="166" fontId="13" fillId="0" borderId="0" xfId="0" applyNumberFormat="1" applyFont="1" applyAlignment="1">
      <alignment horizontal="center" vertical="center"/>
    </xf>
    <xf numFmtId="4" fontId="13" fillId="0" borderId="0" xfId="0" applyNumberFormat="1" applyFont="1" applyAlignment="1">
      <alignment horizontal="right" vertical="center"/>
    </xf>
    <xf numFmtId="4" fontId="15" fillId="0" borderId="0" xfId="0" applyNumberFormat="1" applyFont="1" applyAlignment="1">
      <alignment horizontal="right" vertical="center"/>
    </xf>
    <xf numFmtId="1" fontId="1" fillId="3" borderId="48" xfId="0" applyNumberFormat="1" applyFont="1" applyFill="1" applyBorder="1" applyAlignment="1">
      <alignment horizontal="center" vertical="center"/>
    </xf>
    <xf numFmtId="166" fontId="1" fillId="0" borderId="0" xfId="0" applyNumberFormat="1" applyFont="1" applyAlignment="1">
      <alignment horizontal="left" vertical="center" wrapText="1"/>
    </xf>
    <xf numFmtId="0" fontId="2" fillId="0" borderId="0" xfId="0" applyFont="1" applyProtection="1">
      <protection locked="0"/>
    </xf>
    <xf numFmtId="2" fontId="2" fillId="0" borderId="0" xfId="0" applyNumberFormat="1" applyFont="1" applyProtection="1">
      <protection locked="0"/>
    </xf>
    <xf numFmtId="166" fontId="1" fillId="0" borderId="0" xfId="0" applyNumberFormat="1" applyFont="1" applyAlignment="1">
      <alignment horizontal="left" vertical="top" wrapText="1"/>
    </xf>
    <xf numFmtId="0" fontId="14" fillId="0" borderId="0" xfId="0" applyFont="1" applyAlignment="1">
      <alignment horizontal="left" vertical="top" wrapText="1"/>
    </xf>
    <xf numFmtId="49" fontId="1" fillId="2" borderId="17" xfId="0" applyNumberFormat="1" applyFont="1" applyFill="1" applyBorder="1" applyAlignment="1">
      <alignment horizontal="left" vertical="top" wrapText="1"/>
    </xf>
    <xf numFmtId="0" fontId="13" fillId="0" borderId="0" xfId="0" applyFont="1" applyAlignment="1">
      <alignment horizontal="left" vertical="top" wrapText="1"/>
    </xf>
    <xf numFmtId="0" fontId="15" fillId="0" borderId="0" xfId="0" applyFont="1" applyAlignment="1">
      <alignment horizontal="left" vertical="top" wrapText="1"/>
    </xf>
    <xf numFmtId="0" fontId="1" fillId="0" borderId="0" xfId="0" applyFont="1" applyAlignment="1" applyProtection="1">
      <alignment horizontal="left" vertical="top" wrapText="1"/>
      <protection locked="0"/>
    </xf>
    <xf numFmtId="166" fontId="17" fillId="0" borderId="0" xfId="0" applyNumberFormat="1" applyFont="1" applyAlignment="1">
      <alignment horizontal="center" vertical="center"/>
    </xf>
    <xf numFmtId="0" fontId="17" fillId="0" borderId="0" xfId="0" applyFont="1" applyAlignment="1">
      <alignment vertical="center"/>
    </xf>
    <xf numFmtId="4" fontId="17" fillId="0" borderId="0" xfId="0" applyNumberFormat="1" applyFont="1" applyAlignment="1">
      <alignment horizontal="right" vertical="center"/>
    </xf>
    <xf numFmtId="166" fontId="18" fillId="0" borderId="0" xfId="0" applyNumberFormat="1" applyFont="1" applyAlignment="1">
      <alignment horizontal="center" vertical="center"/>
    </xf>
    <xf numFmtId="0" fontId="18" fillId="0" borderId="0" xfId="0" applyFont="1"/>
    <xf numFmtId="4" fontId="18" fillId="0" borderId="0" xfId="0" applyNumberFormat="1" applyFont="1"/>
    <xf numFmtId="0" fontId="2" fillId="0" borderId="0" xfId="0" applyFont="1"/>
    <xf numFmtId="0" fontId="19" fillId="0" borderId="0" xfId="0" applyFont="1"/>
    <xf numFmtId="4" fontId="19" fillId="0" borderId="0" xfId="0" applyNumberFormat="1" applyFont="1"/>
    <xf numFmtId="0" fontId="1" fillId="0" borderId="0" xfId="0" applyFont="1" applyAlignment="1" applyProtection="1">
      <alignment horizontal="left" vertical="center"/>
      <protection locked="0"/>
    </xf>
    <xf numFmtId="0" fontId="13" fillId="0" borderId="0" xfId="0" applyFont="1" applyAlignment="1">
      <alignment horizontal="right" vertical="center"/>
    </xf>
    <xf numFmtId="0" fontId="14" fillId="0" borderId="0" xfId="0" applyFont="1" applyAlignment="1">
      <alignment horizontal="right" vertical="center"/>
    </xf>
    <xf numFmtId="0" fontId="4" fillId="0" borderId="0" xfId="0" applyFont="1" applyAlignment="1">
      <alignment horizontal="right" vertical="center"/>
    </xf>
    <xf numFmtId="0" fontId="11" fillId="0" borderId="0" xfId="0" applyFont="1" applyAlignment="1">
      <alignment horizontal="right" vertical="center"/>
    </xf>
    <xf numFmtId="49" fontId="1" fillId="3" borderId="49" xfId="0" applyNumberFormat="1" applyFont="1" applyFill="1" applyBorder="1" applyAlignment="1">
      <alignment horizontal="center" vertical="center" wrapText="1"/>
    </xf>
    <xf numFmtId="1" fontId="1" fillId="3" borderId="32" xfId="0" applyNumberFormat="1" applyFont="1" applyFill="1" applyBorder="1" applyAlignment="1">
      <alignment horizontal="center" vertical="center"/>
    </xf>
    <xf numFmtId="49" fontId="10" fillId="2" borderId="17" xfId="0" applyNumberFormat="1" applyFont="1" applyFill="1" applyBorder="1" applyAlignment="1">
      <alignment horizontal="right" vertical="center"/>
    </xf>
    <xf numFmtId="0" fontId="1" fillId="0" borderId="0" xfId="0" applyFont="1" applyAlignment="1" applyProtection="1">
      <alignment horizontal="right" vertical="center"/>
      <protection locked="0"/>
    </xf>
    <xf numFmtId="49" fontId="10" fillId="2" borderId="17" xfId="0" applyNumberFormat="1" applyFont="1" applyFill="1" applyBorder="1" applyAlignment="1">
      <alignment horizontal="center" vertical="center"/>
    </xf>
    <xf numFmtId="0" fontId="15" fillId="0" borderId="0" xfId="0" applyFont="1" applyAlignment="1">
      <alignment horizontal="center" vertical="center"/>
    </xf>
    <xf numFmtId="0" fontId="1" fillId="0" borderId="0" xfId="0" applyFont="1" applyAlignment="1" applyProtection="1">
      <alignment horizontal="center" vertical="center"/>
      <protection locked="0"/>
    </xf>
    <xf numFmtId="0" fontId="13" fillId="0" borderId="0" xfId="0" applyFont="1" applyAlignment="1">
      <alignment horizontal="center" vertical="center"/>
    </xf>
    <xf numFmtId="49" fontId="1" fillId="2" borderId="0" xfId="0" applyNumberFormat="1" applyFont="1" applyFill="1" applyAlignment="1">
      <alignment horizontal="left" vertical="center" wrapText="1"/>
    </xf>
    <xf numFmtId="49" fontId="1" fillId="4" borderId="0" xfId="0" applyNumberFormat="1" applyFont="1" applyFill="1" applyAlignment="1">
      <alignment horizontal="left" vertical="center" wrapText="1"/>
    </xf>
    <xf numFmtId="49" fontId="10" fillId="2" borderId="17" xfId="0" applyNumberFormat="1" applyFont="1" applyFill="1" applyBorder="1" applyAlignment="1">
      <alignment horizontal="left" vertical="center" wrapText="1"/>
    </xf>
    <xf numFmtId="0" fontId="13" fillId="0" borderId="0" xfId="0" applyFont="1" applyAlignment="1">
      <alignment horizontal="left" vertical="center" wrapText="1"/>
    </xf>
    <xf numFmtId="49" fontId="1" fillId="0" borderId="0" xfId="0" applyNumberFormat="1" applyFont="1" applyAlignment="1">
      <alignment horizontal="left" vertical="center" wrapText="1"/>
    </xf>
    <xf numFmtId="0" fontId="15" fillId="0" borderId="0" xfId="0" applyFont="1" applyAlignment="1">
      <alignment horizontal="left" vertical="center" wrapText="1"/>
    </xf>
    <xf numFmtId="0" fontId="1" fillId="0" borderId="0" xfId="0" applyFont="1" applyAlignment="1" applyProtection="1">
      <alignment horizontal="left" vertical="center" wrapText="1"/>
      <protection locked="0"/>
    </xf>
    <xf numFmtId="0" fontId="15" fillId="0" borderId="0" xfId="0" applyFont="1" applyAlignment="1">
      <alignment horizontal="right" vertical="center"/>
    </xf>
    <xf numFmtId="0" fontId="1" fillId="0" borderId="0" xfId="0" applyFont="1" applyAlignment="1">
      <alignment horizontal="right" vertical="center"/>
    </xf>
    <xf numFmtId="0" fontId="1" fillId="0" borderId="0" xfId="0" applyFont="1" applyAlignment="1" applyProtection="1">
      <alignment horizontal="center" vertical="center" wrapText="1"/>
      <protection locked="0"/>
    </xf>
    <xf numFmtId="49" fontId="7" fillId="2" borderId="0" xfId="0" applyNumberFormat="1" applyFont="1" applyFill="1" applyAlignment="1">
      <alignment horizontal="left" vertical="center"/>
    </xf>
    <xf numFmtId="49" fontId="1" fillId="2" borderId="0" xfId="0" applyNumberFormat="1" applyFont="1" applyFill="1" applyAlignment="1">
      <alignment horizontal="left" vertical="center"/>
    </xf>
    <xf numFmtId="49" fontId="4" fillId="2" borderId="0" xfId="0" applyNumberFormat="1" applyFont="1" applyFill="1" applyAlignment="1">
      <alignment horizontal="left" vertical="center"/>
    </xf>
    <xf numFmtId="168" fontId="6" fillId="0" borderId="25" xfId="0" applyNumberFormat="1" applyFont="1" applyBorder="1" applyAlignment="1">
      <alignment vertical="center"/>
    </xf>
    <xf numFmtId="164" fontId="2" fillId="0" borderId="25" xfId="0" applyNumberFormat="1" applyFont="1" applyBorder="1" applyAlignment="1">
      <alignment horizontal="left" vertical="center" wrapText="1"/>
    </xf>
    <xf numFmtId="164" fontId="2" fillId="0" borderId="8" xfId="0" applyNumberFormat="1" applyFont="1" applyBorder="1" applyAlignment="1">
      <alignment horizontal="left" vertical="center" wrapText="1"/>
    </xf>
    <xf numFmtId="164" fontId="2" fillId="0" borderId="5" xfId="0" applyNumberFormat="1" applyFont="1" applyBorder="1" applyAlignment="1">
      <alignment horizontal="left" vertical="center" wrapText="1"/>
    </xf>
    <xf numFmtId="164" fontId="2" fillId="0" borderId="38" xfId="0" applyNumberFormat="1" applyFont="1" applyBorder="1" applyAlignment="1">
      <alignment horizontal="left" vertical="center" wrapText="1"/>
    </xf>
    <xf numFmtId="164" fontId="2" fillId="0" borderId="0" xfId="0" applyNumberFormat="1" applyFont="1" applyAlignment="1">
      <alignment horizontal="left" vertical="center" wrapText="1"/>
    </xf>
    <xf numFmtId="164" fontId="2" fillId="0" borderId="7" xfId="0" applyNumberFormat="1" applyFont="1" applyBorder="1" applyAlignment="1">
      <alignment horizontal="left" vertical="center" wrapText="1"/>
    </xf>
    <xf numFmtId="164" fontId="6" fillId="0" borderId="29" xfId="0" applyNumberFormat="1" applyFont="1" applyBorder="1" applyAlignment="1">
      <alignment horizontal="left" vertical="center" wrapText="1"/>
    </xf>
    <xf numFmtId="164" fontId="6" fillId="0" borderId="10" xfId="0" applyNumberFormat="1" applyFont="1" applyBorder="1" applyAlignment="1">
      <alignment horizontal="left" vertical="center" wrapText="1"/>
    </xf>
    <xf numFmtId="164" fontId="6" fillId="0" borderId="11" xfId="0" applyNumberFormat="1" applyFont="1" applyBorder="1" applyAlignment="1">
      <alignment horizontal="left" vertical="center" wrapText="1"/>
    </xf>
    <xf numFmtId="164" fontId="2" fillId="0" borderId="29" xfId="0" applyNumberFormat="1" applyFont="1" applyBorder="1" applyAlignment="1">
      <alignment horizontal="left" vertical="center" wrapText="1"/>
    </xf>
    <xf numFmtId="164" fontId="2" fillId="0" borderId="10" xfId="0" applyNumberFormat="1" applyFont="1" applyBorder="1" applyAlignment="1">
      <alignment horizontal="left" vertical="center" wrapText="1"/>
    </xf>
    <xf numFmtId="164" fontId="2" fillId="0" borderId="11" xfId="0" applyNumberFormat="1" applyFont="1" applyBorder="1" applyAlignment="1">
      <alignment horizontal="left" vertical="center" wrapText="1"/>
    </xf>
    <xf numFmtId="0" fontId="1" fillId="0" borderId="0" xfId="0" applyFont="1" applyAlignment="1" applyProtection="1">
      <alignment horizontal="left" wrapText="1"/>
      <protection locked="0"/>
    </xf>
    <xf numFmtId="0" fontId="1" fillId="4" borderId="0" xfId="0" applyFont="1" applyFill="1" applyAlignment="1">
      <alignment horizontal="left" vertical="center"/>
    </xf>
    <xf numFmtId="0" fontId="1" fillId="0" borderId="0" xfId="0" applyFont="1" applyAlignment="1">
      <alignment horizontal="left" vertical="center"/>
    </xf>
    <xf numFmtId="49" fontId="1" fillId="4" borderId="0" xfId="0" applyNumberFormat="1" applyFont="1" applyFill="1" applyAlignment="1">
      <alignment horizontal="left" vertical="center"/>
    </xf>
  </cellXfs>
  <cellStyles count="8">
    <cellStyle name="Hypertextový odkaz 2" xfId="4" xr:uid="{57810245-6986-45C2-82FC-15BC2A6CA051}"/>
    <cellStyle name="Měna 2" xfId="5" xr:uid="{95AB4765-6A4F-41A8-9D20-701B842C82BA}"/>
    <cellStyle name="Normal 2" xfId="7" xr:uid="{74BE08DC-C8E7-407C-90D8-6A8F2005E934}"/>
    <cellStyle name="Normální" xfId="0" builtinId="0"/>
    <cellStyle name="Normální 14" xfId="1" xr:uid="{00000000-0005-0000-0000-000001000000}"/>
    <cellStyle name="Normální 16" xfId="2" xr:uid="{00000000-0005-0000-0000-000002000000}"/>
    <cellStyle name="Normální 2" xfId="6" xr:uid="{D73A41EF-87B5-450D-8D7C-A3990FC8258E}"/>
    <cellStyle name="Normální 4" xfId="3" xr:uid="{00000000-0005-0000-0000-000003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S59"/>
  <sheetViews>
    <sheetView showGridLines="0" topLeftCell="A2" zoomScaleNormal="100" workbookViewId="0">
      <selection activeCell="J29" sqref="J29"/>
    </sheetView>
  </sheetViews>
  <sheetFormatPr defaultColWidth="9.140625" defaultRowHeight="12.75" x14ac:dyDescent="0.2"/>
  <cols>
    <col min="1" max="1" width="2.42578125" style="80" customWidth="1"/>
    <col min="2" max="2" width="3.140625" style="80" customWidth="1"/>
    <col min="3" max="3" width="2.7109375" style="80" customWidth="1"/>
    <col min="4" max="4" width="6.85546875" style="80" customWidth="1"/>
    <col min="5" max="5" width="13.5703125" style="80" customWidth="1"/>
    <col min="6" max="6" width="0.5703125" style="80" customWidth="1"/>
    <col min="7" max="7" width="2.5703125" style="80" customWidth="1"/>
    <col min="8" max="8" width="2.7109375" style="80" customWidth="1"/>
    <col min="9" max="9" width="9.7109375" style="80" customWidth="1"/>
    <col min="10" max="10" width="13.5703125" style="80" customWidth="1"/>
    <col min="11" max="11" width="0.7109375" style="80" customWidth="1"/>
    <col min="12" max="12" width="2.42578125" style="80" customWidth="1"/>
    <col min="13" max="13" width="2.85546875" style="80" customWidth="1"/>
    <col min="14" max="14" width="2" style="80" customWidth="1"/>
    <col min="15" max="15" width="12.7109375" style="80" customWidth="1"/>
    <col min="16" max="16" width="2.85546875" style="80" customWidth="1"/>
    <col min="17" max="17" width="2" style="80" customWidth="1"/>
    <col min="18" max="18" width="13.5703125" style="80" customWidth="1"/>
    <col min="19" max="19" width="0.5703125" style="80" customWidth="1"/>
    <col min="20" max="16384" width="9.140625" style="80"/>
  </cols>
  <sheetData>
    <row r="1" spans="1:19" ht="12.75" hidden="1" customHeight="1" x14ac:dyDescent="0.2">
      <c r="A1" s="88"/>
      <c r="B1" s="89"/>
      <c r="C1" s="89"/>
      <c r="D1" s="89"/>
      <c r="E1" s="89"/>
      <c r="F1" s="89"/>
      <c r="G1" s="89"/>
      <c r="H1" s="89"/>
      <c r="I1" s="89"/>
      <c r="J1" s="89"/>
      <c r="K1" s="89"/>
      <c r="L1" s="89"/>
      <c r="M1" s="89"/>
      <c r="N1" s="89"/>
      <c r="O1" s="89"/>
      <c r="P1" s="89"/>
      <c r="Q1" s="89"/>
      <c r="R1" s="89"/>
      <c r="S1" s="90"/>
    </row>
    <row r="2" spans="1:19" ht="23.25" customHeight="1" x14ac:dyDescent="0.35">
      <c r="A2" s="88"/>
      <c r="B2" s="89"/>
      <c r="C2" s="89"/>
      <c r="D2" s="89"/>
      <c r="E2" s="89"/>
      <c r="F2" s="89"/>
      <c r="G2" s="91" t="s">
        <v>79</v>
      </c>
      <c r="H2" s="89"/>
      <c r="I2" s="89"/>
      <c r="J2" s="89"/>
      <c r="K2" s="89"/>
      <c r="L2" s="89"/>
      <c r="M2" s="89"/>
      <c r="N2" s="89"/>
      <c r="O2" s="89"/>
      <c r="P2" s="89"/>
      <c r="Q2" s="89"/>
      <c r="R2" s="89"/>
      <c r="S2" s="90"/>
    </row>
    <row r="3" spans="1:19" ht="12" hidden="1" customHeight="1" x14ac:dyDescent="0.2">
      <c r="A3" s="92"/>
      <c r="B3" s="93"/>
      <c r="C3" s="93"/>
      <c r="D3" s="93"/>
      <c r="E3" s="93"/>
      <c r="F3" s="93"/>
      <c r="G3" s="93"/>
      <c r="H3" s="93"/>
      <c r="I3" s="93"/>
      <c r="J3" s="93"/>
      <c r="K3" s="93"/>
      <c r="L3" s="93"/>
      <c r="M3" s="93"/>
      <c r="N3" s="93"/>
      <c r="O3" s="93"/>
      <c r="P3" s="93"/>
      <c r="Q3" s="93"/>
      <c r="R3" s="93"/>
      <c r="S3" s="94"/>
    </row>
    <row r="4" spans="1:19" ht="8.25" customHeight="1" x14ac:dyDescent="0.2">
      <c r="A4" s="2"/>
      <c r="B4" s="3"/>
      <c r="C4" s="3"/>
      <c r="D4" s="3"/>
      <c r="E4" s="3"/>
      <c r="F4" s="3"/>
      <c r="G4" s="3"/>
      <c r="H4" s="3"/>
      <c r="I4" s="3"/>
      <c r="J4" s="3"/>
      <c r="K4" s="3"/>
      <c r="L4" s="3"/>
      <c r="M4" s="3"/>
      <c r="N4" s="3"/>
      <c r="O4" s="3"/>
      <c r="P4" s="3"/>
      <c r="Q4" s="3"/>
      <c r="R4" s="3"/>
      <c r="S4" s="4"/>
    </row>
    <row r="5" spans="1:19" ht="24" customHeight="1" x14ac:dyDescent="0.2">
      <c r="A5" s="5"/>
      <c r="B5" s="1" t="s">
        <v>0</v>
      </c>
      <c r="C5" s="1"/>
      <c r="D5" s="1"/>
      <c r="E5" s="192" t="s">
        <v>96</v>
      </c>
      <c r="F5" s="193"/>
      <c r="G5" s="193"/>
      <c r="H5" s="193"/>
      <c r="I5" s="193"/>
      <c r="J5" s="194"/>
      <c r="K5" s="1"/>
      <c r="L5" s="1"/>
      <c r="M5" s="1"/>
      <c r="N5" s="1"/>
      <c r="O5" s="1" t="s">
        <v>1</v>
      </c>
      <c r="P5" s="95" t="s">
        <v>2</v>
      </c>
      <c r="Q5" s="96"/>
      <c r="R5" s="6"/>
      <c r="S5" s="7"/>
    </row>
    <row r="6" spans="1:19" ht="17.25" hidden="1" customHeight="1" x14ac:dyDescent="0.2">
      <c r="A6" s="5"/>
      <c r="B6" s="1" t="s">
        <v>3</v>
      </c>
      <c r="C6" s="1"/>
      <c r="D6" s="1"/>
      <c r="E6" s="97" t="s">
        <v>4</v>
      </c>
      <c r="F6" s="1"/>
      <c r="G6" s="1"/>
      <c r="H6" s="1"/>
      <c r="I6" s="1"/>
      <c r="J6" s="8"/>
      <c r="K6" s="1"/>
      <c r="L6" s="1"/>
      <c r="M6" s="1"/>
      <c r="N6" s="1"/>
      <c r="O6" s="1"/>
      <c r="P6" s="97"/>
      <c r="Q6" s="98"/>
      <c r="R6" s="8"/>
      <c r="S6" s="7"/>
    </row>
    <row r="7" spans="1:19" ht="44.25" customHeight="1" x14ac:dyDescent="0.2">
      <c r="A7" s="5"/>
      <c r="B7" s="1" t="s">
        <v>5</v>
      </c>
      <c r="C7" s="1"/>
      <c r="D7" s="1"/>
      <c r="E7" s="195" t="s">
        <v>98</v>
      </c>
      <c r="F7" s="196"/>
      <c r="G7" s="196"/>
      <c r="H7" s="196"/>
      <c r="I7" s="196"/>
      <c r="J7" s="197"/>
      <c r="K7" s="1"/>
      <c r="L7" s="1"/>
      <c r="M7" s="1"/>
      <c r="N7" s="1"/>
      <c r="O7" s="1" t="s">
        <v>6</v>
      </c>
      <c r="P7" s="97" t="s">
        <v>7</v>
      </c>
      <c r="Q7" s="98"/>
      <c r="R7" s="8"/>
      <c r="S7" s="7"/>
    </row>
    <row r="8" spans="1:19" ht="17.25" hidden="1" customHeight="1" x14ac:dyDescent="0.2">
      <c r="A8" s="5"/>
      <c r="B8" s="1" t="s">
        <v>8</v>
      </c>
      <c r="C8" s="1"/>
      <c r="D8" s="1"/>
      <c r="E8" s="97" t="s">
        <v>2</v>
      </c>
      <c r="F8" s="1"/>
      <c r="G8" s="1"/>
      <c r="H8" s="1"/>
      <c r="I8" s="1"/>
      <c r="J8" s="8"/>
      <c r="K8" s="1"/>
      <c r="L8" s="1"/>
      <c r="M8" s="1"/>
      <c r="N8" s="1"/>
      <c r="O8" s="1"/>
      <c r="P8" s="97"/>
      <c r="Q8" s="98"/>
      <c r="R8" s="8"/>
      <c r="S8" s="7"/>
    </row>
    <row r="9" spans="1:19" ht="24" customHeight="1" x14ac:dyDescent="0.2">
      <c r="A9" s="5"/>
      <c r="B9" s="1" t="s">
        <v>9</v>
      </c>
      <c r="C9" s="1"/>
      <c r="D9" s="1"/>
      <c r="E9" s="198" t="s">
        <v>127</v>
      </c>
      <c r="F9" s="199"/>
      <c r="G9" s="199"/>
      <c r="H9" s="199"/>
      <c r="I9" s="199"/>
      <c r="J9" s="200"/>
      <c r="K9" s="1"/>
      <c r="L9" s="1"/>
      <c r="M9" s="1"/>
      <c r="N9" s="1"/>
      <c r="O9" s="1" t="s">
        <v>10</v>
      </c>
      <c r="P9" s="201" t="s">
        <v>7</v>
      </c>
      <c r="Q9" s="202"/>
      <c r="R9" s="203"/>
      <c r="S9" s="7"/>
    </row>
    <row r="10" spans="1:19" ht="17.25" hidden="1" customHeight="1" x14ac:dyDescent="0.2">
      <c r="A10" s="5"/>
      <c r="B10" s="1" t="s">
        <v>11</v>
      </c>
      <c r="C10" s="1"/>
      <c r="D10" s="1"/>
      <c r="E10" s="1" t="s">
        <v>2</v>
      </c>
      <c r="F10" s="1"/>
      <c r="G10" s="1"/>
      <c r="H10" s="1"/>
      <c r="I10" s="1"/>
      <c r="J10" s="1"/>
      <c r="K10" s="1"/>
      <c r="L10" s="1"/>
      <c r="M10" s="1"/>
      <c r="N10" s="1"/>
      <c r="O10" s="1"/>
      <c r="P10" s="98"/>
      <c r="Q10" s="98"/>
      <c r="R10" s="1"/>
      <c r="S10" s="7"/>
    </row>
    <row r="11" spans="1:19" ht="17.25" hidden="1" customHeight="1" x14ac:dyDescent="0.2">
      <c r="A11" s="5"/>
      <c r="B11" s="1" t="s">
        <v>12</v>
      </c>
      <c r="C11" s="1"/>
      <c r="D11" s="1"/>
      <c r="E11" s="1" t="s">
        <v>2</v>
      </c>
      <c r="F11" s="1"/>
      <c r="G11" s="1"/>
      <c r="H11" s="1"/>
      <c r="I11" s="1"/>
      <c r="J11" s="1"/>
      <c r="K11" s="1"/>
      <c r="L11" s="1"/>
      <c r="M11" s="1"/>
      <c r="N11" s="1"/>
      <c r="O11" s="1"/>
      <c r="P11" s="98"/>
      <c r="Q11" s="98"/>
      <c r="R11" s="1"/>
      <c r="S11" s="7"/>
    </row>
    <row r="12" spans="1:19" ht="17.25" hidden="1" customHeight="1" x14ac:dyDescent="0.2">
      <c r="A12" s="5"/>
      <c r="B12" s="1" t="s">
        <v>13</v>
      </c>
      <c r="C12" s="1"/>
      <c r="D12" s="1"/>
      <c r="E12" s="1" t="s">
        <v>2</v>
      </c>
      <c r="F12" s="1"/>
      <c r="G12" s="1"/>
      <c r="H12" s="1"/>
      <c r="I12" s="1"/>
      <c r="J12" s="1"/>
      <c r="K12" s="1"/>
      <c r="L12" s="1"/>
      <c r="M12" s="1"/>
      <c r="N12" s="1"/>
      <c r="O12" s="1"/>
      <c r="P12" s="98"/>
      <c r="Q12" s="98"/>
      <c r="R12" s="1"/>
      <c r="S12" s="7"/>
    </row>
    <row r="13" spans="1:19" ht="17.25" hidden="1" customHeight="1" x14ac:dyDescent="0.2">
      <c r="A13" s="5"/>
      <c r="B13" s="1"/>
      <c r="C13" s="1"/>
      <c r="D13" s="1"/>
      <c r="E13" s="1" t="s">
        <v>2</v>
      </c>
      <c r="F13" s="1"/>
      <c r="G13" s="1"/>
      <c r="H13" s="1"/>
      <c r="I13" s="1"/>
      <c r="J13" s="1"/>
      <c r="K13" s="1"/>
      <c r="L13" s="1"/>
      <c r="M13" s="1"/>
      <c r="N13" s="1"/>
      <c r="O13" s="1"/>
      <c r="P13" s="98"/>
      <c r="Q13" s="98"/>
      <c r="R13" s="1"/>
      <c r="S13" s="7"/>
    </row>
    <row r="14" spans="1:19" ht="17.25" hidden="1" customHeight="1" x14ac:dyDescent="0.2">
      <c r="A14" s="5"/>
      <c r="B14" s="1"/>
      <c r="C14" s="1"/>
      <c r="D14" s="1"/>
      <c r="E14" s="1" t="s">
        <v>2</v>
      </c>
      <c r="F14" s="1"/>
      <c r="G14" s="1"/>
      <c r="H14" s="1"/>
      <c r="I14" s="1"/>
      <c r="J14" s="1"/>
      <c r="K14" s="1"/>
      <c r="L14" s="1"/>
      <c r="M14" s="1"/>
      <c r="N14" s="1"/>
      <c r="O14" s="1"/>
      <c r="P14" s="98"/>
      <c r="Q14" s="98"/>
      <c r="R14" s="1"/>
      <c r="S14" s="7"/>
    </row>
    <row r="15" spans="1:19" ht="17.25" hidden="1" customHeight="1" x14ac:dyDescent="0.2">
      <c r="A15" s="5"/>
      <c r="B15" s="1"/>
      <c r="C15" s="1"/>
      <c r="D15" s="1"/>
      <c r="E15" s="1" t="s">
        <v>2</v>
      </c>
      <c r="F15" s="1"/>
      <c r="G15" s="1"/>
      <c r="H15" s="1"/>
      <c r="I15" s="1"/>
      <c r="J15" s="1"/>
      <c r="K15" s="1"/>
      <c r="L15" s="1"/>
      <c r="M15" s="1"/>
      <c r="N15" s="1"/>
      <c r="O15" s="1"/>
      <c r="P15" s="98"/>
      <c r="Q15" s="98"/>
      <c r="R15" s="1"/>
      <c r="S15" s="7"/>
    </row>
    <row r="16" spans="1:19" ht="17.25" hidden="1" customHeight="1" x14ac:dyDescent="0.2">
      <c r="A16" s="5"/>
      <c r="B16" s="1"/>
      <c r="C16" s="1"/>
      <c r="D16" s="1"/>
      <c r="E16" s="1" t="s">
        <v>2</v>
      </c>
      <c r="F16" s="1"/>
      <c r="G16" s="1"/>
      <c r="H16" s="1"/>
      <c r="I16" s="1"/>
      <c r="J16" s="1"/>
      <c r="K16" s="1"/>
      <c r="L16" s="1"/>
      <c r="M16" s="1"/>
      <c r="N16" s="1"/>
      <c r="O16" s="1"/>
      <c r="P16" s="98"/>
      <c r="Q16" s="98"/>
      <c r="R16" s="1"/>
      <c r="S16" s="7"/>
    </row>
    <row r="17" spans="1:19" ht="17.25" hidden="1" customHeight="1" x14ac:dyDescent="0.2">
      <c r="A17" s="5"/>
      <c r="B17" s="1"/>
      <c r="C17" s="1"/>
      <c r="D17" s="1"/>
      <c r="E17" s="1" t="s">
        <v>2</v>
      </c>
      <c r="F17" s="1"/>
      <c r="G17" s="1"/>
      <c r="H17" s="1"/>
      <c r="I17" s="1"/>
      <c r="J17" s="1"/>
      <c r="K17" s="1"/>
      <c r="L17" s="1"/>
      <c r="M17" s="1"/>
      <c r="N17" s="1"/>
      <c r="O17" s="1"/>
      <c r="P17" s="98"/>
      <c r="Q17" s="98"/>
      <c r="R17" s="1"/>
      <c r="S17" s="7"/>
    </row>
    <row r="18" spans="1:19" ht="17.25" hidden="1" customHeight="1" x14ac:dyDescent="0.2">
      <c r="A18" s="5"/>
      <c r="B18" s="1"/>
      <c r="C18" s="1"/>
      <c r="D18" s="1"/>
      <c r="E18" s="1" t="s">
        <v>2</v>
      </c>
      <c r="F18" s="1"/>
      <c r="G18" s="1"/>
      <c r="H18" s="1"/>
      <c r="I18" s="1"/>
      <c r="J18" s="1"/>
      <c r="K18" s="1"/>
      <c r="L18" s="1"/>
      <c r="M18" s="1"/>
      <c r="N18" s="1"/>
      <c r="O18" s="1"/>
      <c r="P18" s="98"/>
      <c r="Q18" s="98"/>
      <c r="R18" s="1"/>
      <c r="S18" s="7"/>
    </row>
    <row r="19" spans="1:19" ht="17.25" hidden="1" customHeight="1" x14ac:dyDescent="0.2">
      <c r="A19" s="5"/>
      <c r="B19" s="1"/>
      <c r="C19" s="1"/>
      <c r="D19" s="1"/>
      <c r="E19" s="1" t="s">
        <v>2</v>
      </c>
      <c r="F19" s="1"/>
      <c r="G19" s="1"/>
      <c r="H19" s="1"/>
      <c r="I19" s="1"/>
      <c r="J19" s="1"/>
      <c r="K19" s="1"/>
      <c r="L19" s="1"/>
      <c r="M19" s="1"/>
      <c r="N19" s="1"/>
      <c r="O19" s="1"/>
      <c r="P19" s="98"/>
      <c r="Q19" s="98"/>
      <c r="R19" s="1"/>
      <c r="S19" s="7"/>
    </row>
    <row r="20" spans="1:19" ht="17.25" hidden="1" customHeight="1" x14ac:dyDescent="0.2">
      <c r="A20" s="5"/>
      <c r="B20" s="1"/>
      <c r="C20" s="1"/>
      <c r="D20" s="1"/>
      <c r="E20" s="1" t="s">
        <v>2</v>
      </c>
      <c r="F20" s="1"/>
      <c r="G20" s="1"/>
      <c r="H20" s="1"/>
      <c r="I20" s="1"/>
      <c r="J20" s="1"/>
      <c r="K20" s="1"/>
      <c r="L20" s="1"/>
      <c r="M20" s="1"/>
      <c r="N20" s="1"/>
      <c r="O20" s="1"/>
      <c r="P20" s="98"/>
      <c r="Q20" s="98"/>
      <c r="R20" s="1"/>
      <c r="S20" s="7"/>
    </row>
    <row r="21" spans="1:19" ht="17.25" hidden="1" customHeight="1" x14ac:dyDescent="0.2">
      <c r="A21" s="5"/>
      <c r="B21" s="1"/>
      <c r="C21" s="1"/>
      <c r="D21" s="1"/>
      <c r="E21" s="1" t="s">
        <v>2</v>
      </c>
      <c r="F21" s="1"/>
      <c r="G21" s="1"/>
      <c r="H21" s="1"/>
      <c r="I21" s="1"/>
      <c r="J21" s="1"/>
      <c r="K21" s="1"/>
      <c r="L21" s="1"/>
      <c r="M21" s="1"/>
      <c r="N21" s="1"/>
      <c r="O21" s="1"/>
      <c r="P21" s="98"/>
      <c r="Q21" s="98"/>
      <c r="R21" s="1"/>
      <c r="S21" s="7"/>
    </row>
    <row r="22" spans="1:19" ht="17.25" hidden="1" customHeight="1" x14ac:dyDescent="0.2">
      <c r="A22" s="5"/>
      <c r="B22" s="1"/>
      <c r="C22" s="1"/>
      <c r="D22" s="1"/>
      <c r="E22" s="1" t="s">
        <v>2</v>
      </c>
      <c r="F22" s="1"/>
      <c r="G22" s="1"/>
      <c r="H22" s="1"/>
      <c r="I22" s="1"/>
      <c r="J22" s="1"/>
      <c r="K22" s="1"/>
      <c r="L22" s="1"/>
      <c r="M22" s="1"/>
      <c r="N22" s="1"/>
      <c r="O22" s="1"/>
      <c r="P22" s="98"/>
      <c r="Q22" s="98"/>
      <c r="R22" s="1"/>
      <c r="S22" s="7"/>
    </row>
    <row r="23" spans="1:19" ht="17.25" hidden="1" customHeight="1" x14ac:dyDescent="0.2">
      <c r="A23" s="5"/>
      <c r="B23" s="1"/>
      <c r="C23" s="1"/>
      <c r="D23" s="1"/>
      <c r="E23" s="1" t="s">
        <v>2</v>
      </c>
      <c r="F23" s="1"/>
      <c r="G23" s="1"/>
      <c r="H23" s="1"/>
      <c r="I23" s="1"/>
      <c r="J23" s="1"/>
      <c r="K23" s="1"/>
      <c r="L23" s="1"/>
      <c r="M23" s="1"/>
      <c r="N23" s="1"/>
      <c r="O23" s="1"/>
      <c r="P23" s="98"/>
      <c r="Q23" s="98"/>
      <c r="R23" s="1"/>
      <c r="S23" s="7"/>
    </row>
    <row r="24" spans="1:19" ht="17.25" hidden="1" customHeight="1" x14ac:dyDescent="0.2">
      <c r="A24" s="5"/>
      <c r="B24" s="1"/>
      <c r="C24" s="1"/>
      <c r="D24" s="1"/>
      <c r="E24" s="1" t="s">
        <v>2</v>
      </c>
      <c r="F24" s="1"/>
      <c r="G24" s="1"/>
      <c r="H24" s="1"/>
      <c r="I24" s="1"/>
      <c r="J24" s="1"/>
      <c r="K24" s="1"/>
      <c r="L24" s="1"/>
      <c r="M24" s="1"/>
      <c r="N24" s="1"/>
      <c r="O24" s="1"/>
      <c r="P24" s="98"/>
      <c r="Q24" s="98"/>
      <c r="R24" s="1"/>
      <c r="S24" s="7"/>
    </row>
    <row r="25" spans="1:19" ht="17.850000000000001" customHeight="1" x14ac:dyDescent="0.2">
      <c r="A25" s="5"/>
      <c r="B25" s="1"/>
      <c r="C25" s="1"/>
      <c r="D25" s="1"/>
      <c r="E25" s="1"/>
      <c r="F25" s="1"/>
      <c r="G25" s="1"/>
      <c r="H25" s="1"/>
      <c r="I25" s="1"/>
      <c r="J25" s="1"/>
      <c r="K25" s="1"/>
      <c r="L25" s="1"/>
      <c r="M25" s="1"/>
      <c r="N25" s="1"/>
      <c r="O25" s="1" t="s">
        <v>14</v>
      </c>
      <c r="P25" s="1" t="s">
        <v>15</v>
      </c>
      <c r="Q25" s="1"/>
      <c r="R25" s="1"/>
      <c r="S25" s="7"/>
    </row>
    <row r="26" spans="1:19" ht="31.5" customHeight="1" x14ac:dyDescent="0.2">
      <c r="A26" s="5"/>
      <c r="B26" s="1" t="s">
        <v>16</v>
      </c>
      <c r="C26" s="1"/>
      <c r="D26" s="1"/>
      <c r="E26" s="192" t="s">
        <v>97</v>
      </c>
      <c r="F26" s="193"/>
      <c r="G26" s="193"/>
      <c r="H26" s="193"/>
      <c r="I26" s="193"/>
      <c r="J26" s="194"/>
      <c r="K26" s="1"/>
      <c r="L26" s="1"/>
      <c r="M26" s="1"/>
      <c r="N26" s="1"/>
      <c r="O26" s="99" t="s">
        <v>7</v>
      </c>
      <c r="P26" s="100" t="s">
        <v>7</v>
      </c>
      <c r="Q26" s="101"/>
      <c r="R26" s="10"/>
      <c r="S26" s="7"/>
    </row>
    <row r="27" spans="1:19" ht="17.850000000000001" customHeight="1" x14ac:dyDescent="0.2">
      <c r="A27" s="5"/>
      <c r="B27" s="1" t="s">
        <v>17</v>
      </c>
      <c r="C27" s="1"/>
      <c r="D27" s="1"/>
      <c r="E27" s="97" t="s">
        <v>94</v>
      </c>
      <c r="F27" s="1"/>
      <c r="G27" s="1"/>
      <c r="H27" s="1"/>
      <c r="I27" s="1"/>
      <c r="J27" s="8"/>
      <c r="K27" s="1"/>
      <c r="L27" s="1"/>
      <c r="M27" s="1"/>
      <c r="N27" s="1"/>
      <c r="O27" s="99" t="s">
        <v>7</v>
      </c>
      <c r="P27" s="100" t="s">
        <v>7</v>
      </c>
      <c r="Q27" s="101"/>
      <c r="R27" s="10"/>
      <c r="S27" s="7"/>
    </row>
    <row r="28" spans="1:19" ht="17.850000000000001" customHeight="1" x14ac:dyDescent="0.2">
      <c r="A28" s="5"/>
      <c r="B28" s="1" t="s">
        <v>18</v>
      </c>
      <c r="C28" s="1"/>
      <c r="D28" s="1"/>
      <c r="E28" s="97" t="s">
        <v>2</v>
      </c>
      <c r="F28" s="1"/>
      <c r="G28" s="1"/>
      <c r="H28" s="1"/>
      <c r="I28" s="1"/>
      <c r="J28" s="8"/>
      <c r="K28" s="1"/>
      <c r="L28" s="1"/>
      <c r="M28" s="1"/>
      <c r="N28" s="1"/>
      <c r="O28" s="99" t="s">
        <v>7</v>
      </c>
      <c r="P28" s="100" t="s">
        <v>7</v>
      </c>
      <c r="Q28" s="101"/>
      <c r="R28" s="10"/>
      <c r="S28" s="7"/>
    </row>
    <row r="29" spans="1:19" ht="17.850000000000001" customHeight="1" x14ac:dyDescent="0.2">
      <c r="A29" s="5"/>
      <c r="B29" s="1"/>
      <c r="C29" s="1"/>
      <c r="D29" s="1"/>
      <c r="E29" s="102" t="s">
        <v>7</v>
      </c>
      <c r="F29" s="11"/>
      <c r="G29" s="11"/>
      <c r="H29" s="11"/>
      <c r="I29" s="11"/>
      <c r="J29" s="12"/>
      <c r="K29" s="1"/>
      <c r="L29" s="1"/>
      <c r="M29" s="1"/>
      <c r="N29" s="1"/>
      <c r="O29" s="98"/>
      <c r="P29" s="98"/>
      <c r="Q29" s="98"/>
      <c r="R29" s="1"/>
      <c r="S29" s="7"/>
    </row>
    <row r="30" spans="1:19" ht="17.850000000000001" customHeight="1" x14ac:dyDescent="0.2">
      <c r="A30" s="5"/>
      <c r="B30" s="1"/>
      <c r="C30" s="1"/>
      <c r="D30" s="1"/>
      <c r="E30" s="98" t="s">
        <v>19</v>
      </c>
      <c r="F30" s="1"/>
      <c r="G30" s="1" t="s">
        <v>20</v>
      </c>
      <c r="H30" s="1"/>
      <c r="I30" s="1"/>
      <c r="J30" s="1"/>
      <c r="K30" s="1"/>
      <c r="L30" s="1"/>
      <c r="M30" s="1"/>
      <c r="N30" s="1"/>
      <c r="O30" s="98" t="s">
        <v>21</v>
      </c>
      <c r="P30" s="98"/>
      <c r="Q30" s="98"/>
      <c r="R30" s="13"/>
      <c r="S30" s="7"/>
    </row>
    <row r="31" spans="1:19" ht="17.850000000000001" customHeight="1" x14ac:dyDescent="0.2">
      <c r="A31" s="5"/>
      <c r="B31" s="1"/>
      <c r="C31" s="1"/>
      <c r="D31" s="1"/>
      <c r="E31" s="99" t="s">
        <v>7</v>
      </c>
      <c r="F31" s="1"/>
      <c r="G31" s="100" t="s">
        <v>94</v>
      </c>
      <c r="H31" s="14"/>
      <c r="I31" s="103"/>
      <c r="J31" s="1"/>
      <c r="K31" s="1"/>
      <c r="L31" s="1"/>
      <c r="M31" s="1"/>
      <c r="N31" s="1"/>
      <c r="O31" s="104" t="s">
        <v>99</v>
      </c>
      <c r="P31" s="98"/>
      <c r="Q31" s="98"/>
      <c r="R31" s="13"/>
      <c r="S31" s="7"/>
    </row>
    <row r="32" spans="1:19" ht="8.25" customHeight="1" x14ac:dyDescent="0.2">
      <c r="A32" s="15"/>
      <c r="B32" s="16"/>
      <c r="C32" s="16"/>
      <c r="D32" s="16"/>
      <c r="E32" s="16"/>
      <c r="F32" s="16"/>
      <c r="G32" s="16"/>
      <c r="H32" s="16"/>
      <c r="I32" s="16"/>
      <c r="J32" s="16"/>
      <c r="K32" s="16"/>
      <c r="L32" s="16"/>
      <c r="M32" s="16"/>
      <c r="N32" s="16"/>
      <c r="O32" s="16"/>
      <c r="P32" s="16"/>
      <c r="Q32" s="16"/>
      <c r="R32" s="16"/>
      <c r="S32" s="17"/>
    </row>
    <row r="33" spans="1:19" ht="20.25" customHeight="1" x14ac:dyDescent="0.2">
      <c r="A33" s="18"/>
      <c r="B33" s="19"/>
      <c r="C33" s="19"/>
      <c r="D33" s="19"/>
      <c r="E33" s="20" t="s">
        <v>22</v>
      </c>
      <c r="F33" s="19"/>
      <c r="G33" s="19"/>
      <c r="H33" s="19"/>
      <c r="I33" s="19"/>
      <c r="J33" s="19"/>
      <c r="K33" s="19"/>
      <c r="L33" s="19"/>
      <c r="M33" s="19"/>
      <c r="N33" s="19"/>
      <c r="O33" s="19"/>
      <c r="P33" s="19"/>
      <c r="Q33" s="19"/>
      <c r="R33" s="19"/>
      <c r="S33" s="21"/>
    </row>
    <row r="34" spans="1:19" ht="20.25" customHeight="1" x14ac:dyDescent="0.2">
      <c r="A34" s="22" t="s">
        <v>23</v>
      </c>
      <c r="B34" s="23"/>
      <c r="C34" s="23"/>
      <c r="D34" s="24"/>
      <c r="E34" s="25" t="s">
        <v>24</v>
      </c>
      <c r="F34" s="24"/>
      <c r="G34" s="25" t="s">
        <v>25</v>
      </c>
      <c r="H34" s="23"/>
      <c r="I34" s="24"/>
      <c r="J34" s="25" t="s">
        <v>26</v>
      </c>
      <c r="K34" s="23"/>
      <c r="L34" s="25" t="s">
        <v>27</v>
      </c>
      <c r="M34" s="23"/>
      <c r="N34" s="23"/>
      <c r="O34" s="24"/>
      <c r="P34" s="25" t="s">
        <v>28</v>
      </c>
      <c r="Q34" s="23"/>
      <c r="R34" s="23"/>
      <c r="S34" s="26"/>
    </row>
    <row r="35" spans="1:19" ht="20.25" customHeight="1" x14ac:dyDescent="0.2">
      <c r="A35" s="105"/>
      <c r="B35" s="106"/>
      <c r="C35" s="106"/>
      <c r="D35" s="107">
        <v>0</v>
      </c>
      <c r="E35" s="108">
        <f>IF(D35=0,0,R49/D35)</f>
        <v>0</v>
      </c>
      <c r="F35" s="109"/>
      <c r="G35" s="110"/>
      <c r="H35" s="106"/>
      <c r="I35" s="107">
        <v>0</v>
      </c>
      <c r="J35" s="108">
        <f>IF(I35=0,0,R49/I35)</f>
        <v>0</v>
      </c>
      <c r="K35" s="111"/>
      <c r="L35" s="110"/>
      <c r="M35" s="106"/>
      <c r="N35" s="106"/>
      <c r="O35" s="107">
        <v>0</v>
      </c>
      <c r="P35" s="110"/>
      <c r="Q35" s="106"/>
      <c r="R35" s="112">
        <f>IF(O35=0,0,R49/O35)</f>
        <v>0</v>
      </c>
      <c r="S35" s="113"/>
    </row>
    <row r="36" spans="1:19" ht="20.25" customHeight="1" x14ac:dyDescent="0.2">
      <c r="A36" s="18"/>
      <c r="B36" s="19"/>
      <c r="C36" s="19"/>
      <c r="D36" s="19"/>
      <c r="E36" s="20" t="s">
        <v>29</v>
      </c>
      <c r="F36" s="19"/>
      <c r="G36" s="19"/>
      <c r="H36" s="19"/>
      <c r="I36" s="19"/>
      <c r="J36" s="27" t="s">
        <v>30</v>
      </c>
      <c r="K36" s="19"/>
      <c r="L36" s="19"/>
      <c r="M36" s="19"/>
      <c r="N36" s="19"/>
      <c r="O36" s="19"/>
      <c r="P36" s="19"/>
      <c r="Q36" s="19"/>
      <c r="R36" s="19"/>
      <c r="S36" s="21"/>
    </row>
    <row r="37" spans="1:19" ht="20.25" customHeight="1" x14ac:dyDescent="0.2">
      <c r="A37" s="28" t="s">
        <v>31</v>
      </c>
      <c r="B37" s="29"/>
      <c r="C37" s="30" t="s">
        <v>32</v>
      </c>
      <c r="D37" s="31"/>
      <c r="E37" s="31"/>
      <c r="F37" s="32"/>
      <c r="G37" s="28" t="s">
        <v>33</v>
      </c>
      <c r="H37" s="33"/>
      <c r="I37" s="30" t="s">
        <v>34</v>
      </c>
      <c r="J37" s="31"/>
      <c r="K37" s="31"/>
      <c r="L37" s="28" t="s">
        <v>35</v>
      </c>
      <c r="M37" s="33"/>
      <c r="N37" s="30" t="s">
        <v>36</v>
      </c>
      <c r="O37" s="31"/>
      <c r="P37" s="31"/>
      <c r="Q37" s="31"/>
      <c r="R37" s="31"/>
      <c r="S37" s="32"/>
    </row>
    <row r="38" spans="1:19" ht="20.25" customHeight="1" x14ac:dyDescent="0.2">
      <c r="A38" s="34">
        <v>1</v>
      </c>
      <c r="B38" s="35"/>
      <c r="C38" s="6"/>
      <c r="D38" s="36"/>
      <c r="E38" s="114"/>
      <c r="F38" s="37"/>
      <c r="G38" s="34">
        <v>10</v>
      </c>
      <c r="H38" s="38" t="s">
        <v>37</v>
      </c>
      <c r="I38" s="10"/>
      <c r="J38" s="115">
        <v>0</v>
      </c>
      <c r="K38" s="116"/>
      <c r="L38" s="34">
        <v>14</v>
      </c>
      <c r="M38" s="100" t="s">
        <v>38</v>
      </c>
      <c r="N38" s="14"/>
      <c r="O38" s="14"/>
      <c r="P38" s="117" t="str">
        <f>M51</f>
        <v>21</v>
      </c>
      <c r="Q38" s="118" t="s">
        <v>40</v>
      </c>
      <c r="R38" s="114">
        <f>(E38+E39+E40)*0.025</f>
        <v>0</v>
      </c>
      <c r="S38" s="39"/>
    </row>
    <row r="39" spans="1:19" ht="20.25" customHeight="1" x14ac:dyDescent="0.2">
      <c r="A39" s="34">
        <v>2</v>
      </c>
      <c r="B39" s="35"/>
      <c r="C39" s="6"/>
      <c r="D39" s="36"/>
      <c r="E39" s="114"/>
      <c r="F39" s="37"/>
      <c r="G39" s="34">
        <v>11</v>
      </c>
      <c r="H39" s="1" t="s">
        <v>41</v>
      </c>
      <c r="I39" s="36"/>
      <c r="J39" s="115">
        <v>0</v>
      </c>
      <c r="K39" s="116"/>
      <c r="L39" s="34">
        <v>15</v>
      </c>
      <c r="M39" s="100" t="s">
        <v>85</v>
      </c>
      <c r="N39" s="14"/>
      <c r="O39" s="14"/>
      <c r="P39" s="117" t="str">
        <f>M51</f>
        <v>21</v>
      </c>
      <c r="Q39" s="118" t="s">
        <v>40</v>
      </c>
      <c r="R39" s="114">
        <v>0</v>
      </c>
      <c r="S39" s="39"/>
    </row>
    <row r="40" spans="1:19" ht="20.25" customHeight="1" x14ac:dyDescent="0.2">
      <c r="A40" s="34">
        <v>3</v>
      </c>
      <c r="B40" s="35"/>
      <c r="C40" s="6"/>
      <c r="D40" s="36"/>
      <c r="E40" s="114"/>
      <c r="F40" s="37"/>
      <c r="G40" s="34">
        <v>12</v>
      </c>
      <c r="H40" s="38" t="s">
        <v>42</v>
      </c>
      <c r="I40" s="10"/>
      <c r="J40" s="115">
        <v>0</v>
      </c>
      <c r="K40" s="116"/>
      <c r="L40" s="34">
        <v>16</v>
      </c>
      <c r="M40" s="100" t="s">
        <v>43</v>
      </c>
      <c r="N40" s="14"/>
      <c r="O40" s="14"/>
      <c r="P40" s="117" t="str">
        <f>M51</f>
        <v>21</v>
      </c>
      <c r="Q40" s="118" t="s">
        <v>40</v>
      </c>
      <c r="R40" s="114">
        <v>0</v>
      </c>
      <c r="S40" s="39"/>
    </row>
    <row r="41" spans="1:19" ht="20.25" customHeight="1" x14ac:dyDescent="0.2">
      <c r="A41" s="34">
        <v>4</v>
      </c>
      <c r="B41" s="35"/>
      <c r="C41" s="6"/>
      <c r="D41" s="36"/>
      <c r="E41" s="114"/>
      <c r="F41" s="37"/>
      <c r="G41" s="34"/>
      <c r="H41" s="38"/>
      <c r="I41" s="10"/>
      <c r="J41" s="115"/>
      <c r="K41" s="116"/>
      <c r="L41" s="34">
        <v>17</v>
      </c>
      <c r="M41" s="100" t="s">
        <v>44</v>
      </c>
      <c r="N41" s="14"/>
      <c r="O41" s="14"/>
      <c r="P41" s="117" t="str">
        <f>M51</f>
        <v>21</v>
      </c>
      <c r="Q41" s="118" t="s">
        <v>40</v>
      </c>
      <c r="R41" s="114">
        <f>(E38+E39+E40)*0.04</f>
        <v>0</v>
      </c>
      <c r="S41" s="39"/>
    </row>
    <row r="42" spans="1:19" ht="20.25" customHeight="1" x14ac:dyDescent="0.2">
      <c r="A42" s="34">
        <v>5</v>
      </c>
      <c r="B42" s="191"/>
      <c r="C42" s="6"/>
      <c r="D42" s="36"/>
      <c r="E42" s="114"/>
      <c r="F42" s="68"/>
      <c r="G42" s="40"/>
      <c r="H42" s="14"/>
      <c r="I42" s="10"/>
      <c r="J42" s="119"/>
      <c r="K42" s="120"/>
      <c r="L42" s="34">
        <v>18</v>
      </c>
      <c r="M42" s="100" t="s">
        <v>45</v>
      </c>
      <c r="N42" s="14"/>
      <c r="O42" s="14"/>
      <c r="P42" s="117">
        <f>M53</f>
        <v>0</v>
      </c>
      <c r="Q42" s="118" t="s">
        <v>40</v>
      </c>
      <c r="R42" s="114">
        <v>0</v>
      </c>
      <c r="S42" s="7"/>
    </row>
    <row r="43" spans="1:19" ht="20.25" customHeight="1" x14ac:dyDescent="0.2">
      <c r="A43" s="34">
        <v>6</v>
      </c>
      <c r="B43" s="191" t="s">
        <v>95</v>
      </c>
      <c r="C43" s="6"/>
      <c r="D43" s="36"/>
      <c r="E43" s="114">
        <f>Rekapitulace!C14</f>
        <v>0</v>
      </c>
      <c r="F43" s="68"/>
      <c r="G43" s="40"/>
      <c r="H43" s="14"/>
      <c r="I43" s="10"/>
      <c r="J43" s="119"/>
      <c r="K43" s="120"/>
      <c r="L43" s="34">
        <v>19</v>
      </c>
      <c r="M43" s="38" t="s">
        <v>46</v>
      </c>
      <c r="N43" s="14"/>
      <c r="O43" s="14"/>
      <c r="P43" s="14"/>
      <c r="Q43" s="10"/>
      <c r="R43" s="114">
        <v>0</v>
      </c>
      <c r="S43" s="7"/>
    </row>
    <row r="44" spans="1:19" ht="20.25" customHeight="1" x14ac:dyDescent="0.2">
      <c r="A44" s="34">
        <v>7</v>
      </c>
      <c r="B44" s="191"/>
      <c r="C44" s="6"/>
      <c r="D44" s="36"/>
      <c r="E44" s="114"/>
      <c r="F44" s="68"/>
      <c r="G44" s="40"/>
      <c r="H44" s="14"/>
      <c r="I44" s="10"/>
      <c r="J44" s="119"/>
      <c r="K44" s="120"/>
      <c r="L44" s="34"/>
      <c r="M44" s="38"/>
      <c r="N44" s="14"/>
      <c r="O44" s="14"/>
      <c r="P44" s="14"/>
      <c r="Q44" s="10"/>
      <c r="R44" s="114"/>
      <c r="S44" s="7"/>
    </row>
    <row r="45" spans="1:19" ht="20.25" customHeight="1" x14ac:dyDescent="0.2">
      <c r="A45" s="34">
        <v>8</v>
      </c>
      <c r="B45" s="35"/>
      <c r="C45" s="6"/>
      <c r="D45" s="36"/>
      <c r="E45" s="114"/>
      <c r="F45" s="68"/>
      <c r="G45" s="40"/>
      <c r="H45" s="14"/>
      <c r="I45" s="10"/>
      <c r="J45" s="120"/>
      <c r="K45" s="120"/>
      <c r="L45" s="34"/>
      <c r="M45" s="38"/>
      <c r="N45" s="14"/>
      <c r="O45" s="14"/>
      <c r="P45" s="14"/>
      <c r="Q45" s="10"/>
      <c r="R45" s="114"/>
      <c r="S45" s="7"/>
    </row>
    <row r="46" spans="1:19" ht="20.25" customHeight="1" x14ac:dyDescent="0.2">
      <c r="A46" s="34">
        <v>9</v>
      </c>
      <c r="B46" s="41" t="s">
        <v>81</v>
      </c>
      <c r="C46" s="14"/>
      <c r="D46" s="10"/>
      <c r="E46" s="121">
        <f>SUM(E38:E45)</f>
        <v>0</v>
      </c>
      <c r="F46" s="42"/>
      <c r="G46" s="34">
        <v>13</v>
      </c>
      <c r="H46" s="41" t="s">
        <v>82</v>
      </c>
      <c r="I46" s="10"/>
      <c r="J46" s="122">
        <f>SUM(J38:J41)</f>
        <v>0</v>
      </c>
      <c r="K46" s="123"/>
      <c r="L46" s="34">
        <v>20</v>
      </c>
      <c r="M46" s="35" t="s">
        <v>83</v>
      </c>
      <c r="N46" s="9"/>
      <c r="O46" s="9"/>
      <c r="P46" s="9"/>
      <c r="Q46" s="43"/>
      <c r="R46" s="121">
        <f>SUM(R38:R43)</f>
        <v>0</v>
      </c>
      <c r="S46" s="21"/>
    </row>
    <row r="47" spans="1:19" ht="20.25" customHeight="1" x14ac:dyDescent="0.2">
      <c r="A47" s="44">
        <v>21</v>
      </c>
      <c r="B47" s="45" t="s">
        <v>47</v>
      </c>
      <c r="C47" s="46"/>
      <c r="D47" s="47"/>
      <c r="E47" s="124">
        <v>0</v>
      </c>
      <c r="F47" s="48"/>
      <c r="G47" s="44">
        <v>22</v>
      </c>
      <c r="H47" s="45" t="s">
        <v>48</v>
      </c>
      <c r="I47" s="47"/>
      <c r="J47" s="125">
        <f>(E38+E39+E40)*0.03</f>
        <v>0</v>
      </c>
      <c r="K47" s="126" t="str">
        <f>M51</f>
        <v>21</v>
      </c>
      <c r="L47" s="44">
        <v>23</v>
      </c>
      <c r="M47" s="45" t="s">
        <v>49</v>
      </c>
      <c r="N47" s="46"/>
      <c r="O47" s="46"/>
      <c r="P47" s="46"/>
      <c r="Q47" s="47"/>
      <c r="R47" s="124">
        <v>0</v>
      </c>
      <c r="S47" s="17"/>
    </row>
    <row r="48" spans="1:19" ht="20.25" customHeight="1" x14ac:dyDescent="0.2">
      <c r="A48" s="49" t="s">
        <v>17</v>
      </c>
      <c r="B48" s="3"/>
      <c r="C48" s="3"/>
      <c r="D48" s="3"/>
      <c r="E48" s="3"/>
      <c r="F48" s="50"/>
      <c r="G48" s="51"/>
      <c r="H48" s="3"/>
      <c r="I48" s="3"/>
      <c r="J48" s="3"/>
      <c r="K48" s="3"/>
      <c r="L48" s="52" t="s">
        <v>50</v>
      </c>
      <c r="M48" s="24"/>
      <c r="N48" s="30" t="s">
        <v>51</v>
      </c>
      <c r="O48" s="23"/>
      <c r="P48" s="23"/>
      <c r="Q48" s="23"/>
      <c r="R48" s="23"/>
      <c r="S48" s="26"/>
    </row>
    <row r="49" spans="1:19" ht="20.25" customHeight="1" x14ac:dyDescent="0.2">
      <c r="A49" s="5"/>
      <c r="B49" s="1"/>
      <c r="C49" s="1"/>
      <c r="D49" s="1"/>
      <c r="E49" s="1"/>
      <c r="F49" s="8"/>
      <c r="G49" s="53"/>
      <c r="H49" s="1"/>
      <c r="I49" s="1"/>
      <c r="J49" s="1"/>
      <c r="K49" s="1"/>
      <c r="L49" s="34">
        <v>24</v>
      </c>
      <c r="M49" s="38" t="s">
        <v>84</v>
      </c>
      <c r="N49" s="14"/>
      <c r="O49" s="14"/>
      <c r="P49" s="14"/>
      <c r="Q49" s="39"/>
      <c r="R49" s="121">
        <f>ROUND(E46+J46+R46+E47+J47+R47,2)</f>
        <v>0</v>
      </c>
      <c r="S49" s="54">
        <f>E46+J46+R46+E47+J47+R47</f>
        <v>0</v>
      </c>
    </row>
    <row r="50" spans="1:19" ht="20.25" customHeight="1" x14ac:dyDescent="0.2">
      <c r="A50" s="55" t="s">
        <v>52</v>
      </c>
      <c r="B50" s="11"/>
      <c r="C50" s="11"/>
      <c r="D50" s="11"/>
      <c r="E50" s="11"/>
      <c r="F50" s="12"/>
      <c r="G50" s="56" t="s">
        <v>53</v>
      </c>
      <c r="H50" s="11"/>
      <c r="I50" s="11"/>
      <c r="J50" s="11"/>
      <c r="K50" s="11"/>
      <c r="L50" s="34">
        <v>25</v>
      </c>
      <c r="M50" s="127" t="s">
        <v>54</v>
      </c>
      <c r="N50" s="12" t="s">
        <v>40</v>
      </c>
      <c r="O50" s="128">
        <f>ROUND(R49-O51,2)</f>
        <v>0</v>
      </c>
      <c r="P50" s="14" t="s">
        <v>55</v>
      </c>
      <c r="Q50" s="10"/>
      <c r="R50" s="129">
        <f>ROUND(O50*M50/100,2)</f>
        <v>0</v>
      </c>
      <c r="S50" s="57">
        <f>O50*M50/100</f>
        <v>0</v>
      </c>
    </row>
    <row r="51" spans="1:19" ht="20.25" customHeight="1" thickBot="1" x14ac:dyDescent="0.25">
      <c r="A51" s="58" t="s">
        <v>16</v>
      </c>
      <c r="B51" s="9"/>
      <c r="C51" s="9"/>
      <c r="D51" s="9"/>
      <c r="E51" s="9"/>
      <c r="F51" s="6"/>
      <c r="G51" s="59"/>
      <c r="H51" s="9"/>
      <c r="I51" s="9"/>
      <c r="J51" s="9"/>
      <c r="K51" s="9"/>
      <c r="L51" s="34">
        <v>26</v>
      </c>
      <c r="M51" s="130" t="s">
        <v>39</v>
      </c>
      <c r="N51" s="10" t="s">
        <v>40</v>
      </c>
      <c r="O51" s="128">
        <f>R49</f>
        <v>0</v>
      </c>
      <c r="P51" s="14" t="s">
        <v>55</v>
      </c>
      <c r="Q51" s="10"/>
      <c r="R51" s="114">
        <f>ROUND(O51*M51/100,2)</f>
        <v>0</v>
      </c>
      <c r="S51" s="60">
        <f>O51*M51/100</f>
        <v>0</v>
      </c>
    </row>
    <row r="52" spans="1:19" ht="20.25" customHeight="1" thickBot="1" x14ac:dyDescent="0.25">
      <c r="A52" s="5"/>
      <c r="B52" s="1"/>
      <c r="C52" s="1"/>
      <c r="D52" s="1"/>
      <c r="E52" s="1"/>
      <c r="F52" s="8"/>
      <c r="G52" s="53"/>
      <c r="H52" s="1"/>
      <c r="I52" s="1"/>
      <c r="J52" s="1"/>
      <c r="K52" s="1"/>
      <c r="L52" s="44">
        <v>27</v>
      </c>
      <c r="M52" s="61" t="s">
        <v>86</v>
      </c>
      <c r="N52" s="46"/>
      <c r="O52" s="46"/>
      <c r="P52" s="46"/>
      <c r="Q52" s="62"/>
      <c r="R52" s="131">
        <f>R49+R50+R51</f>
        <v>0</v>
      </c>
      <c r="S52" s="63"/>
    </row>
    <row r="53" spans="1:19" ht="20.25" customHeight="1" x14ac:dyDescent="0.2">
      <c r="A53" s="55" t="s">
        <v>52</v>
      </c>
      <c r="B53" s="11"/>
      <c r="C53" s="11"/>
      <c r="D53" s="11"/>
      <c r="E53" s="11"/>
      <c r="F53" s="12"/>
      <c r="G53" s="56" t="s">
        <v>53</v>
      </c>
      <c r="H53" s="11"/>
      <c r="I53" s="11"/>
      <c r="J53" s="11"/>
      <c r="K53" s="11"/>
      <c r="L53" s="52" t="s">
        <v>56</v>
      </c>
      <c r="M53" s="24"/>
      <c r="N53" s="30" t="s">
        <v>57</v>
      </c>
      <c r="O53" s="23"/>
      <c r="P53" s="23"/>
      <c r="Q53" s="23"/>
      <c r="R53" s="132"/>
      <c r="S53" s="26"/>
    </row>
    <row r="54" spans="1:19" ht="20.25" customHeight="1" x14ac:dyDescent="0.2">
      <c r="A54" s="58" t="s">
        <v>18</v>
      </c>
      <c r="B54" s="9"/>
      <c r="C54" s="9"/>
      <c r="D54" s="9"/>
      <c r="E54" s="9"/>
      <c r="F54" s="6"/>
      <c r="G54" s="59"/>
      <c r="H54" s="9"/>
      <c r="I54" s="9"/>
      <c r="J54" s="9"/>
      <c r="K54" s="9"/>
      <c r="L54" s="34">
        <v>28</v>
      </c>
      <c r="M54" s="38" t="s">
        <v>58</v>
      </c>
      <c r="N54" s="14"/>
      <c r="O54" s="14"/>
      <c r="P54" s="14"/>
      <c r="Q54" s="10"/>
      <c r="R54" s="114">
        <v>0</v>
      </c>
      <c r="S54" s="39"/>
    </row>
    <row r="55" spans="1:19" ht="20.25" customHeight="1" x14ac:dyDescent="0.2">
      <c r="A55" s="5"/>
      <c r="B55" s="1"/>
      <c r="C55" s="1"/>
      <c r="D55" s="1"/>
      <c r="E55" s="1"/>
      <c r="F55" s="8"/>
      <c r="G55" s="53"/>
      <c r="H55" s="1"/>
      <c r="I55" s="1"/>
      <c r="J55" s="1"/>
      <c r="K55" s="1"/>
      <c r="L55" s="34">
        <v>29</v>
      </c>
      <c r="M55" s="38" t="s">
        <v>59</v>
      </c>
      <c r="N55" s="14"/>
      <c r="O55" s="14"/>
      <c r="P55" s="14"/>
      <c r="Q55" s="10"/>
      <c r="R55" s="114">
        <v>0</v>
      </c>
      <c r="S55" s="39"/>
    </row>
    <row r="56" spans="1:19" ht="20.25" customHeight="1" x14ac:dyDescent="0.2">
      <c r="A56" s="64" t="s">
        <v>52</v>
      </c>
      <c r="B56" s="16"/>
      <c r="C56" s="16"/>
      <c r="D56" s="16"/>
      <c r="E56" s="16"/>
      <c r="F56" s="65"/>
      <c r="G56" s="66" t="s">
        <v>53</v>
      </c>
      <c r="H56" s="16"/>
      <c r="I56" s="16"/>
      <c r="J56" s="16"/>
      <c r="K56" s="16"/>
      <c r="L56" s="44">
        <v>30</v>
      </c>
      <c r="M56" s="45" t="s">
        <v>60</v>
      </c>
      <c r="N56" s="46"/>
      <c r="O56" s="46"/>
      <c r="P56" s="46"/>
      <c r="Q56" s="47"/>
      <c r="R56" s="108">
        <v>0</v>
      </c>
      <c r="S56" s="67"/>
    </row>
    <row r="59" spans="1:19" ht="27" customHeight="1" x14ac:dyDescent="0.2">
      <c r="A59" s="204"/>
      <c r="B59" s="204"/>
      <c r="C59" s="204"/>
      <c r="D59" s="204"/>
      <c r="E59" s="204"/>
      <c r="F59" s="204"/>
      <c r="G59" s="204"/>
      <c r="H59" s="204"/>
      <c r="I59" s="204"/>
      <c r="J59" s="204"/>
      <c r="K59" s="204"/>
      <c r="L59" s="204"/>
      <c r="M59" s="204"/>
      <c r="N59" s="204"/>
      <c r="O59" s="204"/>
      <c r="P59" s="204"/>
      <c r="Q59" s="204"/>
      <c r="R59" s="204"/>
    </row>
  </sheetData>
  <sheetProtection formatCells="0" formatColumns="0" formatRows="0" insertColumns="0" insertRows="0" insertHyperlinks="0" deleteColumns="0" deleteRows="0" sort="0" autoFilter="0" pivotTables="0"/>
  <customSheetViews>
    <customSheetView guid="{65E3123D-ED26-44E3-A414-09EEEF825484}"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1"/>
      <headerFooter alignWithMargins="0">
        <oddFooter>&amp;A</oddFooter>
      </headerFooter>
    </customSheetView>
    <customSheetView guid="{82B4F4D9-5370-4303-A97E-2A49E01AF629}"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2"/>
      <headerFooter alignWithMargins="0">
        <oddFooter>&amp;A</oddFooter>
      </headerFooter>
    </customSheetView>
    <customSheetView guid="{D6CFA044-0C8C-4ECE-96A2-AFF3DD5E0425}"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3"/>
      <headerFooter alignWithMargins="0">
        <oddFooter>&amp;A</oddFooter>
      </headerFooter>
    </customSheetView>
  </customSheetViews>
  <mergeCells count="6">
    <mergeCell ref="E5:J5"/>
    <mergeCell ref="E7:J7"/>
    <mergeCell ref="E9:J9"/>
    <mergeCell ref="P9:R9"/>
    <mergeCell ref="A59:R59"/>
    <mergeCell ref="E26:J26"/>
  </mergeCells>
  <printOptions horizontalCentered="1" verticalCentered="1"/>
  <pageMargins left="0.59055118110236227" right="0.59055118110236227" top="0.9055118110236221" bottom="0.9055118110236221" header="0.51181102362204722" footer="0.51181102362204722"/>
  <pageSetup paperSize="9" scale="94" orientation="portrait" errors="blank" horizontalDpi="200" verticalDpi="200" r:id="rId4"/>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D16"/>
  <sheetViews>
    <sheetView showGridLines="0" workbookViewId="0">
      <selection activeCell="C17" sqref="C17"/>
    </sheetView>
  </sheetViews>
  <sheetFormatPr defaultColWidth="9.140625" defaultRowHeight="11.25" x14ac:dyDescent="0.2"/>
  <cols>
    <col min="1" max="1" width="11.7109375" style="148" customWidth="1"/>
    <col min="2" max="2" width="62.85546875" style="148" customWidth="1"/>
    <col min="3" max="3" width="13.5703125" style="148" customWidth="1"/>
    <col min="4" max="4" width="9.140625" style="149"/>
    <col min="5" max="16384" width="9.140625" style="148"/>
  </cols>
  <sheetData>
    <row r="1" spans="1:4" s="80" customFormat="1" ht="18" x14ac:dyDescent="0.25">
      <c r="A1" s="71" t="s">
        <v>78</v>
      </c>
      <c r="B1" s="78"/>
      <c r="C1" s="78"/>
      <c r="D1" s="79"/>
    </row>
    <row r="2" spans="1:4" s="80" customFormat="1" ht="12.75" x14ac:dyDescent="0.2">
      <c r="A2" s="72" t="s">
        <v>61</v>
      </c>
      <c r="B2" s="74" t="str">
        <f>'Krycí list'!E5</f>
        <v>Učebna přírodních věd</v>
      </c>
      <c r="C2" s="81"/>
      <c r="D2" s="79"/>
    </row>
    <row r="3" spans="1:4" s="80" customFormat="1" ht="12.75" x14ac:dyDescent="0.2">
      <c r="A3" s="72" t="s">
        <v>62</v>
      </c>
      <c r="B3" s="74" t="str">
        <f>'Krycí list'!E7</f>
        <v>VOŠ, SPŠ a Jazyková škola s právem státní jazykové zkoušky, Kutná Hora, Masarykova 197
Masarykova 197/1, Hlouška, 284 01 Kutná Hora</v>
      </c>
      <c r="C3" s="82"/>
      <c r="D3" s="79"/>
    </row>
    <row r="4" spans="1:4" s="80" customFormat="1" ht="12.75" x14ac:dyDescent="0.2">
      <c r="A4" s="72" t="s">
        <v>63</v>
      </c>
      <c r="B4" s="74" t="str">
        <f>'Krycí list'!E9</f>
        <v>NEOCENĚNÝ SOUPIS PRACÍ A DODÁVEK A SLUŽEB</v>
      </c>
      <c r="C4" s="82"/>
      <c r="D4" s="79"/>
    </row>
    <row r="5" spans="1:4" s="80" customFormat="1" ht="12.75" x14ac:dyDescent="0.2">
      <c r="A5" s="73" t="s">
        <v>64</v>
      </c>
      <c r="B5" s="74" t="str">
        <f>'Krycí list'!P5</f>
        <v xml:space="preserve"> </v>
      </c>
      <c r="C5" s="82"/>
      <c r="D5" s="79"/>
    </row>
    <row r="6" spans="1:4" s="80" customFormat="1" ht="6" customHeight="1" x14ac:dyDescent="0.2">
      <c r="A6" s="73"/>
      <c r="B6" s="74"/>
      <c r="C6" s="82"/>
      <c r="D6" s="79"/>
    </row>
    <row r="7" spans="1:4" s="80" customFormat="1" ht="12.75" x14ac:dyDescent="0.2">
      <c r="A7" s="83" t="s">
        <v>65</v>
      </c>
      <c r="B7" s="74" t="str">
        <f>'Krycí list'!E26</f>
        <v>VOŠ, SPŠ a Jazyková škola s právem státní jazykové zkoušky, Kutná Hora, Masarykova 197</v>
      </c>
      <c r="C7" s="82"/>
      <c r="D7" s="79"/>
    </row>
    <row r="8" spans="1:4" s="80" customFormat="1" ht="12.75" x14ac:dyDescent="0.2">
      <c r="A8" s="83" t="s">
        <v>66</v>
      </c>
      <c r="B8" s="74" t="str">
        <f>'Krycí list'!E28</f>
        <v xml:space="preserve"> </v>
      </c>
      <c r="C8" s="82"/>
      <c r="D8" s="79"/>
    </row>
    <row r="9" spans="1:4" s="80" customFormat="1" ht="12.75" x14ac:dyDescent="0.2">
      <c r="A9" s="83" t="s">
        <v>67</v>
      </c>
      <c r="B9" s="75" t="str">
        <f>'Krycí list'!O31</f>
        <v>08/2023</v>
      </c>
      <c r="C9" s="82"/>
      <c r="D9" s="79"/>
    </row>
    <row r="10" spans="1:4" s="80" customFormat="1" ht="6.75" customHeight="1" x14ac:dyDescent="0.2">
      <c r="A10" s="78"/>
      <c r="B10" s="78"/>
      <c r="C10" s="78"/>
      <c r="D10" s="79"/>
    </row>
    <row r="11" spans="1:4" s="80" customFormat="1" ht="12.75" x14ac:dyDescent="0.2">
      <c r="A11" s="76" t="s">
        <v>68</v>
      </c>
      <c r="B11" s="69" t="s">
        <v>69</v>
      </c>
      <c r="C11" s="84" t="s">
        <v>70</v>
      </c>
      <c r="D11" s="79"/>
    </row>
    <row r="12" spans="1:4" s="80" customFormat="1" ht="12.75" x14ac:dyDescent="0.2">
      <c r="A12" s="77">
        <v>1</v>
      </c>
      <c r="B12" s="70">
        <v>2</v>
      </c>
      <c r="C12" s="85">
        <v>3</v>
      </c>
      <c r="D12" s="79"/>
    </row>
    <row r="13" spans="1:4" s="80" customFormat="1" ht="4.5" customHeight="1" x14ac:dyDescent="0.2">
      <c r="A13" s="86"/>
      <c r="B13" s="87"/>
      <c r="C13" s="87"/>
      <c r="D13" s="79"/>
    </row>
    <row r="14" spans="1:4" x14ac:dyDescent="0.2">
      <c r="A14" s="156" t="str">
        <f>Nábytek!D14</f>
        <v>NÁB</v>
      </c>
      <c r="B14" s="157" t="str">
        <f>Nábytek!E14</f>
        <v>Nábytek</v>
      </c>
      <c r="C14" s="158">
        <f>Nábytek!I14</f>
        <v>0</v>
      </c>
    </row>
    <row r="15" spans="1:4" x14ac:dyDescent="0.2">
      <c r="A15" s="159"/>
      <c r="B15" s="160" t="str">
        <f>Nábytek!E15</f>
        <v>Nábytek</v>
      </c>
      <c r="C15" s="161">
        <f>Nábytek!I15</f>
        <v>0</v>
      </c>
    </row>
    <row r="16" spans="1:4" x14ac:dyDescent="0.2">
      <c r="A16" s="162"/>
      <c r="B16" s="163" t="s">
        <v>91</v>
      </c>
      <c r="C16" s="164">
        <f>C14</f>
        <v>0</v>
      </c>
    </row>
  </sheetData>
  <sheetProtection formatCells="0" formatColumns="0" formatRows="0" insertColumns="0" insertRows="0" insertHyperlinks="0" deleteColumns="0" deleteRows="0" sort="0" autoFilter="0" pivotTables="0"/>
  <customSheetViews>
    <customSheetView guid="{65E3123D-ED26-44E3-A414-09EEEF825484}"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1"/>
      <headerFooter alignWithMargins="0"/>
    </customSheetView>
    <customSheetView guid="{82B4F4D9-5370-4303-A97E-2A49E01AF629}"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2"/>
      <headerFooter alignWithMargins="0"/>
    </customSheetView>
    <customSheetView guid="{D6CFA044-0C8C-4ECE-96A2-AFF3DD5E0425}" showPageBreaks="1"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3"/>
      <headerFooter alignWithMargins="0"/>
    </customSheetView>
  </customSheetViews>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54DCD-72CB-4F14-A5EB-7545FD619326}">
  <sheetPr>
    <pageSetUpPr fitToPage="1"/>
  </sheetPr>
  <dimension ref="A1:J40"/>
  <sheetViews>
    <sheetView showGridLines="0" tabSelected="1" topLeftCell="A31" zoomScaleNormal="100" workbookViewId="0">
      <selection activeCell="N34" sqref="N34"/>
    </sheetView>
  </sheetViews>
  <sheetFormatPr defaultColWidth="9.140625" defaultRowHeight="12.75" x14ac:dyDescent="0.2"/>
  <cols>
    <col min="1" max="1" width="5.5703125" style="173" customWidth="1"/>
    <col min="2" max="2" width="4.42578125" style="176" customWidth="1"/>
    <col min="3" max="3" width="6" style="176" customWidth="1"/>
    <col min="4" max="4" width="12.7109375" style="184" customWidth="1"/>
    <col min="5" max="5" width="94.28515625" style="155" customWidth="1"/>
    <col min="6" max="6" width="7.7109375" style="176" customWidth="1"/>
    <col min="7" max="7" width="9.85546875" style="173" customWidth="1"/>
    <col min="8" max="8" width="13.140625" style="173" customWidth="1"/>
    <col min="9" max="9" width="15.5703125" style="173" customWidth="1"/>
    <col min="10" max="16384" width="9.140625" style="80"/>
  </cols>
  <sheetData>
    <row r="1" spans="1:10" s="165" customFormat="1" ht="18" x14ac:dyDescent="0.2">
      <c r="A1" s="188" t="s">
        <v>93</v>
      </c>
      <c r="B1" s="189"/>
      <c r="C1" s="189"/>
      <c r="D1" s="178"/>
      <c r="E1" s="178"/>
      <c r="F1" s="189"/>
      <c r="G1" s="189"/>
      <c r="H1" s="189"/>
      <c r="I1" s="189"/>
    </row>
    <row r="2" spans="1:10" s="165" customFormat="1" x14ac:dyDescent="0.2">
      <c r="A2" s="190" t="s">
        <v>61</v>
      </c>
      <c r="B2" s="189"/>
      <c r="C2" s="134" t="str">
        <f>'Krycí list'!E5</f>
        <v>Učebna přírodních věd</v>
      </c>
      <c r="D2" s="179"/>
      <c r="E2" s="179"/>
      <c r="F2" s="189"/>
      <c r="G2" s="189"/>
      <c r="H2" s="189"/>
      <c r="I2" s="189"/>
    </row>
    <row r="3" spans="1:10" s="165" customFormat="1" x14ac:dyDescent="0.2">
      <c r="A3" s="190" t="s">
        <v>62</v>
      </c>
      <c r="B3" s="189"/>
      <c r="C3" s="205" t="str">
        <f>'Krycí list'!E7</f>
        <v>VOŠ, SPŠ a Jazyková škola s právem státní jazykové zkoušky, Kutná Hora, Masarykova 197
Masarykova 197/1, Hlouška, 284 01 Kutná Hora</v>
      </c>
      <c r="D3" s="206"/>
      <c r="E3" s="206"/>
      <c r="F3" s="189"/>
      <c r="G3" s="189"/>
      <c r="H3" s="189"/>
      <c r="I3" s="134"/>
    </row>
    <row r="4" spans="1:10" s="165" customFormat="1" x14ac:dyDescent="0.2">
      <c r="A4" s="190" t="s">
        <v>63</v>
      </c>
      <c r="B4" s="189"/>
      <c r="C4" s="134" t="str">
        <f>'Krycí list'!E9</f>
        <v>NEOCENĚNÝ SOUPIS PRACÍ A DODÁVEK A SLUŽEB</v>
      </c>
      <c r="D4" s="179"/>
      <c r="E4" s="179"/>
      <c r="F4" s="189"/>
      <c r="G4" s="189"/>
      <c r="H4" s="189"/>
      <c r="I4" s="134"/>
    </row>
    <row r="5" spans="1:10" s="165" customFormat="1" x14ac:dyDescent="0.2">
      <c r="A5" s="189" t="s">
        <v>71</v>
      </c>
      <c r="B5" s="189"/>
      <c r="C5" s="134" t="str">
        <f>'Krycí list'!P5</f>
        <v xml:space="preserve"> </v>
      </c>
      <c r="D5" s="179"/>
      <c r="E5" s="179"/>
      <c r="F5" s="189"/>
      <c r="G5" s="189"/>
      <c r="H5" s="189"/>
      <c r="I5" s="134"/>
    </row>
    <row r="6" spans="1:10" s="165" customFormat="1" x14ac:dyDescent="0.2">
      <c r="A6" s="189"/>
      <c r="B6" s="189"/>
      <c r="C6" s="134"/>
      <c r="D6" s="179"/>
      <c r="E6" s="179"/>
      <c r="F6" s="189"/>
      <c r="G6" s="189"/>
      <c r="H6" s="189"/>
      <c r="I6" s="134"/>
    </row>
    <row r="7" spans="1:10" s="165" customFormat="1" x14ac:dyDescent="0.2">
      <c r="A7" s="189" t="s">
        <v>65</v>
      </c>
      <c r="B7" s="189"/>
      <c r="C7" s="205" t="str">
        <f>'Krycí list'!E26</f>
        <v>VOŠ, SPŠ a Jazyková škola s právem státní jazykové zkoušky, Kutná Hora, Masarykova 197</v>
      </c>
      <c r="D7" s="206"/>
      <c r="E7" s="206"/>
      <c r="F7" s="189"/>
      <c r="G7" s="189"/>
      <c r="H7" s="189"/>
      <c r="I7" s="134"/>
    </row>
    <row r="8" spans="1:10" s="165" customFormat="1" x14ac:dyDescent="0.2">
      <c r="A8" s="189" t="s">
        <v>66</v>
      </c>
      <c r="B8" s="189"/>
      <c r="C8" s="205" t="str">
        <f>'Krycí list'!E28</f>
        <v xml:space="preserve"> </v>
      </c>
      <c r="D8" s="206"/>
      <c r="E8" s="179"/>
      <c r="F8" s="189"/>
      <c r="G8" s="189"/>
      <c r="H8" s="189"/>
      <c r="I8" s="134"/>
    </row>
    <row r="9" spans="1:10" s="165" customFormat="1" x14ac:dyDescent="0.2">
      <c r="A9" s="189" t="s">
        <v>67</v>
      </c>
      <c r="B9" s="189"/>
      <c r="C9" s="207" t="str">
        <f>'Krycí list'!O31</f>
        <v>08/2023</v>
      </c>
      <c r="D9" s="206"/>
      <c r="E9" s="179"/>
      <c r="F9" s="189"/>
      <c r="G9" s="189"/>
      <c r="H9" s="189"/>
      <c r="I9" s="134"/>
    </row>
    <row r="10" spans="1:10" s="165" customFormat="1" x14ac:dyDescent="0.2">
      <c r="A10" s="189"/>
      <c r="B10" s="189"/>
      <c r="C10" s="189"/>
      <c r="D10" s="178"/>
      <c r="E10" s="178"/>
      <c r="F10" s="189"/>
      <c r="G10" s="189"/>
      <c r="H10" s="189"/>
      <c r="I10" s="189"/>
    </row>
    <row r="11" spans="1:10" s="187" customFormat="1" ht="50.25" customHeight="1" x14ac:dyDescent="0.2">
      <c r="A11" s="170" t="s">
        <v>72</v>
      </c>
      <c r="B11" s="135" t="s">
        <v>73</v>
      </c>
      <c r="C11" s="135" t="s">
        <v>74</v>
      </c>
      <c r="D11" s="135" t="s">
        <v>90</v>
      </c>
      <c r="E11" s="135" t="s">
        <v>87</v>
      </c>
      <c r="F11" s="135" t="s">
        <v>75</v>
      </c>
      <c r="G11" s="135" t="s">
        <v>76</v>
      </c>
      <c r="H11" s="135" t="s">
        <v>88</v>
      </c>
      <c r="I11" s="135" t="s">
        <v>89</v>
      </c>
    </row>
    <row r="12" spans="1:10" s="176" customFormat="1" x14ac:dyDescent="0.2">
      <c r="A12" s="171">
        <v>1</v>
      </c>
      <c r="B12" s="146">
        <v>2</v>
      </c>
      <c r="C12" s="146">
        <v>3</v>
      </c>
      <c r="D12" s="136">
        <v>4</v>
      </c>
      <c r="E12" s="136">
        <v>5</v>
      </c>
      <c r="F12" s="146">
        <v>6</v>
      </c>
      <c r="G12" s="146">
        <v>7</v>
      </c>
      <c r="H12" s="146">
        <v>8</v>
      </c>
      <c r="I12" s="146">
        <v>9</v>
      </c>
    </row>
    <row r="13" spans="1:10" x14ac:dyDescent="0.2">
      <c r="A13" s="172"/>
      <c r="B13" s="174"/>
      <c r="C13" s="174"/>
      <c r="D13" s="180"/>
      <c r="E13" s="152"/>
      <c r="F13" s="174"/>
      <c r="G13" s="172"/>
      <c r="H13" s="172"/>
      <c r="I13" s="172"/>
      <c r="J13" s="173"/>
    </row>
    <row r="14" spans="1:10" s="137" customFormat="1" x14ac:dyDescent="0.2">
      <c r="A14" s="168"/>
      <c r="B14" s="143"/>
      <c r="C14" s="177"/>
      <c r="D14" s="181" t="s">
        <v>95</v>
      </c>
      <c r="E14" s="153" t="s">
        <v>80</v>
      </c>
      <c r="F14" s="177"/>
      <c r="G14" s="166"/>
      <c r="H14" s="166"/>
      <c r="I14" s="144">
        <f>I15</f>
        <v>0</v>
      </c>
      <c r="J14" s="166"/>
    </row>
    <row r="15" spans="1:10" s="133" customFormat="1" x14ac:dyDescent="0.2">
      <c r="A15" s="142"/>
      <c r="B15" s="139"/>
      <c r="C15" s="139"/>
      <c r="D15" s="182"/>
      <c r="E15" s="151" t="s">
        <v>80</v>
      </c>
      <c r="F15" s="139"/>
      <c r="G15" s="167"/>
      <c r="H15" s="167"/>
      <c r="I15" s="138">
        <f>SUM(I16:I38)</f>
        <v>0</v>
      </c>
      <c r="J15" s="186"/>
    </row>
    <row r="16" spans="1:10" s="133" customFormat="1" ht="165.75" x14ac:dyDescent="0.2">
      <c r="A16" s="142">
        <v>1</v>
      </c>
      <c r="B16" s="139"/>
      <c r="C16" s="139" t="s">
        <v>92</v>
      </c>
      <c r="D16" s="147" t="s">
        <v>100</v>
      </c>
      <c r="E16" s="150" t="s">
        <v>114</v>
      </c>
      <c r="F16" s="139" t="s">
        <v>77</v>
      </c>
      <c r="G16" s="140">
        <v>1</v>
      </c>
      <c r="H16" s="141">
        <v>0</v>
      </c>
      <c r="I16" s="141">
        <f t="shared" ref="I16" si="0">ROUND(G16*H16,2)</f>
        <v>0</v>
      </c>
      <c r="J16" s="186"/>
    </row>
    <row r="17" spans="1:10" s="133" customFormat="1" ht="114.75" x14ac:dyDescent="0.2">
      <c r="A17" s="142">
        <v>2</v>
      </c>
      <c r="B17" s="139"/>
      <c r="C17" s="139" t="s">
        <v>92</v>
      </c>
      <c r="D17" s="147" t="s">
        <v>101</v>
      </c>
      <c r="E17" s="150" t="s">
        <v>115</v>
      </c>
      <c r="F17" s="139" t="s">
        <v>77</v>
      </c>
      <c r="G17" s="140">
        <v>1</v>
      </c>
      <c r="H17" s="141">
        <v>0</v>
      </c>
      <c r="I17" s="141">
        <f t="shared" ref="I17:I30" si="1">ROUND(G17*H17,2)</f>
        <v>0</v>
      </c>
      <c r="J17" s="186"/>
    </row>
    <row r="18" spans="1:10" s="133" customFormat="1" ht="140.25" x14ac:dyDescent="0.2">
      <c r="A18" s="142">
        <v>3</v>
      </c>
      <c r="B18" s="139"/>
      <c r="C18" s="139" t="s">
        <v>92</v>
      </c>
      <c r="D18" s="147" t="s">
        <v>102</v>
      </c>
      <c r="E18" s="150" t="s">
        <v>116</v>
      </c>
      <c r="F18" s="139" t="s">
        <v>77</v>
      </c>
      <c r="G18" s="140">
        <v>1</v>
      </c>
      <c r="H18" s="141">
        <v>0</v>
      </c>
      <c r="I18" s="141">
        <f t="shared" si="1"/>
        <v>0</v>
      </c>
      <c r="J18" s="186"/>
    </row>
    <row r="19" spans="1:10" s="133" customFormat="1" ht="242.25" x14ac:dyDescent="0.2">
      <c r="A19" s="142">
        <v>4</v>
      </c>
      <c r="B19" s="139"/>
      <c r="C19" s="139" t="s">
        <v>92</v>
      </c>
      <c r="D19" s="147" t="s">
        <v>103</v>
      </c>
      <c r="E19" s="150" t="s">
        <v>117</v>
      </c>
      <c r="F19" s="139" t="s">
        <v>77</v>
      </c>
      <c r="G19" s="140">
        <v>10</v>
      </c>
      <c r="H19" s="141">
        <v>0</v>
      </c>
      <c r="I19" s="141">
        <f t="shared" si="1"/>
        <v>0</v>
      </c>
      <c r="J19" s="186"/>
    </row>
    <row r="20" spans="1:10" s="133" customFormat="1" ht="204" x14ac:dyDescent="0.2">
      <c r="A20" s="142">
        <v>5</v>
      </c>
      <c r="B20" s="139"/>
      <c r="C20" s="139" t="s">
        <v>92</v>
      </c>
      <c r="D20" s="147" t="s">
        <v>104</v>
      </c>
      <c r="E20" s="150" t="s">
        <v>142</v>
      </c>
      <c r="F20" s="139" t="s">
        <v>77</v>
      </c>
      <c r="G20" s="140">
        <v>1</v>
      </c>
      <c r="H20" s="141">
        <v>0</v>
      </c>
      <c r="I20" s="141">
        <f t="shared" si="1"/>
        <v>0</v>
      </c>
      <c r="J20" s="186"/>
    </row>
    <row r="21" spans="1:10" s="133" customFormat="1" x14ac:dyDescent="0.2">
      <c r="A21" s="142"/>
      <c r="B21" s="139"/>
      <c r="C21" s="139"/>
      <c r="D21" s="147"/>
      <c r="E21" s="150"/>
      <c r="F21" s="139"/>
      <c r="G21" s="140"/>
      <c r="H21" s="141"/>
      <c r="I21" s="141"/>
      <c r="J21" s="186"/>
    </row>
    <row r="22" spans="1:10" s="133" customFormat="1" ht="153" x14ac:dyDescent="0.2">
      <c r="A22" s="142">
        <v>6</v>
      </c>
      <c r="B22" s="139"/>
      <c r="C22" s="139" t="s">
        <v>92</v>
      </c>
      <c r="D22" s="147" t="s">
        <v>105</v>
      </c>
      <c r="E22" s="150" t="s">
        <v>118</v>
      </c>
      <c r="F22" s="139" t="s">
        <v>77</v>
      </c>
      <c r="G22" s="140">
        <v>5</v>
      </c>
      <c r="H22" s="141">
        <v>0</v>
      </c>
      <c r="I22" s="141">
        <f t="shared" si="1"/>
        <v>0</v>
      </c>
      <c r="J22" s="186"/>
    </row>
    <row r="23" spans="1:10" s="133" customFormat="1" ht="102" x14ac:dyDescent="0.2">
      <c r="A23" s="142">
        <v>7</v>
      </c>
      <c r="B23" s="139"/>
      <c r="C23" s="139" t="s">
        <v>92</v>
      </c>
      <c r="D23" s="147" t="s">
        <v>106</v>
      </c>
      <c r="E23" s="150" t="s">
        <v>119</v>
      </c>
      <c r="F23" s="139" t="s">
        <v>77</v>
      </c>
      <c r="G23" s="140">
        <v>30</v>
      </c>
      <c r="H23" s="141">
        <v>0</v>
      </c>
      <c r="I23" s="141">
        <f t="shared" si="1"/>
        <v>0</v>
      </c>
      <c r="J23" s="186"/>
    </row>
    <row r="24" spans="1:10" s="133" customFormat="1" ht="140.25" x14ac:dyDescent="0.2">
      <c r="A24" s="142">
        <v>8</v>
      </c>
      <c r="B24" s="139"/>
      <c r="C24" s="139" t="s">
        <v>92</v>
      </c>
      <c r="D24" s="147" t="s">
        <v>107</v>
      </c>
      <c r="E24" s="150" t="s">
        <v>120</v>
      </c>
      <c r="F24" s="139" t="s">
        <v>77</v>
      </c>
      <c r="G24" s="140">
        <v>4</v>
      </c>
      <c r="H24" s="141">
        <v>0</v>
      </c>
      <c r="I24" s="141">
        <f t="shared" si="1"/>
        <v>0</v>
      </c>
      <c r="J24" s="186"/>
    </row>
    <row r="25" spans="1:10" s="133" customFormat="1" ht="127.5" x14ac:dyDescent="0.2">
      <c r="A25" s="142">
        <v>9</v>
      </c>
      <c r="B25" s="139"/>
      <c r="C25" s="139" t="s">
        <v>92</v>
      </c>
      <c r="D25" s="147" t="s">
        <v>108</v>
      </c>
      <c r="E25" s="150" t="s">
        <v>121</v>
      </c>
      <c r="F25" s="139" t="s">
        <v>77</v>
      </c>
      <c r="G25" s="140">
        <v>1</v>
      </c>
      <c r="H25" s="141">
        <v>0</v>
      </c>
      <c r="I25" s="141">
        <f t="shared" si="1"/>
        <v>0</v>
      </c>
      <c r="J25" s="186"/>
    </row>
    <row r="26" spans="1:10" s="133" customFormat="1" ht="89.25" x14ac:dyDescent="0.2">
      <c r="A26" s="142">
        <v>10</v>
      </c>
      <c r="B26" s="139"/>
      <c r="C26" s="139" t="s">
        <v>92</v>
      </c>
      <c r="D26" s="147" t="s">
        <v>109</v>
      </c>
      <c r="E26" s="150" t="s">
        <v>122</v>
      </c>
      <c r="F26" s="139" t="s">
        <v>77</v>
      </c>
      <c r="G26" s="140">
        <v>1</v>
      </c>
      <c r="H26" s="141">
        <v>0</v>
      </c>
      <c r="I26" s="141">
        <f t="shared" si="1"/>
        <v>0</v>
      </c>
      <c r="J26" s="186"/>
    </row>
    <row r="27" spans="1:10" s="133" customFormat="1" ht="102" x14ac:dyDescent="0.2">
      <c r="A27" s="142">
        <v>11</v>
      </c>
      <c r="B27" s="139"/>
      <c r="C27" s="139" t="s">
        <v>92</v>
      </c>
      <c r="D27" s="147" t="s">
        <v>110</v>
      </c>
      <c r="E27" s="150" t="s">
        <v>123</v>
      </c>
      <c r="F27" s="139" t="s">
        <v>77</v>
      </c>
      <c r="G27" s="140">
        <v>1</v>
      </c>
      <c r="H27" s="141">
        <v>0</v>
      </c>
      <c r="I27" s="141">
        <f t="shared" si="1"/>
        <v>0</v>
      </c>
      <c r="J27" s="186"/>
    </row>
    <row r="28" spans="1:10" s="133" customFormat="1" ht="114.75" x14ac:dyDescent="0.2">
      <c r="A28" s="142">
        <v>12</v>
      </c>
      <c r="B28" s="139"/>
      <c r="C28" s="139" t="s">
        <v>92</v>
      </c>
      <c r="D28" s="147" t="s">
        <v>111</v>
      </c>
      <c r="E28" s="150" t="s">
        <v>124</v>
      </c>
      <c r="F28" s="139" t="s">
        <v>77</v>
      </c>
      <c r="G28" s="140">
        <v>2</v>
      </c>
      <c r="H28" s="141">
        <v>0</v>
      </c>
      <c r="I28" s="141">
        <f t="shared" si="1"/>
        <v>0</v>
      </c>
      <c r="J28" s="186"/>
    </row>
    <row r="29" spans="1:10" s="133" customFormat="1" ht="165.75" x14ac:dyDescent="0.2">
      <c r="A29" s="142">
        <v>13</v>
      </c>
      <c r="B29" s="139"/>
      <c r="C29" s="139" t="s">
        <v>92</v>
      </c>
      <c r="D29" s="147" t="s">
        <v>112</v>
      </c>
      <c r="E29" s="150" t="s">
        <v>125</v>
      </c>
      <c r="F29" s="139" t="s">
        <v>77</v>
      </c>
      <c r="G29" s="140">
        <v>7</v>
      </c>
      <c r="H29" s="141">
        <v>0</v>
      </c>
      <c r="I29" s="141">
        <f t="shared" si="1"/>
        <v>0</v>
      </c>
      <c r="J29" s="186"/>
    </row>
    <row r="30" spans="1:10" s="133" customFormat="1" ht="88.5" customHeight="1" x14ac:dyDescent="0.2">
      <c r="A30" s="142">
        <v>14</v>
      </c>
      <c r="B30" s="139"/>
      <c r="C30" s="139" t="s">
        <v>92</v>
      </c>
      <c r="D30" s="147" t="s">
        <v>113</v>
      </c>
      <c r="E30" s="150" t="s">
        <v>126</v>
      </c>
      <c r="F30" s="139" t="s">
        <v>77</v>
      </c>
      <c r="G30" s="140">
        <v>1</v>
      </c>
      <c r="H30" s="141">
        <v>0</v>
      </c>
      <c r="I30" s="141">
        <f t="shared" si="1"/>
        <v>0</v>
      </c>
      <c r="J30" s="186"/>
    </row>
    <row r="31" spans="1:10" s="133" customFormat="1" ht="107.25" customHeight="1" x14ac:dyDescent="0.2">
      <c r="A31" s="142">
        <v>15</v>
      </c>
      <c r="B31" s="139"/>
      <c r="C31" s="139" t="s">
        <v>92</v>
      </c>
      <c r="D31" s="147" t="s">
        <v>128</v>
      </c>
      <c r="E31" s="150" t="s">
        <v>129</v>
      </c>
      <c r="F31" s="139" t="s">
        <v>77</v>
      </c>
      <c r="G31" s="140">
        <v>4</v>
      </c>
      <c r="H31" s="141">
        <v>0</v>
      </c>
      <c r="I31" s="141">
        <f t="shared" ref="I31" si="2">ROUND(G31*H31,2)</f>
        <v>0</v>
      </c>
      <c r="J31" s="186"/>
    </row>
    <row r="32" spans="1:10" s="133" customFormat="1" ht="63.75" customHeight="1" x14ac:dyDescent="0.2">
      <c r="A32" s="142">
        <v>16</v>
      </c>
      <c r="B32" s="139"/>
      <c r="C32" s="139" t="s">
        <v>92</v>
      </c>
      <c r="D32" s="147" t="s">
        <v>131</v>
      </c>
      <c r="E32" s="150" t="s">
        <v>130</v>
      </c>
      <c r="F32" s="139" t="s">
        <v>77</v>
      </c>
      <c r="G32" s="140">
        <v>8</v>
      </c>
      <c r="H32" s="141">
        <v>0</v>
      </c>
      <c r="I32" s="141">
        <f t="shared" ref="I32" si="3">ROUND(G32*H32,2)</f>
        <v>0</v>
      </c>
      <c r="J32" s="186"/>
    </row>
    <row r="33" spans="1:10" s="133" customFormat="1" ht="89.25" customHeight="1" x14ac:dyDescent="0.2">
      <c r="A33" s="142">
        <v>17</v>
      </c>
      <c r="B33" s="139"/>
      <c r="C33" s="139" t="s">
        <v>92</v>
      </c>
      <c r="D33" s="147" t="s">
        <v>140</v>
      </c>
      <c r="E33" s="150" t="s">
        <v>141</v>
      </c>
      <c r="F33" s="139" t="s">
        <v>77</v>
      </c>
      <c r="G33" s="140">
        <v>4</v>
      </c>
      <c r="H33" s="141">
        <v>0</v>
      </c>
      <c r="I33" s="141">
        <f t="shared" ref="I33" si="4">ROUND(G33*H33,2)</f>
        <v>0</v>
      </c>
      <c r="J33" s="186"/>
    </row>
    <row r="34" spans="1:10" s="133" customFormat="1" ht="84" customHeight="1" x14ac:dyDescent="0.2">
      <c r="A34" s="142">
        <v>18</v>
      </c>
      <c r="B34" s="139"/>
      <c r="C34" s="139" t="s">
        <v>92</v>
      </c>
      <c r="D34" s="147" t="s">
        <v>132</v>
      </c>
      <c r="E34" s="150" t="s">
        <v>133</v>
      </c>
      <c r="F34" s="139" t="s">
        <v>77</v>
      </c>
      <c r="G34" s="140">
        <v>4</v>
      </c>
      <c r="H34" s="141">
        <v>0</v>
      </c>
      <c r="I34" s="141">
        <f t="shared" ref="I34" si="5">ROUND(G34*H34,2)</f>
        <v>0</v>
      </c>
      <c r="J34" s="186"/>
    </row>
    <row r="35" spans="1:10" s="133" customFormat="1" ht="60.75" customHeight="1" x14ac:dyDescent="0.2">
      <c r="A35" s="142">
        <v>19</v>
      </c>
      <c r="B35" s="139"/>
      <c r="C35" s="139" t="s">
        <v>92</v>
      </c>
      <c r="D35" s="147" t="s">
        <v>134</v>
      </c>
      <c r="E35" s="150" t="s">
        <v>138</v>
      </c>
      <c r="F35" s="139" t="s">
        <v>77</v>
      </c>
      <c r="G35" s="140">
        <v>1</v>
      </c>
      <c r="H35" s="141">
        <v>0</v>
      </c>
      <c r="I35" s="141">
        <f t="shared" ref="I35" si="6">ROUND(G35*H35,2)</f>
        <v>0</v>
      </c>
      <c r="J35" s="186"/>
    </row>
    <row r="36" spans="1:10" s="133" customFormat="1" ht="60.75" customHeight="1" x14ac:dyDescent="0.2">
      <c r="A36" s="142">
        <v>20</v>
      </c>
      <c r="B36" s="139"/>
      <c r="C36" s="139" t="s">
        <v>92</v>
      </c>
      <c r="D36" s="147" t="s">
        <v>135</v>
      </c>
      <c r="E36" s="150" t="s">
        <v>136</v>
      </c>
      <c r="F36" s="139" t="s">
        <v>77</v>
      </c>
      <c r="G36" s="140">
        <v>4</v>
      </c>
      <c r="H36" s="141">
        <v>0</v>
      </c>
      <c r="I36" s="141">
        <f t="shared" ref="I36" si="7">ROUND(G36*H36,2)</f>
        <v>0</v>
      </c>
      <c r="J36" s="186"/>
    </row>
    <row r="37" spans="1:10" s="133" customFormat="1" ht="82.5" customHeight="1" x14ac:dyDescent="0.2">
      <c r="A37" s="142">
        <v>21</v>
      </c>
      <c r="B37" s="139"/>
      <c r="C37" s="139" t="s">
        <v>92</v>
      </c>
      <c r="D37" s="147" t="s">
        <v>137</v>
      </c>
      <c r="E37" s="150" t="s">
        <v>139</v>
      </c>
      <c r="F37" s="139" t="s">
        <v>77</v>
      </c>
      <c r="G37" s="140">
        <v>1</v>
      </c>
      <c r="H37" s="141">
        <v>0</v>
      </c>
      <c r="I37" s="141">
        <f t="shared" ref="I37" si="8">ROUND(G37*H37,2)</f>
        <v>0</v>
      </c>
      <c r="J37" s="186"/>
    </row>
    <row r="38" spans="1:10" s="133" customFormat="1" ht="27" customHeight="1" x14ac:dyDescent="0.2">
      <c r="A38" s="142">
        <v>22</v>
      </c>
      <c r="B38" s="139"/>
      <c r="C38" s="139" t="s">
        <v>92</v>
      </c>
      <c r="D38" s="147" t="s">
        <v>144</v>
      </c>
      <c r="E38" s="147" t="s">
        <v>143</v>
      </c>
      <c r="F38" s="139" t="s">
        <v>77</v>
      </c>
      <c r="G38" s="140">
        <v>1</v>
      </c>
      <c r="H38" s="141">
        <v>0</v>
      </c>
      <c r="I38" s="141">
        <f t="shared" ref="I38" si="9">ROUND(G38*H38,2)</f>
        <v>0</v>
      </c>
      <c r="J38" s="186"/>
    </row>
    <row r="39" spans="1:10" s="133" customFormat="1" x14ac:dyDescent="0.2">
      <c r="A39" s="142"/>
      <c r="B39" s="139"/>
      <c r="C39" s="139"/>
      <c r="D39" s="147"/>
      <c r="E39" s="150"/>
      <c r="F39" s="139"/>
      <c r="G39" s="140"/>
      <c r="H39" s="141"/>
      <c r="I39" s="141"/>
      <c r="J39" s="186"/>
    </row>
    <row r="40" spans="1:10" x14ac:dyDescent="0.2">
      <c r="A40" s="169"/>
      <c r="B40" s="175"/>
      <c r="C40" s="175"/>
      <c r="D40" s="183"/>
      <c r="E40" s="154" t="s">
        <v>91</v>
      </c>
      <c r="F40" s="175"/>
      <c r="G40" s="185"/>
      <c r="H40" s="185"/>
      <c r="I40" s="145">
        <f>+I14</f>
        <v>0</v>
      </c>
      <c r="J40" s="173"/>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56" fitToHeight="999"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
  <sheetViews>
    <sheetView workbookViewId="0"/>
  </sheetViews>
  <sheetFormatPr defaultRowHeight="12.75" x14ac:dyDescent="0.2"/>
  <sheetData/>
  <sheetProtection formatCells="0" formatColumns="0" formatRows="0" insertColumns="0" insertRows="0" insertHyperlinks="0" deleteColumns="0" deleteRows="0" sort="0" autoFilter="0" pivotTables="0"/>
  <customSheetViews>
    <customSheetView guid="{65E3123D-ED26-44E3-A414-09EEEF825484}" state="hidden">
      <pageMargins left="0.69999998807907104" right="0.69999998807907104" top="0.75" bottom="0.75" header="0.30000001192092896" footer="0.30000001192092896"/>
      <pageSetup errors="blank"/>
    </customSheetView>
    <customSheetView guid="{82B4F4D9-5370-4303-A97E-2A49E01AF629}" state="hidden">
      <pageMargins left="0.69999998807907104" right="0.69999998807907104" top="0.75" bottom="0.75" header="0.30000001192092896" footer="0.30000001192092896"/>
      <pageSetup errors="blank"/>
    </customSheetView>
    <customSheetView guid="{D6CFA044-0C8C-4ECE-96A2-AFF3DD5E0425}" state="hidden">
      <pageMargins left="0.69999998807907104" right="0.69999998807907104" top="0.75" bottom="0.75" header="0.30000001192092896" footer="0.30000001192092896"/>
      <pageSetup errors="blank"/>
    </customSheetView>
  </customSheetViews>
  <pageMargins left="0.69999998807907104" right="0.69999998807907104" top="0.75" bottom="0.75" header="0.30000001192092896" footer="0.30000001192092896"/>
  <pageSetup errors="blank"/>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Krycí list</vt:lpstr>
      <vt:lpstr>Rekapitulace</vt:lpstr>
      <vt:lpstr>Nábytek</vt:lpstr>
      <vt:lpstr>#Figury</vt:lpstr>
      <vt:lpstr>Nábytek!Názvy_tisku</vt:lpstr>
      <vt:lpstr>Rekapitulace!Názvy_tisku</vt:lpstr>
      <vt:lpstr>Nábytek!Oblast_tisku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2019-11-21T13:12:23Z</cp:lastPrinted>
  <dcterms:created xsi:type="dcterms:W3CDTF">2006-04-27T05:25:48Z</dcterms:created>
  <dcterms:modified xsi:type="dcterms:W3CDTF">2024-07-09T06:54:30Z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