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anvo" reservationPassword="0"/>
  <workbookPr/>
  <bookViews>
    <workbookView xWindow="240" yWindow="120" windowWidth="14940" windowHeight="9225" activeTab="0"/>
  </bookViews>
  <sheets>
    <sheet name="Rekapitulace" sheetId="1" r:id="rId1"/>
    <sheet name="SO 005" sheetId="2" r:id="rId2"/>
    <sheet name="SO 025" sheetId="3" r:id="rId3"/>
    <sheet name="SO 055" sheetId="4" r:id="rId4"/>
    <sheet name="SO 056" sheetId="5" r:id="rId5"/>
    <sheet name="SO 057" sheetId="6" r:id="rId6"/>
    <sheet name="SO 105" sheetId="7" r:id="rId7"/>
    <sheet name="SO 106" sheetId="8" r:id="rId8"/>
    <sheet name="SO 107" sheetId="9" r:id="rId9"/>
    <sheet name="SO 125" sheetId="10" r:id="rId10"/>
    <sheet name="SO 126" sheetId="11" r:id="rId11"/>
    <sheet name="SO 135" sheetId="12" r:id="rId12"/>
    <sheet name="SO 136" sheetId="13" r:id="rId13"/>
    <sheet name="SO 145" sheetId="14" r:id="rId14"/>
    <sheet name="SO 146" sheetId="15" r:id="rId15"/>
    <sheet name="SO 147" sheetId="16" r:id="rId16"/>
    <sheet name="SO 155" sheetId="17" r:id="rId17"/>
    <sheet name="SO 156" sheetId="18" r:id="rId18"/>
    <sheet name="SO 157" sheetId="19" r:id="rId19"/>
    <sheet name="SO 175" sheetId="20" r:id="rId20"/>
    <sheet name="SO 185" sheetId="21" r:id="rId21"/>
    <sheet name="SO 195" sheetId="22" r:id="rId22"/>
    <sheet name="SO 211" sheetId="23" r:id="rId23"/>
    <sheet name="SO 251" sheetId="24" r:id="rId24"/>
    <sheet name="SO 315" sheetId="25" r:id="rId25"/>
    <sheet name="SO 316" sheetId="26" r:id="rId26"/>
    <sheet name="SO 317" sheetId="27" r:id="rId27"/>
    <sheet name="SO 318" sheetId="28" r:id="rId28"/>
    <sheet name="SO 325" sheetId="29" r:id="rId29"/>
    <sheet name="SO 326" sheetId="30" r:id="rId30"/>
    <sheet name="SO 327" sheetId="31" r:id="rId31"/>
    <sheet name="SO 328" sheetId="32" r:id="rId32"/>
    <sheet name="SO 427" sheetId="33" r:id="rId33"/>
    <sheet name="SO 428" sheetId="34" r:id="rId34"/>
    <sheet name="SO 429" sheetId="35" r:id="rId35"/>
    <sheet name="SO 531" sheetId="36" r:id="rId36"/>
    <sheet name="SO 532" sheetId="37" r:id="rId37"/>
    <sheet name="SO 533" sheetId="38" r:id="rId38"/>
    <sheet name="SO 534" sheetId="39" r:id="rId39"/>
    <sheet name="SO 805" sheetId="40" r:id="rId40"/>
    <sheet name="SO 815" sheetId="41" r:id="rId41"/>
    <sheet name="SO 825" sheetId="42" r:id="rId42"/>
    <sheet name="VON" sheetId="43" r:id="rId43"/>
  </sheets>
  <definedNames/>
  <calcPr/>
  <webPublishing/>
</workbook>
</file>

<file path=xl/sharedStrings.xml><?xml version="1.0" encoding="utf-8"?>
<sst xmlns="http://schemas.openxmlformats.org/spreadsheetml/2006/main" count="16537" uniqueCount="1734">
  <si>
    <t>Rekapitulace ceny</t>
  </si>
  <si>
    <t>Stavba: 7393_Z02 - II/229 Rakovník, připojení na II/238 (obchvat města, trasa B3)</t>
  </si>
  <si>
    <t xml:space="preserve">Varianta:  - </t>
  </si>
  <si>
    <t>Celková cena bez DPH:</t>
  </si>
  <si>
    <t>Celková cena s DPH:</t>
  </si>
  <si>
    <t>Objekt</t>
  </si>
  <si>
    <t>Popis</t>
  </si>
  <si>
    <t>Cena bez DPH</t>
  </si>
  <si>
    <t>DPH</t>
  </si>
  <si>
    <t>Cena s DPH</t>
  </si>
  <si>
    <t>ASPE230</t>
  </si>
  <si>
    <t>S</t>
  </si>
  <si>
    <t>Soupis prací objektu</t>
  </si>
  <si>
    <t xml:space="preserve">Stavba: </t>
  </si>
  <si>
    <t>7393_Z02</t>
  </si>
  <si>
    <t>II/229 Rakovník, připojení na II/238 (obchvat města, trasa B3)</t>
  </si>
  <si>
    <t>O</t>
  </si>
  <si>
    <t>Rozpočet:</t>
  </si>
  <si>
    <t>0,00</t>
  </si>
  <si>
    <t>15,00</t>
  </si>
  <si>
    <t>21,00</t>
  </si>
  <si>
    <t>3</t>
  </si>
  <si>
    <t>2</t>
  </si>
  <si>
    <t>SO 005</t>
  </si>
  <si>
    <t>Příprava území</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</si>
  <si>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</si>
  <si>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</si>
  <si>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</si>
  <si>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</si>
  <si>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</si>
  <si>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</si>
  <si>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</si>
  <si>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</si>
  <si>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</si>
  <si>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</si>
  <si>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</si>
  <si>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</si>
  <si>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</si>
  <si>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</si>
  <si>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</si>
  <si>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</si>
  <si>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</si>
  <si>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</si>
  <si>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</si>
  <si>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</si>
  <si>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Zemní práce</t>
  </si>
  <si>
    <t>P</t>
  </si>
  <si>
    <t>12110</t>
  </si>
  <si>
    <t/>
  </si>
  <si>
    <t>SEJMUTÍ ORNICE NEBO LESNÍ PŮDY</t>
  </si>
  <si>
    <t>M3</t>
  </si>
  <si>
    <t>2023_OTSKP</t>
  </si>
  <si>
    <t>PP</t>
  </si>
  <si>
    <t>VV</t>
  </si>
  <si>
    <t>pro uložení na mezideponii pro následné použítí v ostatních SO či rekultivaci</t>
  </si>
  <si>
    <t>TS</t>
  </si>
  <si>
    <t>položka zahrnuje sejmutí ornice bez ohledu na tloušťku vrstvy a její vodorovnou dopravu  
nezahrnuje uložení na trvalou skládku</t>
  </si>
  <si>
    <t>12190</t>
  </si>
  <si>
    <t>PŘEVRSTVENÍ ORNICE</t>
  </si>
  <si>
    <t>skladování ornice s ochranou proti zaplevelení, převrstvením a chemickým ošetřením</t>
  </si>
  <si>
    <t>2 * objem sejmuté ornice</t>
  </si>
  <si>
    <t>položka zahrnuje převrstvení ornice na skládce</t>
  </si>
  <si>
    <t>17120</t>
  </si>
  <si>
    <t>ULOŽENÍ SYPANINY DO NÁSYPŮ A NA SKLÁDKY BEZ ZHUTNĚNÍ</t>
  </si>
  <si>
    <t>uložení sejmuté ornice na mezideponii pro následné použítí v ostatních SO či rekultivaci</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</si>
  <si>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</si>
  <si>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SO 025</t>
  </si>
  <si>
    <t>Smýcení mimolesní zeleně pro město Rakovník</t>
  </si>
  <si>
    <t>11120</t>
  </si>
  <si>
    <t>ODSTRANĚNÍ KŘOVIN</t>
  </si>
  <si>
    <t>M2</t>
  </si>
  <si>
    <t>odstranění křovin a stromů do průměru 100 mm  
doprava dřevin bez ohledu na vzdálenost  
spálení na hromadách nebo štěpkování</t>
  </si>
  <si>
    <t>11201</t>
  </si>
  <si>
    <t>KÁCENÍ STROMŮ D KMENE DO 0,5M S ODSTRANĚNÍM PAŘEZŮ</t>
  </si>
  <si>
    <t>KUS</t>
  </si>
  <si>
    <t>Odpad z této položky je předmětem povinného odkupu dle platné směrnice zadavatele KSÚS - R-Sm-16-02 "Ceník nepotřebných zásob".</t>
  </si>
  <si>
    <t>odpad: 29,0 t</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</si>
  <si>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</si>
  <si>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</si>
  <si>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</si>
  <si>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odpad: 20,4 t</t>
  </si>
  <si>
    <t>11204</t>
  </si>
  <si>
    <t>KÁCENÍ STROMŮ D KMENE DO 0,3M S ODSTRANĚNÍM PAŘEZŮ</t>
  </si>
  <si>
    <t>odpad: 26,0 t</t>
  </si>
  <si>
    <t>SO 055</t>
  </si>
  <si>
    <t>Staveništní komunikace km 0,240 - 0,720 vlevo</t>
  </si>
  <si>
    <t>Všeobecné podmínky</t>
  </si>
  <si>
    <t>03730A</t>
  </si>
  <si>
    <t>POMOC PRÁCE ZAJIŠŤ NEBO ZŘÍZ OCHRANU INŽENÝRSKÝCH SÍTÍ POLOŽENÝMI BETONOVÝMI PANELY - ZŘÍZENÍ</t>
  </si>
  <si>
    <t>bez vazby na CS</t>
  </si>
  <si>
    <t>dle TZ a Situace</t>
  </si>
  <si>
    <t>Položka zahrnuje: - přemístění panelů pro zakrytí z dočasné skládky a jejich osazení a montáž na místě určeném projektem včetně zřízení podkladních konstrukcí, - údržbu po celou dobu trvání funkce, náhradu zničených nebo ztracených kusů, nutnou opravu poškozených částí.   
Měrná jednotka: 1 m2 = 1 m2 půdorysné plochy položených panelů.</t>
  </si>
  <si>
    <t>03730B</t>
  </si>
  <si>
    <t>POMOC PRÁCE ZAJIŠŤ NEBO ZŘÍZ OCHRANU INŽENÝRSKÝCH SÍTÍ POLOŽENÝMI BETONOVÝMI PANELY - NÁJEMNÉ</t>
  </si>
  <si>
    <t>dle TZ a Situace; předpokládaná doba osazení: 60 dní</t>
  </si>
  <si>
    <t>Položka zahrnuje sazbu za pronájem zařízení. Počet měrných jednotek se určí jako součin plochy zařízení a počtu dní použití.</t>
  </si>
  <si>
    <t>03730C</t>
  </si>
  <si>
    <t>POMOC PRÁCE ZAJIŠŤ NEBO ZŘÍZ OCHRANU INŽENÝRSKÝCH SÍTÍ POLOŽENÝMI BETONOVÝMI PANELY - ODSTRANĚNÍ</t>
  </si>
  <si>
    <t>Položka zahrnuje: - demontáž panelů s naložením a odvozem na určené místo, - demolici případných podkladních konstrukcí s odvozem na skládku a poplatku za likvidaci.   
Měrná jednotka: 1 m2 = 1 m2 půdorysné plochy položených panelů.</t>
  </si>
  <si>
    <t>11332</t>
  </si>
  <si>
    <t>ODSTRANĚNÍ PODKLADŮ ZPEVNĚNÝCH PLOCH Z KAMENIVA NESTMELENÉHO</t>
  </si>
  <si>
    <t>demolice komunikace po stavbě</t>
  </si>
  <si>
    <t>2012,0 m2 * (0,20+0,15)</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</si>
  <si>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</si>
  <si>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12373</t>
  </si>
  <si>
    <t>A</t>
  </si>
  <si>
    <t>ODKOP PRO SPOD STAVBU SILNIC A ŽELEZNIC TŘ. I</t>
  </si>
  <si>
    <t>zemina určená pro zásypy/násypy</t>
  </si>
  <si>
    <t>zemina vhodná do zásypů/násypů: dle pol. 17111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</si>
  <si>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</si>
  <si>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B</t>
  </si>
  <si>
    <t>nevhodná zemina - odvoz na skládku</t>
  </si>
  <si>
    <t>odkop: 112,0 - 34,0 (zemina do násypů)</t>
  </si>
  <si>
    <t>7</t>
  </si>
  <si>
    <t>12573</t>
  </si>
  <si>
    <t>VYKOPÁVKY ZE ZEMNÍKŮ A SKLÁDEK TŘ. I</t>
  </si>
  <si>
    <t>dovoz zeminy do násypů z mezideponie</t>
  </si>
  <si>
    <t>"dle položky násypu se zlepšením zeminy"</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</si>
  <si>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</si>
  <si>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t>
  </si>
  <si>
    <t>dovoz ornice z deponie</t>
  </si>
  <si>
    <t>dle pol. 18222 * 0,15 m</t>
  </si>
  <si>
    <t>17111</t>
  </si>
  <si>
    <t>ULOŽENÍ SYPANINY DO NÁSYPŮ SE ZLEPŠENÍM ZEMINY</t>
  </si>
  <si>
    <t>podloží násypu zlepšenou zeminou z odtěženého materiálu</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</si>
  <si>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</si>
  <si>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zeminy pro zpětné použití na mezideponii</t>
  </si>
  <si>
    <t>18110</t>
  </si>
  <si>
    <t>ÚPRAVA PLÁNĚ SE ZHUTNĚNÍM V HORNINĚ TŘ. I</t>
  </si>
  <si>
    <t>"plocha komunikace" 1919,0 m2 + "plocha výhybny" 93,0 m2</t>
  </si>
  <si>
    <t>položka zahrnuje úpravu pláně včetně vyrovnání výškových rozdílů. Míru zhutnění určuje projekt.</t>
  </si>
  <si>
    <t>12</t>
  </si>
  <si>
    <t>18130</t>
  </si>
  <si>
    <t>ÚPRAVA PLÁNĚ BEZ ZHUTNĚNÍ</t>
  </si>
  <si>
    <t>položka zahrnuje úpravu pláně včetně vyrovnání výškových rozdílů</t>
  </si>
  <si>
    <t>13</t>
  </si>
  <si>
    <t>18222</t>
  </si>
  <si>
    <t>ROZPROSTŘENÍ ORNICE VE SVAHU V TL DO 0,15M</t>
  </si>
  <si>
    <t>ochrana svahů</t>
  </si>
  <si>
    <t>položka zahrnuje:  
nutné přemístění ornice z dočasných skládek vzdálených do 50m  
rozprostření ornice v předepsané tloušťce ve svahu přes 1:5</t>
  </si>
  <si>
    <t>14</t>
  </si>
  <si>
    <t>18242</t>
  </si>
  <si>
    <t>ZALOŽENÍ TRÁVNÍKU HYDROOSEVEM NA ORNICI</t>
  </si>
  <si>
    <t>dle pol. 18222</t>
  </si>
  <si>
    <t>Zahrnuje dodání předepsané travní směsi, hydroosev na ornici, zalévání, první pokosení, to vše bez ohledu na sklon terénu</t>
  </si>
  <si>
    <t>15</t>
  </si>
  <si>
    <t>183511</t>
  </si>
  <si>
    <t>CHEMICKÉ ODPLEVELENÍ CELOPLOŠNÉ</t>
  </si>
  <si>
    <t>položka zahrnuje celoplošný postřik a chemickou likvidace nežádoucích rostlin nebo jejích částí a zabránění jejich dalšímu růstu na urovnaném volném terénu</t>
  </si>
  <si>
    <t>Zvláštní zakládání, základy, zpevňování hornin</t>
  </si>
  <si>
    <t>16</t>
  </si>
  <si>
    <t>21461</t>
  </si>
  <si>
    <t>SEPARAČNÍ GEOTEXTILIE</t>
  </si>
  <si>
    <t>geotextilie 400 g/m2 ve skladbě vozovky</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</si>
  <si>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</si>
  <si>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</si>
  <si>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17</t>
  </si>
  <si>
    <t>56314</t>
  </si>
  <si>
    <t>VOZOVKOVÉ VRSTVY Z MECHANICKY ZPEVNĚNÉHO KAMENIVA TL. DO 200MM</t>
  </si>
  <si>
    <t>hrubě drcené kamenivo fr. 32/63 mm</t>
  </si>
  <si>
    <t>- dodání kameniva předepsané kvality a zrnitosti  
- rozprostření a zhutnění vrstvy v předepsané tloušťce  
- zřízení vrstvy bez rozlišení šířky, pokládání vrstvy po etapách  
- nezahrnuje postřiky, nátěry</t>
  </si>
  <si>
    <t>18</t>
  </si>
  <si>
    <t>56333</t>
  </si>
  <si>
    <t>VOZOVKOVÉ VRSTVY ZE ŠTĚRKODRTI TL. DO 150MM</t>
  </si>
  <si>
    <t>990</t>
  </si>
  <si>
    <t>Poplatky za likvidaci odpadů</t>
  </si>
  <si>
    <t>19</t>
  </si>
  <si>
    <t>014103.R</t>
  </si>
  <si>
    <t>Z</t>
  </si>
  <si>
    <t>ULOŽENÍ ODPADU ZE STAVBY NA SKLÁDKU S OPRÁVNĚNÍM K OPĚTOVNÉMU VYUŽITÍ - RECYKLAČNÍ STŘEDISKO</t>
  </si>
  <si>
    <t>T</t>
  </si>
  <si>
    <t>17 05 04 - Zemina a kamení neuvedené pod číslem 17 05 03</t>
  </si>
  <si>
    <t>"demolice komunikace:" 704,2 * 2,0 t/m3   
"odkop - přebytek:" 78,0 * 2,0 t/m3</t>
  </si>
  <si>
    <t>Položka zahrnuje: 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</si>
  <si>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SO 056</t>
  </si>
  <si>
    <t>Staveništní komunikace km 0,890 - 1,530 vlevo</t>
  </si>
  <si>
    <t>2588,0 m2 * (0,20+0,15)</t>
  </si>
  <si>
    <t>odkop: 170,0 - 25,0 (zemina do násypů)</t>
  </si>
  <si>
    <t>"demolice vozovky:" 905,80 * 2,0 t/m3   
"odkop - přebytek:" 145,0 * 2,0 t/m3</t>
  </si>
  <si>
    <t>SO 057</t>
  </si>
  <si>
    <t>Staveništní komunikace km 1,600 - 1,860 vlevo</t>
  </si>
  <si>
    <t>355,0 m2 * tl. 0,20 m   
443,75 m2 * tl. 0,15 m</t>
  </si>
  <si>
    <t>"zemina vhodná do zásypů/násypů: dle pol. 17111"</t>
  </si>
  <si>
    <t>"odkop:" 161,0 - 5,0 "(zemina do násypů)"</t>
  </si>
  <si>
    <t>"přebytečná zemina:" 156,0 * 2,0 t/m3   
"demolice komunikace:" 137,563 * 2,0 t/m3</t>
  </si>
  <si>
    <t>SO 105</t>
  </si>
  <si>
    <t>Silnice II/229 - km 0.000 - 0.140 (B3) a km 0.000 - 0.230 (Lišanská)</t>
  </si>
  <si>
    <t>1495,6*0,35</t>
  </si>
  <si>
    <t>11343</t>
  </si>
  <si>
    <t>ODSTRAN KRYTU ZPEVNĚNÝCH PLOCH S ASFALT POJIVEM VČET PODKLADU</t>
  </si>
  <si>
    <t>1495,6*0,2</t>
  </si>
  <si>
    <t>odkop: 4414,4  
vsakovací příkopy: 52,5*1,0*1,0  
uliční vpusti: 19 ks * 1,0 m3  
odpočet zeminy vhodná do zásypů/násypů: -1580,93</t>
  </si>
  <si>
    <t>17180</t>
  </si>
  <si>
    <t>ULOŽENÍ SYPANINY DO NÁSYPŮ Z NAKUPOVANÝCH MATERIÁLŮ</t>
  </si>
  <si>
    <t>nenamrzavá zemina aktivní zóny</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</si>
  <si>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</si>
  <si>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ochranná vrstva násypu - nenamrzavý a propustný materiál</t>
  </si>
  <si>
    <t>17581</t>
  </si>
  <si>
    <t>OBSYP POTRUBÍ A OBJEKTŮ Z NAKUPOVANÝCH MATERIÁLŮ</t>
  </si>
  <si>
    <t>obsyp uličních vpustí</t>
  </si>
  <si>
    <t>0,75 m2 * 1,0 m * 19 ks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</si>
  <si>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</si>
  <si>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21152</t>
  </si>
  <si>
    <t>SANAČNÍ ŽEBRA Z KAMENIVA DRCENÉHO</t>
  </si>
  <si>
    <t>vsakovací příkopy: vrstva kameniva fr. 32/63 mm, tl. 800 mm</t>
  </si>
  <si>
    <t>položka zahrnuje dodávku předepsaného kameniva, mimostaveništní a vnitrostaveništní dopravu a jeho uložení není-li v zadávací dokumentaci uvedeno jinak, jedná se o nakupovaný materiál</t>
  </si>
  <si>
    <t>vsakovací příkopy: vrstva kameniva fr. 2/8 mm, tl. 100 mm</t>
  </si>
  <si>
    <t>21157</t>
  </si>
  <si>
    <t>SANAČNÍ ŽEBRA Z KAMENIVA TĚŽENÉHO</t>
  </si>
  <si>
    <t>vsakovací příkopy: vrstva písčité hlíny, tl. 100 mm</t>
  </si>
  <si>
    <t>20</t>
  </si>
  <si>
    <t>21197</t>
  </si>
  <si>
    <t>OPLÁŠTĚNÍ ODVODŇOVACÍCH ŽEBER Z GEOTEXTILIE</t>
  </si>
  <si>
    <t>filtrační geotextilie pro drenáž</t>
  </si>
  <si>
    <t>položka zahrnuje dodávku předepsané geotextilie, mimostaveništní a vnitrostaveništní dopravu a její uložení včetně potřebných přesahů (nezapočítávají se do výměry)</t>
  </si>
  <si>
    <t>21</t>
  </si>
  <si>
    <t>212645</t>
  </si>
  <si>
    <t>TRATIVODY KOMPL Z TRUB Z PLAST HM DN DO 200MM, RÝHA TŘ I</t>
  </si>
  <si>
    <t>M</t>
  </si>
  <si>
    <t>trouba flexibilní DN 160 mm, pískový podsyp tl. 50 mm, zásyp kamenivem fr. 16/32 mm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</si>
  <si>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</si>
  <si>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</si>
  <si>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vsakovací příkopy</t>
  </si>
  <si>
    <t>23</t>
  </si>
  <si>
    <t>vsakovací příkopy: obalení kameniva fr. 32/63 mm</t>
  </si>
  <si>
    <t>24</t>
  </si>
  <si>
    <t>215663</t>
  </si>
  <si>
    <t>ÚPRAVA PODLOŽÍ HYDRAULICKÝMI POJIVY DO 2% HL DO 0,5M</t>
  </si>
  <si>
    <t>položka zahrnuje zafrézování předepsaného množství hydraulického pojiva do podloží do hloubky do 0,5m, zhutnění  
druh hydraulického pojiva stanoví zadávací dokumentace</t>
  </si>
  <si>
    <t>25</t>
  </si>
  <si>
    <t>215669</t>
  </si>
  <si>
    <t>ÚPRAVA PODLOŽÍ HYDRAULICKÝMI POJIVY HL DO 0,5M - PŘÍPLATEK ZA DALŠÍCH 0,5%</t>
  </si>
  <si>
    <t>příplatek k pol. 215663, celkem 4%</t>
  </si>
  <si>
    <t>položka zahrnuje příplatek za 0,5% dalšího (i započatého) množství hydraulického pojiva přes 2%  
druh hydraulického pojiva stanoví zadávací dokumentace</t>
  </si>
  <si>
    <t>Vodorovné konstrukce</t>
  </si>
  <si>
    <t>26</t>
  </si>
  <si>
    <t>46591</t>
  </si>
  <si>
    <t>DLAŽBY Z KAMENICKÝCH VÝROBKŮ</t>
  </si>
  <si>
    <t>drobná kamenná dlažba (DL 120 mm), lože z betonu C30/37 (L 50 mm)</t>
  </si>
  <si>
    <t>prstenec z dlažby: 224,7 m2</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</si>
  <si>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</si>
  <si>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27</t>
  </si>
  <si>
    <t>56313</t>
  </si>
  <si>
    <t>VOZOVKOVÉ VRSTVY Z MECHANICKY ZPEVNĚNÉHO KAMENIVA TL. DO 150MM</t>
  </si>
  <si>
    <t>28</t>
  </si>
  <si>
    <t>MZK 170 mm</t>
  </si>
  <si>
    <t>vozovka: 3734,9</t>
  </si>
  <si>
    <t>29</t>
  </si>
  <si>
    <t>56334</t>
  </si>
  <si>
    <t>VOZOVKOVÉ VRSTVY ZE ŠTĚRKODRTI TL. DO 200MM</t>
  </si>
  <si>
    <t>30</t>
  </si>
  <si>
    <t>56335</t>
  </si>
  <si>
    <t>VOZOVKOVÉ VRSTVY ZE ŠTĚRKODRTI TL. DO 250MM</t>
  </si>
  <si>
    <t>vozovka: 3734,9, 25% přesah ŠD pod krajnici</t>
  </si>
  <si>
    <t>31</t>
  </si>
  <si>
    <t>56933</t>
  </si>
  <si>
    <t>ZPEVNĚNÍ KRAJNIC ZE ŠTĚRKODRTI TL. DO 150MM</t>
  </si>
  <si>
    <t>- dodání kameniva předepsané kvality a zrnitosti  
- rozprostření a zhutnění vrstvy v předepsané tloušťce  
- zřízení vrstvy bez rozlišení šířky, pokládání vrstvy po etapách</t>
  </si>
  <si>
    <t>32</t>
  </si>
  <si>
    <t>572123</t>
  </si>
  <si>
    <t>INFILTRAČNÍ POSTŘIK Z EMULZE DO 1,0KG/M2</t>
  </si>
  <si>
    <t>PI-E 0,6 kg/m2</t>
  </si>
  <si>
    <t>- dodání všech předepsaných materiálů pro postřiky v předepsaném množství  
- provedení dle předepsaného technologického předpisu  
- zřízení vrstvy bez rozlišení šířky, pokládání vrstvy po etapách  
- úpravu napojení, ukončení</t>
  </si>
  <si>
    <t>33</t>
  </si>
  <si>
    <t>572213</t>
  </si>
  <si>
    <t>SPOJOVACÍ POSTŘIK Z EMULZE DO 0,5KG/M2</t>
  </si>
  <si>
    <t>PS-E 0,4 kg/m2</t>
  </si>
  <si>
    <t>vozovka: 3734,9 (2 vrstvy)</t>
  </si>
  <si>
    <t>34</t>
  </si>
  <si>
    <t>574C56</t>
  </si>
  <si>
    <t>ASFALTOVÝ BETON PRO LOŽNÍ VRSTVY ACL 16+, 16S TL. 60MM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</si>
  <si>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</si>
  <si>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35</t>
  </si>
  <si>
    <t>574E46</t>
  </si>
  <si>
    <t>ASFALTOVÝ BETON PRO PODKLADNÍ VRSTVY ACP 16+, 16S TL. 50MM</t>
  </si>
  <si>
    <t>36</t>
  </si>
  <si>
    <t>574I54</t>
  </si>
  <si>
    <t>ASFALTOVÝ KOBEREC MASTIXOVÝ SMA 11+, 11S TL. 40MM</t>
  </si>
  <si>
    <t>Trubní vedení</t>
  </si>
  <si>
    <t>37</t>
  </si>
  <si>
    <t>89712</t>
  </si>
  <si>
    <t>VPUSŤ KANALIZAČNÍ ULIČNÍ KOMPLETNÍ Z BETONOVÝCH DÍLCŮ</t>
  </si>
  <si>
    <t>vpusť výšky 1,5 m ze skruží, podkladní beton tl. 0,1 m</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</si>
  <si>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</si>
  <si>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Ostatní konstrukce a práce, bourání</t>
  </si>
  <si>
    <t>38</t>
  </si>
  <si>
    <t>9113A1</t>
  </si>
  <si>
    <t>SVODIDLO OCEL SILNIČ JEDNOSTR, ÚROVEŇ ZADRŽ N1, N2 - DODÁVKA A MONTÁŽ</t>
  </si>
  <si>
    <t>úroveň zadržení N2, v oblouku (R=14m), vč. krátkých výškových náběhů</t>
  </si>
  <si>
    <t>oblouk: 12,0+4,8</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</si>
  <si>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</si>
  <si>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39</t>
  </si>
  <si>
    <t>917224</t>
  </si>
  <si>
    <t>SILNIČNÍ A CHODNÍKOVÉ OBRUBY Z BETONOVÝCH OBRUBNÍKŮ ŠÍŘ 150MM</t>
  </si>
  <si>
    <t>250x150 mm, do lože s opěrou z betonu C16/20n XF1</t>
  </si>
  <si>
    <t>Položka zahrnuje:  
dodání a pokládku betonových obrubníků o rozměrech předepsaných zadávací dokumentací  
betonové lože i boční betonovou opěrku.</t>
  </si>
  <si>
    <t>40</t>
  </si>
  <si>
    <t>917425</t>
  </si>
  <si>
    <t>CHODNÍKOVÉ OBRUBY Z KAMENNÝCH OBRUBNÍKŮ ŠÍŘ 200MM</t>
  </si>
  <si>
    <t>250x180x500 mm, obloukový R=11m, do lože s opěrou z betonu C30/37n XF1</t>
  </si>
  <si>
    <t>Položka zahrnuje:  
dodání a pokládku kamenných obrubníků o rozměrech předepsaných zadávací dokumentací  
betonové lože i boční betonovou opěrku.</t>
  </si>
  <si>
    <t>41</t>
  </si>
  <si>
    <t>917427</t>
  </si>
  <si>
    <t>CHODNÍKOVÉ OBRUBY Z KAMENNÝCH OBRUBNÍKŮ ŠÍŘ 300MM</t>
  </si>
  <si>
    <t>200x300x500 mm, obloukový R=9m, do lože s opěrou z betonu C30/37n XF1</t>
  </si>
  <si>
    <t>42</t>
  </si>
  <si>
    <t>919114</t>
  </si>
  <si>
    <t>ŘEZÁNÍ ASFALTOVÉHO KRYTU VOZOVEK TL DO 200MM</t>
  </si>
  <si>
    <t>položka zahrnuje řezání vozovkové vrstvy v předepsané tloušťce, včetně spotřeby vody</t>
  </si>
  <si>
    <t>43</t>
  </si>
  <si>
    <t>931313</t>
  </si>
  <si>
    <t>TĚSNĚNÍ DILATAČ SPAR ASF ZÁLIVKOU PRŮŘ DO 300MM2</t>
  </si>
  <si>
    <t>ošetření spáry mezi stávající a navrženou vozovkou gumoasfaltovou zálivkou</t>
  </si>
  <si>
    <t>položka zahrnuje dodávku a osazení předepsaného materiálu, očištění ploch spáry před úpravou, očištění okolí spáry po úpravě  
nezahrnuje těsnící profil</t>
  </si>
  <si>
    <t>44</t>
  </si>
  <si>
    <t>966346</t>
  </si>
  <si>
    <t>BOURÁNÍ PROPUSTŮ Z TRUB DN DO 400MM</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</si>
  <si>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</si>
  <si>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45</t>
  </si>
  <si>
    <t>014102.R</t>
  </si>
  <si>
    <t>17 01 01 - BETON z vybouraných konstrukcí (obrubníky, propusty, panely a jiné)</t>
  </si>
  <si>
    <t>propustek: 5,25 m3 * 2,4 t/m3</t>
  </si>
  <si>
    <t>46</t>
  </si>
  <si>
    <t>2904,97 * 2,0 t/m3, 523,46 * 2,0 t/m3</t>
  </si>
  <si>
    <t>SO 106</t>
  </si>
  <si>
    <t>Silnice II/229A - km 0.140 - 1.460 (B3) (včetně SO 335 a SO 336)</t>
  </si>
  <si>
    <t>zemina určená pro zásypy/násypy (2/3 celkového množství)</t>
  </si>
  <si>
    <t>odkop: 3858,74  
vsakovací rýhy: 1482,81*1,0+(48,825+41,475)*1,0  
zemina vhodná do zásypů/násypů: 2/3 celkového množství</t>
  </si>
  <si>
    <t>nevhodná zemina - odvoz na skládku (1/3 celkového množství)</t>
  </si>
  <si>
    <t>výpočet dle pol. 123731, nevhodná zemina na skládku 1/3 celkového množství</t>
  </si>
  <si>
    <t>13173</t>
  </si>
  <si>
    <t>HLOUBENÍ JAM ZAPAŽ I NEPAŽ TŘ. I</t>
  </si>
  <si>
    <t>Propustek v km 0,680 + Propustek v km 0,900</t>
  </si>
  <si>
    <t>př.č. 008+009: (1,21*18,93) + (2,19*5,8)</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</si>
  <si>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</si>
  <si>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17481</t>
  </si>
  <si>
    <t>ZÁSYP JAM A RÝH Z NAKUPOVANÝCH MATERIÁLŮ</t>
  </si>
  <si>
    <t>Propustek v km 0,680 + Propustek v km 0,900: ze štěrkodrti</t>
  </si>
  <si>
    <t>př.č. 008+009: (3,1*17,14) + (2,51*15,47+2*1,1*2,25)</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</si>
  <si>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</si>
  <si>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Propustek v km 0,680 + Propustek v km 0,900: ze štěrkopísku</t>
  </si>
  <si>
    <t>př.č. 008+009: (0,55*17,14) + (0,55*15,47)</t>
  </si>
  <si>
    <t>21461C</t>
  </si>
  <si>
    <t>SEPARAČNÍ GEOTEXTILIE DO 300G/M2</t>
  </si>
  <si>
    <t>drátokamenné matrace (gabiony)</t>
  </si>
  <si>
    <t>"textilie pod podsypem a základovou patkou:" 8,5*28,0</t>
  </si>
  <si>
    <t>272211</t>
  </si>
  <si>
    <t>ZÁKLADY Z LOMOVÉHO KAMENE ZDĚNÉ NA SUCHO</t>
  </si>
  <si>
    <t>"základová patka pod matracemi:" 1,0*0,85*28,0</t>
  </si>
  <si>
    <t>Položka zahrnuje veškerý materiál, výrobky a polotovary, včetně mimostaveništní a vnitrostaveništní dopravy (rovněž přesuny), včetně naložení a složení, případně s uložením.</t>
  </si>
  <si>
    <t>2722B4</t>
  </si>
  <si>
    <t>ZÁKLADY Z GABIONŮ SYPANÝCH, DRÁT O2,7MM, POVRCHOVÁ ÚPRAVA Zn + Al</t>
  </si>
  <si>
    <t>gabionová matrace tl. 300 mm</t>
  </si>
  <si>
    <t>- položka zahrnuje dodávku a osazení drátěných košů s výplní lomovým kamenem.  
- jedná se o gabionové matrace o tl. do 300mm.</t>
  </si>
  <si>
    <t>28997</t>
  </si>
  <si>
    <t>OPLÁŠTĚNÍ (ZPEVNĚNÍ) Z GEOTEXTILIE A GEOMŘÍŽOVIN</t>
  </si>
  <si>
    <t>Propustek v km 0,680: filtrační geotextilie</t>
  </si>
  <si>
    <t>(0,42*2+1,6)*18,93</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</si>
  <si>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</si>
  <si>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451312</t>
  </si>
  <si>
    <t>PODKLADNÍ A VÝPLŇOVÉ VRSTVY Z PROSTÉHO BETONU C12/15</t>
  </si>
  <si>
    <t>Propustek v km 0,900</t>
  </si>
  <si>
    <t>pod ŽB čelo 1,25*5,7*0,1</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</si>
  <si>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</si>
  <si>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</si>
  <si>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</si>
  <si>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Propustek v km 0,680 + Propustek v km 0,900: lože ze štěrkopísku</t>
  </si>
  <si>
    <t>př.č. 008 + 009: (0,57*18,93) + (0,57*16,43)</t>
  </si>
  <si>
    <t>položka zahrnuje dodávku předepsaného kameniva, mimostaveništní a vnitrostaveništní dopravu a jeho uložení  
není-li v zadávací dokumentaci uvedeno jinak, jedná se o nakupovaný materiál</t>
  </si>
  <si>
    <t>prstenec z dlažby: 208,83 m2</t>
  </si>
  <si>
    <t>vozovka: 12509,12</t>
  </si>
  <si>
    <t>56332</t>
  </si>
  <si>
    <t>VOZOVKOVÉ VRSTVY ZE ŠTĚRKODRTI TL. DO 100MM</t>
  </si>
  <si>
    <t>podsyp ze ŠD tl. 100 mm pod matracemi</t>
  </si>
  <si>
    <t>vozovka: 12509,12, 25% přesah ŠD pod krajnici</t>
  </si>
  <si>
    <t>vozovka: 12509,12 (2 vrstvy)</t>
  </si>
  <si>
    <t>Přidružená stavební výroba</t>
  </si>
  <si>
    <t>711111</t>
  </si>
  <si>
    <t>IZOLACE BĚŽNÝCH KONSTRUKCÍ PROTI ZEMNÍ VLHKOSTI ASFALTOVÝMI NÁTĚRY</t>
  </si>
  <si>
    <t>izolace čela (0,68+1,8+1,24+0,44)*5,5+1,8*2</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</si>
  <si>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</si>
  <si>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</si>
  <si>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</si>
  <si>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položka zahrnuje:  
- dodání předepsaného ochranného materiálu  
- zřízení ochrany izolace</t>
  </si>
  <si>
    <t>úroveň zadržení N2, přímé i v oblouku (R=11/14/19m), vč. krátkých výškových náběhů</t>
  </si>
  <si>
    <t>"oblouk:" 4,0+4,8+4,4+4,4+4,4+4,4+12,8+4,4+4,4+4,4+4,4+8,8   
"přímé:" 445,8+14,4+235,2+140+145,2+270+278</t>
  </si>
  <si>
    <t>47</t>
  </si>
  <si>
    <t>48</t>
  </si>
  <si>
    <t>9181E5</t>
  </si>
  <si>
    <t>ČELA PROPUSTU Z TRUB DN DO 800MM Z BETONU DO C 30/37</t>
  </si>
  <si>
    <t>Propustek v km 0,900: čelo včetně římsy</t>
  </si>
  <si>
    <t>příloha 009 Propustek</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</si>
  <si>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</si>
  <si>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49</t>
  </si>
  <si>
    <t>9183E5</t>
  </si>
  <si>
    <t>PROPUSTY Z TRUB DN 800MM Z VLNITÉHO PLECHU</t>
  </si>
  <si>
    <t>příloha 008 Propustek + příloha 009 Propustek</t>
  </si>
  <si>
    <t>Položka zahrnuje:  
- dodání a položení potrubí z trub z dokumentací předepsaného materiálu a předepsaného průměru  
- případné úpravy trub (zkrácení, šikmé seříznutí)  
Nezahrnuje podkladní vrstvy a obetonování.</t>
  </si>
  <si>
    <t>50</t>
  </si>
  <si>
    <t>918500</t>
  </si>
  <si>
    <t>ČELA KAMENNÁ PROPUSTU Z TRUB DN DO 800MM</t>
  </si>
  <si>
    <t>Propustek v km 0,680 + Propustek v km 0,900: 2ks/propustek: čelo včetně navázání na příkop, z lomového kamene vč. betonového lože</t>
  </si>
  <si>
    <t>příloha 008 Propustek + příloha 009 Propustek (1 kus čela + 1 kus jako dláždění u ŽB čela)</t>
  </si>
  <si>
    <t>Položka zahrnuje:  
zdivo z lomového kamen na MC ve tvaru, předepsaným zadávací dokumentací  
vyspárování zdiva MC  
římsu ze železobetonu včetně výztuže, pokud je předepsaná zadávací dokumentací  
Nezahrnuje zábradlí</t>
  </si>
  <si>
    <t>51</t>
  </si>
  <si>
    <t>919112</t>
  </si>
  <si>
    <t>ŘEZÁNÍ ASFALTOVÉHO KRYTU VOZOVEK TL DO 100MM</t>
  </si>
  <si>
    <t>52</t>
  </si>
  <si>
    <t>dle pol. 919112</t>
  </si>
  <si>
    <t>53</t>
  </si>
  <si>
    <t>935212</t>
  </si>
  <si>
    <t>PŘÍKOPOVÉ ŽLABY Z BETON TVÁRNIC ŠÍŘ DO 600MM DO BETONU TL 100MM</t>
  </si>
  <si>
    <t>podkladní beton C16/20 tl. 100 mm</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</si>
  <si>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</si>
  <si>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54</t>
  </si>
  <si>
    <t>1811,28 * 2,0 t/m3, propustky (22,905+12,702) * 2,0 t/m3</t>
  </si>
  <si>
    <t>SO 107</t>
  </si>
  <si>
    <t>Silnice II/229A - km 1.460 - 1.640 (B3)</t>
  </si>
  <si>
    <t>dle pol. 17111</t>
  </si>
  <si>
    <t>odkop: 3305,14  
vsakovací rýhy: 57,6*1,0  
- zemina do zásypů 279,79</t>
  </si>
  <si>
    <t>vozovka: 1584,57</t>
  </si>
  <si>
    <t>vozovka: 1584,57, 25% přesah ŠD pod krajnici</t>
  </si>
  <si>
    <t>vozovka: 1584,57 (2 vrstvy)</t>
  </si>
  <si>
    <t>úroveň zadržení N2, vč. krátkých výškových náběhů</t>
  </si>
  <si>
    <t>201,0+9,6</t>
  </si>
  <si>
    <t>3082,95 * 2,0 t/m3</t>
  </si>
  <si>
    <t>SO 125</t>
  </si>
  <si>
    <t>Propojení B3 - Pražská</t>
  </si>
  <si>
    <t>11328</t>
  </si>
  <si>
    <t>ODSTRANĚNÍ PŘÍKOPŮ, ŽLABŮ A RIGOLŮ Z PŘÍKOPOVÝCH TVÁRNIC</t>
  </si>
  <si>
    <t>194,25 * 0,65</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</si>
  <si>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</si>
  <si>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1046,0 * 0,35 + 257,25 * 0,15</t>
  </si>
  <si>
    <t>1046,0 * 0,20 + 257,25 * 0,10</t>
  </si>
  <si>
    <t>11354</t>
  </si>
  <si>
    <t>ODSTRANĚNÍ OBRUB Z KRAJNÍKŮ</t>
  </si>
  <si>
    <t>(70 kg/m)</t>
  </si>
  <si>
    <t>odkop: 4073,15 + 55,44 (vsakovací rýhy) - 614,71 (zemina do zásypů/násypů)</t>
  </si>
  <si>
    <t>výkopy pro propustek DN 800</t>
  </si>
  <si>
    <t>1,39*18,98</t>
  </si>
  <si>
    <t>zásyp propustku DN 800 ze štěrkodrti</t>
  </si>
  <si>
    <t>2,74*17,19</t>
  </si>
  <si>
    <t>obsyp propustku DN 800 ze štěrkopísku</t>
  </si>
  <si>
    <t>0,55*17,19</t>
  </si>
  <si>
    <t>272313</t>
  </si>
  <si>
    <t>ZÁKLADY Z PROSTÉHO BETONU DO C16/20</t>
  </si>
  <si>
    <t>podkladní prahy pod zpevněným příkopem</t>
  </si>
  <si>
    <t>4 x 1,0*1,0*0,5</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</si>
  <si>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</si>
  <si>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272325</t>
  </si>
  <si>
    <t>ZÁKLADY ZE ŽELEZOBETONU DO C30/37</t>
  </si>
  <si>
    <t>podkladní desky a obetonování (tl. 200/150mm), beton C30/37 - XA2, XC4, XF4, XD3</t>
  </si>
  <si>
    <t>podklad: 1,59 m3 + obetonování: 2,89 m3</t>
  </si>
  <si>
    <t>272366</t>
  </si>
  <si>
    <t>VÝZTUŽ ZÁKLADŮ Z KARI SÍTÍ</t>
  </si>
  <si>
    <t>síť 10/100x100</t>
  </si>
  <si>
    <t>20,16 m2 * 12,4 kg/m2 * 1,3 (ztratné)</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</si>
  <si>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</si>
  <si>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filtrační geotextilie propustku DN 800</t>
  </si>
  <si>
    <t>(0,42*2+1,6)*18,98</t>
  </si>
  <si>
    <t>lože ze štěrkopísku pro propustek DN 800</t>
  </si>
  <si>
    <t>0,57*18,98</t>
  </si>
  <si>
    <t>465512</t>
  </si>
  <si>
    <t>DLAŽBY Z LOMOVÉHO KAMENE NA MC</t>
  </si>
  <si>
    <t>opevnění propustů, kamenná dlažba tl. 200 mm, lože beton C16/20 tl. 100 mm, spárování cementovou maltou</t>
  </si>
  <si>
    <t>15,0 m2, tl. 30 cm</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</si>
  <si>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</si>
  <si>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drobná kamenná dlažba (DL 120 mm), lože z kameniva fr. 0/8 (L 50 mm)</t>
  </si>
  <si>
    <t>dlážděné ostrůvky: 60,20 m2</t>
  </si>
  <si>
    <t>vozovka: 2218,86 m2</t>
  </si>
  <si>
    <t>chodníky: 9,0+4,5</t>
  </si>
  <si>
    <t>vozovka: 2218,86 m2, 25% přesah ŠD pod krajnici</t>
  </si>
  <si>
    <t>vozovka: 2218,86 m2 (2 vrstvy)</t>
  </si>
  <si>
    <t>582611</t>
  </si>
  <si>
    <t>KRYTY Z BETON DLAŽDIC SE ZÁMKEM ŠEDÝCH TL 60MM DO LOŽE Z KAM</t>
  </si>
  <si>
    <t>lože z kameniva fr. 0/8 mm tl. 50 mm</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</si>
  <si>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</si>
  <si>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</si>
  <si>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</si>
  <si>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lože z kameniva fr. 0/8 mm tl. 50 mm, hmatová úprava pro nevidomé</t>
  </si>
  <si>
    <t>Úpravy povrchů, podlahy, výplně otvorů</t>
  </si>
  <si>
    <t>626121</t>
  </si>
  <si>
    <t>REPROFIL PODHL, SVIS PLOCH SANAČ MALTOU DVOUVRST TL DO 40MM</t>
  </si>
  <si>
    <t>2 x vývařiště á 12,0 m2</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</si>
  <si>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</si>
  <si>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62631</t>
  </si>
  <si>
    <t>SPOJOVACÍ MŮSTEK MEZI STARÝM A NOVÝM BETONEM</t>
  </si>
  <si>
    <t>78312</t>
  </si>
  <si>
    <t>PROTIKOROZ OCHRANA OCEL KONSTR NÁTĚREM VÍCEVRST</t>
  </si>
  <si>
    <t>40,0 m délka * 0,19 m (obvod trubkového zábradlí)</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</si>
  <si>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</si>
  <si>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917212</t>
  </si>
  <si>
    <t>ZÁHONOVÉ OBRUBY Z BETONOVÝCH OBRUBNÍKŮ ŠÍŘ 80MM</t>
  </si>
  <si>
    <t>200x80, do lože s opěrou z betonu C16/20n XF1</t>
  </si>
  <si>
    <t>9183B3</t>
  </si>
  <si>
    <t>PROPUSTY Z TRUB DN 400MM PLASTOVÝCH</t>
  </si>
  <si>
    <t>potrubí PVC KG SN16 DN 400 mm, šikmé seřiznutí (2 ks)</t>
  </si>
  <si>
    <t>propustek DN 800</t>
  </si>
  <si>
    <t>příloha 007 Propustek</t>
  </si>
  <si>
    <t>propustek DN 800: čelo včetně navázání na příkop, z lomového kamene vč. betonového lože</t>
  </si>
  <si>
    <t>55</t>
  </si>
  <si>
    <t>56</t>
  </si>
  <si>
    <t>dle pol. 919114</t>
  </si>
  <si>
    <t>57</t>
  </si>
  <si>
    <t>příkopová tvárnice š. 0,6 m; podkladní beton C16/20 tl. 100 mm, š. 0,9 m</t>
  </si>
  <si>
    <t>58</t>
  </si>
  <si>
    <t>příkopové tvárnice vč. lože: 91,0 t betonové základy zábradlí: 4,0 t</t>
  </si>
  <si>
    <t>59</t>
  </si>
  <si>
    <t>17 05 04 - Zemina a kamení neuvedené pod číslem 17 05 03 (nepotřebný výkopek - zemina, drny, kamení - nevhodný materiál pro další použí na této stavbě)</t>
  </si>
  <si>
    <t>3513,88 * 2,0 t/m3, 404,688 * 2,0 t/m3; krajníky 251,0 * 70 kg/m; výkopávky pro propustek 26,382 * 2,0 t/m3</t>
  </si>
  <si>
    <t>SO 126</t>
  </si>
  <si>
    <t>Silnice II/237 - km 0.000 - 0.180, úprava svahů</t>
  </si>
  <si>
    <t>dovoz zeminy do zásypů z mezideponie</t>
  </si>
  <si>
    <t>dle položky zásypu jam a rýh</t>
  </si>
  <si>
    <t>3236,75 m2 * 0,15 m</t>
  </si>
  <si>
    <t>13273</t>
  </si>
  <si>
    <t>HLOUBENÍ RÝH ŠÍŘ DO 2M PAŽ I NEPAŽ TŘ. I</t>
  </si>
  <si>
    <t>výkop kotevní rýhy pro osazení rohože</t>
  </si>
  <si>
    <t>410*0,5*0,5</t>
  </si>
  <si>
    <t>17421</t>
  </si>
  <si>
    <t>ZÁSYP JAM A RÝH ZEMINOU BEZ ZHUTNĚNÍ</t>
  </si>
  <si>
    <t>zpětný zásyp kotevní rýhy</t>
  </si>
  <si>
    <t>dle pol. 132731</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</si>
  <si>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</si>
  <si>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odměřeno elektronicky ze situace</t>
  </si>
  <si>
    <t>289973</t>
  </si>
  <si>
    <t>OPLÁŠTĚNÍ (ZPEVNĚNÍ) Z GEOSÍTÍ A GEOROHOŽÍ</t>
  </si>
  <si>
    <t>protierozní kokosovou rohoží, kotvení ocelovými sponami tvaru U 400x200 mm, pr. 6 mm</t>
  </si>
  <si>
    <t>3236,75+410,0</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</si>
  <si>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t>
  </si>
  <si>
    <t>SO 135</t>
  </si>
  <si>
    <t>MK v km 0.740 - připojení Kollárova</t>
  </si>
  <si>
    <t>1006,95 * 0,35 + 119,7 * 0,15 + 63,0 * 0,30</t>
  </si>
  <si>
    <t>1006,95 * 0,20</t>
  </si>
  <si>
    <t>11347</t>
  </si>
  <si>
    <t>ODSTRAN KRYTU ZPEVNĚNÝCH PLOCH Z DLAŽEB KOSTEK VČET PODKL</t>
  </si>
  <si>
    <t>119,7 m2 * 0,06 m</t>
  </si>
  <si>
    <t>11352</t>
  </si>
  <si>
    <t>ODSTRANĚNÍ CHODNÍKOVÝCH A SILNIČNÍCH OBRUBNÍKŮ BETONOVÝCH</t>
  </si>
  <si>
    <t>150x250 vč. betonového lože (80 kg/m)</t>
  </si>
  <si>
    <t>odkop: 2485,46 + 59,85 (příkopy) - 1964,4 (zemina do zásypů/násypů)</t>
  </si>
  <si>
    <t>27231A</t>
  </si>
  <si>
    <t>ZÁKLADY Z PROSTÉHO BETONU DO C20/25</t>
  </si>
  <si>
    <t>podkladní prahy pod zpevněným příkopem z betonu C20/25n</t>
  </si>
  <si>
    <t>2 x 1,0*1,0*0,5 + 2 x 2,2*1,0*0,5</t>
  </si>
  <si>
    <t>zpevněný příkop, kamenná dlažba tl. 200 mm, lože beton C16/20 tl. 100 mm, spárování cementovou maltou</t>
  </si>
  <si>
    <t>10,92 m2, tl. 30 cm</t>
  </si>
  <si>
    <t>dlážděné ostrůvky: 152,11 m2</t>
  </si>
  <si>
    <t>vozovka: 2641,67 m2</t>
  </si>
  <si>
    <t>chodníky: 5,1+3,0</t>
  </si>
  <si>
    <t>ŠD tl. 180 mm</t>
  </si>
  <si>
    <t>vozovka: 2641,67 m2, 25% přesah ŠD pod krajnici</t>
  </si>
  <si>
    <t>vozovka: 2641,67 m2 (2 vrstvy)</t>
  </si>
  <si>
    <t>89923</t>
  </si>
  <si>
    <t>VÝŠKOVÁ ÚPRAVA KRYCÍCH HRNCŮ</t>
  </si>
  <si>
    <t>- položka výškové úpravy zahrnuje všechny nutné práce a materiály pro zvýšení nebo snížení zařízení (včetně nutné úpravy stávajícího povrchu vozovky nebo chodníku).</t>
  </si>
  <si>
    <t>96687</t>
  </si>
  <si>
    <t>VYBOURÁNÍ ULIČNÍCH VPUSTÍ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</si>
  <si>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</si>
  <si>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uliční vpusti: 2,0 t   
betonová dlažba: 7,182 * 2,4 t/m3   
betonové obruby: 213,15 * 80 kg/m</t>
  </si>
  <si>
    <t>580,91 * 2,0 t/m3, 389,288 * 2,0 t/m3; krajníky 196,35 * 70 kg/m</t>
  </si>
  <si>
    <t>SO 136</t>
  </si>
  <si>
    <t>MK v km 1.450 - připojení Luženská</t>
  </si>
  <si>
    <t>122,85 * 0,65</t>
  </si>
  <si>
    <t>943,95 * 0,35 + 210,0 * 0,15</t>
  </si>
  <si>
    <t>943,95 * 0,20 + 210,0 * 0,10</t>
  </si>
  <si>
    <t>odkop: 914,0 - 62,99 (zemina do zásypů/násypů)</t>
  </si>
  <si>
    <t>dlážděný ostrůvek: 10,50 m2</t>
  </si>
  <si>
    <t>vozovka: 823,14 m2</t>
  </si>
  <si>
    <t>chodníky: 9,2+4,5</t>
  </si>
  <si>
    <t>vozovka: 823,14, 25% přesah ŠD pod krajnici</t>
  </si>
  <si>
    <t>vozovka: 823,14 m2 (2 vrstvy)</t>
  </si>
  <si>
    <t>9111A3</t>
  </si>
  <si>
    <t>ZÁBRADLÍ SILNIČNÍ S VODOR MADLY - DEMONTÁŽ S PŘESUNEM</t>
  </si>
  <si>
    <t>položka zahrnuje:  
- demontáž a odstranění zařízení  
- jeho odvoz na předepsané místo</t>
  </si>
  <si>
    <t>příkopová tvárnice š. 0,6 m; podkladní beton C16/20 tl. 100 mm, š. 0,9 m (vč. prahů)</t>
  </si>
  <si>
    <t>příkopové tvárnice vč. lože: 38,0 t betonové základy zábradlí: 12,0 t</t>
  </si>
  <si>
    <t>851,01 * 2,0 t/m3, 361,883 * 2,0 t/m3; krajníky 196,35 * 70 kg/m</t>
  </si>
  <si>
    <t>SO 145</t>
  </si>
  <si>
    <t>MK v km 0.740 - provizorium</t>
  </si>
  <si>
    <t>40,0 m2 * tl. 0,35 m</t>
  </si>
  <si>
    <t>nevhodná/přebytečná zemina - odvoz na skládku</t>
  </si>
  <si>
    <t>odkop: 16,13</t>
  </si>
  <si>
    <t>hutněný násyp ze zemin vhodných</t>
  </si>
  <si>
    <t>propustek: štěrkopískový obsyp fr. 0/8 mm, tl. 200 mm, hutněný po vrstvách</t>
  </si>
  <si>
    <t>7,35</t>
  </si>
  <si>
    <t>propustek: štěrkopískový podsyp fr. 0/22 mm, tl. 300 mm, hutněný</t>
  </si>
  <si>
    <t>6,30</t>
  </si>
  <si>
    <t>C</t>
  </si>
  <si>
    <t>propustek: zásyp štěrkodrtí</t>
  </si>
  <si>
    <t>18,75</t>
  </si>
  <si>
    <t>propustek</t>
  </si>
  <si>
    <t>12,5 * 1,5</t>
  </si>
  <si>
    <t>1,0*1,0*0,5+2,6*1,0*0,5</t>
  </si>
  <si>
    <t>451366</t>
  </si>
  <si>
    <t>VÝZTUŽ PODKL VRSTEV Z KARI-SÍTÍ</t>
  </si>
  <si>
    <t>výztuž k pol. 465512, sítí 10/100x100</t>
  </si>
  <si>
    <t>17,85 * 12,4 kg/m2 * 1,3 (ztratné)</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</si>
  <si>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</si>
  <si>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opevnění propustů, kamenná dlažba tl. 200 mm, lože beton C25/30 tl. 100 mm</t>
  </si>
  <si>
    <t>17,85 m2, tl. 30 cm</t>
  </si>
  <si>
    <t>vozovka: 668,10, 25% přesah ŠD pod krajnici</t>
  </si>
  <si>
    <t>564632</t>
  </si>
  <si>
    <t>VOZOVKOVÉ VRSTVY Z PENETRAČNÍHO MAKADAMU HRUBÉHO TL. 100MM</t>
  </si>
  <si>
    <t>vozovka: 668,10</t>
  </si>
  <si>
    <t>-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 nezahrnuje postřiky, nátěry</t>
  </si>
  <si>
    <t>572751</t>
  </si>
  <si>
    <t>DVOUVRSTVÝ ASFALTOVÝ NÁTĚR DO 2,5KG/M2</t>
  </si>
  <si>
    <t>DV tl. 20 mm</t>
  </si>
  <si>
    <t>- dodání všech předepsaných materiálů pro nátěry v předepsaném množství  
- provedení dle předepsaného technologického předpisu  
- zřízení vrstvy bez rozlišení šířky, pokládání vrstvy po etapách  
- úpravu napojení, ukončení</t>
  </si>
  <si>
    <t>9183D5</t>
  </si>
  <si>
    <t>PROPUSTY Z TRUB DN 600MM Z VLNITÉHO PLECHU</t>
  </si>
  <si>
    <t>flexibilní ocelová roura DN 600 mm, plech tl. 2 mm, vlna 68x13 mm, žárově zinkovaná, oboustranně natavená HDPE fólie, šikmé seřiznutí (2 ks)</t>
  </si>
  <si>
    <t>16,13 * 2,0 t/m3 + 14,00 * 2,0 t/m3</t>
  </si>
  <si>
    <t>SO 146</t>
  </si>
  <si>
    <t>MK v km 1.640 - provizorium</t>
  </si>
  <si>
    <t>11313</t>
  </si>
  <si>
    <t>ODSTRANĚNÍ KRYTU ZPEVNĚNÝCH PLOCH S ASFALTOVÝM POJIVEM</t>
  </si>
  <si>
    <t>bourání asfaltových ploch: "odečet ze situace:" 198,7 m2 * 0,20 m</t>
  </si>
  <si>
    <t>bourání chodníku z bet. dlažby tl. 60 mm</t>
  </si>
  <si>
    <t>67,0 m2 * 0,06 m</t>
  </si>
  <si>
    <t>odstranění betonových obrubníků 150/250/1000, včetně bet. lože</t>
  </si>
  <si>
    <t>"odkop pro stavbu vozovek; odměřeno z řezů, celkem:" 2485,61 m3   
"odpočet zeminy do násypů:" -73,62 m3   
Celkem: 2485,61 - 73,62 = 2411,990 m3</t>
  </si>
  <si>
    <t>vozovka: 1406,90 m2</t>
  </si>
  <si>
    <t>štěrkodrť ŠD/A tl. 150 mm</t>
  </si>
  <si>
    <t>chodníky: (48,0 betonová dlažba + 3,0 reliéfní dlažba) * 1,05</t>
  </si>
  <si>
    <t>vozovka: 1406,90 m2, + 25 % přesah ŠD pod krajnici</t>
  </si>
  <si>
    <t>vozovka: 1406,90 m2 (2 vrstvy)</t>
  </si>
  <si>
    <t>betonová dlažba DL 60 mm, lože z kameniva fr. 0/8 mm tl. 50 mm</t>
  </si>
  <si>
    <t>reliéfní kontrastní dlažba pro nevidomé DL 60 mm, lože z kameniva fr. 0/8 mm tl. 50 mm</t>
  </si>
  <si>
    <t>30,4+9,6</t>
  </si>
  <si>
    <t>betonový obrubník záhonový 200*60*1000mm včetně betonového lože C16/20n XF1 s opěrou</t>
  </si>
  <si>
    <t>betonový obrubník ABO 2-15 250*150*1000mm včetně betonového lože C16/20n XF1 s opěrou</t>
  </si>
  <si>
    <t>řezání asfaltového krytu pro bourání vozovek</t>
  </si>
  <si>
    <t>27,0+16,0+6,0+6,0</t>
  </si>
  <si>
    <t>proříznutí krytu pro ošetření spáry</t>
  </si>
  <si>
    <t>dle položky těsnění</t>
  </si>
  <si>
    <t>27,0+6,0+16,0</t>
  </si>
  <si>
    <t>"obrubníky:" 99,0 m * 120 kg/m   
"dlažba:" 67,0*0,06 * 2,5 t/m2</t>
  </si>
  <si>
    <t>"přebytečná zemina na skládku:" 2411,990 * 2,0 t/m3</t>
  </si>
  <si>
    <t>SO 147</t>
  </si>
  <si>
    <t>Sjezdy</t>
  </si>
  <si>
    <t>odkop: 55,13</t>
  </si>
  <si>
    <t>podklad: 9,640 m3 + obetonování: 10,015 m3</t>
  </si>
  <si>
    <t>133,60 m2 * 12,4 kg/m2 * 1,3 (ztratné)</t>
  </si>
  <si>
    <t>38,10 m2, tl. 30 cm</t>
  </si>
  <si>
    <t>vozovka: 690,50 m2, + 25 % přesah ŠD pod krajnici</t>
  </si>
  <si>
    <t>56361</t>
  </si>
  <si>
    <t>VOZOVKOVÉ VRSTVY Z RECYKLOVANÉHO MATERIÁLU TL DO 50MM</t>
  </si>
  <si>
    <t>vozovka: 690,50 m2</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</si>
  <si>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</si>
  <si>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PS-E 0,2 kg/m2</t>
  </si>
  <si>
    <t>574A43</t>
  </si>
  <si>
    <t>ASFALTOVÝ BETON PRO OBRUSNÉ VRSTVY ACO 11 TL. 50MM</t>
  </si>
  <si>
    <t>potrubí PVC KG SN16 DN 400 mm, šikmé seřiznutí (4 ks)</t>
  </si>
  <si>
    <t>91836</t>
  </si>
  <si>
    <t>PROPUSTY Z TRUB DN 800MM</t>
  </si>
  <si>
    <t>potrubí PVC KG SN16 DN 800 mm, šikmé seřiznutí (2 ks)</t>
  </si>
  <si>
    <t>55,13 * 2,0 t/m3</t>
  </si>
  <si>
    <t>SO 155</t>
  </si>
  <si>
    <t>Chodníky v km 0.100</t>
  </si>
  <si>
    <t>4,5 m2 * 0,15 m</t>
  </si>
  <si>
    <t>4,5 m2 * 0,06 m</t>
  </si>
  <si>
    <t>odkop pro stavbu chodníku a palisád: 252,19 -142,28 (zemina do zásypů/násypů)</t>
  </si>
  <si>
    <t>nenamrzavá a nepropustná zemina, zásyp palisád</t>
  </si>
  <si>
    <t>21361</t>
  </si>
  <si>
    <t>DRENÁŽNÍ VRSTVY Z GEOTEXTILIE</t>
  </si>
  <si>
    <t>filtrační geotextílie na rubu palisády</t>
  </si>
  <si>
    <t>Položka zahrnuje:  
- dodávku předepsané geotextilie (včetně nutných přesahů) pro drenážní vrstvu, včetně mimostaveništní a vnitrostaveništní dopravy  
- provedení drenážní vrstvy předepsaných rozměrů a předepsaného tvaru</t>
  </si>
  <si>
    <t>chodníky: 613,20+34,68</t>
  </si>
  <si>
    <t>91710</t>
  </si>
  <si>
    <t>OBRUBY Z BETONOVÝCH PALISÁD</t>
  </si>
  <si>
    <t>prvky 160/160/1000 mm, do lože sopěrou z betonu C16/20n XF1</t>
  </si>
  <si>
    <t>102,88*1,0*0,16</t>
  </si>
  <si>
    <t>Položka zahrnuje:  
dodání a pokládku betonových palisád o rozměrech předepsaných zadávací dokumentací  
betonové lože i boční betonovou opěrku.</t>
  </si>
  <si>
    <t>250x150, do lože s opěrou z betonu C16/20n XF1</t>
  </si>
  <si>
    <t>obrubníky: 9,5 * 80 kg/m, dlažba 4,5 * 150 kg/m2</t>
  </si>
  <si>
    <t>109,91 * 2,0 t/m3, 0,675 * 2,0 t/m3</t>
  </si>
  <si>
    <t>SO 156</t>
  </si>
  <si>
    <t>Chodníky v km 0.750</t>
  </si>
  <si>
    <t>118,65 m2 * 0,15 m + 23,0 m2 * 0,20 m</t>
  </si>
  <si>
    <t>118,65 m2 * 0,06 m + 23,0 m2 * 0,08 m</t>
  </si>
  <si>
    <t>(80 kg/m)</t>
  </si>
  <si>
    <t>odkop pro stavbu chodníku: 99,42 -75,66 (zemina do zásypů/násypů)</t>
  </si>
  <si>
    <t>chodníky: (581,70+38,80) * 1,05</t>
  </si>
  <si>
    <t>štěrkodrť ŠD/A tl. 200 mm</t>
  </si>
  <si>
    <t>kce vjezdu: 35,0 m2 (z toho 31,0 m2 betonová dlažba + 4,0 m2 reliéfní dlažba) * 1,05</t>
  </si>
  <si>
    <t>582612</t>
  </si>
  <si>
    <t>KRYTY Z BETON DLAŽDIC SE ZÁMKEM ŠEDÝCH TL 80MM DO LOŽE Z KAM</t>
  </si>
  <si>
    <t>kce vjezdu: DL 80 mm, lože z kameniva fr. 0/8 mm tl. 50 mm</t>
  </si>
  <si>
    <t>kce vjezdu: 35,0 m2 (z toho 31,0 m2 betonová dlažba + 4,0 m2 reliéfní dlažba)</t>
  </si>
  <si>
    <t>58261B</t>
  </si>
  <si>
    <t>KRYTY Z BETON DLAŽDIC SE ZÁMKEM BAREV RELIÉF TL 80MM DO LOŽE Z KAM</t>
  </si>
  <si>
    <t>reliéfní kontrastní dlažba pro nevidomé DL. 80 mm, lože z kameniva fr. 0/8 mm tl. 50 mm</t>
  </si>
  <si>
    <t>obrubníky: 41,0 * 80 kg/m, dlažba 8,959 * 2,5 t/m3</t>
  </si>
  <si>
    <t>23,76 * 2,0 t/m3, 22,398 * 2,0 t/m3</t>
  </si>
  <si>
    <t>SO 157</t>
  </si>
  <si>
    <t>Chodníky v km 1.500</t>
  </si>
  <si>
    <t>445,2 m2 * 0,15 m</t>
  </si>
  <si>
    <t>445,2 m2 * 0,10 m</t>
  </si>
  <si>
    <t>odkop pro stavbu chodníku: 1496,53 - 295,46 (zemina do zásypů/násypů)</t>
  </si>
  <si>
    <t>zásyp zeminou z odtěženého materiálu zlepšenou směsí pojiva vápna a cementu</t>
  </si>
  <si>
    <t>chodníky: 925,16+24,5</t>
  </si>
  <si>
    <t>9111A1</t>
  </si>
  <si>
    <t>ZÁBRADLÍ SILNIČNÍ S VODOR MADLY - DODÁVKA A MONTÁŽ</t>
  </si>
  <si>
    <t>v = 1,1 m, 3 madla, založeno do patek z betonu C20/25n XF3</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</si>
  <si>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</si>
  <si>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obrubníky: 7,0 * 80 kg/m</t>
  </si>
  <si>
    <t>1201,07 * 2,0 t/m3, 66,78 * 2,0 t/m3, krajníky: 456 * 80 kg/m</t>
  </si>
  <si>
    <t>SO 175</t>
  </si>
  <si>
    <t>Dopravní značení</t>
  </si>
  <si>
    <t>91228</t>
  </si>
  <si>
    <t>SMĚROVÉ SLOUPKY Z PLAST HMOT VČETNĚ ODRAZNÉHO PÁSKU</t>
  </si>
  <si>
    <t>sloupky volně stojící i osazené s nástavcem na svodidla</t>
  </si>
  <si>
    <t>"odečteno ze situací DZ (př.č. 002-004):"   
"Z11b:" 43+91   
"Z11c:" 16   
"Z11f:" 12   
"Celkem:" 43+91+16+12 = 162</t>
  </si>
  <si>
    <t>položka zahrnuje:  
- dodání a osazení sloupku včetně nutných zemních prací  
- vnitrostaveništní a mimostaveništní doprava  
- odrazky plastové nebo z retroreflexní fólie</t>
  </si>
  <si>
    <t>914113</t>
  </si>
  <si>
    <t>DOPRAVNÍ ZNAČKY ZÁKLADNÍ VELIKOSTI OCELOVÉ NEREFLEXNÍ - DEMONTÁŽ</t>
  </si>
  <si>
    <t>"odečteno ze situací DZ (př.č. 002-004)"</t>
  </si>
  <si>
    <t>Položka zahrnuje odstranění, demontáž a odklizení materiálu s odvozem na předepsané místo</t>
  </si>
  <si>
    <t>914141</t>
  </si>
  <si>
    <t>DOPRAV ZNAČ ZÁKL VEL OCEL FÓLIE TŘ 3 - DODÁVKA A MONT</t>
  </si>
  <si>
    <t>"odečteno ze situací DZ (př.č. 002-004)"   
"A4" 4 + "A6a" 2 + "B12" 1 + "B20a" 19 + "B26" 1 + "C1" 12 + "C4a" 11 + "C4c" 2 + "E2b" 1 + "E13" 1 + "IP6" 15 + "IP10a" 1 + "IP11c" 1 + "IP19" 1 + "IS3a" 9 + "IS3c" 28 + "IS3d" 5 + "IS4b" 7 + "IZ4a" 1 + "IZ4b" 1 + "P2" 6 + "P3" 11 + "P4" 18 + "Z3" 12</t>
  </si>
  <si>
    <t>položka zahrnuje:  
- dodávku a montáž značek v požadovaném provedení</t>
  </si>
  <si>
    <t>914441</t>
  </si>
  <si>
    <t>DOPRAV ZNAČKY 100X150CM OCEL FÓLIE TŘ 3 - DODÁVKA A MONT</t>
  </si>
  <si>
    <t>"odečteno ze situací DZ (př.č. 002-004)"   
"IZ8a + IZ8b:" 1+1</t>
  </si>
  <si>
    <t>914531</t>
  </si>
  <si>
    <t>DOPRAV ZNAČ VELKOPLOŠ OCEL LAMELY FÓLIE TŘ 3 - DOD A MONT</t>
  </si>
  <si>
    <t>"odečteno ze situací DZ (př.č. 002-004):"   
"IS9a + IS9b:" (6+8) ks * 20,0 m2</t>
  </si>
  <si>
    <t>914911</t>
  </si>
  <si>
    <t>SLOUPKY A STOJKY DOPRAVNÍCH ZNAČEK Z OCEL TRUBEK SE ZABETONOVÁNÍM - DODÁVKA A MONTÁŽ</t>
  </si>
  <si>
    <t>položka zahrnuje:  
- sloupky a upevňovací zařízení včetně jejich osazení (betonová patka, zemní práce)</t>
  </si>
  <si>
    <t>914913</t>
  </si>
  <si>
    <t>SLOUPKY A STOJKY DZ Z OCEL TRUBEK ZABETON DEMONTÁŽ</t>
  </si>
  <si>
    <t>914981</t>
  </si>
  <si>
    <t>SLOUPKY A STOJKY DZ Z PŘÍHRAD KONSTR DOD A MONTÁŽ</t>
  </si>
  <si>
    <t>"odečteno ze situací DZ (př.č. 002-004):"   
"pro značky IS9a + IS9b:" (6+8) ks * 2 sloupky</t>
  </si>
  <si>
    <t>915111</t>
  </si>
  <si>
    <t>VODOROVNÉ DOPRAVNÍ ZNAČENÍ BARVOU HLADKÉ - DODÁVKA A POKLÁDKA</t>
  </si>
  <si>
    <t>"odměřeno elektronicky ze situací DZ (př.č. 002-004)"</t>
  </si>
  <si>
    <t>položka zahrnuje:  
- dodání a pokládku nátěrového materiálu (měří se pouze natíraná plocha)  
- předznačení a reflexní úpravu</t>
  </si>
  <si>
    <t>915211</t>
  </si>
  <si>
    <t>VODOROVNÉ DOPRAVNÍ ZNAČENÍ PLASTEM HLADKÉ - DODÁVKA A POKLÁDKA</t>
  </si>
  <si>
    <t>dle pol. 915111</t>
  </si>
  <si>
    <t>915611</t>
  </si>
  <si>
    <t>VODOR DOPRAV ZNAČ - KNOFLÍKY TRVALÉ LEPENÉ - DOD A POKLÁDKA</t>
  </si>
  <si>
    <t>"odečteno ze situací DZ (př.č. 002-004):"   
"Z10:" 25</t>
  </si>
  <si>
    <t>zahrnuje dodávku a osazení knoflíků předepsaným způsobem</t>
  </si>
  <si>
    <t>"patky značek:" 20 ks * 0,3 t</t>
  </si>
  <si>
    <t>SO 185</t>
  </si>
  <si>
    <t>Dopravní opatření</t>
  </si>
  <si>
    <t>911CA2</t>
  </si>
  <si>
    <t>SVODIDLO BETON, ÚROVEŇ ZADRŽ N2 VÝŠ 0,8M - MONTÁŽ S PŘESUNEM (BEZ DODÁVKY)</t>
  </si>
  <si>
    <t>"2. etapa:" 6*2,0   
"4. etapa:" 43*2,0</t>
  </si>
  <si>
    <t>položka zahrnuje:  
- dopravu demontovaného zařízení z dočasné skládky  
- jeho montáž a osazení na určeném místě  
- nutnou opravu poškozených částí  
- případnou náhradu zničených částí  
nezahrnuje podkladní vrstvu</t>
  </si>
  <si>
    <t>911CA9</t>
  </si>
  <si>
    <t>SVODIDLO BETON, ÚROVEŇ ZADRŽ N2 VÝŠ 0,8M - NÁJEM</t>
  </si>
  <si>
    <t>MDEN</t>
  </si>
  <si>
    <t>"2. etapa:" 12,0 m * 62 dní   
"4. etapa:" 86,0 m * 60 dní   
+ 10% rezerva</t>
  </si>
  <si>
    <t>položka zahrnuje denní sazbu za pronájem zařízení  
počet měrných jednotek se určí jako součin délky zařízení a počtu dnů použití</t>
  </si>
  <si>
    <t>91400</t>
  </si>
  <si>
    <t>DOČASNÉ ZAKRYTÍ NEBO OTOČENÍ STÁVAJÍCÍCH DOPRAVNÍCH ZNAČEK</t>
  </si>
  <si>
    <t>zneplatnění dopravní značky dočasným přelepením vč. odstranění</t>
  </si>
  <si>
    <t>zahrnuje zakrytí dočasně neplatných svislých dopravních značek (nebo jejich částí) bez ohledu na způsob a na jejich velikost (zakrytí neprůhledným materiálem nebo otočení značky) a jeho následné odstranění</t>
  </si>
  <si>
    <t>914142</t>
  </si>
  <si>
    <t>DOPRAV ZNAČ ZÁKL VEL OCEL FÓLIE TŘ 3 - MONT S PŘESUNEM</t>
  </si>
  <si>
    <t>"1. etapa:" 13+2+2+6+1+1+1+1+2+1+1+2+2   
"2. etapa:" 13+3+2+1+1+2+1+7+1+2+16+5+4+3+2+1+1+1   
"3. etapa:" 11+5+1+2+2+1+26+12+9+15+4+1+1   
"4. etapa:" 2+12+5+3+1+2+1+1+2+3+1+14+6+3+11+3+1+1+1   
"5. etapa:" 1+9+6+1+1+2+1+8+2+1+18+3+1+1   
"6. etapa:" 2+10+3+1+1+1+1+3+12+1</t>
  </si>
  <si>
    <t>položka zahrnuje:  
- dopravu demontované značky z dočasné skládky  
- osazení a montáž značky na místě určeném projektem  
- nutnou opravu poškozených částí  
nezahrnuje dodávku značky</t>
  </si>
  <si>
    <t>914149</t>
  </si>
  <si>
    <t>DOPRAV ZNAČ ZÁKL VEL OCEL FÓLIE TŘ 3 - NÁJEMNÉ</t>
  </si>
  <si>
    <t>KSDEN</t>
  </si>
  <si>
    <t>"1. etapa:" 35 * 122 dní   
"2. etapa:" 66 * 62 dní   
"3. etapa:" 90 * 6 dní   
"4. etapa:" 73 * 60 dní   
"5. etapa:" 55 * 61 dní   
"6. etapa:" 35 * 123 dní   
+ 10 % rezerva</t>
  </si>
  <si>
    <t>položka zahrnuje sazbu za pronájem dopravních značek a zařízení, počet jednotek je určen jako součin počtu značek a počtu dní použití</t>
  </si>
  <si>
    <t>914442</t>
  </si>
  <si>
    <t>DOPR ZNAČKY 100X150CM OCEL FÓL TŘ 3 - MONTÁŽ S PŘESUNEM</t>
  </si>
  <si>
    <t>"2. etapa:" 1   
"3. etapa:" 10   
"4. etapa:" 3   
"5. etapa:" 6</t>
  </si>
  <si>
    <t>914449</t>
  </si>
  <si>
    <t>DOPRAV ZNAČ 100X150CM OCEL FÓLIE TŘ 3 - NÁJEMNÉ</t>
  </si>
  <si>
    <t>"2. etapa:" 1 * 62 dní   
"3. etapa:" 10 * 6 dní   
"4. etapa:" 3 * 60 dní   
"5. etapa:" 6 * 61 dní   
+ 10 % rezerva</t>
  </si>
  <si>
    <t>914922</t>
  </si>
  <si>
    <t>SLOUPKY A STOJKY DZ Z OCEL TRUBEK DO PATKY MONTÁŽ S PŘESUNEM</t>
  </si>
  <si>
    <t>"1. etapa:" 122   
"2. etapa:" 118   
"3. etapa:" 120   
"4. etapa:" 122   
"5. etapa:" 88   
"6. etapa:" 37</t>
  </si>
  <si>
    <t>položka zahrnuje:  
- dopravu demontovaného zařízení z dočasné skládky  
- osazení a montáž zařízení na místě určeném projektem  
- nutnou opravu poškozených částí  
nezahrnuje dodávku sloupku, stojky a upevňovacího zařízení</t>
  </si>
  <si>
    <t>914929</t>
  </si>
  <si>
    <t>SLOUPKY A STOJKY DZ Z OCEL TRUBEK DO PATKY NÁJEMNÉ</t>
  </si>
  <si>
    <t>"1. etapa:" 122 * 122 dní   
"2. etapa:" 118 * 62 dní   
"3. etapa:" 120 * 6 dní   
"4. etapa:" 122 * 60 dní   
"5. etapa:" 88 * 61 dní   
"6. etapa:" 37 * 123 dní   
+ 10 % rezerva</t>
  </si>
  <si>
    <t>položka zahrnuje sazbu za pronájem dopravních značek a zařízení. Počet měrných jednotek se určí jako součin počtu sloupků a počtu dní použití</t>
  </si>
  <si>
    <t>"1. etapa:" 37,3 m2   
"4. etapa:" 28,5 m2</t>
  </si>
  <si>
    <t>915112</t>
  </si>
  <si>
    <t>VODOROVNÉ DOPRAVNÍ ZNAČENÍ BARVOU HLADKÉ - ODSTRANĚNÍ</t>
  </si>
  <si>
    <t>"dle položky zřízení dočasného VDZ"</t>
  </si>
  <si>
    <t>zahrnuje odstranění značení bez ohledu na způsob provedení (zatření, zbroušení) a odklizení vzniklé suti</t>
  </si>
  <si>
    <t>916112</t>
  </si>
  <si>
    <t>DOPRAV SVĚTLO VÝSTRAŽ SAMOSTATNÉ - MONTÁŽ S PŘESUNEM</t>
  </si>
  <si>
    <t>"1. etapa:" 10   
"2. etapa:" 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</si>
  <si>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</si>
  <si>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916119</t>
  </si>
  <si>
    <t>DOPRAV SVĚTLO VÝSTRAŽ SAMOSTATNÉ - NÁJEMNÉ</t>
  </si>
  <si>
    <t>"1. etapa:" 10 * 122 dní   
"2. etapa:" 5 * 62 dní   
+ 10 % rezerva</t>
  </si>
  <si>
    <t>položka zahrnuje sazbu za pronájem zařízení. Počet měrných jednotek se určí jako součin počtu zařízení a počtu dní použití.</t>
  </si>
  <si>
    <t>916322</t>
  </si>
  <si>
    <t>DOPRAVNÍ ZÁBRANY Z2 S FÓLIÍ TŘ 2 - MONTÁŽ S PŘESUNEM</t>
  </si>
  <si>
    <t>"1. etapa:" 2   
"2. etapa:" 3   
"3. etapa:" 7   
"4. etapa:" 8   
"5. etapa:" 7   
"6. etapa:" 2</t>
  </si>
  <si>
    <t>položka zahrnuje:  
- přemístění zařízení z dočasné skládky a jeho osazení a montáž na místě určeném projektem  
- údržbu po celou dobu trvání funkce, náhradu zničených nebo ztracených kusů, nutnou opravu poškozených částí</t>
  </si>
  <si>
    <t>916329</t>
  </si>
  <si>
    <t>DOPRAVNÍ ZÁBRANY Z2 S FÓLIÍ TŘ 2 - NÁJEMNÉ</t>
  </si>
  <si>
    <t>"1. etapa:" 2 * 122 dní   
"2. etapa:" 3 * 62 dní   
"3. etapa:" 7 * 6 dní   
"4. etapa:" 8 * 60 dní   
"5. etapa:" 7 * 61 dní   
"6. etapa:" 2 * 123 dní   
+ 10 % rezerva</t>
  </si>
  <si>
    <t>916362</t>
  </si>
  <si>
    <t>SMĚROVACÍ DESKY Z4 OBOUSTR S FÓLIÍ TŘ 2 - MONTÁŽ S PŘESUNEM</t>
  </si>
  <si>
    <t>"1. etapa:" 64+30   
"2. etapa:" 66   
"3. etapa:" 25   
"4. etapa:" 20+25   
"5. etapa:" 18   
"6. etapa:" 3</t>
  </si>
  <si>
    <t>916369</t>
  </si>
  <si>
    <t>SMĚROVACÍ DESKY Z4 OBOUSTR S FÓLIÍ TŘ 2 - NÁJEMNÉ</t>
  </si>
  <si>
    <t>"1. etapa:" (64+30) * 122 dní   
"2. etapa:" 66 * 62 dní   
"3. etapa:" 25 * 6 dní   
"4. etapa:" (20+25) * 60 dní   
"5. etapa:" 18 * 61 dní   
"6. etapa:" 3 * 123 dní   
+ 10 % rezerva</t>
  </si>
  <si>
    <t>916512</t>
  </si>
  <si>
    <t>VODÍCÍ PRÁH PRŮBĚŽNÝ - MONTÁŽ S PŘESUNEM</t>
  </si>
  <si>
    <t>"4. etapa:" 78,0 m</t>
  </si>
  <si>
    <t>916519</t>
  </si>
  <si>
    <t>VODÍCÍ PRÁH PRŮBĚŽNÝ - NÁJEMNÉ</t>
  </si>
  <si>
    <t>"po dobu trvání 4. etapy:" 60 dní   
+ 10 % rezerva</t>
  </si>
  <si>
    <t>položka zahrnuje sazbu za pronájem zařízení. Počet měrných jednotek se určí jako součin délky zařízení a počtu dní použití.</t>
  </si>
  <si>
    <t>R913411111</t>
  </si>
  <si>
    <t>Montáž a demontáž mobilní semaforové soupravy se 2 semafory, včetně naprogramování</t>
  </si>
  <si>
    <t>"kyvadlové SSZ, osazení ve 4. etapě:" 1 souprava s 2 semafory</t>
  </si>
  <si>
    <t>Položka zahrnuje:   
- přemístění zařízení z dočasné skládky a jeho osazení a montáž na místě určeném projektem včetně naprogramování a zapojení   
- údržbu po celou dobu trvání funkce, náhradu zničených nebo ztracených kusů, nutnou opravu poškozených částí</t>
  </si>
  <si>
    <t>R913411211</t>
  </si>
  <si>
    <t>Příplatek za první a každý další den použití mobilní semaforové soupravy s 2 semafory</t>
  </si>
  <si>
    <t>"kyvadlové SSZ, délka trvání 4. etapy:" 60 dní</t>
  </si>
  <si>
    <t>Položka zahrnuje sazbu za pronájem zařízení. Počet měrných jednotek se určí jako součin počtu zařízení a počtu dní použití.</t>
  </si>
  <si>
    <t>R913911112</t>
  </si>
  <si>
    <t>Montáž a demontáž akumulátorů olověného a řídící jednotky dočasného dopravního značení</t>
  </si>
  <si>
    <t>"kyvadlové SSZ:" 1 ks k soupravě</t>
  </si>
  <si>
    <t>Položka zahrnuje:   
- přemístění zařízení z dočasné skládky a jeho osazení a montáž na místě určeném projektem   
- údržbu po celou dobu trvání funkce, náhradu zničených nebo ztracených kusů, nutnou opravu poškozených částí</t>
  </si>
  <si>
    <t>R913911122</t>
  </si>
  <si>
    <t>Montáž a demontáž ocelového zásobníku na akumulátor a řídící jednotku dočasného dopravního značení</t>
  </si>
  <si>
    <t>R913911212</t>
  </si>
  <si>
    <t>Příplatek za první a každý další den použití akumulátorů a řídící jednotky dočasného dopravního značení</t>
  </si>
  <si>
    <t>R913911222</t>
  </si>
  <si>
    <t>Příplatek za první a každý další den použití akumulátorů a zásobníků dočasného dopravního značení</t>
  </si>
  <si>
    <t>SO 195</t>
  </si>
  <si>
    <t>Náhradní oplocení</t>
  </si>
  <si>
    <t>kácení křovin z pozemku 2870/2</t>
  </si>
  <si>
    <t>Svislé a kompletní konstrukce</t>
  </si>
  <si>
    <t>33817C</t>
  </si>
  <si>
    <t>SLOUPKY PLOTOVÉ Z DÍLCŮ KOVOVÝCH DO BETONOVÝCH PATEK</t>
  </si>
  <si>
    <t>KS</t>
  </si>
  <si>
    <t>včetně patek a zemních prací</t>
  </si>
  <si>
    <t>10 ks</t>
  </si>
  <si>
    <t>- dodání a osazení předepsaného sloupku včetně PKO  
- případnou betonovou patku z předepsané třídy betonu  
- nutné zemní práce</t>
  </si>
  <si>
    <t>33817D</t>
  </si>
  <si>
    <t>VZPĚRY PLOTOVÉ Z DÍLCŮ KOVOVÝCH DO BETONOVÝCH PATEK</t>
  </si>
  <si>
    <t>9 ks</t>
  </si>
  <si>
    <t>- dodání a osazení předepsané vzpěry včetně PKO  
- případnou betonovou patku z předepsané třídy betonu  
- nutné zemní práce</t>
  </si>
  <si>
    <t>76792</t>
  </si>
  <si>
    <t>OPLOCENÍ Z DRÁTĚNÉHO PLETIVA POTAŽENÉHO PLASTEM</t>
  </si>
  <si>
    <t>2*25-2*3</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</si>
  <si>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</si>
  <si>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76796</t>
  </si>
  <si>
    <t>VRATA A VRÁTKA</t>
  </si>
  <si>
    <t>vjezdová vrata, včetně sloupků, patek a zemních prací</t>
  </si>
  <si>
    <t>vrata šířky 3 m, výšky 2 m</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</si>
  <si>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</si>
  <si>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Ostatní práce</t>
  </si>
  <si>
    <t>966841</t>
  </si>
  <si>
    <t>ODSTRANĚNÍ OPLOCENÍ DŘEVĚNÉHO</t>
  </si>
  <si>
    <t>vč. odvozu na skládku a poplatku za skládku</t>
  </si>
  <si>
    <t>34,5+19+47,5</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</si>
  <si>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</si>
  <si>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98116</t>
  </si>
  <si>
    <t>DEMOLICE BUDOV DŘEVĚNÝCH</t>
  </si>
  <si>
    <t>M3OP</t>
  </si>
  <si>
    <t>10*5*5</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</si>
  <si>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</si>
  <si>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"z výkopu pro patky:" * 2,0 t/m3: 0,115*0,115*3,14*0,8*19*2</t>
  </si>
  <si>
    <t>SO 211</t>
  </si>
  <si>
    <t>Most na silnici II/229A (B3) v km 1.575 přes silnici II/237 (Pražská)</t>
  </si>
  <si>
    <t>Všeobecné konstrukce a práce</t>
  </si>
  <si>
    <t>02861</t>
  </si>
  <si>
    <t>PRŮZKUMNÉ PRÁCE PROTIKOROZNÍ A BLUDNÝCH PROUDŮ NA POVRCHU</t>
  </si>
  <si>
    <t>KPL</t>
  </si>
  <si>
    <t>dle TZ (Technická zpráva), TKP (Technické kvalitativní podmínky), ZTKP (Zvláštní technické kvalitativní podmínky)</t>
  </si>
  <si>
    <t>zahrnuje veškeré náklady spojené s objednatelem požadovanými pracemi</t>
  </si>
  <si>
    <t>02910</t>
  </si>
  <si>
    <t>OSTATNÍ POŽADAVKY - ZEMĚMĚŘIČSKÁ MĚŘENÍ</t>
  </si>
  <si>
    <t>zaměření terénu a ověření výšek, body HVB (Hlavní výškové body) s nucenou centrací</t>
  </si>
  <si>
    <t>029113</t>
  </si>
  <si>
    <t>OSTATNÍ POŽADAVKY - GEODETICKÉ ZAMĚŘENÍ - CELKY</t>
  </si>
  <si>
    <t>dle TZ (Technická zpráva), TKP (Technické kvalitativní podmínky), ZTKP (Zvláštní technické kvalitativní podmínky), není-li obsaženo v jedn. cenách - položky za celý most(sledování mostu)</t>
  </si>
  <si>
    <t>029412</t>
  </si>
  <si>
    <t>OSTATNÍ POŽADAVKY - VYPRACOVÁNÍ MOSTNÍHO LISTU</t>
  </si>
  <si>
    <t>02953</t>
  </si>
  <si>
    <t>OSTATNÍ POŽADAVKY - HLAVNÍ MOSTNÍ PROHLÍDKA</t>
  </si>
  <si>
    <t>první hlavní prohlídka mostu</t>
  </si>
  <si>
    <t>položka zahrnuje :  
- úkony dle ČSN 73 6221  
- provedení hlavní mostní prohlídky oprávněnou fyzickou nebo právnickou osobou  
- vyhotovení záznamu (protokolu), který jednoznačně definuje stav mostu</t>
  </si>
  <si>
    <t>029711</t>
  </si>
  <si>
    <t>OSTAT POŽADAVKY - GEOT MONIT NA POVRCHU - MĚŘ (GEODET) BODY</t>
  </si>
  <si>
    <t>body HVB (Hlavní výškové body) s nucenou centrací</t>
  </si>
  <si>
    <t>okraje stávající silnice II/237: 15m2+23m2 tl. 200mm</t>
  </si>
  <si>
    <t>okraje stávající silnice II/237: 15m2+23m2 tl. 350mm</t>
  </si>
  <si>
    <t>dovoz zeminy z mezideponie pro zpětné zásypy</t>
  </si>
  <si>
    <t>"dle položky zpětných zásypů"</t>
  </si>
  <si>
    <t>zemina pro zpětný zásyp; včetně čerpání vody, vč. čerpacích jímek</t>
  </si>
  <si>
    <t>včetně čerpání vody, vč. čerpacích jímek</t>
  </si>
  <si>
    <t>"viz priloha 7 2035,29 - z toho 90% ve třídě těžitelnosti I"   
"hloubení v třídě I.:" 1831,761   
"odpočet zeminy pro zpětný zásyp:" 698,200   
"Celkem:" 1831,761-698,200 =</t>
  </si>
  <si>
    <t>13183</t>
  </si>
  <si>
    <t>HLOUBENÍ JAM ZAPAŽ I NEPAŽ TŘ II</t>
  </si>
  <si>
    <t>viz priloha 7 2035,29 - z toho 10% ve třídě těžitelnosti II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</si>
  <si>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</si>
  <si>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uložení zeminy na mezideponii pro zpětné použití</t>
  </si>
  <si>
    <t>17250</t>
  </si>
  <si>
    <t>ZŘÍZENÍ TĚSNĚNÍ ZE ZEMIN NEPROPUSTNÝCH</t>
  </si>
  <si>
    <t>zeminy vhodné dle ČSN 736244, ČL. 5.2, vč.natěžení a dovozu</t>
  </si>
  <si>
    <t>2ks*4m*23m*0,1m</t>
  </si>
  <si>
    <t>17411</t>
  </si>
  <si>
    <t>ZÁSYP JAM A RÝH ZEMINOU SE ZHUTNĚNÍM</t>
  </si>
  <si>
    <t>z probírky vytěžené zeminy</t>
  </si>
  <si>
    <t>ZÁSYP ZÁKLADŮ: OP:2ks*6m2*23m+2ks*3m2*18m+P:2ks*8,3m2*12m   
ZÁSYP OPĚRY: 5m2*23m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</si>
  <si>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</si>
  <si>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přechodový klín - zeminy vhodné dle ČSN 736244, ČL. 5.6, vč.natěžení,dovozu</t>
  </si>
  <si>
    <t>6m2*23</t>
  </si>
  <si>
    <t>Základy</t>
  </si>
  <si>
    <t>21264</t>
  </si>
  <si>
    <t>TRATIVODY KOMPLET Z TRUB Z PLAST HMOT DN DO 200MM</t>
  </si>
  <si>
    <t>vč.podkl.betonu,obetonování drenáž.betonem,vyústění</t>
  </si>
  <si>
    <t>2*15,5m+4*0,7M</t>
  </si>
  <si>
    <t>21341</t>
  </si>
  <si>
    <t>DRENÁŽNÍ VRSTVY Z PLASTBETONU (PLASTMALTY)</t>
  </si>
  <si>
    <t>drenážní beton MCB 12,5</t>
  </si>
  <si>
    <t>(43,8+2*14)m*0,005m2+0,03m2*4ks*0,6m</t>
  </si>
  <si>
    <t>Položka zahrnuje:  
- dodávku předepsaného materiálu pro drenážní vrstvu, včetně mimostaveništní a vnitrostaveništní dopravy  
- provedení drenážní vrstvy předepsaných rozměrů a předepsaného tvaru</t>
  </si>
  <si>
    <t>22694</t>
  </si>
  <si>
    <t>ZÁPOROVÉ PAŽENÍ Z KOVU DOČASNÉ</t>
  </si>
  <si>
    <t>I200 (S235), zalití paty betonem c12/15</t>
  </si>
  <si>
    <t>viz priloha 7, 160 m *26,2/1000</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</si>
  <si>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</si>
  <si>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</si>
  <si>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</si>
  <si>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vč. osazení a demontáže</t>
  </si>
  <si>
    <t>viz priloha 7</t>
  </si>
  <si>
    <t>položka zahrnuje osazení pažin bez ohledu na druh, jejich opotřebení a jejich odstranění</t>
  </si>
  <si>
    <t>228171</t>
  </si>
  <si>
    <t>VYTAHOVÁNÍ PILOT Z KOVOVÝCH DÍLCŮ</t>
  </si>
  <si>
    <t>demontáž zápor</t>
  </si>
  <si>
    <t>zahrnuje i vodorovnou dopravu a uložení na skládku (bez poplatku)</t>
  </si>
  <si>
    <t>264514</t>
  </si>
  <si>
    <t>VRTY PRO PILOTY TŘ V D DO 200MM</t>
  </si>
  <si>
    <t>pro zápory</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</si>
  <si>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</si>
  <si>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vč.nátěru proti zemní vlhkosti,bednění</t>
  </si>
  <si>
    <t>2ks*(OP:*2,4m2*15,2m+P:2,73m*10,12m*1m)</t>
  </si>
  <si>
    <t>272365</t>
  </si>
  <si>
    <t>VÝZTUŽ ZÁKLADŮ Z OCELI 10505, B500B</t>
  </si>
  <si>
    <t>včetně PKO</t>
  </si>
  <si>
    <t>120 kg/m3</t>
  </si>
  <si>
    <t>geokompozitní drenážní materiál nebo geosyntetická folie s prolisy o tloušťce nejméně 6 mm (po stlačení</t>
  </si>
  <si>
    <t>2ks*1,2m*15,2m</t>
  </si>
  <si>
    <t>Svislé konstrukce (a kompletní)</t>
  </si>
  <si>
    <t>31717</t>
  </si>
  <si>
    <t>KOVOVÉ KONSTRUKCE PRO KOTVENÍ ŘÍMSY</t>
  </si>
  <si>
    <t>KG</t>
  </si>
  <si>
    <t>viz VL4: 2 ks * 53 kusů * 6 kg/kus</t>
  </si>
  <si>
    <t>Položka zahrnuje dodávku (výrobu) kotevního prvku předepsaného tvaru a jeho osazení do předepsané polohy včetně nezbytných prací (vrty, zálivky apod.)</t>
  </si>
  <si>
    <t>317325</t>
  </si>
  <si>
    <t>ŘÍMSY ZE ŽELEZOBETONU DO C30/37</t>
  </si>
  <si>
    <t>vč.úpravy dilat.spár,zámečnických výrobků osazených do betonu, nátěrů dle TS</t>
  </si>
  <si>
    <t>2ks*0,31m2*54,1m</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</si>
  <si>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</si>
  <si>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</si>
  <si>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</si>
  <si>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včetně kotevení do NK, vč. PKO</t>
  </si>
  <si>
    <t>120kg/m3</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</si>
  <si>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</si>
  <si>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</si>
  <si>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</si>
  <si>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včetně nátěru proti zemní vlhkosti, bednění,úpravy prac. a dilat.spár, prostupů pro inž. sítě, nátěrů dle TS, opatření horního povrchu říms striáží</t>
  </si>
  <si>
    <t>OP:2ks*6,1m2*15,2m+KŘ:4ks*10,3*0,5</t>
  </si>
  <si>
    <t>333365</t>
  </si>
  <si>
    <t>VÝZTUŽ MOSTNÍCH OPĚR A KŘÍDEL Z OCELI 10505, B500B</t>
  </si>
  <si>
    <t>334325</t>
  </si>
  <si>
    <t>MOSTNÍ PILÍŘE A STATIVA ZE ŽELEZOVÉHO BETONU DO C30/37</t>
  </si>
  <si>
    <t>vč.bednění,úpravy prac. a dilat.spár,úpravy povrchu, nátěrů dle TS</t>
  </si>
  <si>
    <t>P1:3ks*6,9m*1,2m2+P2:3ks*6,8m*1,2m2</t>
  </si>
  <si>
    <t>334365</t>
  </si>
  <si>
    <t>VÝZTUŽ MOSTNÍCH PILÍŘŮ A STATIV Z OCELI 10505, B500B</t>
  </si>
  <si>
    <t>140kg/m3</t>
  </si>
  <si>
    <t>420324</t>
  </si>
  <si>
    <t>PŘECHODOVÉ DESKY MOSTNÍCH OPĚR ZE ŽELEZOBETONU C25/30</t>
  </si>
  <si>
    <t>vč.podklad. betonu,bednění,nátěru proti zemní vlhkosti, výplně spár polystyrenem nebo heraklitem, zálivek a těsnění</t>
  </si>
  <si>
    <t>2ks*3,4m*14m*0,25m</t>
  </si>
  <si>
    <t>420365</t>
  </si>
  <si>
    <t>VÝZTUŽ PŘECHODOVÝCH DESEK MOSTNÍCH OPĚR Z OCELI 10505, B500B</t>
  </si>
  <si>
    <t>421335</t>
  </si>
  <si>
    <t>MOSTNÍ NOSNÉ DESKOVÉ KONSTRUKCE Z PŘEDPJATÉHO BETONU C30/37</t>
  </si>
  <si>
    <t>vč.zámečnických výrobků,úpravy spár,podskružení,nátěrů dle TS</t>
  </si>
  <si>
    <t>10,4m2*43,8m+4ks*1m2*1,45m</t>
  </si>
  <si>
    <t>421365</t>
  </si>
  <si>
    <t>VÝZTUŽ MOSTNÍ DESKOVÉ KONSTRUKCE Z OCELI 10505, B500B</t>
  </si>
  <si>
    <t>vč.PKO</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</si>
  <si>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</si>
  <si>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421373</t>
  </si>
  <si>
    <t>VÝZTUŽ MOST NOSNÉ DESK KONSTR PŘEDP Z LAN PRO VNITŘ PŘEDPJ</t>
  </si>
  <si>
    <t>vč.veškerého ochr.obalu a výplně,vč.nákladů na ověření funkčnosti kotevního systému</t>
  </si>
  <si>
    <t>viz příloha 16</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</si>
  <si>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</si>
  <si>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42853</t>
  </si>
  <si>
    <t>MOSTNÍ LOŽISKA HRNCOVÁ PRO ZATÍŽ DO 5,0MN</t>
  </si>
  <si>
    <t>vč.bloku z plastmalty,variabilní přednastavení,výšková rektifikace</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</si>
  <si>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</si>
  <si>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43112</t>
  </si>
  <si>
    <t>SCHODIŠŤ KONSTR Z DÍLCŮ ŽELEZOBETON</t>
  </si>
  <si>
    <t>včetně podkladu z betonu 200mm,obrub,prahů,konstr.výztuže</t>
  </si>
  <si>
    <t>38ks*0,2m*0,4m*0,75m</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</si>
  <si>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</si>
  <si>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C12/15-X0</t>
  </si>
  <si>
    <t>odláždění svahu a příkopů pod mostem, vč.podklad. vrstev a spádování, obrubníků kolem dlažeb a patek, vč. příp. spárování proti CHRL</t>
  </si>
  <si>
    <t>(pod mostem:2*152+okolo:55)m2*1,2sklon * tl. vč. podkladu 350 mm</t>
  </si>
  <si>
    <t>56143</t>
  </si>
  <si>
    <t>KAMENIVO ZPEVNĚNÉ CEMENTEM TL. DO 150MM</t>
  </si>
  <si>
    <t>okraje stávající silnice II/237 15m2+23m2</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</si>
  <si>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</si>
  <si>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tl. 220 mm</t>
  </si>
  <si>
    <t>572224</t>
  </si>
  <si>
    <t>SPOJOVACÍ POSTŘIK Z MODIFIK EMULZE DO 1,0KG/M2</t>
  </si>
  <si>
    <t>558,888 + 2*(15m2+23m2)</t>
  </si>
  <si>
    <t>574B34</t>
  </si>
  <si>
    <t>ASFALTOVÝ BETON PRO OBRUSNÉ VRSTVY MODIFIK ACO 11+, 11S TL. 40MM</t>
  </si>
  <si>
    <t>574B43</t>
  </si>
  <si>
    <t>ASFALTOVÝ BETON PRO OBRUSNÉ VRSTVY MODIFIK ACO 11 TL. 50MM</t>
  </si>
  <si>
    <t>AB modifikovaný,vč. zatěsnění spár a jejich řezání,zálivek předtěsněníspár dle VL a ZTKP</t>
  </si>
  <si>
    <t>12,26 m * 43,8 m</t>
  </si>
  <si>
    <t>574D56</t>
  </si>
  <si>
    <t>ASFALTOVÝ BETON PRO LOŽNÍ VRSTVY MODIFIK ACL 16+, 16S TL. 60MM</t>
  </si>
  <si>
    <t>574F46</t>
  </si>
  <si>
    <t>ASFALTOVÝ BETON PRO PODKLADNÍ VRSTVY MODIFIK ACP 16+, 16S TL. 50MM</t>
  </si>
  <si>
    <t>575C53</t>
  </si>
  <si>
    <t>LITÝ ASFALT MA IV (OCHRANA MOSTNÍ IZOLACE) 11 TL. 40MM</t>
  </si>
  <si>
    <t>vč. zatěsnění spár a jejich řezání,zálivek předtěsněníspár dle VL a ZTKP</t>
  </si>
  <si>
    <t>13,26 m * 43,8 m</t>
  </si>
  <si>
    <t>58920</t>
  </si>
  <si>
    <t>VÝPLŇ SPAR MODIFIKOVANÝM ASFALTEM</t>
  </si>
  <si>
    <t>(2+2) ks * 54,1 m</t>
  </si>
  <si>
    <t>položka zahrnuje:  
- dodávku předepsaného materiálu  
- vyčištění a výplň spar tímto materiálem</t>
  </si>
  <si>
    <t>58950</t>
  </si>
  <si>
    <t>VÝPLŇ SPAR PRYŽOVOU VLOŽKOU</t>
  </si>
  <si>
    <t>2 ks * 54,1 m</t>
  </si>
  <si>
    <t>62592</t>
  </si>
  <si>
    <t>ÚPRAVA POVRCHU BETONOVÝCH PLOCH A KONSTRUKCÍ - STRIÁŽ</t>
  </si>
  <si>
    <t>2 * 54,1 m * 0,5 m</t>
  </si>
  <si>
    <t>položka zahrnuje:  
- provedení předepsané úpravy</t>
  </si>
  <si>
    <t>711432</t>
  </si>
  <si>
    <t>IZOLACE MOSTOVEK POD ŘÍMSOU ASFALTOVÝMI PÁSY</t>
  </si>
  <si>
    <t>ochrana izolace s hliníkovou vložkou</t>
  </si>
  <si>
    <t>2ks*0,75m*43,8m</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</si>
  <si>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</si>
  <si>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711452</t>
  </si>
  <si>
    <t>IZOLACE MOSTOVEK POD VOZOVKOU ASFALTOVÝMI PÁSY S PEČETÍCÍ VRSTVOU</t>
  </si>
  <si>
    <t>NAIP, + 1,5m na přechodovou desku</t>
  </si>
  <si>
    <t>13,8m*(43,8+1,5+1,5)</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</si>
  <si>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</si>
  <si>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78382</t>
  </si>
  <si>
    <t>NÁTĚRY BETON KONSTR TYP S2 (OS-B)</t>
  </si>
  <si>
    <t>2ks * 0,55m * 54,1m</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</si>
  <si>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</si>
  <si>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</si>
  <si>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</si>
  <si>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2ks * 0,35m * 54,1m</t>
  </si>
  <si>
    <t>Potrubí</t>
  </si>
  <si>
    <t>84434</t>
  </si>
  <si>
    <t>POTRUBÍ ODPADNÍ Z TRUB SKLOLAMINÁTOVÝCH DN DO 200MM</t>
  </si>
  <si>
    <t>odvodnění mostu vč.uchycení</t>
  </si>
  <si>
    <t>pudorys:25+4+řez:6+3</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</si>
  <si>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</si>
  <si>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87633</t>
  </si>
  <si>
    <t>CHRÁNIČKY Z TRUB PLASTOVÝCH DN DO 150MM</t>
  </si>
  <si>
    <t>flexibilní korugované HDPE TR pr.110/94</t>
  </si>
  <si>
    <t>4*59m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</si>
  <si>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</si>
  <si>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60</t>
  </si>
  <si>
    <t>R8910001</t>
  </si>
  <si>
    <t>NAPOJENÍ POTRUBÍ DN 50/200</t>
  </si>
  <si>
    <t>Položka obsahuje:   
-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</si>
  <si>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61</t>
  </si>
  <si>
    <t>R8910002</t>
  </si>
  <si>
    <t>NAPOJENÍ POTRUBÍ DN 150/200</t>
  </si>
  <si>
    <t>62</t>
  </si>
  <si>
    <t>R8910003</t>
  </si>
  <si>
    <t>KOMPENZÁTOR PRYŽOVÝ POSUN DO 200MM</t>
  </si>
  <si>
    <t>63</t>
  </si>
  <si>
    <t>9117C1</t>
  </si>
  <si>
    <t>SVOD OCEL ZÁBRADEL ÚROVEŇ ZADRŽ H2 - DODÁVKA A MONTÁŽ</t>
  </si>
  <si>
    <t>vč.kotvení, spojovacích součástí, ukončujících a dilatačních přechodů elektroizolačních s povrch.úpravou dle TZ,TKP,ZTKP, vč. nástavců směr sloupků</t>
  </si>
  <si>
    <t>2*59m</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</si>
  <si>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</si>
  <si>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64</t>
  </si>
  <si>
    <t>911EC1</t>
  </si>
  <si>
    <t>SVODIDLO BETON, ÚROVEŇ ZADRŽ H2 VÝŠ 1,1M - DODÁVKA A MONTÁŽ</t>
  </si>
  <si>
    <t>bude použito jako provizorní po dobu stavby a poté přesunuto do definitvní polohy, včetně podkladních vrstev</t>
  </si>
  <si>
    <t>54m+76m</t>
  </si>
  <si>
    <t>položka zahrnuje:  
- kompletní dodávku všech dílů betonového svodidla včetně spojovacích prvků  
- osazení svodidla  
- přechod na jiný typ svodidla nebo přes mostní závěr  
nezahrnuje odrazky nebo retroreflexní fólie  
nezahrnuje podkladní vrstvu</t>
  </si>
  <si>
    <t>65</t>
  </si>
  <si>
    <t>911EC2</t>
  </si>
  <si>
    <t>SVODIDLO BETON, ÚROVEŇ ZADRŽ H2 VÝŠ 1,1M - MONTÁŽ S PŘESUNEM (BEZ DODÁVKY)</t>
  </si>
  <si>
    <t>přesun a montáž z provizorní pozice do pozice definitivní</t>
  </si>
  <si>
    <t>66</t>
  </si>
  <si>
    <t>911EC3</t>
  </si>
  <si>
    <t>SVODIDLO BETON, ÚROVEŇ ZADRŽ H2 VÝŠ 1,1M - DEMONTÁŽ S PŘESUNEM</t>
  </si>
  <si>
    <t>demontáž a přesun z provizorní pozice do pozice definitivní</t>
  </si>
  <si>
    <t>67</t>
  </si>
  <si>
    <t>91345</t>
  </si>
  <si>
    <t>NIVELAČNÍ ZNAČKY KOVOVÉ</t>
  </si>
  <si>
    <t>na mostě-nerez,vč.dodávky a osazení</t>
  </si>
  <si>
    <t>2+2+4+14</t>
  </si>
  <si>
    <t>položka zahrnuje:  
- dodání a osazení nivelační značky včetně nutných zemních prací  
- vnitrostaveništní a mimostaveništní dopravu</t>
  </si>
  <si>
    <t>68</t>
  </si>
  <si>
    <t>ŘEZÁNÍ ASFALTOVÉHO KR. VOZOVEK DO 100 MM</t>
  </si>
  <si>
    <t>2 * 54,1 m</t>
  </si>
  <si>
    <t>69</t>
  </si>
  <si>
    <t>93151</t>
  </si>
  <si>
    <t>MOSTNÍ ZÁVĚRY POVRCHOVÉ POSUN DO 60MM</t>
  </si>
  <si>
    <t>vč.požadavku na ochranu proti bludným proudům a podélné a příčné posuny dle TZ, ošetření spar, zálivky, dobetonávka</t>
  </si>
  <si>
    <t>2*15,2m</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</si>
  <si>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</si>
  <si>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70</t>
  </si>
  <si>
    <t>93311</t>
  </si>
  <si>
    <t>ZATĚŽOVACÍ ZKOUŠKA MOSTU STATICKÁ 1. POLE DO 300M2</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</si>
  <si>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</si>
  <si>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71</t>
  </si>
  <si>
    <t>93315</t>
  </si>
  <si>
    <t>ZATĚŽOVACÍ ZKOUŠKA MOSTU STATICKÁ 2. A DALŠÍ POLE DO 300M2</t>
  </si>
  <si>
    <t>72</t>
  </si>
  <si>
    <t>93555</t>
  </si>
  <si>
    <t>ŽLABY Z DÍLCŮ Z BETONU SVĚTLÉ ŠÍŘKY DO 300MM VČET MŘÍŽÍ</t>
  </si>
  <si>
    <t>min. kapacita 5 l/s; vč. osazení a podkladních vrstev, zakrytí žlabů pozinkovanou mříží se zajištěním proti odcizení</t>
  </si>
  <si>
    <t>4*2,3m</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</si>
  <si>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</si>
  <si>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73</t>
  </si>
  <si>
    <t>93639</t>
  </si>
  <si>
    <t>ZAÚSTĚNÍ SKLUZŮ (VČET DLAŽBY Z LOM KAMENE)</t>
  </si>
  <si>
    <t>zaústění skluzů podél mostu a z odvodňovačů do příkopů pod mostem</t>
  </si>
  <si>
    <t>Položka zahrnuje veškerý materiál, výrobky a polotovary, včetně mimostaveništní a vnitrostaveništní dopravy (rovněž přesuny), včetně naložení a složení,případně s uložením.</t>
  </si>
  <si>
    <t>74</t>
  </si>
  <si>
    <t>936502</t>
  </si>
  <si>
    <t>DROBNÉ DOPLŇK KONSTR KOVOVÉ POZINK</t>
  </si>
  <si>
    <t>KOTEVNÍ A SPOJOVACÍ MATERIÁL PRO PŘEDP LANA</t>
  </si>
  <si>
    <t>viz příloha 15</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</si>
  <si>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</si>
  <si>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75</t>
  </si>
  <si>
    <t>93653</t>
  </si>
  <si>
    <t>MOSTNÍ ODVODŇOVACÍ SOUPRAVA</t>
  </si>
  <si>
    <t>odvodňovače s kolmým odpadem vč. instalace montáže</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</si>
  <si>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</si>
  <si>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76</t>
  </si>
  <si>
    <t>936541</t>
  </si>
  <si>
    <t>MOSTNÍ ODVODŇOVACÍ TRUBKA (POVRCHŮ IZOLACE) Z NEREZ OCELI</t>
  </si>
  <si>
    <t>vč. instalace montáže</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</si>
  <si>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</si>
  <si>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77</t>
  </si>
  <si>
    <t>93640</t>
  </si>
  <si>
    <t>DROBNÉ DOPLŇK KONSTR KAMENNÉ</t>
  </si>
  <si>
    <t>čedičová žlabovka na krajích úložného prahu opěr délky 250 mm DN min. 90mm</t>
  </si>
  <si>
    <t>78</t>
  </si>
  <si>
    <t>R9364031</t>
  </si>
  <si>
    <t>DROBNÉ DOPLŇK KONSTR KOVOVÉ HLINÍKOVÉ</t>
  </si>
  <si>
    <t>DRENÁŽNÍ PROFIL HLINÍKOVÝ JEKL 30x20/2mm</t>
  </si>
  <si>
    <t>příčné drenáže ve vozovce před závěry na obou stranách mostu 2ks*14m *0,65 KG/M</t>
  </si>
  <si>
    <t>79</t>
  </si>
  <si>
    <t>"zemina třídy I.:" 1133,561 * 2,0 t/m3   
"nestmelené vrstvy komunikace" 13,3*2,0 t/m3   
"zemina třídy II.:" 203,529 * 2,4 t/m3</t>
  </si>
  <si>
    <t>SO 251</t>
  </si>
  <si>
    <t>Zárubní zdi podél chodníku (Lišanská)</t>
  </si>
  <si>
    <t>zemina pro zpětný zásyp</t>
  </si>
  <si>
    <t>přebytečná zemina na skládku</t>
  </si>
  <si>
    <t>"hloubení jam (celkový objem):" 3,41*(12,12+17,55)+5,35*6,08+5,7*28,25   
"odpočet zeminy pro zpětné zásypy:" -200,203   
"Celkem:" 294,728-200,203 = 94,525 m3</t>
  </si>
  <si>
    <t>za rubem zdi 1,58*29,67+2,7*6,08+2,6*28,28+4,5   
před zdí pod kcí chodníku 0,46*2*64</t>
  </si>
  <si>
    <t>filtrační geotextilie</t>
  </si>
  <si>
    <t>100,29+(0,9+0,43)*64+6,3</t>
  </si>
  <si>
    <t>32811</t>
  </si>
  <si>
    <t>OPĚRNÝ SYSTÉM S LÍCEM Z BETON TVAROVEK VÝŠ DO 2M</t>
  </si>
  <si>
    <t>odměřeno z přílohy 002.1</t>
  </si>
  <si>
    <t>Položka se vykazuje v m2 svislé lícní pohledové plochy   
Pod pojmem „výška“ na 5. pozici číselného znaku se rozumí svislá vzdálenost horní hrany opěrného systému od rostlého terénu. Položka zahrnuje ucelený certifikovaný systém (tuhé monolitické geomříže, betonové tvarovky, systémový plastový liniový konektor  
Položka nezahrnuje dodávku a dopravu zásypového materiálu vyztuženého bloku. Pro výpočet kubatury tohoto materiálu se uvažuje s hloubkou vyztuženého bloku jako jednonásobkem výšky konstrukce, u výšky do 2m pak jeden a půl násobkem výšky.</t>
  </si>
  <si>
    <t>451314</t>
  </si>
  <si>
    <t>PODKLADNÍ A VÝPLŇOVÉ VRSTVY Z PROSTÉHO BETONU C25/30</t>
  </si>
  <si>
    <t>pod dlažbu 0,5*64*0,1</t>
  </si>
  <si>
    <t>základový poštář ze ŠD</t>
  </si>
  <si>
    <t>0,4*64</t>
  </si>
  <si>
    <t>výplň štěrkodrtí</t>
  </si>
  <si>
    <t>0,4*64+0,19*0,67*64+59,4*0,42</t>
  </si>
  <si>
    <t>0,5*64*0,1</t>
  </si>
  <si>
    <t>875272</t>
  </si>
  <si>
    <t>POTRUBÍ DREN Z TRUB PLAST (I FLEXIBIL) DN DO 100MM DĚROVANÝCH</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</si>
  <si>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</si>
  <si>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přebytečná zemina na skládku: (294,728-200,203) * 2,0 t/m3</t>
  </si>
  <si>
    <t>SO 315</t>
  </si>
  <si>
    <t>Dešťová kanalizace Lišanská</t>
  </si>
  <si>
    <t>výkop pro šachty: 45 m3</t>
  </si>
  <si>
    <t>dle zásypu</t>
  </si>
  <si>
    <t>výkop 987 m3 - zemina pro zpětný zásyp</t>
  </si>
  <si>
    <t>zásyp zeminou: 355,14</t>
  </si>
  <si>
    <t>podsyp a obsyp potrubí štěrkopískem fr. 0/8 mm</t>
  </si>
  <si>
    <t>podsyp: 39,0 + obsyp: 237,0</t>
  </si>
  <si>
    <t>podsyp podélné drenáže štěrkem fr. 4/8 mm, tl. 50 mm</t>
  </si>
  <si>
    <t>394,6*0,5*0,05</t>
  </si>
  <si>
    <t>opevnění výústních objektů kamennou dlažbou</t>
  </si>
  <si>
    <t>5,0 m2, tl. 30 cm</t>
  </si>
  <si>
    <t>87444</t>
  </si>
  <si>
    <t>POTRUBÍ Z TRUB PLASTOVÝCH ODPADNÍCH DN DO 250MM</t>
  </si>
  <si>
    <t>potrubí PP DN 250 mm tř. SN 10</t>
  </si>
  <si>
    <t>odměřeno z podélného profilu</t>
  </si>
  <si>
    <t>87445</t>
  </si>
  <si>
    <t>POTRUBÍ Z TRUB PLASTOVÝCH ODPADNÍCH DN DO 300MM</t>
  </si>
  <si>
    <t>potrubí PP DN 300 mm tř. SN 10</t>
  </si>
  <si>
    <t>podélná drenáž</t>
  </si>
  <si>
    <t>dle pol. 87444 + 87445</t>
  </si>
  <si>
    <t>894145</t>
  </si>
  <si>
    <t>ŠACHTY KANALIZAČNÍ Z BETON DÍLCŮ NA POTRUBÍ DN DO 300MM</t>
  </si>
  <si>
    <t>revizní šachta s kombinovanou vpustí</t>
  </si>
  <si>
    <t>odečteno ze situace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</si>
  <si>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</si>
  <si>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894846</t>
  </si>
  <si>
    <t>ŠACHTY KANALIZAČNÍ PLASTOVÉ D 400MM</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</si>
  <si>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</si>
  <si>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899309</t>
  </si>
  <si>
    <t>DOPLŇKY NA POTRUBÍ - VÝSTRAŽNÁ FÓLIE</t>
  </si>
  <si>
    <t>- Položka zahrnuje veškerý materiál, výrobky a polotovary, včetně mimostaveništní a vnitrostaveništní dopravy (rovněž přesuny), včetně naložení a složení,případně s uložením.</t>
  </si>
  <si>
    <t>899651</t>
  </si>
  <si>
    <t>TLAKOVÉ ZKOUŠKY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</si>
  <si>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</si>
  <si>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(45,0+631,86) * 2,0 t/m3</t>
  </si>
  <si>
    <t>SO 316</t>
  </si>
  <si>
    <t>Dešťová kanalizace Kollárova</t>
  </si>
  <si>
    <t>výkop pro šachty: 20 m3</t>
  </si>
  <si>
    <t>výkop řad + přípojky (230,0+38,0) m3 - zemina pro zpětný zásyp</t>
  </si>
  <si>
    <t>zásyp: 99,63</t>
  </si>
  <si>
    <t>podsyp: 11,0 + obsyp: 66,0</t>
  </si>
  <si>
    <t>92,0*0,5*0,05</t>
  </si>
  <si>
    <t>20,0 m2, tl. 30 cm</t>
  </si>
  <si>
    <t>revizní šachta DN 1000 mm</t>
  </si>
  <si>
    <t>dle pol. 87444</t>
  </si>
  <si>
    <t>(20,0+168,37) * 2,0 t/m3</t>
  </si>
  <si>
    <t>SO 317</t>
  </si>
  <si>
    <t>Dešťová kanalizace Luženská</t>
  </si>
  <si>
    <t>výkop pro šachty: 40 m3</t>
  </si>
  <si>
    <t>výkop 354,0 m3 - zemina pro zpětný zásyp</t>
  </si>
  <si>
    <t>zásyp: 127,35</t>
  </si>
  <si>
    <t>podsyp: 14,0 + obsyp: 85,0</t>
  </si>
  <si>
    <t>141,5*0,5*0,05</t>
  </si>
  <si>
    <t>(40,0+226,65) * 2,0 t/m3</t>
  </si>
  <si>
    <t>SO 318</t>
  </si>
  <si>
    <t>Dešťová kanalizace km 1,6</t>
  </si>
  <si>
    <t>86,25 m2 * 0,2 m</t>
  </si>
  <si>
    <t>výkop pro šachty a vpusti: 34 m3</t>
  </si>
  <si>
    <t>výkop 386,0 m3 - zemina pro zpětný zásyp</t>
  </si>
  <si>
    <t>329,16+17</t>
  </si>
  <si>
    <t>podsyp: 11,0 + obsyp: 44,0</t>
  </si>
  <si>
    <t>73,5*0,5*0,05</t>
  </si>
  <si>
    <t>18233</t>
  </si>
  <si>
    <t>ROZPROSTŘENÍ ORNICE V ROVINĚ V TL DO 0,20M</t>
  </si>
  <si>
    <t>odměřeno ze situace</t>
  </si>
  <si>
    <t>položka zahrnuje:  
nutné přemístění ornice z dočasných skládek vzdálených do 50m  
rozprostření ornice v předepsané tloušťce v rovině a ve svahu do 1:5</t>
  </si>
  <si>
    <t>dle pol. 18233</t>
  </si>
  <si>
    <t>10,0 m2, tl. 30 cm</t>
  </si>
  <si>
    <t>896145</t>
  </si>
  <si>
    <t>SPADIŠTĚ KANALIZAČ Z BETON DÍLCŮ NA POTRUBÍ DN DO 300MM</t>
  </si>
  <si>
    <t>čedičová vložka</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</si>
  <si>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</si>
  <si>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89722</t>
  </si>
  <si>
    <t>VPUSŤ KANALIZAČNÍ HORSKÁ KOMPLETNÍ Z BETON DÍLCŮ</t>
  </si>
  <si>
    <t>mříž tř. zat. B125</t>
  </si>
  <si>
    <t>(34,0+39,84) * 2,0 t/m3</t>
  </si>
  <si>
    <t>SO 325</t>
  </si>
  <si>
    <t>Přeložka vodovodu km 1,039 - Euromont</t>
  </si>
  <si>
    <t>40 m2 * 0,2 m</t>
  </si>
  <si>
    <t>výkop 112,0 m3 - obsypy</t>
  </si>
  <si>
    <t>výkop 112,0 m3 - zemina pro zpětný zásyp</t>
  </si>
  <si>
    <t>zásyp: 70,6 m3</t>
  </si>
  <si>
    <t>podsyp: 6,0 + obsyp: 34,0</t>
  </si>
  <si>
    <t>56,0*0,5*0,05</t>
  </si>
  <si>
    <t>86644</t>
  </si>
  <si>
    <t>CHRÁNIČKY Z TRUB OCELOVÝCH DN DO 250MM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</si>
  <si>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</si>
  <si>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87333</t>
  </si>
  <si>
    <t>POTRUBÍ Z TRUB PLASTOVÝCH TLAKOVÝCH SVAŘOVANÝCH DN DO 150MM</t>
  </si>
  <si>
    <t>potrubí PE DN 110 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</si>
  <si>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</si>
  <si>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dle pol. 87333</t>
  </si>
  <si>
    <t>87833</t>
  </si>
  <si>
    <t>NASUNUTÍ PLAST TRUB DN DO 150MM DO CHRÁNIČKY</t>
  </si>
  <si>
    <t>položka zahrnuje:  
pojízdná sedla (objímky)  
případně předepsané utěsnění konců chráničky  
nezahrnuje dodávku potrubí</t>
  </si>
  <si>
    <t>899308</t>
  </si>
  <si>
    <t>DOPLŇKY NA POTRUBÍ - SIGNALIZAČ VODIČ</t>
  </si>
  <si>
    <t>- Položka zahrnuje veškerý materiál, výrobky a polotovary, včetně mimostaveništní a vnitrostaveništní dopravy (rovněž přesuny), včetně naložení a složení,případně s uložením.   
- položka signalizační vodič zahrnuje i kontrolní vývody.</t>
  </si>
  <si>
    <t>dle pol. 87333, - trasa v chráničce</t>
  </si>
  <si>
    <t>899631</t>
  </si>
  <si>
    <t>TLAKOVÉ ZKOUŠKY POTRUBÍ DN DO 150MM</t>
  </si>
  <si>
    <t>89973</t>
  </si>
  <si>
    <t>PROPLACH A DEZINFEKCE VODOVODNÍHO POTRUBÍ DN DO 150MM</t>
  </si>
  <si>
    <t>- napuštění a vypuštění vody, dodání vody a dezinfekčního prostředku, bakteriologický rozbor vody.</t>
  </si>
  <si>
    <t>969133</t>
  </si>
  <si>
    <t>VYBOURÁNÍ POTRUBÍ DN DO 150MM VODOVODNÍCH</t>
  </si>
  <si>
    <t>vodovodní potrubí PVC DN 110; vč. odvozu na skládku a poplatku za skládku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</si>
  <si>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</si>
  <si>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41,4 * 2,0 t/m3</t>
  </si>
  <si>
    <t>SO 326</t>
  </si>
  <si>
    <t>Přeložka vodovodu km 0,876 - Ravos</t>
  </si>
  <si>
    <t>výkop 109,0 m3 - obsypy - betonový blok</t>
  </si>
  <si>
    <t>výkop 109,0 m3 - zemina pro zpětný zásyp</t>
  </si>
  <si>
    <t>zásyp: 68,64 m3</t>
  </si>
  <si>
    <t>podsyp: 5,0 + obsyp: 33,0</t>
  </si>
  <si>
    <t>78,5*0,5*0,05</t>
  </si>
  <si>
    <t>85233</t>
  </si>
  <si>
    <t>POTRUBÍ Z TRUB LITINOVÝCH TLAKOVÝCH PŘÍRUBOVÝCH DN DO 150MM</t>
  </si>
  <si>
    <t>litina DN 150 s protikorozní ochranou C50 Zinek plus</t>
  </si>
  <si>
    <t>85833</t>
  </si>
  <si>
    <t>NASUNUTÍ LITIN TRUB DN DO 150MM DO CHRÁNIČKY</t>
  </si>
  <si>
    <t>dle pol. 85233</t>
  </si>
  <si>
    <t>dle pol. 85233, - trasa v chráničce</t>
  </si>
  <si>
    <t>899523</t>
  </si>
  <si>
    <t>OBETONOVÁNÍ POTRUBÍ Z PROSTÉHO BETONU DO C16/20</t>
  </si>
  <si>
    <t>betonový blok</t>
  </si>
  <si>
    <t>1 ks * 1,0 m3</t>
  </si>
  <si>
    <t>40,36 * 2,0 t/m3</t>
  </si>
  <si>
    <t>SO 327</t>
  </si>
  <si>
    <t>Přeložka vodovodu km 1,500 - Ravos</t>
  </si>
  <si>
    <t>100 m2 * 0,2 m</t>
  </si>
  <si>
    <t>výkop 296,4 m3 - obsypy</t>
  </si>
  <si>
    <t>výkop 296,4 m3 - zemina pro zpětný zásyp</t>
  </si>
  <si>
    <t>zásyp: 188,7 m3</t>
  </si>
  <si>
    <t>podsyp: 15,0 + obsyp: 89,0</t>
  </si>
  <si>
    <t>148,0*0,5*0,05</t>
  </si>
  <si>
    <t>85244</t>
  </si>
  <si>
    <t>POTRUBÍ Z TRUB LITINOVÝCH TLAKOVÝCH PŘÍRUBOVÝCH DN DO 250MM</t>
  </si>
  <si>
    <t>litina DN 250 s protikorozní ochranou C50 Zinek plus</t>
  </si>
  <si>
    <t>dle pol. 85244</t>
  </si>
  <si>
    <t>891126</t>
  </si>
  <si>
    <t>ŠOUPÁTKA DN DO 80MM</t>
  </si>
  <si>
    <t>s protikorozní ochranou C50 Zinek plus</t>
  </si>
  <si>
    <t>odečteno z podélného profilu</t>
  </si>
  <si>
    <t>- Položka zahrnuje kompletní montáž dle technologického předpisu, dodávku armatury, veškerou mimostaveništní a vnitrostaveništní dopravu.</t>
  </si>
  <si>
    <t>891144</t>
  </si>
  <si>
    <t>ŠOUPÁTKA DN DO 250MM</t>
  </si>
  <si>
    <t>891426</t>
  </si>
  <si>
    <t>HYDRANTY PODZEMNÍ DN 80MM</t>
  </si>
  <si>
    <t>jako kalník s protikorozní ochranou C50 Zinek plus</t>
  </si>
  <si>
    <t>891926</t>
  </si>
  <si>
    <t>ZEMNÍ SOUPRAVY DN DO 80MM S POKLOPEM</t>
  </si>
  <si>
    <t>k pol. 891426 a 891126</t>
  </si>
  <si>
    <t>891944</t>
  </si>
  <si>
    <t>ZEMNÍ SOUPRAVY DN DO 250MM S POKLOPEM</t>
  </si>
  <si>
    <t>k pol. 891144</t>
  </si>
  <si>
    <t>89975</t>
  </si>
  <si>
    <t>PROPLACH A DEZINFEKCE VODOVODNÍHO POTRUBÍ DN DO 300MM</t>
  </si>
  <si>
    <t>969145</t>
  </si>
  <si>
    <t>VYBOURÁNÍ POTRUBÍ DN DO 300MM VODOVODNÍCH</t>
  </si>
  <si>
    <t>107,7 * 2,0 t/m3</t>
  </si>
  <si>
    <t>SO 328</t>
  </si>
  <si>
    <t>Úprava na vodovodu ulice Pražská</t>
  </si>
  <si>
    <t>30 m2 * 0,2 m</t>
  </si>
  <si>
    <t>výkop 42,3 m3 - obsypy - betonový blok</t>
  </si>
  <si>
    <t>výkop 42,3 m3 - zemina pro zpětný zásyp</t>
  </si>
  <si>
    <t>zásyp: 25,77 m3</t>
  </si>
  <si>
    <t>podsyp: 2,0 + obsyp: 13,0</t>
  </si>
  <si>
    <t>21,0*0,5*0,05</t>
  </si>
  <si>
    <t>16,53 * 2,0 t/m3</t>
  </si>
  <si>
    <t>SO 427</t>
  </si>
  <si>
    <t>Přeložka veřejného osvětlení v km 1,440-1,540</t>
  </si>
  <si>
    <t>R130001</t>
  </si>
  <si>
    <t>Kabelová rýha šířky 0,35 m a hloubky 0,6 m, v tř.horniny 3</t>
  </si>
  <si>
    <t>(včetně výkopu, pískového lože, krytí kabelů, záhozu, hutnění, úpravy povrchů, odvozu přebytečného výkopku atd.)</t>
  </si>
  <si>
    <t>viz. výkresová část č. 001-2</t>
  </si>
  <si>
    <t>Položka obsahuje: Hloubení kabelové rýhy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rýhy nebo s případným naložením do dopravního vozíku přistaveného k okraji rýhy. Zřízení nebo rekonstrukce kabelového lože z kopaného písku. Dodání kopaného písku, přísun písku do rýhy, pokrytí dna rýhy souvislou urovnanou vrstvou písku tl.10cm nad kabelem. Zakrytí kabelového lože cihlami. Dále ruční zához zapažené kabelové rýhy s případným rozpojováním výkopku a s jedním přehozem až do vzdálenosti 3m nebo se shozením z vozidel. Hutnění zeminy po vrstvách při záhrnu rýh strojem. Dále obsahuje cenu za pom. mechanismy včetně všech ostatních vedlejších nákladů.</t>
  </si>
  <si>
    <t>R130002</t>
  </si>
  <si>
    <t>Kabelová rýha šířky 0,35 m a hloubky 0,8 m, v tř. horniny 3</t>
  </si>
  <si>
    <t>R130003</t>
  </si>
  <si>
    <t>Kabelová rýha šířky 0,5 m a hloubky 1,2 m, v tř. horniny 4</t>
  </si>
  <si>
    <t>R130004</t>
  </si>
  <si>
    <t>Pouzdrový základ sloupu v. 6 m, úplný, vč. materiálu</t>
  </si>
  <si>
    <t>(včetně výkopu, usazení sloupu, plechu nebo keram.desky pod sloup, zásypu ekrazitem, záhozu,odvozu přebytečného výkopku atd.)</t>
  </si>
  <si>
    <t>Položka obsahuje: Hloubení jámy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jámy nebo s případným naložením do dopravního vozíku přistaveného k okraji jámy. Dodání a osazení sloupového základu. Dále ruční zához s případným rozpojováním výkopku a s jedním přehozem až do vzdálenosti 3m nebo se shozením z vozidel. Hutnění zeminy po vrstvách. Dále obsahuje cenu za pom. mechanismy včetně všech ostatních vedlejších nákladů.</t>
  </si>
  <si>
    <t>Konstrukce a práce PSV</t>
  </si>
  <si>
    <t>702212</t>
  </si>
  <si>
    <t>KABELOVÁ CHRÁNIČKA ZEMNÍ DN PŘES 100 DO 200 MM</t>
  </si>
  <si>
    <t>Ochranná dvouplášťová korugovaná trubka pr.110mm, vč. protahovacího drátu, montáže a ukončení</t>
  </si>
  <si>
    <t>1. Položka obsahuje:  
 – přípravu podkladu pro osazení  
2. Položka neobsahuje:  
 X  
3. Způsob měření:  
Měří se metr délkový.</t>
  </si>
  <si>
    <t>702312</t>
  </si>
  <si>
    <t>ZAKRYTÍ KABELŮ VÝSTRAŽNOU FÓLIÍ ŠÍŘKY PŘES 20 DO 40 CM</t>
  </si>
  <si>
    <t>Výstražná folie š.33mm do výkopu, s bleskem, vč. pokládky</t>
  </si>
  <si>
    <t>1. Položka obsahuje:  
 – dodávku a montáž fólie  
 – přípravu podkladu pro osazení  
2. Položka neobsahuje:  
 X  
3. Způsob měření:  
Měří se metr délkový.</t>
  </si>
  <si>
    <t>741911</t>
  </si>
  <si>
    <t>UZEMŇOVACÍ VODIČ V ZEMI FEZN DO 120 MM2</t>
  </si>
  <si>
    <t>Vodič pro uzemnění FeZn, pr.10mm, pospojování a ukončení, včetně svorek</t>
  </si>
  <si>
    <t>ochranné pospojení, napojení na uzemnění, včetně prořezů, atd.</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</si>
  <si>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</si>
  <si>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742H22</t>
  </si>
  <si>
    <t>KABEL NN ČTYŘ- A PĚTIŽÍLOVÝ AL S PLASTOVOU IZOLACÍ OD 4 DO 16 MM2</t>
  </si>
  <si>
    <t>Kabel "Al"-AYKY-J 4x16mm2, vč. ukončení a prořezů</t>
  </si>
  <si>
    <t>1. Položka obsahuje:  
 – manipulace a uložení kabelu (do země, chráničky, kanálu, na rošty, na TV a pod.)  
2. Položka neobsahuje:  
 – příchytky, spojky, koncovky, chráničky apod.  
3. Způsob měření:  
Měří se metr délkový.</t>
  </si>
  <si>
    <t>742L12</t>
  </si>
  <si>
    <t>UKONČENÍ DVOU AŽ PĚTIŽÍLOVÉHO KABELU V ROZVADĚČI NEBO NA PŘÍSTROJI OD 4 DO 16 MM2</t>
  </si>
  <si>
    <t>Kabelová koncovka 1kV</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</si>
  <si>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</si>
  <si>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</si>
  <si>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</si>
  <si>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Demontáž kabelu "Al"-AYKY-J 4x16mm2, vč. odpojení</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</si>
  <si>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</si>
  <si>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743121</t>
  </si>
  <si>
    <t>OSVĚTLOVACÍ STOŽÁR PEVNÝ ŽÁROVĚ ZINKOVANÝ DÉLKY DO 6 M</t>
  </si>
  <si>
    <t>sadový osvětlovací stožár ocelový v. 6 m, bezpaticový třístupňový 133/89/60mm, žárově pozinkovaný, vč. elektrovýzbroje (nosník stožárové svorkovnice atd.), stožárová rozvodnice, DIN lišta 10A/230V, veškeré příslušenství, atd., jistič na DIN lištu 10A/230V, veškeré příslušenství, atd.</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</si>
  <si>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</si>
  <si>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</si>
  <si>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</si>
  <si>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VČETNĚ ODVOZU (NA LIKVIDACI ODPADŮ NEBO JINÉ URČENÉ MÍSTO)</t>
  </si>
  <si>
    <t>demontáž stožáru: sadový 6m, kompletní, vč. svorkovnice, svítidla a zdroje</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</si>
  <si>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Udává se počet kusů kompletní konstrukce nebo práce.</t>
  </si>
  <si>
    <t>746Z34</t>
  </si>
  <si>
    <t>DEMONTÁŽE BETONOVÝCH ZÁKLADŮ</t>
  </si>
  <si>
    <t>vvybourání stávajícího základu;   
viz výkresová část č. 001-2</t>
  </si>
  <si>
    <t>1. Položka obsahuje:  
 – demontáž stávajícího betonového základu se všemi pomocnými doplňujícími úpravami pro uvedení do požadovaného stavu a s přepravou a dovozem potřebných mechanizmů k uvedené činnosti  
 – naložení vybouraného materiálu na dopravní prostředek  
 – odvoz vybouraného materiálu  
2. Položka neobsahuje:  
 – poplatek za likvidaci odpadů (nacení se dle SSD 0)  
3. Způsob měření:  
Měří se metr krychlový.</t>
  </si>
  <si>
    <t>74F322</t>
  </si>
  <si>
    <t>REVIZNÍ ZPRÁVA</t>
  </si>
  <si>
    <t>kompletní revize na celé dílo instalace</t>
  </si>
  <si>
    <t>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</si>
  <si>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75IH91</t>
  </si>
  <si>
    <t>UKONČENÍ KABELU ŠTÍTEK KABELOVÝ - DODÁVKA</t>
  </si>
  <si>
    <t>viz. výkresová část č. 001-3, technická zpráva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</si>
  <si>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</si>
  <si>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75IH9X</t>
  </si>
  <si>
    <t>UKONČENÍ KABELU ŠTÍTEK KABELOVÝ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</si>
  <si>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</si>
  <si>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R743542</t>
  </si>
  <si>
    <t>SVÍTIDLO VENKOVNÍ PRO VEŘEJNÉ OSVĚTLENÍ ZÁŘIVKOVÉ, IP 65, ELEKTRONICKÝ PŘEDŘADNÍK, PŘES 60 DO 100 W</t>
  </si>
  <si>
    <t>Venkovní svítidlo pro veřejné osvětlení, na sloup nebo výložník, vč. příruby na dřík stožáru pr.60mm, zdroj kompaktní zářivka TC-L 2x36W/230V, patice 2G11, těleso svítidla - korpus vyroben z polyesteru plněného skelnými vlákny, nerezové spony, bíle lakovaný ocelový reflektor ve svítidle, polykarbonátový čirý difuzor-Fresnelova čočka, IP65, vč. elektronického předřadníku, montáže a recyklačního poplatku za svítidlo a zdroj;</t>
  </si>
  <si>
    <t>1. Položka obsahuje:  
 – zdroj a veškeré příslušenství  
 – technický popis viz. projektová dokumentace  
2. Položka neobsahuje:  
 X  
3. Způsob měření:  
Udává se počet kusů kompletní konstrukce nebo práce.</t>
  </si>
  <si>
    <t>R744R35</t>
  </si>
  <si>
    <t>ŠTÍTEK PRO STOŽÁR VO</t>
  </si>
  <si>
    <t>1. Položka obsahuje:  
 – dodávku specifikovaného bloku/zařízení včetně potřebného drobného montážního materiálu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</si>
  <si>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R749001</t>
  </si>
  <si>
    <t>KONTROLNÍ MĚŘENÍ A NASTAVENÍ OSVĚTLOVACÍ SOUSTAVY</t>
  </si>
  <si>
    <t>provádí správce sítě</t>
  </si>
  <si>
    <t>Položka obsahuje veškeré práce potřebné pro správné zprovoznění systému.</t>
  </si>
  <si>
    <t>R74F331</t>
  </si>
  <si>
    <t>SOUČINNOST SPRÁVCE SÍTĚ</t>
  </si>
  <si>
    <t>HOD</t>
  </si>
  <si>
    <t>Položka obsahuje: součinnost správce dotčené sítě (čas pracovníků prozozovatele, kteří tento čas využijí ve prospěch prováděné stavby).   
Způsob měření: udává se počet hodin provádění dozoru, revize nebo práce.</t>
  </si>
  <si>
    <t>R74F332</t>
  </si>
  <si>
    <t>DOZOR SPRÁVCE SÍTĚ</t>
  </si>
  <si>
    <t>Položka obsahuje: dozor správce dotčené sítě (čas pracovníků prozozovatele, kteří tento čas využijí ve prospěch prováděné stavby).   
Způsob měření: udává se počet hodin provádění dozoru, revize nebo práce.</t>
  </si>
  <si>
    <t>základy stožárů: 1,5*2,5</t>
  </si>
  <si>
    <t>SO 428</t>
  </si>
  <si>
    <t>Přeložka veřejného osvětlení v KÚ</t>
  </si>
  <si>
    <t>Kabelová rýha šířky 0,5 m a hloubky 1,2 m, v tř. horniny 3</t>
  </si>
  <si>
    <t>Kabelový prostup z ohebné roury plast do pr. 110 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</si>
  <si>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</si>
  <si>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Podklad nebo zához betonem</t>
  </si>
  <si>
    <t>Položka obsahuje: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</si>
  <si>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R130005</t>
  </si>
  <si>
    <t>Podklad a obetonování chrániček</t>
  </si>
  <si>
    <t>R130006</t>
  </si>
  <si>
    <t>Kabelová rýha šířky 0,35 m a hloubky 0,6 m, v tř. horniny 3</t>
  </si>
  <si>
    <t>R130007</t>
  </si>
  <si>
    <t>Pouzdrový základ sloupu v. 6 m, úplný, vč. Materiálu</t>
  </si>
  <si>
    <t>702211</t>
  </si>
  <si>
    <t>KABELOVÁ CHRÁNIČKA ZEMNÍ DN DO 100 MM</t>
  </si>
  <si>
    <t>ochranná dvouplášťová korugovaná trubka pr.63mm, vč. Spojek, protahovacího drátu, montáže a ukončení</t>
  </si>
  <si>
    <t>ochranná dvouplášťová korugovaná trubka pr.110mm, vč. Spojek, protahovacího drátu, montáže a ukončení</t>
  </si>
  <si>
    <t>výstražná folie š. 33 mm do výkopu, s bleskem, vč. pokládky</t>
  </si>
  <si>
    <t>vodič pro uzemnění FeZn, pr. 10 mm, pospojování a ukončení, včetně svorek</t>
  </si>
  <si>
    <t>742G11</t>
  </si>
  <si>
    <t>KABEL NN DVOU- A TŘÍŽÍLOVÝ CU S PLASTOVOU IZOLACÍ DO 2,5 MM2</t>
  </si>
  <si>
    <t>kabel "Cu"-CYKY-J 3x1,5mm2, vč. prořezů</t>
  </si>
  <si>
    <t>742H12</t>
  </si>
  <si>
    <t>KABEL NN ČTYŘ- A PĚTIŽÍLOVÝ CU S PLASTOVOU IZOLACÍ OD 4 DO 16 MM2</t>
  </si>
  <si>
    <t>kabel "Cu"-CYKY-J 4x16mm2, vč. prořezů</t>
  </si>
  <si>
    <t>kabelová koncovka 1 kV</t>
  </si>
  <si>
    <t>743311</t>
  </si>
  <si>
    <t>VÝLOŽNÍK PRO MONTÁŽ SVÍTIDLA NA STOŽÁR JEDNORAMENNÝ DÉLKA VYLOŽENÍ DO 1 M</t>
  </si>
  <si>
    <t>1. Položka obsahuje:  
 – veškeré příslušenství a uzavírací nátěr, technický popis viz. projektová dokumentace  
2. Položka neobsahuje:  
 X  
3. Způsob měření:  
Udává se počet kusů kompletní konstrukce nebo práce.</t>
  </si>
  <si>
    <t>743552</t>
  </si>
  <si>
    <t>SVÍTIDLO VENKOVNÍ VŠEOBECNÉ LED, MIN. IP 44, PŘES 10 DO 25 W</t>
  </si>
  <si>
    <t>demontáž stožáru sadového 6 m, kompletní, vč. svorkovnice, svítidla a zdroje</t>
  </si>
  <si>
    <t>demontáž kabelu "Al"-AYKY-J 4x16mm2, vč. odpojení;   
viz výkresová část č. 001-2</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</si>
  <si>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Měří se metr délkový.</t>
  </si>
  <si>
    <t>vybourání stávajícího základu;   
viz výkresová část č. 001-2</t>
  </si>
  <si>
    <t>základ stožáru: 1*2,5</t>
  </si>
  <si>
    <t>SO 429</t>
  </si>
  <si>
    <t>Nové VO vč. přisvětlení přechodů</t>
  </si>
  <si>
    <t>viz. výkresová část č. 001-3</t>
  </si>
  <si>
    <t>Kabelová rýha šířky 0,50 m a hloubky 1,2 m, v tř. horniny 4</t>
  </si>
  <si>
    <t>Kabelová rýha šířky 0,65 m a hloubky 1,2 m, v tř. horniny 4</t>
  </si>
  <si>
    <t>Kabelová rýha šířky 0,80 m a hloubky 1,2 m, v tř. horniny 4</t>
  </si>
  <si>
    <t>R130008</t>
  </si>
  <si>
    <t>Výkop jámy ruční třída zeminy 3</t>
  </si>
  <si>
    <t>pro základ RVO, stožár VO a sondy vč. záhozu</t>
  </si>
  <si>
    <t>Položka obsahuje: Hloubení jámy ručně včetně montáže a demontáže případného pažení bez ohledu na druh použitého mechanizačního prostředku, pomocných a vytyčovacích prací v průměrných podmínkách a se započítáním podílu prací v jiných než běžných podmínek. S jedním výhozem až do vzdálenosti 3 m za okraj rýhy nebo s případným naložením do dopravního vozíku přistaveného k okraji rýhy. Dále ruční zához zapažené jámy s případným rozpojováním výkopku a s jedním přehozem až do vzdálenosti 3 m nebo se shozením z vozidel. Dále obsahuje cenu za pomocné mechanismy včetně všech ostatních vedlejších nákladů.</t>
  </si>
  <si>
    <t>R130009</t>
  </si>
  <si>
    <t>R130010</t>
  </si>
  <si>
    <t>R130011</t>
  </si>
  <si>
    <t>Pouzdrový základ sloupu, úplný, vč. materiálu</t>
  </si>
  <si>
    <t>ochranná dvouplášťová korugovaná trubka pr. 63 mm, vč. spojek, protahovacího drátu, montáže a ukončení</t>
  </si>
  <si>
    <t>ochranná dvouplášťová korugovaná trubka pr. 110 mm, vč. spojek, protahovacího drátu, montáže a ukončení</t>
  </si>
  <si>
    <t>kabel "Cu"-CYKY-J 4x10 a 4x16mm2, vč. prořezů</t>
  </si>
  <si>
    <t>742H13</t>
  </si>
  <si>
    <t>KABEL NN ČTYŘ- A PĚTIŽÍLOVÝ CU S PLASTOVOU IZOLACÍ OD 25 DO 50 MM2</t>
  </si>
  <si>
    <t>kabel "Cu"-CYKY-J 4x25mm2, vč. prořezů</t>
  </si>
  <si>
    <t>sadový osvětlovací stožár ocelový v. 6 m, bezpaticový třístupňový, žárově pozinkovaný, vč. elektrovýzbroje (nosník stožárové svorkovnice atd.), stožárová rozvodnice, DIN lišta 10A/230V, veškeré příslušenství, atd., jistič na DIN lištu 10A/230V, veškeré příslušenství, atd.</t>
  </si>
  <si>
    <t>743122</t>
  </si>
  <si>
    <t>OSVĚTLOVACÍ STOŽÁR PEVNÝ ŽÁROVĚ ZINKOVANÝ DÉLKY PŘES 6,5 DO 12 M</t>
  </si>
  <si>
    <t>sadový osvětlovací stožár ocelový v. 10 m, bezpaticový třístupňový, žárově pozinkovaný, vč. elektrovýzbroje (nosník stožárové svorkovnice atd.), stožárová rozvodnice, DIN lišta 10A/230V, veškeré příslušenství, atd., jistič na DIN lištu 10A/230V, veškeré příslušenství, atd.</t>
  </si>
  <si>
    <t>743312</t>
  </si>
  <si>
    <t>VÝLOŽNÍK PRO MONTÁŽ SVÍTIDLA NA STOŽÁR JEDNORAMENNÝ DÉLKA VYLOŽENÍ PŘES 1 DO 2 M</t>
  </si>
  <si>
    <t>743313</t>
  </si>
  <si>
    <t>VÝLOŽNÍK PRO MONTÁŽ SVÍTIDLA NA STOŽÁR JEDNORAMENNÝ DÉLKA VYLOŽENÍ PŘES 2 M</t>
  </si>
  <si>
    <t>743553</t>
  </si>
  <si>
    <t>SVÍTIDLO VENKOVNÍ VŠEOBECNÉ LED, MIN. IP 44, PŘES 25 DO 45 W</t>
  </si>
  <si>
    <t>743554</t>
  </si>
  <si>
    <t>SVÍTIDLO VENKOVNÍ VŠEOBECNÉ LED, MIN. IP 44, PŘES 45 W</t>
  </si>
  <si>
    <t>705100</t>
  </si>
  <si>
    <t>ZDĚNÝ PILÍŘ PRO KABELOVOU NEBO ROZVADĚČOVOU SKŘÍŇ</t>
  </si>
  <si>
    <t>1. Položka obsahuje:  
 – izolace základu, vyzdění pilíře z vápenocementových cihel včetně spárování  
 – zhotovení betonového krytu pilíře  
 – pomocné mechanismy  
2. Položka neobsahuje:  
 – výkop pro základ  
 – betonový základ  
3. Způsob měření:  
Udává se počet kusů kompletní konstrukce nebo práce.</t>
  </si>
  <si>
    <t>743F21</t>
  </si>
  <si>
    <t>SKŘÍŇ ELEKTROMĚROVÁ V KOMPAKTNÍM PILÍŘI PRO PŘÍMÉ MĚŘENÍ DO 80 A JEDNOSAZBOVÉ VČETNĚ VÝSTROJE</t>
  </si>
  <si>
    <t>1. Položka obsahuje:  
 – instalaci do terénu vč. prefabrikovaného základu a zapojení  
 – technický popis viz. projektová dokumentace  
2. Položka neobsahuje:  
 – zemní práce  
3. Způsob měření:  
Udává se počet kusů kompletní konstrukce nebo práce.</t>
  </si>
  <si>
    <t>R727331</t>
  </si>
  <si>
    <t>zapínací bod VO ZB 4+0 /FE 3D oceloplech</t>
  </si>
  <si>
    <t>vč. podstavce 600 mm</t>
  </si>
  <si>
    <t>Položka obsahuje dodávky materiálu, dle textu položky a podrobností v projektové dokumentaci. Položka dále obsahuje přesun hmot.</t>
  </si>
  <si>
    <t>demontáž stožáru sadového, kompletní, vč. svorkovnice, svítidla a zdroje</t>
  </si>
  <si>
    <t>demontáž kabelu "Al"-AYKY-J 4x16mm2, vč. odpojení, viz. výkresová část č. 001-3</t>
  </si>
  <si>
    <t>vybourání stávajícího základu, viz. výkresová část č. 001-3</t>
  </si>
  <si>
    <t>základ stožáru: 3*2,5</t>
  </si>
  <si>
    <t>SO 531</t>
  </si>
  <si>
    <t>Přeložka VTL plynovodu DN 200 v km 0,058 (Lišanská)</t>
  </si>
  <si>
    <t>výkop 113,0 m3 - obsypy</t>
  </si>
  <si>
    <t>výkop 113,0 m3 - zemina pro zpětný zásyp</t>
  </si>
  <si>
    <t>zásyp: 82 m3</t>
  </si>
  <si>
    <t>podsyp a obsyp potrubí pískem</t>
  </si>
  <si>
    <t>R8053101</t>
  </si>
  <si>
    <t>Ocelová trubka o 219 x4,5 , mat. L 245 ME , tovární izolace dle ČSN EN ISO 21809-1 A3</t>
  </si>
  <si>
    <t>bm</t>
  </si>
  <si>
    <t>vč. ostatního kompletačního materiálu</t>
  </si>
  <si>
    <t>Položka obsahuje veškeré práce a dodávky materiálu, dle textu položky a podrobností v projektové dokumentaci. Položka dále obsahuje přesun hmot.</t>
  </si>
  <si>
    <t>R8053102</t>
  </si>
  <si>
    <t>Ocelová trubka o 406 4x 8 , min. mez kluzu 245 MPa, bez izolace</t>
  </si>
  <si>
    <t>R8053103</t>
  </si>
  <si>
    <t>Trubkový ohyb DN 200,R 10DN, PN 40 připojení o 219 x 4,5,úhel dle v.č.003</t>
  </si>
  <si>
    <t>tovární výroba - černé provedení, vč. ostatního kompletačního materiálu</t>
  </si>
  <si>
    <t>R8053104</t>
  </si>
  <si>
    <t>Klenuté dno DN 200,PN 63 pro TZ, připoj.rozměry o 219 x 4,5</t>
  </si>
  <si>
    <t>R8053105</t>
  </si>
  <si>
    <t>Uzavírka chráničky o 406,4 – DISA</t>
  </si>
  <si>
    <t>kompletní vč. stah. nerezových pásků, vč. ostatního kompletačního materiálu</t>
  </si>
  <si>
    <t>R8053106</t>
  </si>
  <si>
    <t>Kluzné objímky – typ RACI – DISA</t>
  </si>
  <si>
    <t>R8053107</t>
  </si>
  <si>
    <t>Kompletní čichačka, dle TPG 700 21</t>
  </si>
  <si>
    <t>R8053108</t>
  </si>
  <si>
    <t>POCH (vč. sondy MS 110)</t>
  </si>
  <si>
    <t>R8053109</t>
  </si>
  <si>
    <t>Žlutá perforovaná PE folie</t>
  </si>
  <si>
    <t>R8053110</t>
  </si>
  <si>
    <t>Montáž VTL plynovodu DN 200</t>
  </si>
  <si>
    <t>R8053111</t>
  </si>
  <si>
    <t>RTG svarů DN 200</t>
  </si>
  <si>
    <t>R8053112</t>
  </si>
  <si>
    <t>Doizolování svarů DN 200</t>
  </si>
  <si>
    <t>(vč.otryskání povrchu)</t>
  </si>
  <si>
    <t>R8053113</t>
  </si>
  <si>
    <t>Izolace dodaných trub.ohybů DN 200 systém Raichem</t>
  </si>
  <si>
    <t>R8053114</t>
  </si>
  <si>
    <t>Tlaková zkouška vodou VTL DN 200, vč. revizní zprávy</t>
  </si>
  <si>
    <t>R8053115</t>
  </si>
  <si>
    <t>Předpokládané náklady na pomocný bypass a propoje pod plynem</t>
  </si>
  <si>
    <t>31,0 * 2,0 t/m3</t>
  </si>
  <si>
    <t>SO 532</t>
  </si>
  <si>
    <t>Přeložka VTL plynovodu DN 200 v km 0,070 (připojení Kollárova)</t>
  </si>
  <si>
    <t>výkop 99,0 m3 - obsypy</t>
  </si>
  <si>
    <t>výkop 99,0 m3 - zemina pro zpětný zásyp</t>
  </si>
  <si>
    <t>zásyp: 72 m3</t>
  </si>
  <si>
    <t>Ocelová trubka o 219 x4,5 , min. mez kluzu 360 MPa, tovární izolace dle ČSN EN ISO 21809-1 A3</t>
  </si>
  <si>
    <t>Trubkový ohyb DN 200,R 10DN, PN 40, připojení o 219 x 4,5, úhel dle v.č.003</t>
  </si>
  <si>
    <t>Kluzné objímky –typ RACI –DISA</t>
  </si>
  <si>
    <t>POCH (vč.sondy MS 110)</t>
  </si>
  <si>
    <t>(vč. otryskání povrchu)</t>
  </si>
  <si>
    <t>Izolace dodaných trub. ohybů DN 200 systém Raichem</t>
  </si>
  <si>
    <t>27,0 * 2,0 t/m3</t>
  </si>
  <si>
    <t>SO 533</t>
  </si>
  <si>
    <t>Ochrana VTL plynovodu DN 150 v km 0,921</t>
  </si>
  <si>
    <t>výkop 220,0 m3 - obsypy</t>
  </si>
  <si>
    <t>výkop 220,0 m3 - zemina pro zpětný zásyp</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</si>
  <si>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</si>
  <si>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205 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</si>
  <si>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</si>
  <si>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</si>
  <si>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R80531A1</t>
  </si>
  <si>
    <t>Ocelová trubka pr. 168,3 x 4,0, L 245 NE - Nadstandard, pro uložení pod zem, izolace v provedení PE A3</t>
  </si>
  <si>
    <t>viz TZ - kap. 16 - Základní specifikace materiálů a dodávek</t>
  </si>
  <si>
    <t>Ocelová trubka pr. 323,9 x 8,0, L 245 NE, min. mez kluzu 245 MPa, v provedení PSL 1, dle ČSN EN ISO 3183 (chránička)</t>
  </si>
  <si>
    <t>R80531A3</t>
  </si>
  <si>
    <t>Trubkový ohyb DN 150, R 10DN, PN 40, připojení pr. 168,3 x 4,0, úhel viz podélný profil</t>
  </si>
  <si>
    <t>R80531A4</t>
  </si>
  <si>
    <t>Klenuté dno DN 150, PN 63 pro TZ, připoj. rozměry pr. 168,3 x 4,0</t>
  </si>
  <si>
    <t>Uzavírka chráničky DN 300 – DISA</t>
  </si>
  <si>
    <t>Kluzné objímky pro trubku DN 300 – typ RACI – DISA</t>
  </si>
  <si>
    <t>Kompletní čichačka, dle TPG 700 21 - nadzemní provedení</t>
  </si>
  <si>
    <t>POCH (včetně sondy MS 110, sloupku a betonové skruže pr. 800 mm)</t>
  </si>
  <si>
    <t>R80531B0</t>
  </si>
  <si>
    <t>Montáž VTL plynovodu DN 150</t>
  </si>
  <si>
    <t>R80531B1</t>
  </si>
  <si>
    <t>RTG svarů DN 150</t>
  </si>
  <si>
    <t>R80531B2</t>
  </si>
  <si>
    <t>Doizolování svarů DN 150</t>
  </si>
  <si>
    <t>R80531C4</t>
  </si>
  <si>
    <t>Tlaková zkouška vodou VTL DN 150, vč. revizní zprávy</t>
  </si>
  <si>
    <t>R80531C5</t>
  </si>
  <si>
    <t>Pomocný bypass DN 50 a propoje pod plynem</t>
  </si>
  <si>
    <t>viz TZ - kap. 2.5 a kap. 16</t>
  </si>
  <si>
    <t>R8601501</t>
  </si>
  <si>
    <t>Vyjmutí stávajícího plynovodního potrubí DN 150 ze země a jeho ekologická likvidace s naložením a odvozem</t>
  </si>
  <si>
    <t>včetně odplynění</t>
  </si>
  <si>
    <t>15,0 * 2,0 t/m3</t>
  </si>
  <si>
    <t>SO 534</t>
  </si>
  <si>
    <t>Přeložka VTL plynovodu DN 200 - km 1.4 - 1.7</t>
  </si>
  <si>
    <t>výkop 478,0 m3 - obsypy</t>
  </si>
  <si>
    <t>výkop 478,0 m3 - zemina pro zpětný zásyp</t>
  </si>
  <si>
    <t>zásyp: 358 m3</t>
  </si>
  <si>
    <t>Ocelová trubka o 219 x4,5 , min. mez kluzu 245 MPa, tovární izolace dle ČSN EN ISO 21809-1 A3</t>
  </si>
  <si>
    <t>Ocelová trubka o 406 4x 8 , min. mez kluzu 245 MPa, bez izolace (chránička)</t>
  </si>
  <si>
    <t>Trubkový ohyb DN 200,R 10DN, PN 40, připojení o 219 x 4,5,úhel viz podélný profil- v.č.003</t>
  </si>
  <si>
    <t>Uzavírka chráničky o 406,4 - DISA</t>
  </si>
  <si>
    <t>Kluzné objímky –typ RACI – DISA</t>
  </si>
  <si>
    <t>Pomocný bypass a propoje pod plynem</t>
  </si>
  <si>
    <t>120,0 * 2,0 t/m3</t>
  </si>
  <si>
    <t>SO 805</t>
  </si>
  <si>
    <t>Vegetační úpravy</t>
  </si>
  <si>
    <t>25 000 m2 * 0,15 m</t>
  </si>
  <si>
    <t>dle pol. 18232</t>
  </si>
  <si>
    <t>18232</t>
  </si>
  <si>
    <t>ROZPROSTŘENÍ ORNICE V ROVINĚ V TL DO 0,15M</t>
  </si>
  <si>
    <t>18461</t>
  </si>
  <si>
    <t>MULČOVÁNÍ</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</si>
  <si>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</si>
  <si>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</si>
  <si>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</si>
  <si>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zpětný řez keřů po výsadbě</t>
  </si>
  <si>
    <t>dle TZ</t>
  </si>
  <si>
    <t>odplevelení s nakypřením, vypletí, řezem, hnojením, odstranění poškozených částí dřevin s případným složením odpadu na hromady, naložením na dopravní prostředek, odvozem a složením</t>
  </si>
  <si>
    <t>184721</t>
  </si>
  <si>
    <t>ZDRAVOTNÍ ŘEZ VĚTVÍ STROMŮ KMENE D DO 50CM</t>
  </si>
  <si>
    <t>řez stromů komparativní</t>
  </si>
  <si>
    <t>dle pol. výsadby 634+44</t>
  </si>
  <si>
    <t>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t>
  </si>
  <si>
    <t>184A1</t>
  </si>
  <si>
    <t>VYSAZOVÁNÍ KEŘŮ LISTNATÝCH S BALEM VČETNĚ VÝKOPU JAMKY</t>
  </si>
  <si>
    <t>"dle TZ:" 2289+2057+860+1293+678+776+1645+543</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</si>
  <si>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</si>
  <si>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184B15</t>
  </si>
  <si>
    <t>VYSAZOVÁNÍ STROMŮ LISTNATÝCH S BALEM OBVOD KMENE DO 16CM, PODCHOZÍ VÝŠ MIN 2,4M</t>
  </si>
  <si>
    <t>vč. ukotvení dřeviny třemi kůly, vč. chráničky kmene</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</si>
  <si>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</si>
  <si>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184D14</t>
  </si>
  <si>
    <t>VYSAZOVÁNÍ STROMŮ JEHLIČNATÝCH S BALEM VÝŠKY KMENE DO 1,5M</t>
  </si>
  <si>
    <t>del TZ</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</si>
  <si>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</si>
  <si>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SO 815</t>
  </si>
  <si>
    <t>Rekultivace ploch dočasného záboru</t>
  </si>
  <si>
    <t>13384,0 + 9191,0*0,25</t>
  </si>
  <si>
    <t>18230</t>
  </si>
  <si>
    <t>ROZPROSTŘENÍ ORNICE V ROVINĚ</t>
  </si>
  <si>
    <t>rozprostření přebytečné ornice na okolních polích</t>
  </si>
  <si>
    <t>18234</t>
  </si>
  <si>
    <t>ROZPROSTŘENÍ ORNICE V ROVINĚ V TL DO 0,25M</t>
  </si>
  <si>
    <t>zatravněné plochy</t>
  </si>
  <si>
    <t>SO 825</t>
  </si>
  <si>
    <t>Rekultivace stávající silnice II/229 v km 0.07</t>
  </si>
  <si>
    <t>175,0 m3</t>
  </si>
  <si>
    <t>100,0 m3</t>
  </si>
  <si>
    <t>500,0 * 0,25</t>
  </si>
  <si>
    <t>18224</t>
  </si>
  <si>
    <t>ROZPROSTŘENÍ ORNICE VE SVAHU V TL DO 0,25M</t>
  </si>
  <si>
    <t>"z demolice podkladních vrstev komunikace:" 175,0 * 2,0 t/m3</t>
  </si>
  <si>
    <t>VON</t>
  </si>
  <si>
    <t>Vedlejší a ostatní náklady</t>
  </si>
  <si>
    <t>Zařízení staveniště</t>
  </si>
  <si>
    <t>ZS01</t>
  </si>
  <si>
    <t>Kompletní zařízení staveniště pro celou stavbu včetně zajištění potřebných povolení a rozhodnutí.</t>
  </si>
  <si>
    <t>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</si>
  <si>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Projektové práce</t>
  </si>
  <si>
    <t>PP01</t>
  </si>
  <si>
    <t>Dopracování realizační dokumentace</t>
  </si>
  <si>
    <t>Položka obsahuje zpracování a předání požadované dokumentace v digitální i tištěné formě v požadovaném počtu paré.</t>
  </si>
  <si>
    <t>PP02</t>
  </si>
  <si>
    <t>Dokumentace skutečného provedení stavby</t>
  </si>
  <si>
    <t>PP03</t>
  </si>
  <si>
    <t>Vypracování a projednání projektu DIO a DIR před zahájením stavby</t>
  </si>
  <si>
    <t>Položka obsahuje dopracování dokumentace DIO v celém rozsahu, zpracování podmínek stavebního povolení, případně jiných rozhodnutí a povolení, projednání a zajištění DIR.</t>
  </si>
  <si>
    <t>Geodetické práce</t>
  </si>
  <si>
    <t>GP01</t>
  </si>
  <si>
    <t>Vytyčení stavby a geodetické práce dodavatele</t>
  </si>
  <si>
    <t>Položka obsahuje náklady zhotovitele na provedění všech nutných a požadovaných geodetických prací, které nejsou uvedeny zvlášť.</t>
  </si>
  <si>
    <t>GP02</t>
  </si>
  <si>
    <t>Vytýčení inženýrských sítí</t>
  </si>
  <si>
    <t>GP03</t>
  </si>
  <si>
    <t>Geometrický plán</t>
  </si>
  <si>
    <t>GP04</t>
  </si>
  <si>
    <t>Zaměření skutečného provedení stavby</t>
  </si>
  <si>
    <t>Ostatní náklady</t>
  </si>
  <si>
    <t>ON01.GPSS</t>
  </si>
  <si>
    <t>Geotechnické práce na silničním spodku</t>
  </si>
  <si>
    <t>Obsahuje kompletní provedení geotechnických prací na silničním spodku dle projektové dokumentace</t>
  </si>
  <si>
    <t>ON03.ITAB</t>
  </si>
  <si>
    <t>Dočasný billboard s prvky povinné publicity dle zadávacích podmínek, rozměry 2,4 x 5,1m, materiál z plachty</t>
  </si>
  <si>
    <t>Billboard dle podmínek IROP</t>
  </si>
  <si>
    <t>Položka obsahuje kompletní dodávku, montáž a demontáž dočasného billboardu. Grafické provedení a text musí splňovat požadavky povinné publicity dle zadávacích podmínek. Billboard bude osazen po celou dobu realizace díla. Položka dále obsahuje údržbu a nahrazení poškozených části po ceou dobu osazení billboradu.</t>
  </si>
  <si>
    <t>ON03.OTAB</t>
  </si>
  <si>
    <t>Omluvné cedule</t>
  </si>
  <si>
    <t>Položka obsahuje kompletní dodávku, montáž a demontáž omluvné cedule. Grafické provedení a text musí splňovat požadavky investora dle zadávacích podmínek. Položka dále obsahuje údržbu a nahrazení poškozených části po ceou dobu osazení cedule.</t>
  </si>
  <si>
    <t>ON03.PTAB</t>
  </si>
  <si>
    <t>Pamětní deska s prvky povinné publicity dle zadávacích podmínek, rozměry 400 x 300 x 2 mm, materiál z duralu (povrch drásaná nerez)</t>
  </si>
  <si>
    <t>Pamětní deska dle podmínek IROP</t>
  </si>
  <si>
    <t>Položka obsahuje kompletní dodávku a montáž pamětí desky s prvky povinné publicity dle zadávacích podmínek. Písmo a loga musí být gravírované do povrchu pamětní desky. Textový obsah pamětní bude vytvořen v součinnosti obou smluvních stran. Instalace pamětní desky bude provedena po dohodě s objednatelem.</t>
  </si>
  <si>
    <t>ON04.MH1</t>
  </si>
  <si>
    <t>Měření hluku před stavbou</t>
  </si>
  <si>
    <t>rozsah měření dle podmínek stanovených Krajskou hygienickou stanicí</t>
  </si>
  <si>
    <t>Položka obsahuje náklady na potřebná měření, dle projektové dokumentace, včetně vyhotovení protokolů.</t>
  </si>
  <si>
    <t>ON04.MH2</t>
  </si>
  <si>
    <t>Měření hluku po stavbě</t>
  </si>
  <si>
    <t>Pasportizace</t>
  </si>
  <si>
    <t>PAS1a</t>
  </si>
  <si>
    <t>Pasportizace stávajícího zahradního domku na pozemku p. č. 2870/1 vstupní (před zahájením stavebních prací)</t>
  </si>
  <si>
    <t>dle podmínek stanovených ve Stavebním povolení</t>
  </si>
  <si>
    <t>PAS1b</t>
  </si>
  <si>
    <t>Pasportizace stávajícího zahradního domku na pozemku p. č. 2870/1 závěrečná (po ukončení stavebních prací)</t>
  </si>
  <si>
    <t>PAS2a</t>
  </si>
  <si>
    <t>Pasportizace stávající opěrné zdi v km 0,15-0,35 vstupní (před zahájením stavebních prací)</t>
  </si>
  <si>
    <t>PAS2b</t>
  </si>
  <si>
    <t>Pasportizace stávající opěrné zdi v km 0,15-0,35 závěrečná (po ukončení stavebních prací)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</si>
</sst>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styles" Target="styles.xml" /><Relationship Id="rId45" Type="http://schemas.openxmlformats.org/officeDocument/2006/relationships/sharedStrings" Target="sharedStrings.xml" /><Relationship Id="rId46"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_rels/drawing38.xml.rels><?xml version="1.0" encoding="utf-8" standalone="yes"?><Relationships xmlns="http://schemas.openxmlformats.org/package/2006/relationships"><Relationship Id="rId1" Type="http://schemas.openxmlformats.org/officeDocument/2006/relationships/image" Target="../media/image1.png" /></Relationships>
</file>

<file path=xl/drawings/_rels/drawing39.xml.rels><?xml version="1.0" encoding="utf-8" standalone="yes"?><Relationships xmlns="http://schemas.openxmlformats.org/package/2006/relationships"><Relationship Id="rId1" Type="http://schemas.openxmlformats.org/officeDocument/2006/relationships/image" Target="../media/image1.png" /></Relationships>
</file>

<file path=xl/drawings/_rels/drawing40.xml.rels><?xml version="1.0" encoding="utf-8" standalone="yes"?><Relationships xmlns="http://schemas.openxmlformats.org/package/2006/relationships"><Relationship Id="rId1" Type="http://schemas.openxmlformats.org/officeDocument/2006/relationships/image" Target="../media/image1.png" /></Relationships>
</file>

<file path=xl/drawings/_rels/drawing41.xml.rels><?xml version="1.0" encoding="utf-8" standalone="yes"?><Relationships xmlns="http://schemas.openxmlformats.org/package/2006/relationships"><Relationship Id="rId1" Type="http://schemas.openxmlformats.org/officeDocument/2006/relationships/image" Target="../media/image1.png" /></Relationships>
</file>

<file path=xl/drawings/_rels/drawing42.xml.rels><?xml version="1.0" encoding="utf-8" standalone="yes"?><Relationships xmlns="http://schemas.openxmlformats.org/package/2006/relationships"><Relationship Id="rId1" Type="http://schemas.openxmlformats.org/officeDocument/2006/relationships/image" Target="../media/image1.png" /></Relationships>
</file>

<file path=xl/drawings/_rels/drawing43.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 /></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 /></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 /></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 /></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 /></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 /></Relationships>
</file>

<file path=xl/worksheets/sheet1.xml><?xml version="1.0" encoding="utf-8"?>
<worksheet xmlns="http://schemas.openxmlformats.org/spreadsheetml/2006/main" xmlns:r="http://schemas.openxmlformats.org/officeDocument/2006/relationships">
  <sheetPr>
    <pageSetUpPr fitToPage="1"/>
  </sheetPr>
  <dimension ref="A1:E51"/>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SUM(C10:C51)</f>
      </c>
      <c s="1"/>
      <c s="1"/>
    </row>
    <row r="7" spans="1:5" ht="12.75" customHeight="1">
      <c r="A7" s="1"/>
      <c s="4" t="s">
        <v>4</v>
      </c>
      <c s="7">
        <f>SUM(E10:E51)</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 005'!I3</f>
      </c>
      <c s="21">
        <f>'SO 005'!O2</f>
      </c>
      <c s="21">
        <f>C10+D10</f>
      </c>
    </row>
    <row r="11" spans="1:5" ht="12.75" customHeight="1">
      <c r="A11" s="20" t="s">
        <v>66</v>
      </c>
      <c s="20" t="s">
        <v>67</v>
      </c>
      <c s="21">
        <f>'SO 025'!I3</f>
      </c>
      <c s="21">
        <f>'SO 025'!O2</f>
      </c>
      <c s="21">
        <f>C11+D11</f>
      </c>
    </row>
    <row r="12" spans="1:5" ht="12.75" customHeight="1">
      <c r="A12" s="20" t="s">
        <v>84</v>
      </c>
      <c s="20" t="s">
        <v>85</v>
      </c>
      <c s="21">
        <f>'SO 055'!I3</f>
      </c>
      <c s="21">
        <f>'SO 055'!O2</f>
      </c>
      <c s="21">
        <f>C12+D12</f>
      </c>
    </row>
    <row r="13" spans="1:5" ht="12.75" customHeight="1">
      <c r="A13" s="20" t="s">
        <v>174</v>
      </c>
      <c s="20" t="s">
        <v>175</v>
      </c>
      <c s="21">
        <f>'SO 056'!I3</f>
      </c>
      <c s="21">
        <f>'SO 056'!O2</f>
      </c>
      <c s="21">
        <f>C13+D13</f>
      </c>
    </row>
    <row r="14" spans="1:5" ht="12.75" customHeight="1">
      <c r="A14" s="20" t="s">
        <v>179</v>
      </c>
      <c s="20" t="s">
        <v>180</v>
      </c>
      <c s="21">
        <f>'SO 057'!I3</f>
      </c>
      <c s="21">
        <f>'SO 057'!O2</f>
      </c>
      <c s="21">
        <f>C14+D14</f>
      </c>
    </row>
    <row r="15" spans="1:5" ht="12.75" customHeight="1">
      <c r="A15" s="20" t="s">
        <v>185</v>
      </c>
      <c s="20" t="s">
        <v>186</v>
      </c>
      <c s="21">
        <f>'SO 105'!I3</f>
      </c>
      <c s="21">
        <f>'SO 105'!O2</f>
      </c>
      <c s="21">
        <f>C15+D15</f>
      </c>
    </row>
    <row r="16" spans="1:5" ht="12.75" customHeight="1">
      <c r="A16" s="20" t="s">
        <v>324</v>
      </c>
      <c s="20" t="s">
        <v>325</v>
      </c>
      <c s="21">
        <f>'SO 106'!I3</f>
      </c>
      <c s="21">
        <f>'SO 106'!O2</f>
      </c>
      <c s="21">
        <f>C16+D16</f>
      </c>
    </row>
    <row r="17" spans="1:5" ht="12.75" customHeight="1">
      <c r="A17" s="20" t="s">
        <v>416</v>
      </c>
      <c s="20" t="s">
        <v>417</v>
      </c>
      <c s="21">
        <f>'SO 107'!I3</f>
      </c>
      <c s="21">
        <f>'SO 107'!O2</f>
      </c>
      <c s="21">
        <f>C17+D17</f>
      </c>
    </row>
    <row r="18" spans="1:5" ht="12.75" customHeight="1">
      <c r="A18" s="20" t="s">
        <v>426</v>
      </c>
      <c s="20" t="s">
        <v>427</v>
      </c>
      <c s="21">
        <f>'SO 125'!I3</f>
      </c>
      <c s="21">
        <f>'SO 125'!O2</f>
      </c>
      <c s="21">
        <f>C18+D18</f>
      </c>
    </row>
    <row r="19" spans="1:5" ht="12.75" customHeight="1">
      <c r="A19" s="20" t="s">
        <v>510</v>
      </c>
      <c s="20" t="s">
        <v>511</v>
      </c>
      <c s="21">
        <f>'SO 126'!I3</f>
      </c>
      <c s="21">
        <f>'SO 126'!O2</f>
      </c>
      <c s="21">
        <f>C19+D19</f>
      </c>
    </row>
    <row r="20" spans="1:5" ht="12.75" customHeight="1">
      <c r="A20" s="20" t="s">
        <v>530</v>
      </c>
      <c s="20" t="s">
        <v>531</v>
      </c>
      <c s="21">
        <f>'SO 135'!I3</f>
      </c>
      <c s="21">
        <f>'SO 135'!O2</f>
      </c>
      <c s="21">
        <f>C20+D20</f>
      </c>
    </row>
    <row r="21" spans="1:5" ht="12.75" customHeight="1">
      <c r="A21" s="20" t="s">
        <v>561</v>
      </c>
      <c s="20" t="s">
        <v>562</v>
      </c>
      <c s="21">
        <f>'SO 136'!I3</f>
      </c>
      <c s="21">
        <f>'SO 136'!O2</f>
      </c>
      <c s="21">
        <f>C21+D21</f>
      </c>
    </row>
    <row r="22" spans="1:5" ht="12.75" customHeight="1">
      <c r="A22" s="20" t="s">
        <v>578</v>
      </c>
      <c s="20" t="s">
        <v>579</v>
      </c>
      <c s="21">
        <f>'SO 145'!I3</f>
      </c>
      <c s="21">
        <f>'SO 145'!O2</f>
      </c>
      <c s="21">
        <f>C22+D22</f>
      </c>
    </row>
    <row r="23" spans="1:5" ht="12.75" customHeight="1">
      <c r="A23" s="20" t="s">
        <v>614</v>
      </c>
      <c s="20" t="s">
        <v>615</v>
      </c>
      <c s="21">
        <f>'SO 146'!I3</f>
      </c>
      <c s="21">
        <f>'SO 146'!O2</f>
      </c>
      <c s="21">
        <f>C23+D23</f>
      </c>
    </row>
    <row r="24" spans="1:5" ht="12.75" customHeight="1">
      <c r="A24" s="20" t="s">
        <v>640</v>
      </c>
      <c s="20" t="s">
        <v>641</v>
      </c>
      <c s="21">
        <f>'SO 147'!I3</f>
      </c>
      <c s="21">
        <f>'SO 147'!O2</f>
      </c>
      <c s="21">
        <f>C24+D24</f>
      </c>
    </row>
    <row r="25" spans="1:5" ht="12.75" customHeight="1">
      <c r="A25" s="20" t="s">
        <v>659</v>
      </c>
      <c s="20" t="s">
        <v>660</v>
      </c>
      <c s="21">
        <f>'SO 155'!I3</f>
      </c>
      <c s="21">
        <f>'SO 155'!O2</f>
      </c>
      <c s="21">
        <f>C25+D25</f>
      </c>
    </row>
    <row r="26" spans="1:5" ht="12.75" customHeight="1">
      <c r="A26" s="20" t="s">
        <v>678</v>
      </c>
      <c s="20" t="s">
        <v>679</v>
      </c>
      <c s="21">
        <f>'SO 156'!I3</f>
      </c>
      <c s="21">
        <f>'SO 156'!O2</f>
      </c>
      <c s="21">
        <f>C26+D26</f>
      </c>
    </row>
    <row r="27" spans="1:5" ht="12.75" customHeight="1">
      <c r="A27" s="20" t="s">
        <v>696</v>
      </c>
      <c s="20" t="s">
        <v>697</v>
      </c>
      <c s="21">
        <f>'SO 157'!I3</f>
      </c>
      <c s="21">
        <f>'SO 157'!O2</f>
      </c>
      <c s="21">
        <f>C27+D27</f>
      </c>
    </row>
    <row r="28" spans="1:5" ht="12.75" customHeight="1">
      <c r="A28" s="20" t="s">
        <v>709</v>
      </c>
      <c s="20" t="s">
        <v>710</v>
      </c>
      <c s="21">
        <f>'SO 175'!I3</f>
      </c>
      <c s="21">
        <f>'SO 175'!O2</f>
      </c>
      <c s="21">
        <f>C28+D28</f>
      </c>
    </row>
    <row r="29" spans="1:5" ht="12.75" customHeight="1">
      <c r="A29" s="20" t="s">
        <v>750</v>
      </c>
      <c s="20" t="s">
        <v>751</v>
      </c>
      <c s="21">
        <f>'SO 185'!I3</f>
      </c>
      <c s="21">
        <f>'SO 185'!O2</f>
      </c>
      <c s="21">
        <f>C29+D29</f>
      </c>
    </row>
    <row r="30" spans="1:5" ht="12.75" customHeight="1">
      <c r="A30" s="20" t="s">
        <v>839</v>
      </c>
      <c s="20" t="s">
        <v>840</v>
      </c>
      <c s="21">
        <f>'SO 195'!I3</f>
      </c>
      <c s="21">
        <f>'SO 195'!O2</f>
      </c>
      <c s="21">
        <f>C30+D30</f>
      </c>
    </row>
    <row r="31" spans="1:5" ht="12.75" customHeight="1">
      <c r="A31" s="20" t="s">
        <v>874</v>
      </c>
      <c s="20" t="s">
        <v>875</v>
      </c>
      <c s="21">
        <f>'SO 211'!I3</f>
      </c>
      <c s="21">
        <f>'SO 211'!O2</f>
      </c>
      <c s="21">
        <f>C31+D31</f>
      </c>
    </row>
    <row r="32" spans="1:5" ht="12.75" customHeight="1">
      <c r="A32" s="20" t="s">
        <v>1167</v>
      </c>
      <c s="20" t="s">
        <v>1168</v>
      </c>
      <c s="21">
        <f>'SO 251'!I3</f>
      </c>
      <c s="21">
        <f>'SO 251'!O2</f>
      </c>
      <c s="21">
        <f>C32+D32</f>
      </c>
    </row>
    <row r="33" spans="1:5" ht="12.75" customHeight="1">
      <c r="A33" s="20" t="s">
        <v>1191</v>
      </c>
      <c s="20" t="s">
        <v>1192</v>
      </c>
      <c s="21">
        <f>'SO 315'!I3</f>
      </c>
      <c s="21">
        <f>'SO 315'!O2</f>
      </c>
      <c s="21">
        <f>C33+D33</f>
      </c>
    </row>
    <row r="34" spans="1:5" ht="12.75" customHeight="1">
      <c r="A34" s="20" t="s">
        <v>1227</v>
      </c>
      <c s="20" t="s">
        <v>1228</v>
      </c>
      <c s="21">
        <f>'SO 316'!I3</f>
      </c>
      <c s="21">
        <f>'SO 316'!O2</f>
      </c>
      <c s="21">
        <f>C34+D34</f>
      </c>
    </row>
    <row r="35" spans="1:5" ht="12.75" customHeight="1">
      <c r="A35" s="20" t="s">
        <v>1238</v>
      </c>
      <c s="20" t="s">
        <v>1239</v>
      </c>
      <c s="21">
        <f>'SO 317'!I3</f>
      </c>
      <c s="21">
        <f>'SO 317'!O2</f>
      </c>
      <c s="21">
        <f>C35+D35</f>
      </c>
    </row>
    <row r="36" spans="1:5" ht="12.75" customHeight="1">
      <c r="A36" s="20" t="s">
        <v>1246</v>
      </c>
      <c s="20" t="s">
        <v>1247</v>
      </c>
      <c s="21">
        <f>'SO 318'!I3</f>
      </c>
      <c s="21">
        <f>'SO 318'!O2</f>
      </c>
      <c s="21">
        <f>C36+D36</f>
      </c>
    </row>
    <row r="37" spans="1:5" ht="12.75" customHeight="1">
      <c r="A37" s="20" t="s">
        <v>1268</v>
      </c>
      <c s="20" t="s">
        <v>1269</v>
      </c>
      <c s="21">
        <f>'SO 325'!I3</f>
      </c>
      <c s="21">
        <f>'SO 325'!O2</f>
      </c>
      <c s="21">
        <f>C37+D37</f>
      </c>
    </row>
    <row r="38" spans="1:5" ht="12.75" customHeight="1">
      <c r="A38" s="20" t="s">
        <v>1301</v>
      </c>
      <c s="20" t="s">
        <v>1302</v>
      </c>
      <c s="21">
        <f>'SO 326'!I3</f>
      </c>
      <c s="21">
        <f>'SO 326'!O2</f>
      </c>
      <c s="21">
        <f>C38+D38</f>
      </c>
    </row>
    <row r="39" spans="1:5" ht="12.75" customHeight="1">
      <c r="A39" s="20" t="s">
        <v>1320</v>
      </c>
      <c s="20" t="s">
        <v>1321</v>
      </c>
      <c s="21">
        <f>'SO 327'!I3</f>
      </c>
      <c s="21">
        <f>'SO 327'!O2</f>
      </c>
      <c s="21">
        <f>C39+D39</f>
      </c>
    </row>
    <row r="40" spans="1:5" ht="12.75" customHeight="1">
      <c r="A40" s="20" t="s">
        <v>1353</v>
      </c>
      <c s="20" t="s">
        <v>1354</v>
      </c>
      <c s="21">
        <f>'SO 328'!I3</f>
      </c>
      <c s="21">
        <f>'SO 328'!O2</f>
      </c>
      <c s="21">
        <f>C40+D40</f>
      </c>
    </row>
    <row r="41" spans="1:5" ht="12.75" customHeight="1">
      <c r="A41" s="20" t="s">
        <v>1362</v>
      </c>
      <c s="20" t="s">
        <v>1363</v>
      </c>
      <c s="21">
        <f>'SO 427'!I3</f>
      </c>
      <c s="21">
        <f>'SO 427'!O2</f>
      </c>
      <c s="21">
        <f>C41+D41</f>
      </c>
    </row>
    <row r="42" spans="1:5" ht="12.75" customHeight="1">
      <c r="A42" s="20" t="s">
        <v>1446</v>
      </c>
      <c s="20" t="s">
        <v>1447</v>
      </c>
      <c s="21">
        <f>'SO 428'!I3</f>
      </c>
      <c s="21">
        <f>'SO 428'!O2</f>
      </c>
      <c s="21">
        <f>C42+D42</f>
      </c>
    </row>
    <row r="43" spans="1:5" ht="12.75" customHeight="1">
      <c r="A43" s="20" t="s">
        <v>1482</v>
      </c>
      <c s="20" t="s">
        <v>1483</v>
      </c>
      <c s="21">
        <f>'SO 429'!I3</f>
      </c>
      <c s="21">
        <f>'SO 429'!O2</f>
      </c>
      <c s="21">
        <f>C43+D43</f>
      </c>
    </row>
    <row r="44" spans="1:5" ht="12.75" customHeight="1">
      <c r="A44" s="20" t="s">
        <v>1528</v>
      </c>
      <c s="20" t="s">
        <v>1529</v>
      </c>
      <c s="21">
        <f>'SO 531'!I3</f>
      </c>
      <c s="21">
        <f>'SO 531'!O2</f>
      </c>
      <c s="21">
        <f>C44+D44</f>
      </c>
    </row>
    <row r="45" spans="1:5" ht="12.75" customHeight="1">
      <c r="A45" s="20" t="s">
        <v>1571</v>
      </c>
      <c s="20" t="s">
        <v>1572</v>
      </c>
      <c s="21">
        <f>'SO 532'!I3</f>
      </c>
      <c s="21">
        <f>'SO 532'!O2</f>
      </c>
      <c s="21">
        <f>C45+D45</f>
      </c>
    </row>
    <row r="46" spans="1:5" ht="12.75" customHeight="1">
      <c r="A46" s="20" t="s">
        <v>1583</v>
      </c>
      <c s="20" t="s">
        <v>1584</v>
      </c>
      <c s="21">
        <f>'SO 533'!I3</f>
      </c>
      <c s="21">
        <f>'SO 533'!O2</f>
      </c>
      <c s="21">
        <f>C46+D46</f>
      </c>
    </row>
    <row r="47" spans="1:5" ht="12.75" customHeight="1">
      <c r="A47" s="20" t="s">
        <v>1618</v>
      </c>
      <c s="20" t="s">
        <v>1619</v>
      </c>
      <c s="21">
        <f>'SO 534'!I3</f>
      </c>
      <c s="21">
        <f>'SO 534'!O2</f>
      </c>
      <c s="21">
        <f>C47+D47</f>
      </c>
    </row>
    <row r="48" spans="1:5" ht="12.75" customHeight="1">
      <c r="A48" s="20" t="s">
        <v>1630</v>
      </c>
      <c s="20" t="s">
        <v>1631</v>
      </c>
      <c s="21">
        <f>'SO 805'!I3</f>
      </c>
      <c s="21">
        <f>'SO 805'!O2</f>
      </c>
      <c s="21">
        <f>C48+D48</f>
      </c>
    </row>
    <row r="49" spans="1:5" ht="12.75" customHeight="1">
      <c r="A49" s="20" t="s">
        <v>1661</v>
      </c>
      <c s="20" t="s">
        <v>1662</v>
      </c>
      <c s="21">
        <f>'SO 815'!I3</f>
      </c>
      <c s="21">
        <f>'SO 815'!O2</f>
      </c>
      <c s="21">
        <f>C49+D49</f>
      </c>
    </row>
    <row r="50" spans="1:5" ht="12.75" customHeight="1">
      <c r="A50" s="20" t="s">
        <v>1670</v>
      </c>
      <c s="20" t="s">
        <v>1671</v>
      </c>
      <c s="21">
        <f>'SO 825'!I3</f>
      </c>
      <c s="21">
        <f>'SO 825'!O2</f>
      </c>
      <c s="21">
        <f>C50+D50</f>
      </c>
    </row>
    <row r="51" spans="1:5" ht="12.75" customHeight="1">
      <c r="A51" s="20" t="s">
        <v>1678</v>
      </c>
      <c s="20" t="s">
        <v>1679</v>
      </c>
      <c s="21">
        <f>VON!I3</f>
      </c>
      <c s="21">
        <f>VON!O2</f>
      </c>
      <c s="21">
        <f>C51+D51</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23</v>
      </c>
      <c s="39">
        <f>0+I8</f>
      </c>
      <c s="10"/>
      <c r="O3" t="s">
        <v>18</v>
      </c>
      <c t="s">
        <v>22</v>
      </c>
    </row>
    <row r="4" spans="1:16" ht="15" customHeight="1">
      <c r="A4" t="s">
        <v>16</v>
      </c>
      <c s="16" t="s">
        <v>17</v>
      </c>
      <c s="17" t="s">
        <v>23</v>
      </c>
      <c s="6"/>
      <c s="18" t="s">
        <v>24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f>
      </c>
      <c>
        <f>0+O9+O13+O17</f>
      </c>
    </row>
    <row r="9" spans="1:16" ht="12.75">
      <c r="A9" s="25" t="s">
        <v>46</v>
      </c>
      <c s="29" t="s">
        <v>28</v>
      </c>
      <c s="29" t="s">
        <v>47</v>
      </c>
      <c s="25" t="s">
        <v>48</v>
      </c>
      <c s="30" t="s">
        <v>49</v>
      </c>
      <c s="31" t="s">
        <v>50</v>
      </c>
      <c s="32">
        <v>36759</v>
      </c>
      <c s="33">
        <v>0</v>
      </c>
      <c s="34">
        <f>ROUND(ROUND(H9,2)*ROUND(G9,3),2)</f>
      </c>
      <c s="31" t="s">
        <v>51</v>
      </c>
      <c r="O9">
        <f>(I9*21)/100</f>
      </c>
      <c t="s">
        <v>22</v>
      </c>
    </row>
    <row r="10" spans="1:5" ht="12.75">
      <c r="A10" s="35" t="s">
        <v>52</v>
      </c>
      <c r="E10" s="36" t="s">
        <v>48</v>
      </c>
    </row>
    <row r="11" spans="1:5" ht="12.75">
      <c r="A11" s="37" t="s">
        <v>53</v>
      </c>
      <c r="E11" s="38" t="s">
        <v>54</v>
      </c>
    </row>
    <row r="12" spans="1:5" ht="38.25">
      <c r="A12" t="s">
        <v>55</v>
      </c>
      <c r="E12" s="36" t="s">
        <v>56</v>
      </c>
    </row>
    <row r="13" spans="1:16" ht="12.75">
      <c r="A13" s="25" t="s">
        <v>46</v>
      </c>
      <c s="29" t="s">
        <v>22</v>
      </c>
      <c s="29" t="s">
        <v>57</v>
      </c>
      <c s="25" t="s">
        <v>48</v>
      </c>
      <c s="30" t="s">
        <v>58</v>
      </c>
      <c s="31" t="s">
        <v>50</v>
      </c>
      <c s="32">
        <v>73518</v>
      </c>
      <c s="33">
        <v>0</v>
      </c>
      <c s="34">
        <f>ROUND(ROUND(H13,2)*ROUND(G13,3),2)</f>
      </c>
      <c s="31" t="s">
        <v>51</v>
      </c>
      <c r="O13">
        <f>(I13*21)/100</f>
      </c>
      <c t="s">
        <v>22</v>
      </c>
    </row>
    <row r="14" spans="1:5" ht="12.75">
      <c r="A14" s="35" t="s">
        <v>52</v>
      </c>
      <c r="E14" s="36" t="s">
        <v>59</v>
      </c>
    </row>
    <row r="15" spans="1:5" ht="12.75">
      <c r="A15" s="37" t="s">
        <v>53</v>
      </c>
      <c r="E15" s="38" t="s">
        <v>60</v>
      </c>
    </row>
    <row r="16" spans="1:5" ht="12.75">
      <c r="A16" t="s">
        <v>55</v>
      </c>
      <c r="E16" s="36" t="s">
        <v>61</v>
      </c>
    </row>
    <row r="17" spans="1:16" ht="12.75">
      <c r="A17" s="25" t="s">
        <v>46</v>
      </c>
      <c s="29" t="s">
        <v>21</v>
      </c>
      <c s="29" t="s">
        <v>62</v>
      </c>
      <c s="25" t="s">
        <v>48</v>
      </c>
      <c s="30" t="s">
        <v>63</v>
      </c>
      <c s="31" t="s">
        <v>50</v>
      </c>
      <c s="32">
        <v>36759</v>
      </c>
      <c s="33">
        <v>0</v>
      </c>
      <c s="34">
        <f>ROUND(ROUND(H17,2)*ROUND(G17,3),2)</f>
      </c>
      <c s="31" t="s">
        <v>51</v>
      </c>
      <c r="O17">
        <f>(I17*21)/100</f>
      </c>
      <c t="s">
        <v>22</v>
      </c>
    </row>
    <row r="18" spans="1:5" ht="12.75">
      <c r="A18" s="35" t="s">
        <v>52</v>
      </c>
      <c r="E18" s="36" t="s">
        <v>48</v>
      </c>
    </row>
    <row r="19" spans="1:5" ht="25.5">
      <c r="A19" s="37" t="s">
        <v>53</v>
      </c>
      <c r="E19" s="38" t="s">
        <v>64</v>
      </c>
    </row>
    <row r="20" spans="1:5" ht="191.25">
      <c r="A20" t="s">
        <v>55</v>
      </c>
      <c r="E20" s="36" t="s">
        <v>65</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66</v>
      </c>
      <c s="39">
        <f>0+I8</f>
      </c>
      <c s="10"/>
      <c r="O3" t="s">
        <v>18</v>
      </c>
      <c t="s">
        <v>22</v>
      </c>
    </row>
    <row r="4" spans="1:16" ht="15" customHeight="1">
      <c r="A4" t="s">
        <v>16</v>
      </c>
      <c s="16" t="s">
        <v>17</v>
      </c>
      <c s="17" t="s">
        <v>66</v>
      </c>
      <c s="6"/>
      <c s="18" t="s">
        <v>67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f>
      </c>
      <c>
        <f>0+O9+O13+O17+O21</f>
      </c>
    </row>
    <row r="9" spans="1:16" ht="12.75">
      <c r="A9" s="25" t="s">
        <v>46</v>
      </c>
      <c s="29" t="s">
        <v>28</v>
      </c>
      <c s="29" t="s">
        <v>68</v>
      </c>
      <c s="25" t="s">
        <v>48</v>
      </c>
      <c s="30" t="s">
        <v>69</v>
      </c>
      <c s="31" t="s">
        <v>70</v>
      </c>
      <c s="32">
        <v>7099</v>
      </c>
      <c s="33">
        <v>0</v>
      </c>
      <c s="34">
        <f>ROUND(ROUND(H9,2)*ROUND(G9,3),2)</f>
      </c>
      <c s="31" t="s">
        <v>51</v>
      </c>
      <c r="O9">
        <f>(I9*21)/100</f>
      </c>
      <c t="s">
        <v>22</v>
      </c>
    </row>
    <row r="10" spans="1:5" ht="12.75">
      <c r="A10" s="35" t="s">
        <v>52</v>
      </c>
      <c r="E10" s="36" t="s">
        <v>48</v>
      </c>
    </row>
    <row r="11" spans="1:5" ht="12.75">
      <c r="A11" s="37" t="s">
        <v>53</v>
      </c>
      <c r="E11" s="38" t="s">
        <v>48</v>
      </c>
    </row>
    <row r="12" spans="1:5" ht="38.25">
      <c r="A12" t="s">
        <v>55</v>
      </c>
      <c r="E12" s="36" t="s">
        <v>71</v>
      </c>
    </row>
    <row r="13" spans="1:16" ht="12.75">
      <c r="A13" s="25" t="s">
        <v>46</v>
      </c>
      <c s="29" t="s">
        <v>22</v>
      </c>
      <c s="29" t="s">
        <v>72</v>
      </c>
      <c s="25" t="s">
        <v>48</v>
      </c>
      <c s="30" t="s">
        <v>73</v>
      </c>
      <c s="31" t="s">
        <v>74</v>
      </c>
      <c s="32">
        <v>58</v>
      </c>
      <c s="33">
        <v>0</v>
      </c>
      <c s="34">
        <f>ROUND(ROUND(H13,2)*ROUND(G13,3),2)</f>
      </c>
      <c s="31" t="s">
        <v>51</v>
      </c>
      <c r="O13">
        <f>(I13*21)/100</f>
      </c>
      <c t="s">
        <v>22</v>
      </c>
    </row>
    <row r="14" spans="1:5" ht="25.5">
      <c r="A14" s="35" t="s">
        <v>52</v>
      </c>
      <c r="E14" s="36" t="s">
        <v>75</v>
      </c>
    </row>
    <row r="15" spans="1:5" ht="12.75">
      <c r="A15" s="37" t="s">
        <v>53</v>
      </c>
      <c r="E15" s="38" t="s">
        <v>76</v>
      </c>
    </row>
    <row r="16" spans="1:5" ht="165.75">
      <c r="A16" t="s">
        <v>55</v>
      </c>
      <c r="E16" s="36" t="s">
        <v>77</v>
      </c>
    </row>
    <row r="17" spans="1:16" ht="12.75">
      <c r="A17" s="25" t="s">
        <v>46</v>
      </c>
      <c s="29" t="s">
        <v>21</v>
      </c>
      <c s="29" t="s">
        <v>78</v>
      </c>
      <c s="25" t="s">
        <v>48</v>
      </c>
      <c s="30" t="s">
        <v>79</v>
      </c>
      <c s="31" t="s">
        <v>74</v>
      </c>
      <c s="32">
        <v>12</v>
      </c>
      <c s="33">
        <v>0</v>
      </c>
      <c s="34">
        <f>ROUND(ROUND(H17,2)*ROUND(G17,3),2)</f>
      </c>
      <c s="31" t="s">
        <v>51</v>
      </c>
      <c r="O17">
        <f>(I17*21)/100</f>
      </c>
      <c t="s">
        <v>22</v>
      </c>
    </row>
    <row r="18" spans="1:5" ht="25.5">
      <c r="A18" s="35" t="s">
        <v>52</v>
      </c>
      <c r="E18" s="36" t="s">
        <v>75</v>
      </c>
    </row>
    <row r="19" spans="1:5" ht="12.75">
      <c r="A19" s="37" t="s">
        <v>53</v>
      </c>
      <c r="E19" s="38" t="s">
        <v>80</v>
      </c>
    </row>
    <row r="20" spans="1:5" ht="165.75">
      <c r="A20" t="s">
        <v>55</v>
      </c>
      <c r="E20" s="36" t="s">
        <v>77</v>
      </c>
    </row>
    <row r="21" spans="1:16" ht="12.75">
      <c r="A21" s="25" t="s">
        <v>46</v>
      </c>
      <c s="29" t="s">
        <v>32</v>
      </c>
      <c s="29" t="s">
        <v>81</v>
      </c>
      <c s="25" t="s">
        <v>48</v>
      </c>
      <c s="30" t="s">
        <v>82</v>
      </c>
      <c s="31" t="s">
        <v>74</v>
      </c>
      <c s="32">
        <v>130</v>
      </c>
      <c s="33">
        <v>0</v>
      </c>
      <c s="34">
        <f>ROUND(ROUND(H21,2)*ROUND(G21,3),2)</f>
      </c>
      <c s="31" t="s">
        <v>51</v>
      </c>
      <c r="O21">
        <f>(I21*21)/100</f>
      </c>
      <c t="s">
        <v>22</v>
      </c>
    </row>
    <row r="22" spans="1:5" ht="25.5">
      <c r="A22" s="35" t="s">
        <v>52</v>
      </c>
      <c r="E22" s="36" t="s">
        <v>75</v>
      </c>
    </row>
    <row r="23" spans="1:5" ht="12.75">
      <c r="A23" s="37" t="s">
        <v>53</v>
      </c>
      <c r="E23" s="38" t="s">
        <v>83</v>
      </c>
    </row>
    <row r="24" spans="1:5" ht="165.75">
      <c r="A24" t="s">
        <v>55</v>
      </c>
      <c r="E24" s="36" t="s">
        <v>77</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0+O8+O21+O70+O75+O84</f>
      </c>
      <c t="s">
        <v>21</v>
      </c>
    </row>
    <row r="3" spans="1:16" ht="15" customHeight="1">
      <c r="A3" t="s">
        <v>11</v>
      </c>
      <c s="12" t="s">
        <v>13</v>
      </c>
      <c s="13" t="s">
        <v>14</v>
      </c>
      <c s="1"/>
      <c s="14" t="s">
        <v>15</v>
      </c>
      <c s="1"/>
      <c s="9"/>
      <c s="8" t="s">
        <v>84</v>
      </c>
      <c s="39">
        <f>0+I8+I21+I70+I75+I84</f>
      </c>
      <c s="10"/>
      <c r="O3" t="s">
        <v>18</v>
      </c>
      <c t="s">
        <v>22</v>
      </c>
    </row>
    <row r="4" spans="1:16" ht="15" customHeight="1">
      <c r="A4" t="s">
        <v>16</v>
      </c>
      <c s="16" t="s">
        <v>17</v>
      </c>
      <c s="17" t="s">
        <v>84</v>
      </c>
      <c s="6"/>
      <c s="18" t="s">
        <v>85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86</v>
      </c>
      <c s="19"/>
      <c s="19"/>
      <c s="19"/>
      <c s="28">
        <f>0+Q8</f>
      </c>
      <c s="19"/>
      <c r="O8">
        <f>0+R8</f>
      </c>
      <c r="Q8">
        <f>0+I9+I13+I17</f>
      </c>
      <c>
        <f>0+O9+O13+O17</f>
      </c>
    </row>
    <row r="9" spans="1:16" ht="25.5">
      <c r="A9" s="25" t="s">
        <v>46</v>
      </c>
      <c s="29" t="s">
        <v>28</v>
      </c>
      <c s="29" t="s">
        <v>87</v>
      </c>
      <c s="25" t="s">
        <v>48</v>
      </c>
      <c s="30" t="s">
        <v>88</v>
      </c>
      <c s="31" t="s">
        <v>70</v>
      </c>
      <c s="32">
        <v>80</v>
      </c>
      <c s="33">
        <v>0</v>
      </c>
      <c s="34">
        <f>ROUND(ROUND(H9,2)*ROUND(G9,3),2)</f>
      </c>
      <c s="31" t="s">
        <v>89</v>
      </c>
      <c r="O9">
        <f>(I9*21)/100</f>
      </c>
      <c t="s">
        <v>22</v>
      </c>
    </row>
    <row r="10" spans="1:5" ht="12.75">
      <c r="A10" s="35" t="s">
        <v>52</v>
      </c>
      <c r="E10" s="36" t="s">
        <v>48</v>
      </c>
    </row>
    <row r="11" spans="1:5" ht="12.75">
      <c r="A11" s="37" t="s">
        <v>53</v>
      </c>
      <c r="E11" s="38" t="s">
        <v>90</v>
      </c>
    </row>
    <row r="12" spans="1:5" ht="63.75">
      <c r="A12" t="s">
        <v>55</v>
      </c>
      <c r="E12" s="36" t="s">
        <v>91</v>
      </c>
    </row>
    <row r="13" spans="1:16" ht="25.5">
      <c r="A13" s="25" t="s">
        <v>46</v>
      </c>
      <c s="29" t="s">
        <v>22</v>
      </c>
      <c s="29" t="s">
        <v>92</v>
      </c>
      <c s="25" t="s">
        <v>48</v>
      </c>
      <c s="30" t="s">
        <v>93</v>
      </c>
      <c s="31" t="s">
        <v>70</v>
      </c>
      <c s="32">
        <v>4800</v>
      </c>
      <c s="33">
        <v>0</v>
      </c>
      <c s="34">
        <f>ROUND(ROUND(H13,2)*ROUND(G13,3),2)</f>
      </c>
      <c s="31" t="s">
        <v>89</v>
      </c>
      <c r="O13">
        <f>(I13*21)/100</f>
      </c>
      <c t="s">
        <v>22</v>
      </c>
    </row>
    <row r="14" spans="1:5" ht="12.75">
      <c r="A14" s="35" t="s">
        <v>52</v>
      </c>
      <c r="E14" s="36" t="s">
        <v>48</v>
      </c>
    </row>
    <row r="15" spans="1:5" ht="12.75">
      <c r="A15" s="37" t="s">
        <v>53</v>
      </c>
      <c r="E15" s="38" t="s">
        <v>94</v>
      </c>
    </row>
    <row r="16" spans="1:5" ht="25.5">
      <c r="A16" t="s">
        <v>55</v>
      </c>
      <c r="E16" s="36" t="s">
        <v>95</v>
      </c>
    </row>
    <row r="17" spans="1:16" ht="25.5">
      <c r="A17" s="25" t="s">
        <v>46</v>
      </c>
      <c s="29" t="s">
        <v>21</v>
      </c>
      <c s="29" t="s">
        <v>96</v>
      </c>
      <c s="25" t="s">
        <v>48</v>
      </c>
      <c s="30" t="s">
        <v>97</v>
      </c>
      <c s="31" t="s">
        <v>70</v>
      </c>
      <c s="32">
        <v>80</v>
      </c>
      <c s="33">
        <v>0</v>
      </c>
      <c s="34">
        <f>ROUND(ROUND(H17,2)*ROUND(G17,3),2)</f>
      </c>
      <c s="31" t="s">
        <v>89</v>
      </c>
      <c r="O17">
        <f>(I17*21)/100</f>
      </c>
      <c t="s">
        <v>22</v>
      </c>
    </row>
    <row r="18" spans="1:5" ht="12.75">
      <c r="A18" s="35" t="s">
        <v>52</v>
      </c>
      <c r="E18" s="36" t="s">
        <v>48</v>
      </c>
    </row>
    <row r="19" spans="1:5" ht="12.75">
      <c r="A19" s="37" t="s">
        <v>53</v>
      </c>
      <c r="E19" s="38" t="s">
        <v>90</v>
      </c>
    </row>
    <row r="20" spans="1:5" ht="51">
      <c r="A20" t="s">
        <v>55</v>
      </c>
      <c r="E20" s="36" t="s">
        <v>98</v>
      </c>
    </row>
    <row r="21" spans="1:18" ht="12.75" customHeight="1">
      <c r="A21" s="6" t="s">
        <v>44</v>
      </c>
      <c s="6"/>
      <c s="41" t="s">
        <v>28</v>
      </c>
      <c s="6"/>
      <c s="27" t="s">
        <v>45</v>
      </c>
      <c s="6"/>
      <c s="6"/>
      <c s="6"/>
      <c s="42">
        <f>0+Q21</f>
      </c>
      <c s="6"/>
      <c r="O21">
        <f>0+R21</f>
      </c>
      <c r="Q21">
        <f>0+I22+I26+I30+I34+I38+I42+I46+I50+I54+I58+I62+I66</f>
      </c>
      <c>
        <f>0+O22+O26+O30+O34+O38+O42+O46+O50+O54+O58+O62+O66</f>
      </c>
    </row>
    <row r="22" spans="1:16" ht="25.5">
      <c r="A22" s="25" t="s">
        <v>46</v>
      </c>
      <c s="29" t="s">
        <v>32</v>
      </c>
      <c s="29" t="s">
        <v>99</v>
      </c>
      <c s="25" t="s">
        <v>48</v>
      </c>
      <c s="30" t="s">
        <v>100</v>
      </c>
      <c s="31" t="s">
        <v>50</v>
      </c>
      <c s="32">
        <v>704.2</v>
      </c>
      <c s="33">
        <v>0</v>
      </c>
      <c s="34">
        <f>ROUND(ROUND(H22,2)*ROUND(G22,3),2)</f>
      </c>
      <c s="31" t="s">
        <v>51</v>
      </c>
      <c r="O22">
        <f>(I22*21)/100</f>
      </c>
      <c t="s">
        <v>22</v>
      </c>
    </row>
    <row r="23" spans="1:5" ht="12.75">
      <c r="A23" s="35" t="s">
        <v>52</v>
      </c>
      <c r="E23" s="36" t="s">
        <v>101</v>
      </c>
    </row>
    <row r="24" spans="1:5" ht="12.75">
      <c r="A24" s="37" t="s">
        <v>53</v>
      </c>
      <c r="E24" s="38" t="s">
        <v>102</v>
      </c>
    </row>
    <row r="25" spans="1:5" ht="63.75">
      <c r="A25" t="s">
        <v>55</v>
      </c>
      <c r="E25" s="36" t="s">
        <v>103</v>
      </c>
    </row>
    <row r="26" spans="1:16" ht="12.75">
      <c r="A26" s="25" t="s">
        <v>46</v>
      </c>
      <c s="29" t="s">
        <v>34</v>
      </c>
      <c s="29" t="s">
        <v>104</v>
      </c>
      <c s="25" t="s">
        <v>105</v>
      </c>
      <c s="30" t="s">
        <v>106</v>
      </c>
      <c s="31" t="s">
        <v>50</v>
      </c>
      <c s="32">
        <v>34</v>
      </c>
      <c s="33">
        <v>0</v>
      </c>
      <c s="34">
        <f>ROUND(ROUND(H26,2)*ROUND(G26,3),2)</f>
      </c>
      <c s="31" t="s">
        <v>51</v>
      </c>
      <c r="O26">
        <f>(I26*21)/100</f>
      </c>
      <c t="s">
        <v>22</v>
      </c>
    </row>
    <row r="27" spans="1:5" ht="12.75">
      <c r="A27" s="35" t="s">
        <v>52</v>
      </c>
      <c r="E27" s="36" t="s">
        <v>107</v>
      </c>
    </row>
    <row r="28" spans="1:5" ht="12.75">
      <c r="A28" s="37" t="s">
        <v>53</v>
      </c>
      <c r="E28" s="38" t="s">
        <v>108</v>
      </c>
    </row>
    <row r="29" spans="1:5" ht="369.75">
      <c r="A29" t="s">
        <v>55</v>
      </c>
      <c r="E29" s="36" t="s">
        <v>109</v>
      </c>
    </row>
    <row r="30" spans="1:16" ht="12.75">
      <c r="A30" s="25" t="s">
        <v>46</v>
      </c>
      <c s="29" t="s">
        <v>36</v>
      </c>
      <c s="29" t="s">
        <v>104</v>
      </c>
      <c s="25" t="s">
        <v>110</v>
      </c>
      <c s="30" t="s">
        <v>106</v>
      </c>
      <c s="31" t="s">
        <v>50</v>
      </c>
      <c s="32">
        <v>78</v>
      </c>
      <c s="33">
        <v>0</v>
      </c>
      <c s="34">
        <f>ROUND(ROUND(H30,2)*ROUND(G30,3),2)</f>
      </c>
      <c s="31" t="s">
        <v>51</v>
      </c>
      <c r="O30">
        <f>(I30*21)/100</f>
      </c>
      <c t="s">
        <v>22</v>
      </c>
    </row>
    <row r="31" spans="1:5" ht="12.75">
      <c r="A31" s="35" t="s">
        <v>52</v>
      </c>
      <c r="E31" s="36" t="s">
        <v>111</v>
      </c>
    </row>
    <row r="32" spans="1:5" ht="12.75">
      <c r="A32" s="37" t="s">
        <v>53</v>
      </c>
      <c r="E32" s="38" t="s">
        <v>112</v>
      </c>
    </row>
    <row r="33" spans="1:5" ht="369.75">
      <c r="A33" t="s">
        <v>55</v>
      </c>
      <c r="E33" s="36" t="s">
        <v>109</v>
      </c>
    </row>
    <row r="34" spans="1:16" ht="12.75">
      <c r="A34" s="25" t="s">
        <v>46</v>
      </c>
      <c s="29" t="s">
        <v>113</v>
      </c>
      <c s="29" t="s">
        <v>114</v>
      </c>
      <c s="25" t="s">
        <v>105</v>
      </c>
      <c s="30" t="s">
        <v>115</v>
      </c>
      <c s="31" t="s">
        <v>50</v>
      </c>
      <c s="32">
        <v>34</v>
      </c>
      <c s="33">
        <v>0</v>
      </c>
      <c s="34">
        <f>ROUND(ROUND(H34,2)*ROUND(G34,3),2)</f>
      </c>
      <c s="31" t="s">
        <v>51</v>
      </c>
      <c r="O34">
        <f>(I34*21)/100</f>
      </c>
      <c t="s">
        <v>22</v>
      </c>
    </row>
    <row r="35" spans="1:5" ht="12.75">
      <c r="A35" s="35" t="s">
        <v>52</v>
      </c>
      <c r="E35" s="36" t="s">
        <v>116</v>
      </c>
    </row>
    <row r="36" spans="1:5" ht="12.75">
      <c r="A36" s="37" t="s">
        <v>53</v>
      </c>
      <c r="E36" s="38" t="s">
        <v>117</v>
      </c>
    </row>
    <row r="37" spans="1:5" ht="306">
      <c r="A37" t="s">
        <v>55</v>
      </c>
      <c r="E37" s="36" t="s">
        <v>118</v>
      </c>
    </row>
    <row r="38" spans="1:16" ht="12.75">
      <c r="A38" s="25" t="s">
        <v>46</v>
      </c>
      <c s="29" t="s">
        <v>119</v>
      </c>
      <c s="29" t="s">
        <v>114</v>
      </c>
      <c s="25" t="s">
        <v>110</v>
      </c>
      <c s="30" t="s">
        <v>115</v>
      </c>
      <c s="31" t="s">
        <v>50</v>
      </c>
      <c s="32">
        <v>71.85</v>
      </c>
      <c s="33">
        <v>0</v>
      </c>
      <c s="34">
        <f>ROUND(ROUND(H38,2)*ROUND(G38,3),2)</f>
      </c>
      <c s="31" t="s">
        <v>51</v>
      </c>
      <c r="O38">
        <f>(I38*21)/100</f>
      </c>
      <c t="s">
        <v>22</v>
      </c>
    </row>
    <row r="39" spans="1:5" ht="12.75">
      <c r="A39" s="35" t="s">
        <v>52</v>
      </c>
      <c r="E39" s="36" t="s">
        <v>120</v>
      </c>
    </row>
    <row r="40" spans="1:5" ht="12.75">
      <c r="A40" s="37" t="s">
        <v>53</v>
      </c>
      <c r="E40" s="38" t="s">
        <v>121</v>
      </c>
    </row>
    <row r="41" spans="1:5" ht="306">
      <c r="A41" t="s">
        <v>55</v>
      </c>
      <c r="E41" s="36" t="s">
        <v>118</v>
      </c>
    </row>
    <row r="42" spans="1:16" ht="12.75">
      <c r="A42" s="25" t="s">
        <v>46</v>
      </c>
      <c s="29" t="s">
        <v>39</v>
      </c>
      <c s="29" t="s">
        <v>122</v>
      </c>
      <c s="25" t="s">
        <v>48</v>
      </c>
      <c s="30" t="s">
        <v>123</v>
      </c>
      <c s="31" t="s">
        <v>50</v>
      </c>
      <c s="32">
        <v>34</v>
      </c>
      <c s="33">
        <v>0</v>
      </c>
      <c s="34">
        <f>ROUND(ROUND(H42,2)*ROUND(G42,3),2)</f>
      </c>
      <c s="31" t="s">
        <v>51</v>
      </c>
      <c r="O42">
        <f>(I42*21)/100</f>
      </c>
      <c t="s">
        <v>22</v>
      </c>
    </row>
    <row r="43" spans="1:5" ht="12.75">
      <c r="A43" s="35" t="s">
        <v>52</v>
      </c>
      <c r="E43" s="36" t="s">
        <v>124</v>
      </c>
    </row>
    <row r="44" spans="1:5" ht="12.75">
      <c r="A44" s="37" t="s">
        <v>53</v>
      </c>
      <c r="E44" s="38" t="s">
        <v>48</v>
      </c>
    </row>
    <row r="45" spans="1:5" ht="267.75">
      <c r="A45" t="s">
        <v>55</v>
      </c>
      <c r="E45" s="36" t="s">
        <v>125</v>
      </c>
    </row>
    <row r="46" spans="1:16" ht="12.75">
      <c r="A46" s="25" t="s">
        <v>46</v>
      </c>
      <c s="29" t="s">
        <v>41</v>
      </c>
      <c s="29" t="s">
        <v>62</v>
      </c>
      <c s="25" t="s">
        <v>48</v>
      </c>
      <c s="30" t="s">
        <v>63</v>
      </c>
      <c s="31" t="s">
        <v>50</v>
      </c>
      <c s="32">
        <v>34</v>
      </c>
      <c s="33">
        <v>0</v>
      </c>
      <c s="34">
        <f>ROUND(ROUND(H46,2)*ROUND(G46,3),2)</f>
      </c>
      <c s="31" t="s">
        <v>51</v>
      </c>
      <c r="O46">
        <f>(I46*21)/100</f>
      </c>
      <c t="s">
        <v>22</v>
      </c>
    </row>
    <row r="47" spans="1:5" ht="12.75">
      <c r="A47" s="35" t="s">
        <v>52</v>
      </c>
      <c r="E47" s="36" t="s">
        <v>126</v>
      </c>
    </row>
    <row r="48" spans="1:5" ht="12.75">
      <c r="A48" s="37" t="s">
        <v>53</v>
      </c>
      <c r="E48" s="38" t="s">
        <v>117</v>
      </c>
    </row>
    <row r="49" spans="1:5" ht="191.25">
      <c r="A49" t="s">
        <v>55</v>
      </c>
      <c r="E49" s="36" t="s">
        <v>65</v>
      </c>
    </row>
    <row r="50" spans="1:16" ht="12.75">
      <c r="A50" s="25" t="s">
        <v>46</v>
      </c>
      <c s="29" t="s">
        <v>43</v>
      </c>
      <c s="29" t="s">
        <v>127</v>
      </c>
      <c s="25" t="s">
        <v>48</v>
      </c>
      <c s="30" t="s">
        <v>128</v>
      </c>
      <c s="31" t="s">
        <v>70</v>
      </c>
      <c s="32">
        <v>2012</v>
      </c>
      <c s="33">
        <v>0</v>
      </c>
      <c s="34">
        <f>ROUND(ROUND(H50,2)*ROUND(G50,3),2)</f>
      </c>
      <c s="31" t="s">
        <v>51</v>
      </c>
      <c r="O50">
        <f>(I50*21)/100</f>
      </c>
      <c t="s">
        <v>22</v>
      </c>
    </row>
    <row r="51" spans="1:5" ht="12.75">
      <c r="A51" s="35" t="s">
        <v>52</v>
      </c>
      <c r="E51" s="36" t="s">
        <v>48</v>
      </c>
    </row>
    <row r="52" spans="1:5" ht="12.75">
      <c r="A52" s="37" t="s">
        <v>53</v>
      </c>
      <c r="E52" s="38" t="s">
        <v>129</v>
      </c>
    </row>
    <row r="53" spans="1:5" ht="25.5">
      <c r="A53" t="s">
        <v>55</v>
      </c>
      <c r="E53" s="36" t="s">
        <v>130</v>
      </c>
    </row>
    <row r="54" spans="1:16" ht="12.75">
      <c r="A54" s="25" t="s">
        <v>46</v>
      </c>
      <c s="29" t="s">
        <v>131</v>
      </c>
      <c s="29" t="s">
        <v>132</v>
      </c>
      <c s="25" t="s">
        <v>48</v>
      </c>
      <c s="30" t="s">
        <v>133</v>
      </c>
      <c s="31" t="s">
        <v>70</v>
      </c>
      <c s="32">
        <v>479</v>
      </c>
      <c s="33">
        <v>0</v>
      </c>
      <c s="34">
        <f>ROUND(ROUND(H54,2)*ROUND(G54,3),2)</f>
      </c>
      <c s="31" t="s">
        <v>51</v>
      </c>
      <c r="O54">
        <f>(I54*21)/100</f>
      </c>
      <c t="s">
        <v>22</v>
      </c>
    </row>
    <row r="55" spans="1:5" ht="12.75">
      <c r="A55" s="35" t="s">
        <v>52</v>
      </c>
      <c r="E55" s="36" t="s">
        <v>48</v>
      </c>
    </row>
    <row r="56" spans="1:5" ht="12.75">
      <c r="A56" s="37" t="s">
        <v>53</v>
      </c>
      <c r="E56" s="38" t="s">
        <v>48</v>
      </c>
    </row>
    <row r="57" spans="1:5" ht="12.75">
      <c r="A57" t="s">
        <v>55</v>
      </c>
      <c r="E57" s="36" t="s">
        <v>134</v>
      </c>
    </row>
    <row r="58" spans="1:16" ht="12.75">
      <c r="A58" s="25" t="s">
        <v>46</v>
      </c>
      <c s="29" t="s">
        <v>135</v>
      </c>
      <c s="29" t="s">
        <v>136</v>
      </c>
      <c s="25" t="s">
        <v>48</v>
      </c>
      <c s="30" t="s">
        <v>137</v>
      </c>
      <c s="31" t="s">
        <v>70</v>
      </c>
      <c s="32">
        <v>479</v>
      </c>
      <c s="33">
        <v>0</v>
      </c>
      <c s="34">
        <f>ROUND(ROUND(H58,2)*ROUND(G58,3),2)</f>
      </c>
      <c s="31" t="s">
        <v>51</v>
      </c>
      <c r="O58">
        <f>(I58*21)/100</f>
      </c>
      <c t="s">
        <v>22</v>
      </c>
    </row>
    <row r="59" spans="1:5" ht="12.75">
      <c r="A59" s="35" t="s">
        <v>52</v>
      </c>
      <c r="E59" s="36" t="s">
        <v>138</v>
      </c>
    </row>
    <row r="60" spans="1:5" ht="12.75">
      <c r="A60" s="37" t="s">
        <v>53</v>
      </c>
      <c r="E60" s="38" t="s">
        <v>48</v>
      </c>
    </row>
    <row r="61" spans="1:5" ht="38.25">
      <c r="A61" t="s">
        <v>55</v>
      </c>
      <c r="E61" s="36" t="s">
        <v>139</v>
      </c>
    </row>
    <row r="62" spans="1:16" ht="12.75">
      <c r="A62" s="25" t="s">
        <v>46</v>
      </c>
      <c s="29" t="s">
        <v>140</v>
      </c>
      <c s="29" t="s">
        <v>141</v>
      </c>
      <c s="25" t="s">
        <v>48</v>
      </c>
      <c s="30" t="s">
        <v>142</v>
      </c>
      <c s="31" t="s">
        <v>70</v>
      </c>
      <c s="32">
        <v>479</v>
      </c>
      <c s="33">
        <v>0</v>
      </c>
      <c s="34">
        <f>ROUND(ROUND(H62,2)*ROUND(G62,3),2)</f>
      </c>
      <c s="31" t="s">
        <v>51</v>
      </c>
      <c r="O62">
        <f>(I62*21)/100</f>
      </c>
      <c t="s">
        <v>22</v>
      </c>
    </row>
    <row r="63" spans="1:5" ht="12.75">
      <c r="A63" s="35" t="s">
        <v>52</v>
      </c>
      <c r="E63" s="36" t="s">
        <v>138</v>
      </c>
    </row>
    <row r="64" spans="1:5" ht="12.75">
      <c r="A64" s="37" t="s">
        <v>53</v>
      </c>
      <c r="E64" s="38" t="s">
        <v>143</v>
      </c>
    </row>
    <row r="65" spans="1:5" ht="25.5">
      <c r="A65" t="s">
        <v>55</v>
      </c>
      <c r="E65" s="36" t="s">
        <v>144</v>
      </c>
    </row>
    <row r="66" spans="1:16" ht="12.75">
      <c r="A66" s="25" t="s">
        <v>46</v>
      </c>
      <c s="29" t="s">
        <v>145</v>
      </c>
      <c s="29" t="s">
        <v>146</v>
      </c>
      <c s="25" t="s">
        <v>48</v>
      </c>
      <c s="30" t="s">
        <v>147</v>
      </c>
      <c s="31" t="s">
        <v>70</v>
      </c>
      <c s="32">
        <v>479</v>
      </c>
      <c s="33">
        <v>0</v>
      </c>
      <c s="34">
        <f>ROUND(ROUND(H66,2)*ROUND(G66,3),2)</f>
      </c>
      <c s="31" t="s">
        <v>51</v>
      </c>
      <c r="O66">
        <f>(I66*21)/100</f>
      </c>
      <c t="s">
        <v>22</v>
      </c>
    </row>
    <row r="67" spans="1:5" ht="12.75">
      <c r="A67" s="35" t="s">
        <v>52</v>
      </c>
      <c r="E67" s="36" t="s">
        <v>138</v>
      </c>
    </row>
    <row r="68" spans="1:5" ht="12.75">
      <c r="A68" s="37" t="s">
        <v>53</v>
      </c>
      <c r="E68" s="38" t="s">
        <v>143</v>
      </c>
    </row>
    <row r="69" spans="1:5" ht="25.5">
      <c r="A69" t="s">
        <v>55</v>
      </c>
      <c r="E69" s="36" t="s">
        <v>148</v>
      </c>
    </row>
    <row r="70" spans="1:18" ht="12.75" customHeight="1">
      <c r="A70" s="6" t="s">
        <v>44</v>
      </c>
      <c s="6"/>
      <c s="41" t="s">
        <v>22</v>
      </c>
      <c s="6"/>
      <c s="27" t="s">
        <v>149</v>
      </c>
      <c s="6"/>
      <c s="6"/>
      <c s="6"/>
      <c s="42">
        <f>0+Q70</f>
      </c>
      <c s="6"/>
      <c r="O70">
        <f>0+R70</f>
      </c>
      <c r="Q70">
        <f>0+I71</f>
      </c>
      <c>
        <f>0+O71</f>
      </c>
    </row>
    <row r="71" spans="1:16" ht="12.75">
      <c r="A71" s="25" t="s">
        <v>46</v>
      </c>
      <c s="29" t="s">
        <v>150</v>
      </c>
      <c s="29" t="s">
        <v>151</v>
      </c>
      <c s="25" t="s">
        <v>48</v>
      </c>
      <c s="30" t="s">
        <v>152</v>
      </c>
      <c s="31" t="s">
        <v>70</v>
      </c>
      <c s="32">
        <v>2012</v>
      </c>
      <c s="33">
        <v>0</v>
      </c>
      <c s="34">
        <f>ROUND(ROUND(H71,2)*ROUND(G71,3),2)</f>
      </c>
      <c s="31" t="s">
        <v>51</v>
      </c>
      <c r="O71">
        <f>(I71*21)/100</f>
      </c>
      <c t="s">
        <v>22</v>
      </c>
    </row>
    <row r="72" spans="1:5" ht="12.75">
      <c r="A72" s="35" t="s">
        <v>52</v>
      </c>
      <c r="E72" s="36" t="s">
        <v>153</v>
      </c>
    </row>
    <row r="73" spans="1:5" ht="12.75">
      <c r="A73" s="37" t="s">
        <v>53</v>
      </c>
      <c r="E73" s="38" t="s">
        <v>129</v>
      </c>
    </row>
    <row r="74" spans="1:5" ht="102">
      <c r="A74" t="s">
        <v>55</v>
      </c>
      <c r="E74" s="36" t="s">
        <v>154</v>
      </c>
    </row>
    <row r="75" spans="1:18" ht="12.75" customHeight="1">
      <c r="A75" s="6" t="s">
        <v>44</v>
      </c>
      <c s="6"/>
      <c s="41" t="s">
        <v>34</v>
      </c>
      <c s="6"/>
      <c s="27" t="s">
        <v>155</v>
      </c>
      <c s="6"/>
      <c s="6"/>
      <c s="6"/>
      <c s="42">
        <f>0+Q75</f>
      </c>
      <c s="6"/>
      <c r="O75">
        <f>0+R75</f>
      </c>
      <c r="Q75">
        <f>0+I76+I80</f>
      </c>
      <c>
        <f>0+O76+O80</f>
      </c>
    </row>
    <row r="76" spans="1:16" ht="25.5">
      <c r="A76" s="25" t="s">
        <v>46</v>
      </c>
      <c s="29" t="s">
        <v>156</v>
      </c>
      <c s="29" t="s">
        <v>157</v>
      </c>
      <c s="25" t="s">
        <v>48</v>
      </c>
      <c s="30" t="s">
        <v>158</v>
      </c>
      <c s="31" t="s">
        <v>70</v>
      </c>
      <c s="32">
        <v>2012</v>
      </c>
      <c s="33">
        <v>0</v>
      </c>
      <c s="34">
        <f>ROUND(ROUND(H76,2)*ROUND(G76,3),2)</f>
      </c>
      <c s="31" t="s">
        <v>51</v>
      </c>
      <c r="O76">
        <f>(I76*21)/100</f>
      </c>
      <c t="s">
        <v>22</v>
      </c>
    </row>
    <row r="77" spans="1:5" ht="12.75">
      <c r="A77" s="35" t="s">
        <v>52</v>
      </c>
      <c r="E77" s="36" t="s">
        <v>159</v>
      </c>
    </row>
    <row r="78" spans="1:5" ht="12.75">
      <c r="A78" s="37" t="s">
        <v>53</v>
      </c>
      <c r="E78" s="38" t="s">
        <v>129</v>
      </c>
    </row>
    <row r="79" spans="1:5" ht="51">
      <c r="A79" t="s">
        <v>55</v>
      </c>
      <c r="E79" s="36" t="s">
        <v>160</v>
      </c>
    </row>
    <row r="80" spans="1:16" ht="12.75">
      <c r="A80" s="25" t="s">
        <v>46</v>
      </c>
      <c s="29" t="s">
        <v>161</v>
      </c>
      <c s="29" t="s">
        <v>162</v>
      </c>
      <c s="25" t="s">
        <v>48</v>
      </c>
      <c s="30" t="s">
        <v>163</v>
      </c>
      <c s="31" t="s">
        <v>70</v>
      </c>
      <c s="32">
        <v>2012</v>
      </c>
      <c s="33">
        <v>0</v>
      </c>
      <c s="34">
        <f>ROUND(ROUND(H80,2)*ROUND(G80,3),2)</f>
      </c>
      <c s="31" t="s">
        <v>51</v>
      </c>
      <c r="O80">
        <f>(I80*21)/100</f>
      </c>
      <c t="s">
        <v>22</v>
      </c>
    </row>
    <row r="81" spans="1:5" ht="12.75">
      <c r="A81" s="35" t="s">
        <v>52</v>
      </c>
      <c r="E81" s="36" t="s">
        <v>48</v>
      </c>
    </row>
    <row r="82" spans="1:5" ht="12.75">
      <c r="A82" s="37" t="s">
        <v>53</v>
      </c>
      <c r="E82" s="38" t="s">
        <v>129</v>
      </c>
    </row>
    <row r="83" spans="1:5" ht="51">
      <c r="A83" t="s">
        <v>55</v>
      </c>
      <c r="E83" s="36" t="s">
        <v>160</v>
      </c>
    </row>
    <row r="84" spans="1:18" ht="12.75" customHeight="1">
      <c r="A84" s="6" t="s">
        <v>44</v>
      </c>
      <c s="6"/>
      <c s="41" t="s">
        <v>164</v>
      </c>
      <c s="6"/>
      <c s="27" t="s">
        <v>165</v>
      </c>
      <c s="6"/>
      <c s="6"/>
      <c s="6"/>
      <c s="42">
        <f>0+Q84</f>
      </c>
      <c s="6"/>
      <c r="O84">
        <f>0+R84</f>
      </c>
      <c r="Q84">
        <f>0+I85</f>
      </c>
      <c>
        <f>0+O85</f>
      </c>
    </row>
    <row r="85" spans="1:16" ht="25.5">
      <c r="A85" s="25" t="s">
        <v>46</v>
      </c>
      <c s="29" t="s">
        <v>166</v>
      </c>
      <c s="29" t="s">
        <v>167</v>
      </c>
      <c s="25" t="s">
        <v>168</v>
      </c>
      <c s="30" t="s">
        <v>169</v>
      </c>
      <c s="31" t="s">
        <v>170</v>
      </c>
      <c s="32">
        <v>1564.4</v>
      </c>
      <c s="33">
        <v>0</v>
      </c>
      <c s="34">
        <f>ROUND(ROUND(H85,2)*ROUND(G85,3),2)</f>
      </c>
      <c s="31" t="s">
        <v>89</v>
      </c>
      <c r="O85">
        <f>(I85*21)/100</f>
      </c>
      <c t="s">
        <v>22</v>
      </c>
    </row>
    <row r="86" spans="1:5" ht="12.75">
      <c r="A86" s="35" t="s">
        <v>52</v>
      </c>
      <c r="E86" s="36" t="s">
        <v>171</v>
      </c>
    </row>
    <row r="87" spans="1:5" ht="25.5">
      <c r="A87" s="37" t="s">
        <v>53</v>
      </c>
      <c r="E87" s="38" t="s">
        <v>172</v>
      </c>
    </row>
    <row r="88" spans="1:5" ht="76.5">
      <c r="A88" t="s">
        <v>55</v>
      </c>
      <c r="E8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0+O8+O21+O70+O75+O84</f>
      </c>
      <c t="s">
        <v>21</v>
      </c>
    </row>
    <row r="3" spans="1:16" ht="15" customHeight="1">
      <c r="A3" t="s">
        <v>11</v>
      </c>
      <c s="12" t="s">
        <v>13</v>
      </c>
      <c s="13" t="s">
        <v>14</v>
      </c>
      <c s="1"/>
      <c s="14" t="s">
        <v>15</v>
      </c>
      <c s="1"/>
      <c s="9"/>
      <c s="8" t="s">
        <v>174</v>
      </c>
      <c s="39">
        <f>0+I8+I21+I70+I75+I84</f>
      </c>
      <c s="10"/>
      <c r="O3" t="s">
        <v>18</v>
      </c>
      <c t="s">
        <v>22</v>
      </c>
    </row>
    <row r="4" spans="1:16" ht="15" customHeight="1">
      <c r="A4" t="s">
        <v>16</v>
      </c>
      <c s="16" t="s">
        <v>17</v>
      </c>
      <c s="17" t="s">
        <v>174</v>
      </c>
      <c s="6"/>
      <c s="18" t="s">
        <v>175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86</v>
      </c>
      <c s="19"/>
      <c s="19"/>
      <c s="19"/>
      <c s="28">
        <f>0+Q8</f>
      </c>
      <c s="19"/>
      <c r="O8">
        <f>0+R8</f>
      </c>
      <c r="Q8">
        <f>0+I9+I13+I17</f>
      </c>
      <c>
        <f>0+O9+O13+O17</f>
      </c>
    </row>
    <row r="9" spans="1:16" ht="25.5">
      <c r="A9" s="25" t="s">
        <v>46</v>
      </c>
      <c s="29" t="s">
        <v>28</v>
      </c>
      <c s="29" t="s">
        <v>87</v>
      </c>
      <c s="25" t="s">
        <v>48</v>
      </c>
      <c s="30" t="s">
        <v>88</v>
      </c>
      <c s="31" t="s">
        <v>70</v>
      </c>
      <c s="32">
        <v>105</v>
      </c>
      <c s="33">
        <v>0</v>
      </c>
      <c s="34">
        <f>ROUND(ROUND(H9,2)*ROUND(G9,3),2)</f>
      </c>
      <c s="31" t="s">
        <v>89</v>
      </c>
      <c r="O9">
        <f>(I9*21)/100</f>
      </c>
      <c t="s">
        <v>22</v>
      </c>
    </row>
    <row r="10" spans="1:5" ht="12.75">
      <c r="A10" s="35" t="s">
        <v>52</v>
      </c>
      <c r="E10" s="36" t="s">
        <v>48</v>
      </c>
    </row>
    <row r="11" spans="1:5" ht="12.75">
      <c r="A11" s="37" t="s">
        <v>53</v>
      </c>
      <c r="E11" s="38" t="s">
        <v>90</v>
      </c>
    </row>
    <row r="12" spans="1:5" ht="63.75">
      <c r="A12" t="s">
        <v>55</v>
      </c>
      <c r="E12" s="36" t="s">
        <v>91</v>
      </c>
    </row>
    <row r="13" spans="1:16" ht="25.5">
      <c r="A13" s="25" t="s">
        <v>46</v>
      </c>
      <c s="29" t="s">
        <v>22</v>
      </c>
      <c s="29" t="s">
        <v>92</v>
      </c>
      <c s="25" t="s">
        <v>48</v>
      </c>
      <c s="30" t="s">
        <v>93</v>
      </c>
      <c s="31" t="s">
        <v>70</v>
      </c>
      <c s="32">
        <v>6300</v>
      </c>
      <c s="33">
        <v>0</v>
      </c>
      <c s="34">
        <f>ROUND(ROUND(H13,2)*ROUND(G13,3),2)</f>
      </c>
      <c s="31" t="s">
        <v>89</v>
      </c>
      <c r="O13">
        <f>(I13*21)/100</f>
      </c>
      <c t="s">
        <v>22</v>
      </c>
    </row>
    <row r="14" spans="1:5" ht="12.75">
      <c r="A14" s="35" t="s">
        <v>52</v>
      </c>
      <c r="E14" s="36" t="s">
        <v>48</v>
      </c>
    </row>
    <row r="15" spans="1:5" ht="12.75">
      <c r="A15" s="37" t="s">
        <v>53</v>
      </c>
      <c r="E15" s="38" t="s">
        <v>94</v>
      </c>
    </row>
    <row r="16" spans="1:5" ht="25.5">
      <c r="A16" t="s">
        <v>55</v>
      </c>
      <c r="E16" s="36" t="s">
        <v>95</v>
      </c>
    </row>
    <row r="17" spans="1:16" ht="25.5">
      <c r="A17" s="25" t="s">
        <v>46</v>
      </c>
      <c s="29" t="s">
        <v>21</v>
      </c>
      <c s="29" t="s">
        <v>96</v>
      </c>
      <c s="25" t="s">
        <v>48</v>
      </c>
      <c s="30" t="s">
        <v>97</v>
      </c>
      <c s="31" t="s">
        <v>70</v>
      </c>
      <c s="32">
        <v>105</v>
      </c>
      <c s="33">
        <v>0</v>
      </c>
      <c s="34">
        <f>ROUND(ROUND(H17,2)*ROUND(G17,3),2)</f>
      </c>
      <c s="31" t="s">
        <v>89</v>
      </c>
      <c r="O17">
        <f>(I17*21)/100</f>
      </c>
      <c t="s">
        <v>22</v>
      </c>
    </row>
    <row r="18" spans="1:5" ht="12.75">
      <c r="A18" s="35" t="s">
        <v>52</v>
      </c>
      <c r="E18" s="36" t="s">
        <v>48</v>
      </c>
    </row>
    <row r="19" spans="1:5" ht="12.75">
      <c r="A19" s="37" t="s">
        <v>53</v>
      </c>
      <c r="E19" s="38" t="s">
        <v>90</v>
      </c>
    </row>
    <row r="20" spans="1:5" ht="51">
      <c r="A20" t="s">
        <v>55</v>
      </c>
      <c r="E20" s="36" t="s">
        <v>98</v>
      </c>
    </row>
    <row r="21" spans="1:18" ht="12.75" customHeight="1">
      <c r="A21" s="6" t="s">
        <v>44</v>
      </c>
      <c s="6"/>
      <c s="41" t="s">
        <v>28</v>
      </c>
      <c s="6"/>
      <c s="27" t="s">
        <v>45</v>
      </c>
      <c s="6"/>
      <c s="6"/>
      <c s="6"/>
      <c s="42">
        <f>0+Q21</f>
      </c>
      <c s="6"/>
      <c r="O21">
        <f>0+R21</f>
      </c>
      <c r="Q21">
        <f>0+I22+I26+I30+I34+I38+I42+I46+I50+I54+I58+I62+I66</f>
      </c>
      <c>
        <f>0+O22+O26+O30+O34+O38+O42+O46+O50+O54+O58+O62+O66</f>
      </c>
    </row>
    <row r="22" spans="1:16" ht="25.5">
      <c r="A22" s="25" t="s">
        <v>46</v>
      </c>
      <c s="29" t="s">
        <v>32</v>
      </c>
      <c s="29" t="s">
        <v>99</v>
      </c>
      <c s="25" t="s">
        <v>48</v>
      </c>
      <c s="30" t="s">
        <v>100</v>
      </c>
      <c s="31" t="s">
        <v>50</v>
      </c>
      <c s="32">
        <v>905.8</v>
      </c>
      <c s="33">
        <v>0</v>
      </c>
      <c s="34">
        <f>ROUND(ROUND(H22,2)*ROUND(G22,3),2)</f>
      </c>
      <c s="31" t="s">
        <v>51</v>
      </c>
      <c r="O22">
        <f>(I22*21)/100</f>
      </c>
      <c t="s">
        <v>22</v>
      </c>
    </row>
    <row r="23" spans="1:5" ht="12.75">
      <c r="A23" s="35" t="s">
        <v>52</v>
      </c>
      <c r="E23" s="36" t="s">
        <v>101</v>
      </c>
    </row>
    <row r="24" spans="1:5" ht="12.75">
      <c r="A24" s="37" t="s">
        <v>53</v>
      </c>
      <c r="E24" s="38" t="s">
        <v>176</v>
      </c>
    </row>
    <row r="25" spans="1:5" ht="63.75">
      <c r="A25" t="s">
        <v>55</v>
      </c>
      <c r="E25" s="36" t="s">
        <v>103</v>
      </c>
    </row>
    <row r="26" spans="1:16" ht="12.75">
      <c r="A26" s="25" t="s">
        <v>46</v>
      </c>
      <c s="29" t="s">
        <v>34</v>
      </c>
      <c s="29" t="s">
        <v>104</v>
      </c>
      <c s="25" t="s">
        <v>105</v>
      </c>
      <c s="30" t="s">
        <v>106</v>
      </c>
      <c s="31" t="s">
        <v>50</v>
      </c>
      <c s="32">
        <v>25</v>
      </c>
      <c s="33">
        <v>0</v>
      </c>
      <c s="34">
        <f>ROUND(ROUND(H26,2)*ROUND(G26,3),2)</f>
      </c>
      <c s="31" t="s">
        <v>51</v>
      </c>
      <c r="O26">
        <f>(I26*21)/100</f>
      </c>
      <c t="s">
        <v>22</v>
      </c>
    </row>
    <row r="27" spans="1:5" ht="12.75">
      <c r="A27" s="35" t="s">
        <v>52</v>
      </c>
      <c r="E27" s="36" t="s">
        <v>107</v>
      </c>
    </row>
    <row r="28" spans="1:5" ht="12.75">
      <c r="A28" s="37" t="s">
        <v>53</v>
      </c>
      <c r="E28" s="38" t="s">
        <v>108</v>
      </c>
    </row>
    <row r="29" spans="1:5" ht="369.75">
      <c r="A29" t="s">
        <v>55</v>
      </c>
      <c r="E29" s="36" t="s">
        <v>109</v>
      </c>
    </row>
    <row r="30" spans="1:16" ht="12.75">
      <c r="A30" s="25" t="s">
        <v>46</v>
      </c>
      <c s="29" t="s">
        <v>36</v>
      </c>
      <c s="29" t="s">
        <v>104</v>
      </c>
      <c s="25" t="s">
        <v>110</v>
      </c>
      <c s="30" t="s">
        <v>106</v>
      </c>
      <c s="31" t="s">
        <v>50</v>
      </c>
      <c s="32">
        <v>145</v>
      </c>
      <c s="33">
        <v>0</v>
      </c>
      <c s="34">
        <f>ROUND(ROUND(H30,2)*ROUND(G30,3),2)</f>
      </c>
      <c s="31" t="s">
        <v>51</v>
      </c>
      <c r="O30">
        <f>(I30*21)/100</f>
      </c>
      <c t="s">
        <v>22</v>
      </c>
    </row>
    <row r="31" spans="1:5" ht="12.75">
      <c r="A31" s="35" t="s">
        <v>52</v>
      </c>
      <c r="E31" s="36" t="s">
        <v>111</v>
      </c>
    </row>
    <row r="32" spans="1:5" ht="12.75">
      <c r="A32" s="37" t="s">
        <v>53</v>
      </c>
      <c r="E32" s="38" t="s">
        <v>177</v>
      </c>
    </row>
    <row r="33" spans="1:5" ht="369.75">
      <c r="A33" t="s">
        <v>55</v>
      </c>
      <c r="E33" s="36" t="s">
        <v>109</v>
      </c>
    </row>
    <row r="34" spans="1:16" ht="12.75">
      <c r="A34" s="25" t="s">
        <v>46</v>
      </c>
      <c s="29" t="s">
        <v>113</v>
      </c>
      <c s="29" t="s">
        <v>114</v>
      </c>
      <c s="25" t="s">
        <v>105</v>
      </c>
      <c s="30" t="s">
        <v>115</v>
      </c>
      <c s="31" t="s">
        <v>50</v>
      </c>
      <c s="32">
        <v>25</v>
      </c>
      <c s="33">
        <v>0</v>
      </c>
      <c s="34">
        <f>ROUND(ROUND(H34,2)*ROUND(G34,3),2)</f>
      </c>
      <c s="31" t="s">
        <v>51</v>
      </c>
      <c r="O34">
        <f>(I34*21)/100</f>
      </c>
      <c t="s">
        <v>22</v>
      </c>
    </row>
    <row r="35" spans="1:5" ht="12.75">
      <c r="A35" s="35" t="s">
        <v>52</v>
      </c>
      <c r="E35" s="36" t="s">
        <v>116</v>
      </c>
    </row>
    <row r="36" spans="1:5" ht="12.75">
      <c r="A36" s="37" t="s">
        <v>53</v>
      </c>
      <c r="E36" s="38" t="s">
        <v>117</v>
      </c>
    </row>
    <row r="37" spans="1:5" ht="306">
      <c r="A37" t="s">
        <v>55</v>
      </c>
      <c r="E37" s="36" t="s">
        <v>118</v>
      </c>
    </row>
    <row r="38" spans="1:16" ht="12.75">
      <c r="A38" s="25" t="s">
        <v>46</v>
      </c>
      <c s="29" t="s">
        <v>119</v>
      </c>
      <c s="29" t="s">
        <v>114</v>
      </c>
      <c s="25" t="s">
        <v>110</v>
      </c>
      <c s="30" t="s">
        <v>115</v>
      </c>
      <c s="31" t="s">
        <v>50</v>
      </c>
      <c s="32">
        <v>97.05</v>
      </c>
      <c s="33">
        <v>0</v>
      </c>
      <c s="34">
        <f>ROUND(ROUND(H38,2)*ROUND(G38,3),2)</f>
      </c>
      <c s="31" t="s">
        <v>51</v>
      </c>
      <c r="O38">
        <f>(I38*21)/100</f>
      </c>
      <c t="s">
        <v>22</v>
      </c>
    </row>
    <row r="39" spans="1:5" ht="12.75">
      <c r="A39" s="35" t="s">
        <v>52</v>
      </c>
      <c r="E39" s="36" t="s">
        <v>120</v>
      </c>
    </row>
    <row r="40" spans="1:5" ht="12.75">
      <c r="A40" s="37" t="s">
        <v>53</v>
      </c>
      <c r="E40" s="38" t="s">
        <v>121</v>
      </c>
    </row>
    <row r="41" spans="1:5" ht="306">
      <c r="A41" t="s">
        <v>55</v>
      </c>
      <c r="E41" s="36" t="s">
        <v>118</v>
      </c>
    </row>
    <row r="42" spans="1:16" ht="12.75">
      <c r="A42" s="25" t="s">
        <v>46</v>
      </c>
      <c s="29" t="s">
        <v>39</v>
      </c>
      <c s="29" t="s">
        <v>122</v>
      </c>
      <c s="25" t="s">
        <v>48</v>
      </c>
      <c s="30" t="s">
        <v>123</v>
      </c>
      <c s="31" t="s">
        <v>50</v>
      </c>
      <c s="32">
        <v>25</v>
      </c>
      <c s="33">
        <v>0</v>
      </c>
      <c s="34">
        <f>ROUND(ROUND(H42,2)*ROUND(G42,3),2)</f>
      </c>
      <c s="31" t="s">
        <v>51</v>
      </c>
      <c r="O42">
        <f>(I42*21)/100</f>
      </c>
      <c t="s">
        <v>22</v>
      </c>
    </row>
    <row r="43" spans="1:5" ht="12.75">
      <c r="A43" s="35" t="s">
        <v>52</v>
      </c>
      <c r="E43" s="36" t="s">
        <v>124</v>
      </c>
    </row>
    <row r="44" spans="1:5" ht="12.75">
      <c r="A44" s="37" t="s">
        <v>53</v>
      </c>
      <c r="E44" s="38" t="s">
        <v>48</v>
      </c>
    </row>
    <row r="45" spans="1:5" ht="267.75">
      <c r="A45" t="s">
        <v>55</v>
      </c>
      <c r="E45" s="36" t="s">
        <v>125</v>
      </c>
    </row>
    <row r="46" spans="1:16" ht="12.75">
      <c r="A46" s="25" t="s">
        <v>46</v>
      </c>
      <c s="29" t="s">
        <v>41</v>
      </c>
      <c s="29" t="s">
        <v>62</v>
      </c>
      <c s="25" t="s">
        <v>48</v>
      </c>
      <c s="30" t="s">
        <v>63</v>
      </c>
      <c s="31" t="s">
        <v>50</v>
      </c>
      <c s="32">
        <v>25</v>
      </c>
      <c s="33">
        <v>0</v>
      </c>
      <c s="34">
        <f>ROUND(ROUND(H46,2)*ROUND(G46,3),2)</f>
      </c>
      <c s="31" t="s">
        <v>51</v>
      </c>
      <c r="O46">
        <f>(I46*21)/100</f>
      </c>
      <c t="s">
        <v>22</v>
      </c>
    </row>
    <row r="47" spans="1:5" ht="12.75">
      <c r="A47" s="35" t="s">
        <v>52</v>
      </c>
      <c r="E47" s="36" t="s">
        <v>126</v>
      </c>
    </row>
    <row r="48" spans="1:5" ht="12.75">
      <c r="A48" s="37" t="s">
        <v>53</v>
      </c>
      <c r="E48" s="38" t="s">
        <v>117</v>
      </c>
    </row>
    <row r="49" spans="1:5" ht="191.25">
      <c r="A49" t="s">
        <v>55</v>
      </c>
      <c r="E49" s="36" t="s">
        <v>65</v>
      </c>
    </row>
    <row r="50" spans="1:16" ht="12.75">
      <c r="A50" s="25" t="s">
        <v>46</v>
      </c>
      <c s="29" t="s">
        <v>43</v>
      </c>
      <c s="29" t="s">
        <v>127</v>
      </c>
      <c s="25" t="s">
        <v>48</v>
      </c>
      <c s="30" t="s">
        <v>128</v>
      </c>
      <c s="31" t="s">
        <v>70</v>
      </c>
      <c s="32">
        <v>2588</v>
      </c>
      <c s="33">
        <v>0</v>
      </c>
      <c s="34">
        <f>ROUND(ROUND(H50,2)*ROUND(G50,3),2)</f>
      </c>
      <c s="31" t="s">
        <v>51</v>
      </c>
      <c r="O50">
        <f>(I50*21)/100</f>
      </c>
      <c t="s">
        <v>22</v>
      </c>
    </row>
    <row r="51" spans="1:5" ht="12.75">
      <c r="A51" s="35" t="s">
        <v>52</v>
      </c>
      <c r="E51" s="36" t="s">
        <v>48</v>
      </c>
    </row>
    <row r="52" spans="1:5" ht="12.75">
      <c r="A52" s="37" t="s">
        <v>53</v>
      </c>
      <c r="E52" s="38" t="s">
        <v>48</v>
      </c>
    </row>
    <row r="53" spans="1:5" ht="25.5">
      <c r="A53" t="s">
        <v>55</v>
      </c>
      <c r="E53" s="36" t="s">
        <v>130</v>
      </c>
    </row>
    <row r="54" spans="1:16" ht="12.75">
      <c r="A54" s="25" t="s">
        <v>46</v>
      </c>
      <c s="29" t="s">
        <v>131</v>
      </c>
      <c s="29" t="s">
        <v>132</v>
      </c>
      <c s="25" t="s">
        <v>48</v>
      </c>
      <c s="30" t="s">
        <v>133</v>
      </c>
      <c s="31" t="s">
        <v>70</v>
      </c>
      <c s="32">
        <v>647</v>
      </c>
      <c s="33">
        <v>0</v>
      </c>
      <c s="34">
        <f>ROUND(ROUND(H54,2)*ROUND(G54,3),2)</f>
      </c>
      <c s="31" t="s">
        <v>51</v>
      </c>
      <c r="O54">
        <f>(I54*21)/100</f>
      </c>
      <c t="s">
        <v>22</v>
      </c>
    </row>
    <row r="55" spans="1:5" ht="12.75">
      <c r="A55" s="35" t="s">
        <v>52</v>
      </c>
      <c r="E55" s="36" t="s">
        <v>48</v>
      </c>
    </row>
    <row r="56" spans="1:5" ht="12.75">
      <c r="A56" s="37" t="s">
        <v>53</v>
      </c>
      <c r="E56" s="38" t="s">
        <v>48</v>
      </c>
    </row>
    <row r="57" spans="1:5" ht="12.75">
      <c r="A57" t="s">
        <v>55</v>
      </c>
      <c r="E57" s="36" t="s">
        <v>134</v>
      </c>
    </row>
    <row r="58" spans="1:16" ht="12.75">
      <c r="A58" s="25" t="s">
        <v>46</v>
      </c>
      <c s="29" t="s">
        <v>135</v>
      </c>
      <c s="29" t="s">
        <v>136</v>
      </c>
      <c s="25" t="s">
        <v>48</v>
      </c>
      <c s="30" t="s">
        <v>137</v>
      </c>
      <c s="31" t="s">
        <v>70</v>
      </c>
      <c s="32">
        <v>647</v>
      </c>
      <c s="33">
        <v>0</v>
      </c>
      <c s="34">
        <f>ROUND(ROUND(H58,2)*ROUND(G58,3),2)</f>
      </c>
      <c s="31" t="s">
        <v>51</v>
      </c>
      <c r="O58">
        <f>(I58*21)/100</f>
      </c>
      <c t="s">
        <v>22</v>
      </c>
    </row>
    <row r="59" spans="1:5" ht="12.75">
      <c r="A59" s="35" t="s">
        <v>52</v>
      </c>
      <c r="E59" s="36" t="s">
        <v>138</v>
      </c>
    </row>
    <row r="60" spans="1:5" ht="12.75">
      <c r="A60" s="37" t="s">
        <v>53</v>
      </c>
      <c r="E60" s="38" t="s">
        <v>48</v>
      </c>
    </row>
    <row r="61" spans="1:5" ht="38.25">
      <c r="A61" t="s">
        <v>55</v>
      </c>
      <c r="E61" s="36" t="s">
        <v>139</v>
      </c>
    </row>
    <row r="62" spans="1:16" ht="12.75">
      <c r="A62" s="25" t="s">
        <v>46</v>
      </c>
      <c s="29" t="s">
        <v>140</v>
      </c>
      <c s="29" t="s">
        <v>141</v>
      </c>
      <c s="25" t="s">
        <v>48</v>
      </c>
      <c s="30" t="s">
        <v>142</v>
      </c>
      <c s="31" t="s">
        <v>70</v>
      </c>
      <c s="32">
        <v>647</v>
      </c>
      <c s="33">
        <v>0</v>
      </c>
      <c s="34">
        <f>ROUND(ROUND(H62,2)*ROUND(G62,3),2)</f>
      </c>
      <c s="31" t="s">
        <v>51</v>
      </c>
      <c r="O62">
        <f>(I62*21)/100</f>
      </c>
      <c t="s">
        <v>22</v>
      </c>
    </row>
    <row r="63" spans="1:5" ht="12.75">
      <c r="A63" s="35" t="s">
        <v>52</v>
      </c>
      <c r="E63" s="36" t="s">
        <v>138</v>
      </c>
    </row>
    <row r="64" spans="1:5" ht="12.75">
      <c r="A64" s="37" t="s">
        <v>53</v>
      </c>
      <c r="E64" s="38" t="s">
        <v>143</v>
      </c>
    </row>
    <row r="65" spans="1:5" ht="25.5">
      <c r="A65" t="s">
        <v>55</v>
      </c>
      <c r="E65" s="36" t="s">
        <v>144</v>
      </c>
    </row>
    <row r="66" spans="1:16" ht="12.75">
      <c r="A66" s="25" t="s">
        <v>46</v>
      </c>
      <c s="29" t="s">
        <v>145</v>
      </c>
      <c s="29" t="s">
        <v>146</v>
      </c>
      <c s="25" t="s">
        <v>48</v>
      </c>
      <c s="30" t="s">
        <v>147</v>
      </c>
      <c s="31" t="s">
        <v>70</v>
      </c>
      <c s="32">
        <v>647</v>
      </c>
      <c s="33">
        <v>0</v>
      </c>
      <c s="34">
        <f>ROUND(ROUND(H66,2)*ROUND(G66,3),2)</f>
      </c>
      <c s="31" t="s">
        <v>51</v>
      </c>
      <c r="O66">
        <f>(I66*21)/100</f>
      </c>
      <c t="s">
        <v>22</v>
      </c>
    </row>
    <row r="67" spans="1:5" ht="12.75">
      <c r="A67" s="35" t="s">
        <v>52</v>
      </c>
      <c r="E67" s="36" t="s">
        <v>138</v>
      </c>
    </row>
    <row r="68" spans="1:5" ht="12.75">
      <c r="A68" s="37" t="s">
        <v>53</v>
      </c>
      <c r="E68" s="38" t="s">
        <v>143</v>
      </c>
    </row>
    <row r="69" spans="1:5" ht="25.5">
      <c r="A69" t="s">
        <v>55</v>
      </c>
      <c r="E69" s="36" t="s">
        <v>148</v>
      </c>
    </row>
    <row r="70" spans="1:18" ht="12.75" customHeight="1">
      <c r="A70" s="6" t="s">
        <v>44</v>
      </c>
      <c s="6"/>
      <c s="41" t="s">
        <v>22</v>
      </c>
      <c s="6"/>
      <c s="27" t="s">
        <v>149</v>
      </c>
      <c s="6"/>
      <c s="6"/>
      <c s="6"/>
      <c s="42">
        <f>0+Q70</f>
      </c>
      <c s="6"/>
      <c r="O70">
        <f>0+R70</f>
      </c>
      <c r="Q70">
        <f>0+I71</f>
      </c>
      <c>
        <f>0+O71</f>
      </c>
    </row>
    <row r="71" spans="1:16" ht="12.75">
      <c r="A71" s="25" t="s">
        <v>46</v>
      </c>
      <c s="29" t="s">
        <v>150</v>
      </c>
      <c s="29" t="s">
        <v>151</v>
      </c>
      <c s="25" t="s">
        <v>48</v>
      </c>
      <c s="30" t="s">
        <v>152</v>
      </c>
      <c s="31" t="s">
        <v>70</v>
      </c>
      <c s="32">
        <v>2588</v>
      </c>
      <c s="33">
        <v>0</v>
      </c>
      <c s="34">
        <f>ROUND(ROUND(H71,2)*ROUND(G71,3),2)</f>
      </c>
      <c s="31" t="s">
        <v>51</v>
      </c>
      <c r="O71">
        <f>(I71*21)/100</f>
      </c>
      <c t="s">
        <v>22</v>
      </c>
    </row>
    <row r="72" spans="1:5" ht="12.75">
      <c r="A72" s="35" t="s">
        <v>52</v>
      </c>
      <c r="E72" s="36" t="s">
        <v>153</v>
      </c>
    </row>
    <row r="73" spans="1:5" ht="12.75">
      <c r="A73" s="37" t="s">
        <v>53</v>
      </c>
      <c r="E73" s="38" t="s">
        <v>48</v>
      </c>
    </row>
    <row r="74" spans="1:5" ht="102">
      <c r="A74" t="s">
        <v>55</v>
      </c>
      <c r="E74" s="36" t="s">
        <v>154</v>
      </c>
    </row>
    <row r="75" spans="1:18" ht="12.75" customHeight="1">
      <c r="A75" s="6" t="s">
        <v>44</v>
      </c>
      <c s="6"/>
      <c s="41" t="s">
        <v>34</v>
      </c>
      <c s="6"/>
      <c s="27" t="s">
        <v>155</v>
      </c>
      <c s="6"/>
      <c s="6"/>
      <c s="6"/>
      <c s="42">
        <f>0+Q75</f>
      </c>
      <c s="6"/>
      <c r="O75">
        <f>0+R75</f>
      </c>
      <c r="Q75">
        <f>0+I76+I80</f>
      </c>
      <c>
        <f>0+O76+O80</f>
      </c>
    </row>
    <row r="76" spans="1:16" ht="25.5">
      <c r="A76" s="25" t="s">
        <v>46</v>
      </c>
      <c s="29" t="s">
        <v>156</v>
      </c>
      <c s="29" t="s">
        <v>157</v>
      </c>
      <c s="25" t="s">
        <v>48</v>
      </c>
      <c s="30" t="s">
        <v>158</v>
      </c>
      <c s="31" t="s">
        <v>70</v>
      </c>
      <c s="32">
        <v>2588</v>
      </c>
      <c s="33">
        <v>0</v>
      </c>
      <c s="34">
        <f>ROUND(ROUND(H76,2)*ROUND(G76,3),2)</f>
      </c>
      <c s="31" t="s">
        <v>51</v>
      </c>
      <c r="O76">
        <f>(I76*21)/100</f>
      </c>
      <c t="s">
        <v>22</v>
      </c>
    </row>
    <row r="77" spans="1:5" ht="12.75">
      <c r="A77" s="35" t="s">
        <v>52</v>
      </c>
      <c r="E77" s="36" t="s">
        <v>159</v>
      </c>
    </row>
    <row r="78" spans="1:5" ht="12.75">
      <c r="A78" s="37" t="s">
        <v>53</v>
      </c>
      <c r="E78" s="38" t="s">
        <v>48</v>
      </c>
    </row>
    <row r="79" spans="1:5" ht="51">
      <c r="A79" t="s">
        <v>55</v>
      </c>
      <c r="E79" s="36" t="s">
        <v>160</v>
      </c>
    </row>
    <row r="80" spans="1:16" ht="12.75">
      <c r="A80" s="25" t="s">
        <v>46</v>
      </c>
      <c s="29" t="s">
        <v>161</v>
      </c>
      <c s="29" t="s">
        <v>162</v>
      </c>
      <c s="25" t="s">
        <v>48</v>
      </c>
      <c s="30" t="s">
        <v>163</v>
      </c>
      <c s="31" t="s">
        <v>70</v>
      </c>
      <c s="32">
        <v>2588</v>
      </c>
      <c s="33">
        <v>0</v>
      </c>
      <c s="34">
        <f>ROUND(ROUND(H80,2)*ROUND(G80,3),2)</f>
      </c>
      <c s="31" t="s">
        <v>51</v>
      </c>
      <c r="O80">
        <f>(I80*21)/100</f>
      </c>
      <c t="s">
        <v>22</v>
      </c>
    </row>
    <row r="81" spans="1:5" ht="12.75">
      <c r="A81" s="35" t="s">
        <v>52</v>
      </c>
      <c r="E81" s="36" t="s">
        <v>48</v>
      </c>
    </row>
    <row r="82" spans="1:5" ht="12.75">
      <c r="A82" s="37" t="s">
        <v>53</v>
      </c>
      <c r="E82" s="38" t="s">
        <v>48</v>
      </c>
    </row>
    <row r="83" spans="1:5" ht="51">
      <c r="A83" t="s">
        <v>55</v>
      </c>
      <c r="E83" s="36" t="s">
        <v>160</v>
      </c>
    </row>
    <row r="84" spans="1:18" ht="12.75" customHeight="1">
      <c r="A84" s="6" t="s">
        <v>44</v>
      </c>
      <c s="6"/>
      <c s="41" t="s">
        <v>164</v>
      </c>
      <c s="6"/>
      <c s="27" t="s">
        <v>165</v>
      </c>
      <c s="6"/>
      <c s="6"/>
      <c s="6"/>
      <c s="42">
        <f>0+Q84</f>
      </c>
      <c s="6"/>
      <c r="O84">
        <f>0+R84</f>
      </c>
      <c r="Q84">
        <f>0+I85</f>
      </c>
      <c>
        <f>0+O85</f>
      </c>
    </row>
    <row r="85" spans="1:16" ht="25.5">
      <c r="A85" s="25" t="s">
        <v>46</v>
      </c>
      <c s="29" t="s">
        <v>166</v>
      </c>
      <c s="29" t="s">
        <v>167</v>
      </c>
      <c s="25" t="s">
        <v>168</v>
      </c>
      <c s="30" t="s">
        <v>169</v>
      </c>
      <c s="31" t="s">
        <v>170</v>
      </c>
      <c s="32">
        <v>2101.6</v>
      </c>
      <c s="33">
        <v>0</v>
      </c>
      <c s="34">
        <f>ROUND(ROUND(H85,2)*ROUND(G85,3),2)</f>
      </c>
      <c s="31" t="s">
        <v>89</v>
      </c>
      <c r="O85">
        <f>(I85*21)/100</f>
      </c>
      <c t="s">
        <v>22</v>
      </c>
    </row>
    <row r="86" spans="1:5" ht="12.75">
      <c r="A86" s="35" t="s">
        <v>52</v>
      </c>
      <c r="E86" s="36" t="s">
        <v>171</v>
      </c>
    </row>
    <row r="87" spans="1:5" ht="25.5">
      <c r="A87" s="37" t="s">
        <v>53</v>
      </c>
      <c r="E87" s="38" t="s">
        <v>178</v>
      </c>
    </row>
    <row r="88" spans="1:5" ht="76.5">
      <c r="A88" t="s">
        <v>55</v>
      </c>
      <c r="E8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0+O8+O21+O70+O75+O84</f>
      </c>
      <c t="s">
        <v>21</v>
      </c>
    </row>
    <row r="3" spans="1:16" ht="15" customHeight="1">
      <c r="A3" t="s">
        <v>11</v>
      </c>
      <c s="12" t="s">
        <v>13</v>
      </c>
      <c s="13" t="s">
        <v>14</v>
      </c>
      <c s="1"/>
      <c s="14" t="s">
        <v>15</v>
      </c>
      <c s="1"/>
      <c s="9"/>
      <c s="8" t="s">
        <v>179</v>
      </c>
      <c s="39">
        <f>0+I8+I21+I70+I75+I84</f>
      </c>
      <c s="10"/>
      <c r="O3" t="s">
        <v>18</v>
      </c>
      <c t="s">
        <v>22</v>
      </c>
    </row>
    <row r="4" spans="1:16" ht="15" customHeight="1">
      <c r="A4" t="s">
        <v>16</v>
      </c>
      <c s="16" t="s">
        <v>17</v>
      </c>
      <c s="17" t="s">
        <v>179</v>
      </c>
      <c s="6"/>
      <c s="18" t="s">
        <v>180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86</v>
      </c>
      <c s="19"/>
      <c s="19"/>
      <c s="19"/>
      <c s="28">
        <f>0+Q8</f>
      </c>
      <c s="19"/>
      <c r="O8">
        <f>0+R8</f>
      </c>
      <c r="Q8">
        <f>0+I9+I13+I17</f>
      </c>
      <c>
        <f>0+O9+O13+O17</f>
      </c>
    </row>
    <row r="9" spans="1:16" ht="25.5">
      <c r="A9" s="25" t="s">
        <v>46</v>
      </c>
      <c s="29" t="s">
        <v>28</v>
      </c>
      <c s="29" t="s">
        <v>87</v>
      </c>
      <c s="25" t="s">
        <v>48</v>
      </c>
      <c s="30" t="s">
        <v>88</v>
      </c>
      <c s="31" t="s">
        <v>70</v>
      </c>
      <c s="32">
        <v>25</v>
      </c>
      <c s="33">
        <v>0</v>
      </c>
      <c s="34">
        <f>ROUND(ROUND(H9,2)*ROUND(G9,3),2)</f>
      </c>
      <c s="31" t="s">
        <v>89</v>
      </c>
      <c r="O9">
        <f>(I9*21)/100</f>
      </c>
      <c t="s">
        <v>22</v>
      </c>
    </row>
    <row r="10" spans="1:5" ht="12.75">
      <c r="A10" s="35" t="s">
        <v>52</v>
      </c>
      <c r="E10" s="36" t="s">
        <v>48</v>
      </c>
    </row>
    <row r="11" spans="1:5" ht="12.75">
      <c r="A11" s="37" t="s">
        <v>53</v>
      </c>
      <c r="E11" s="38" t="s">
        <v>90</v>
      </c>
    </row>
    <row r="12" spans="1:5" ht="63.75">
      <c r="A12" t="s">
        <v>55</v>
      </c>
      <c r="E12" s="36" t="s">
        <v>91</v>
      </c>
    </row>
    <row r="13" spans="1:16" ht="25.5">
      <c r="A13" s="25" t="s">
        <v>46</v>
      </c>
      <c s="29" t="s">
        <v>22</v>
      </c>
      <c s="29" t="s">
        <v>92</v>
      </c>
      <c s="25" t="s">
        <v>48</v>
      </c>
      <c s="30" t="s">
        <v>93</v>
      </c>
      <c s="31" t="s">
        <v>70</v>
      </c>
      <c s="32">
        <v>1500</v>
      </c>
      <c s="33">
        <v>0</v>
      </c>
      <c s="34">
        <f>ROUND(ROUND(H13,2)*ROUND(G13,3),2)</f>
      </c>
      <c s="31" t="s">
        <v>89</v>
      </c>
      <c r="O13">
        <f>(I13*21)/100</f>
      </c>
      <c t="s">
        <v>22</v>
      </c>
    </row>
    <row r="14" spans="1:5" ht="12.75">
      <c r="A14" s="35" t="s">
        <v>52</v>
      </c>
      <c r="E14" s="36" t="s">
        <v>48</v>
      </c>
    </row>
    <row r="15" spans="1:5" ht="12.75">
      <c r="A15" s="37" t="s">
        <v>53</v>
      </c>
      <c r="E15" s="38" t="s">
        <v>94</v>
      </c>
    </row>
    <row r="16" spans="1:5" ht="25.5">
      <c r="A16" t="s">
        <v>55</v>
      </c>
      <c r="E16" s="36" t="s">
        <v>95</v>
      </c>
    </row>
    <row r="17" spans="1:16" ht="25.5">
      <c r="A17" s="25" t="s">
        <v>46</v>
      </c>
      <c s="29" t="s">
        <v>21</v>
      </c>
      <c s="29" t="s">
        <v>96</v>
      </c>
      <c s="25" t="s">
        <v>48</v>
      </c>
      <c s="30" t="s">
        <v>97</v>
      </c>
      <c s="31" t="s">
        <v>70</v>
      </c>
      <c s="32">
        <v>25</v>
      </c>
      <c s="33">
        <v>0</v>
      </c>
      <c s="34">
        <f>ROUND(ROUND(H17,2)*ROUND(G17,3),2)</f>
      </c>
      <c s="31" t="s">
        <v>89</v>
      </c>
      <c r="O17">
        <f>(I17*21)/100</f>
      </c>
      <c t="s">
        <v>22</v>
      </c>
    </row>
    <row r="18" spans="1:5" ht="12.75">
      <c r="A18" s="35" t="s">
        <v>52</v>
      </c>
      <c r="E18" s="36" t="s">
        <v>48</v>
      </c>
    </row>
    <row r="19" spans="1:5" ht="12.75">
      <c r="A19" s="37" t="s">
        <v>53</v>
      </c>
      <c r="E19" s="38" t="s">
        <v>90</v>
      </c>
    </row>
    <row r="20" spans="1:5" ht="51">
      <c r="A20" t="s">
        <v>55</v>
      </c>
      <c r="E20" s="36" t="s">
        <v>98</v>
      </c>
    </row>
    <row r="21" spans="1:18" ht="12.75" customHeight="1">
      <c r="A21" s="6" t="s">
        <v>44</v>
      </c>
      <c s="6"/>
      <c s="41" t="s">
        <v>28</v>
      </c>
      <c s="6"/>
      <c s="27" t="s">
        <v>45</v>
      </c>
      <c s="6"/>
      <c s="6"/>
      <c s="6"/>
      <c s="42">
        <f>0+Q21</f>
      </c>
      <c s="6"/>
      <c r="O21">
        <f>0+R21</f>
      </c>
      <c r="Q21">
        <f>0+I22+I26+I30+I34+I38+I42+I46+I50+I54+I58+I62+I66</f>
      </c>
      <c>
        <f>0+O22+O26+O30+O34+O38+O42+O46+O50+O54+O58+O62+O66</f>
      </c>
    </row>
    <row r="22" spans="1:16" ht="25.5">
      <c r="A22" s="25" t="s">
        <v>46</v>
      </c>
      <c s="29" t="s">
        <v>32</v>
      </c>
      <c s="29" t="s">
        <v>99</v>
      </c>
      <c s="25" t="s">
        <v>48</v>
      </c>
      <c s="30" t="s">
        <v>100</v>
      </c>
      <c s="31" t="s">
        <v>50</v>
      </c>
      <c s="32">
        <v>137.563</v>
      </c>
      <c s="33">
        <v>0</v>
      </c>
      <c s="34">
        <f>ROUND(ROUND(H22,2)*ROUND(G22,3),2)</f>
      </c>
      <c s="31" t="s">
        <v>51</v>
      </c>
      <c r="O22">
        <f>(I22*21)/100</f>
      </c>
      <c t="s">
        <v>22</v>
      </c>
    </row>
    <row r="23" spans="1:5" ht="12.75">
      <c r="A23" s="35" t="s">
        <v>52</v>
      </c>
      <c r="E23" s="36" t="s">
        <v>101</v>
      </c>
    </row>
    <row r="24" spans="1:5" ht="25.5">
      <c r="A24" s="37" t="s">
        <v>53</v>
      </c>
      <c r="E24" s="38" t="s">
        <v>181</v>
      </c>
    </row>
    <row r="25" spans="1:5" ht="63.75">
      <c r="A25" t="s">
        <v>55</v>
      </c>
      <c r="E25" s="36" t="s">
        <v>103</v>
      </c>
    </row>
    <row r="26" spans="1:16" ht="12.75">
      <c r="A26" s="25" t="s">
        <v>46</v>
      </c>
      <c s="29" t="s">
        <v>34</v>
      </c>
      <c s="29" t="s">
        <v>104</v>
      </c>
      <c s="25" t="s">
        <v>105</v>
      </c>
      <c s="30" t="s">
        <v>106</v>
      </c>
      <c s="31" t="s">
        <v>50</v>
      </c>
      <c s="32">
        <v>5</v>
      </c>
      <c s="33">
        <v>0</v>
      </c>
      <c s="34">
        <f>ROUND(ROUND(H26,2)*ROUND(G26,3),2)</f>
      </c>
      <c s="31" t="s">
        <v>51</v>
      </c>
      <c r="O26">
        <f>(I26*21)/100</f>
      </c>
      <c t="s">
        <v>22</v>
      </c>
    </row>
    <row r="27" spans="1:5" ht="12.75">
      <c r="A27" s="35" t="s">
        <v>52</v>
      </c>
      <c r="E27" s="36" t="s">
        <v>107</v>
      </c>
    </row>
    <row r="28" spans="1:5" ht="12.75">
      <c r="A28" s="37" t="s">
        <v>53</v>
      </c>
      <c r="E28" s="38" t="s">
        <v>182</v>
      </c>
    </row>
    <row r="29" spans="1:5" ht="369.75">
      <c r="A29" t="s">
        <v>55</v>
      </c>
      <c r="E29" s="36" t="s">
        <v>109</v>
      </c>
    </row>
    <row r="30" spans="1:16" ht="12.75">
      <c r="A30" s="25" t="s">
        <v>46</v>
      </c>
      <c s="29" t="s">
        <v>36</v>
      </c>
      <c s="29" t="s">
        <v>104</v>
      </c>
      <c s="25" t="s">
        <v>110</v>
      </c>
      <c s="30" t="s">
        <v>106</v>
      </c>
      <c s="31" t="s">
        <v>50</v>
      </c>
      <c s="32">
        <v>156</v>
      </c>
      <c s="33">
        <v>0</v>
      </c>
      <c s="34">
        <f>ROUND(ROUND(H30,2)*ROUND(G30,3),2)</f>
      </c>
      <c s="31" t="s">
        <v>51</v>
      </c>
      <c r="O30">
        <f>(I30*21)/100</f>
      </c>
      <c t="s">
        <v>22</v>
      </c>
    </row>
    <row r="31" spans="1:5" ht="12.75">
      <c r="A31" s="35" t="s">
        <v>52</v>
      </c>
      <c r="E31" s="36" t="s">
        <v>111</v>
      </c>
    </row>
    <row r="32" spans="1:5" ht="12.75">
      <c r="A32" s="37" t="s">
        <v>53</v>
      </c>
      <c r="E32" s="38" t="s">
        <v>183</v>
      </c>
    </row>
    <row r="33" spans="1:5" ht="369.75">
      <c r="A33" t="s">
        <v>55</v>
      </c>
      <c r="E33" s="36" t="s">
        <v>109</v>
      </c>
    </row>
    <row r="34" spans="1:16" ht="12.75">
      <c r="A34" s="25" t="s">
        <v>46</v>
      </c>
      <c s="29" t="s">
        <v>113</v>
      </c>
      <c s="29" t="s">
        <v>114</v>
      </c>
      <c s="25" t="s">
        <v>105</v>
      </c>
      <c s="30" t="s">
        <v>115</v>
      </c>
      <c s="31" t="s">
        <v>50</v>
      </c>
      <c s="32">
        <v>5</v>
      </c>
      <c s="33">
        <v>0</v>
      </c>
      <c s="34">
        <f>ROUND(ROUND(H34,2)*ROUND(G34,3),2)</f>
      </c>
      <c s="31" t="s">
        <v>51</v>
      </c>
      <c r="O34">
        <f>(I34*21)/100</f>
      </c>
      <c t="s">
        <v>22</v>
      </c>
    </row>
    <row r="35" spans="1:5" ht="12.75">
      <c r="A35" s="35" t="s">
        <v>52</v>
      </c>
      <c r="E35" s="36" t="s">
        <v>116</v>
      </c>
    </row>
    <row r="36" spans="1:5" ht="12.75">
      <c r="A36" s="37" t="s">
        <v>53</v>
      </c>
      <c r="E36" s="38" t="s">
        <v>117</v>
      </c>
    </row>
    <row r="37" spans="1:5" ht="306">
      <c r="A37" t="s">
        <v>55</v>
      </c>
      <c r="E37" s="36" t="s">
        <v>118</v>
      </c>
    </row>
    <row r="38" spans="1:16" ht="12.75">
      <c r="A38" s="25" t="s">
        <v>46</v>
      </c>
      <c s="29" t="s">
        <v>119</v>
      </c>
      <c s="29" t="s">
        <v>114</v>
      </c>
      <c s="25" t="s">
        <v>110</v>
      </c>
      <c s="30" t="s">
        <v>115</v>
      </c>
      <c s="31" t="s">
        <v>50</v>
      </c>
      <c s="32">
        <v>13.125</v>
      </c>
      <c s="33">
        <v>0</v>
      </c>
      <c s="34">
        <f>ROUND(ROUND(H38,2)*ROUND(G38,3),2)</f>
      </c>
      <c s="31" t="s">
        <v>51</v>
      </c>
      <c r="O38">
        <f>(I38*21)/100</f>
      </c>
      <c t="s">
        <v>22</v>
      </c>
    </row>
    <row r="39" spans="1:5" ht="12.75">
      <c r="A39" s="35" t="s">
        <v>52</v>
      </c>
      <c r="E39" s="36" t="s">
        <v>120</v>
      </c>
    </row>
    <row r="40" spans="1:5" ht="12.75">
      <c r="A40" s="37" t="s">
        <v>53</v>
      </c>
      <c r="E40" s="38" t="s">
        <v>121</v>
      </c>
    </row>
    <row r="41" spans="1:5" ht="306">
      <c r="A41" t="s">
        <v>55</v>
      </c>
      <c r="E41" s="36" t="s">
        <v>118</v>
      </c>
    </row>
    <row r="42" spans="1:16" ht="12.75">
      <c r="A42" s="25" t="s">
        <v>46</v>
      </c>
      <c s="29" t="s">
        <v>39</v>
      </c>
      <c s="29" t="s">
        <v>122</v>
      </c>
      <c s="25" t="s">
        <v>48</v>
      </c>
      <c s="30" t="s">
        <v>123</v>
      </c>
      <c s="31" t="s">
        <v>50</v>
      </c>
      <c s="32">
        <v>5</v>
      </c>
      <c s="33">
        <v>0</v>
      </c>
      <c s="34">
        <f>ROUND(ROUND(H42,2)*ROUND(G42,3),2)</f>
      </c>
      <c s="31" t="s">
        <v>51</v>
      </c>
      <c r="O42">
        <f>(I42*21)/100</f>
      </c>
      <c t="s">
        <v>22</v>
      </c>
    </row>
    <row r="43" spans="1:5" ht="12.75">
      <c r="A43" s="35" t="s">
        <v>52</v>
      </c>
      <c r="E43" s="36" t="s">
        <v>124</v>
      </c>
    </row>
    <row r="44" spans="1:5" ht="12.75">
      <c r="A44" s="37" t="s">
        <v>53</v>
      </c>
      <c r="E44" s="38" t="s">
        <v>48</v>
      </c>
    </row>
    <row r="45" spans="1:5" ht="267.75">
      <c r="A45" t="s">
        <v>55</v>
      </c>
      <c r="E45" s="36" t="s">
        <v>125</v>
      </c>
    </row>
    <row r="46" spans="1:16" ht="12.75">
      <c r="A46" s="25" t="s">
        <v>46</v>
      </c>
      <c s="29" t="s">
        <v>41</v>
      </c>
      <c s="29" t="s">
        <v>62</v>
      </c>
      <c s="25" t="s">
        <v>48</v>
      </c>
      <c s="30" t="s">
        <v>63</v>
      </c>
      <c s="31" t="s">
        <v>50</v>
      </c>
      <c s="32">
        <v>5</v>
      </c>
      <c s="33">
        <v>0</v>
      </c>
      <c s="34">
        <f>ROUND(ROUND(H46,2)*ROUND(G46,3),2)</f>
      </c>
      <c s="31" t="s">
        <v>51</v>
      </c>
      <c r="O46">
        <f>(I46*21)/100</f>
      </c>
      <c t="s">
        <v>22</v>
      </c>
    </row>
    <row r="47" spans="1:5" ht="12.75">
      <c r="A47" s="35" t="s">
        <v>52</v>
      </c>
      <c r="E47" s="36" t="s">
        <v>126</v>
      </c>
    </row>
    <row r="48" spans="1:5" ht="12.75">
      <c r="A48" s="37" t="s">
        <v>53</v>
      </c>
      <c r="E48" s="38" t="s">
        <v>117</v>
      </c>
    </row>
    <row r="49" spans="1:5" ht="191.25">
      <c r="A49" t="s">
        <v>55</v>
      </c>
      <c r="E49" s="36" t="s">
        <v>65</v>
      </c>
    </row>
    <row r="50" spans="1:16" ht="12.75">
      <c r="A50" s="25" t="s">
        <v>46</v>
      </c>
      <c s="29" t="s">
        <v>43</v>
      </c>
      <c s="29" t="s">
        <v>127</v>
      </c>
      <c s="25" t="s">
        <v>48</v>
      </c>
      <c s="30" t="s">
        <v>128</v>
      </c>
      <c s="31" t="s">
        <v>70</v>
      </c>
      <c s="32">
        <v>443.75</v>
      </c>
      <c s="33">
        <v>0</v>
      </c>
      <c s="34">
        <f>ROUND(ROUND(H50,2)*ROUND(G50,3),2)</f>
      </c>
      <c s="31" t="s">
        <v>51</v>
      </c>
      <c r="O50">
        <f>(I50*21)/100</f>
      </c>
      <c t="s">
        <v>22</v>
      </c>
    </row>
    <row r="51" spans="1:5" ht="12.75">
      <c r="A51" s="35" t="s">
        <v>52</v>
      </c>
      <c r="E51" s="36" t="s">
        <v>48</v>
      </c>
    </row>
    <row r="52" spans="1:5" ht="12.75">
      <c r="A52" s="37" t="s">
        <v>53</v>
      </c>
      <c r="E52" s="38" t="s">
        <v>48</v>
      </c>
    </row>
    <row r="53" spans="1:5" ht="25.5">
      <c r="A53" t="s">
        <v>55</v>
      </c>
      <c r="E53" s="36" t="s">
        <v>130</v>
      </c>
    </row>
    <row r="54" spans="1:16" ht="12.75">
      <c r="A54" s="25" t="s">
        <v>46</v>
      </c>
      <c s="29" t="s">
        <v>131</v>
      </c>
      <c s="29" t="s">
        <v>132</v>
      </c>
      <c s="25" t="s">
        <v>48</v>
      </c>
      <c s="30" t="s">
        <v>133</v>
      </c>
      <c s="31" t="s">
        <v>70</v>
      </c>
      <c s="32">
        <v>87.5</v>
      </c>
      <c s="33">
        <v>0</v>
      </c>
      <c s="34">
        <f>ROUND(ROUND(H54,2)*ROUND(G54,3),2)</f>
      </c>
      <c s="31" t="s">
        <v>51</v>
      </c>
      <c r="O54">
        <f>(I54*21)/100</f>
      </c>
      <c t="s">
        <v>22</v>
      </c>
    </row>
    <row r="55" spans="1:5" ht="12.75">
      <c r="A55" s="35" t="s">
        <v>52</v>
      </c>
      <c r="E55" s="36" t="s">
        <v>48</v>
      </c>
    </row>
    <row r="56" spans="1:5" ht="12.75">
      <c r="A56" s="37" t="s">
        <v>53</v>
      </c>
      <c r="E56" s="38" t="s">
        <v>48</v>
      </c>
    </row>
    <row r="57" spans="1:5" ht="12.75">
      <c r="A57" t="s">
        <v>55</v>
      </c>
      <c r="E57" s="36" t="s">
        <v>134</v>
      </c>
    </row>
    <row r="58" spans="1:16" ht="12.75">
      <c r="A58" s="25" t="s">
        <v>46</v>
      </c>
      <c s="29" t="s">
        <v>135</v>
      </c>
      <c s="29" t="s">
        <v>136</v>
      </c>
      <c s="25" t="s">
        <v>48</v>
      </c>
      <c s="30" t="s">
        <v>137</v>
      </c>
      <c s="31" t="s">
        <v>70</v>
      </c>
      <c s="32">
        <v>87.5</v>
      </c>
      <c s="33">
        <v>0</v>
      </c>
      <c s="34">
        <f>ROUND(ROUND(H58,2)*ROUND(G58,3),2)</f>
      </c>
      <c s="31" t="s">
        <v>51</v>
      </c>
      <c r="O58">
        <f>(I58*21)/100</f>
      </c>
      <c t="s">
        <v>22</v>
      </c>
    </row>
    <row r="59" spans="1:5" ht="12.75">
      <c r="A59" s="35" t="s">
        <v>52</v>
      </c>
      <c r="E59" s="36" t="s">
        <v>138</v>
      </c>
    </row>
    <row r="60" spans="1:5" ht="12.75">
      <c r="A60" s="37" t="s">
        <v>53</v>
      </c>
      <c r="E60" s="38" t="s">
        <v>48</v>
      </c>
    </row>
    <row r="61" spans="1:5" ht="38.25">
      <c r="A61" t="s">
        <v>55</v>
      </c>
      <c r="E61" s="36" t="s">
        <v>139</v>
      </c>
    </row>
    <row r="62" spans="1:16" ht="12.75">
      <c r="A62" s="25" t="s">
        <v>46</v>
      </c>
      <c s="29" t="s">
        <v>140</v>
      </c>
      <c s="29" t="s">
        <v>141</v>
      </c>
      <c s="25" t="s">
        <v>48</v>
      </c>
      <c s="30" t="s">
        <v>142</v>
      </c>
      <c s="31" t="s">
        <v>70</v>
      </c>
      <c s="32">
        <v>87.5</v>
      </c>
      <c s="33">
        <v>0</v>
      </c>
      <c s="34">
        <f>ROUND(ROUND(H62,2)*ROUND(G62,3),2)</f>
      </c>
      <c s="31" t="s">
        <v>51</v>
      </c>
      <c r="O62">
        <f>(I62*21)/100</f>
      </c>
      <c t="s">
        <v>22</v>
      </c>
    </row>
    <row r="63" spans="1:5" ht="12.75">
      <c r="A63" s="35" t="s">
        <v>52</v>
      </c>
      <c r="E63" s="36" t="s">
        <v>138</v>
      </c>
    </row>
    <row r="64" spans="1:5" ht="12.75">
      <c r="A64" s="37" t="s">
        <v>53</v>
      </c>
      <c r="E64" s="38" t="s">
        <v>143</v>
      </c>
    </row>
    <row r="65" spans="1:5" ht="25.5">
      <c r="A65" t="s">
        <v>55</v>
      </c>
      <c r="E65" s="36" t="s">
        <v>144</v>
      </c>
    </row>
    <row r="66" spans="1:16" ht="12.75">
      <c r="A66" s="25" t="s">
        <v>46</v>
      </c>
      <c s="29" t="s">
        <v>145</v>
      </c>
      <c s="29" t="s">
        <v>146</v>
      </c>
      <c s="25" t="s">
        <v>48</v>
      </c>
      <c s="30" t="s">
        <v>147</v>
      </c>
      <c s="31" t="s">
        <v>70</v>
      </c>
      <c s="32">
        <v>87.5</v>
      </c>
      <c s="33">
        <v>0</v>
      </c>
      <c s="34">
        <f>ROUND(ROUND(H66,2)*ROUND(G66,3),2)</f>
      </c>
      <c s="31" t="s">
        <v>51</v>
      </c>
      <c r="O66">
        <f>(I66*21)/100</f>
      </c>
      <c t="s">
        <v>22</v>
      </c>
    </row>
    <row r="67" spans="1:5" ht="12.75">
      <c r="A67" s="35" t="s">
        <v>52</v>
      </c>
      <c r="E67" s="36" t="s">
        <v>138</v>
      </c>
    </row>
    <row r="68" spans="1:5" ht="12.75">
      <c r="A68" s="37" t="s">
        <v>53</v>
      </c>
      <c r="E68" s="38" t="s">
        <v>143</v>
      </c>
    </row>
    <row r="69" spans="1:5" ht="25.5">
      <c r="A69" t="s">
        <v>55</v>
      </c>
      <c r="E69" s="36" t="s">
        <v>148</v>
      </c>
    </row>
    <row r="70" spans="1:18" ht="12.75" customHeight="1">
      <c r="A70" s="6" t="s">
        <v>44</v>
      </c>
      <c s="6"/>
      <c s="41" t="s">
        <v>22</v>
      </c>
      <c s="6"/>
      <c s="27" t="s">
        <v>149</v>
      </c>
      <c s="6"/>
      <c s="6"/>
      <c s="6"/>
      <c s="42">
        <f>0+Q70</f>
      </c>
      <c s="6"/>
      <c r="O70">
        <f>0+R70</f>
      </c>
      <c r="Q70">
        <f>0+I71</f>
      </c>
      <c>
        <f>0+O71</f>
      </c>
    </row>
    <row r="71" spans="1:16" ht="12.75">
      <c r="A71" s="25" t="s">
        <v>46</v>
      </c>
      <c s="29" t="s">
        <v>150</v>
      </c>
      <c s="29" t="s">
        <v>151</v>
      </c>
      <c s="25" t="s">
        <v>48</v>
      </c>
      <c s="30" t="s">
        <v>152</v>
      </c>
      <c s="31" t="s">
        <v>70</v>
      </c>
      <c s="32">
        <v>443.75</v>
      </c>
      <c s="33">
        <v>0</v>
      </c>
      <c s="34">
        <f>ROUND(ROUND(H71,2)*ROUND(G71,3),2)</f>
      </c>
      <c s="31" t="s">
        <v>51</v>
      </c>
      <c r="O71">
        <f>(I71*21)/100</f>
      </c>
      <c t="s">
        <v>22</v>
      </c>
    </row>
    <row r="72" spans="1:5" ht="12.75">
      <c r="A72" s="35" t="s">
        <v>52</v>
      </c>
      <c r="E72" s="36" t="s">
        <v>153</v>
      </c>
    </row>
    <row r="73" spans="1:5" ht="12.75">
      <c r="A73" s="37" t="s">
        <v>53</v>
      </c>
      <c r="E73" s="38" t="s">
        <v>48</v>
      </c>
    </row>
    <row r="74" spans="1:5" ht="102">
      <c r="A74" t="s">
        <v>55</v>
      </c>
      <c r="E74" s="36" t="s">
        <v>154</v>
      </c>
    </row>
    <row r="75" spans="1:18" ht="12.75" customHeight="1">
      <c r="A75" s="6" t="s">
        <v>44</v>
      </c>
      <c s="6"/>
      <c s="41" t="s">
        <v>34</v>
      </c>
      <c s="6"/>
      <c s="27" t="s">
        <v>155</v>
      </c>
      <c s="6"/>
      <c s="6"/>
      <c s="6"/>
      <c s="42">
        <f>0+Q75</f>
      </c>
      <c s="6"/>
      <c r="O75">
        <f>0+R75</f>
      </c>
      <c r="Q75">
        <f>0+I76+I80</f>
      </c>
      <c>
        <f>0+O76+O80</f>
      </c>
    </row>
    <row r="76" spans="1:16" ht="25.5">
      <c r="A76" s="25" t="s">
        <v>46</v>
      </c>
      <c s="29" t="s">
        <v>156</v>
      </c>
      <c s="29" t="s">
        <v>157</v>
      </c>
      <c s="25" t="s">
        <v>48</v>
      </c>
      <c s="30" t="s">
        <v>158</v>
      </c>
      <c s="31" t="s">
        <v>70</v>
      </c>
      <c s="32">
        <v>355</v>
      </c>
      <c s="33">
        <v>0</v>
      </c>
      <c s="34">
        <f>ROUND(ROUND(H76,2)*ROUND(G76,3),2)</f>
      </c>
      <c s="31" t="s">
        <v>51</v>
      </c>
      <c r="O76">
        <f>(I76*21)/100</f>
      </c>
      <c t="s">
        <v>22</v>
      </c>
    </row>
    <row r="77" spans="1:5" ht="12.75">
      <c r="A77" s="35" t="s">
        <v>52</v>
      </c>
      <c r="E77" s="36" t="s">
        <v>159</v>
      </c>
    </row>
    <row r="78" spans="1:5" ht="12.75">
      <c r="A78" s="37" t="s">
        <v>53</v>
      </c>
      <c r="E78" s="38" t="s">
        <v>48</v>
      </c>
    </row>
    <row r="79" spans="1:5" ht="51">
      <c r="A79" t="s">
        <v>55</v>
      </c>
      <c r="E79" s="36" t="s">
        <v>160</v>
      </c>
    </row>
    <row r="80" spans="1:16" ht="12.75">
      <c r="A80" s="25" t="s">
        <v>46</v>
      </c>
      <c s="29" t="s">
        <v>161</v>
      </c>
      <c s="29" t="s">
        <v>162</v>
      </c>
      <c s="25" t="s">
        <v>48</v>
      </c>
      <c s="30" t="s">
        <v>163</v>
      </c>
      <c s="31" t="s">
        <v>70</v>
      </c>
      <c s="32">
        <v>443.75</v>
      </c>
      <c s="33">
        <v>0</v>
      </c>
      <c s="34">
        <f>ROUND(ROUND(H80,2)*ROUND(G80,3),2)</f>
      </c>
      <c s="31" t="s">
        <v>51</v>
      </c>
      <c r="O80">
        <f>(I80*21)/100</f>
      </c>
      <c t="s">
        <v>22</v>
      </c>
    </row>
    <row r="81" spans="1:5" ht="12.75">
      <c r="A81" s="35" t="s">
        <v>52</v>
      </c>
      <c r="E81" s="36" t="s">
        <v>48</v>
      </c>
    </row>
    <row r="82" spans="1:5" ht="12.75">
      <c r="A82" s="37" t="s">
        <v>53</v>
      </c>
      <c r="E82" s="38" t="s">
        <v>48</v>
      </c>
    </row>
    <row r="83" spans="1:5" ht="51">
      <c r="A83" t="s">
        <v>55</v>
      </c>
      <c r="E83" s="36" t="s">
        <v>160</v>
      </c>
    </row>
    <row r="84" spans="1:18" ht="12.75" customHeight="1">
      <c r="A84" s="6" t="s">
        <v>44</v>
      </c>
      <c s="6"/>
      <c s="41" t="s">
        <v>164</v>
      </c>
      <c s="6"/>
      <c s="27" t="s">
        <v>165</v>
      </c>
      <c s="6"/>
      <c s="6"/>
      <c s="6"/>
      <c s="42">
        <f>0+Q84</f>
      </c>
      <c s="6"/>
      <c r="O84">
        <f>0+R84</f>
      </c>
      <c r="Q84">
        <f>0+I85</f>
      </c>
      <c>
        <f>0+O85</f>
      </c>
    </row>
    <row r="85" spans="1:16" ht="25.5">
      <c r="A85" s="25" t="s">
        <v>46</v>
      </c>
      <c s="29" t="s">
        <v>166</v>
      </c>
      <c s="29" t="s">
        <v>167</v>
      </c>
      <c s="25" t="s">
        <v>168</v>
      </c>
      <c s="30" t="s">
        <v>169</v>
      </c>
      <c s="31" t="s">
        <v>170</v>
      </c>
      <c s="32">
        <v>587.126</v>
      </c>
      <c s="33">
        <v>0</v>
      </c>
      <c s="34">
        <f>ROUND(ROUND(H85,2)*ROUND(G85,3),2)</f>
      </c>
      <c s="31" t="s">
        <v>89</v>
      </c>
      <c r="O85">
        <f>(I85*21)/100</f>
      </c>
      <c t="s">
        <v>22</v>
      </c>
    </row>
    <row r="86" spans="1:5" ht="12.75">
      <c r="A86" s="35" t="s">
        <v>52</v>
      </c>
      <c r="E86" s="36" t="s">
        <v>171</v>
      </c>
    </row>
    <row r="87" spans="1:5" ht="25.5">
      <c r="A87" s="37" t="s">
        <v>53</v>
      </c>
      <c r="E87" s="38" t="s">
        <v>184</v>
      </c>
    </row>
    <row r="88" spans="1:5" ht="76.5">
      <c r="A88" t="s">
        <v>55</v>
      </c>
      <c r="E8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0+O8+O73+O110+O115+O156+O161+O190</f>
      </c>
      <c t="s">
        <v>21</v>
      </c>
    </row>
    <row r="3" spans="1:16" ht="15" customHeight="1">
      <c r="A3" t="s">
        <v>11</v>
      </c>
      <c s="12" t="s">
        <v>13</v>
      </c>
      <c s="13" t="s">
        <v>14</v>
      </c>
      <c s="1"/>
      <c s="14" t="s">
        <v>15</v>
      </c>
      <c s="1"/>
      <c s="9"/>
      <c s="8" t="s">
        <v>185</v>
      </c>
      <c s="39">
        <f>0+I8+I73+I110+I115+I156+I161+I190</f>
      </c>
      <c s="10"/>
      <c r="O3" t="s">
        <v>18</v>
      </c>
      <c t="s">
        <v>22</v>
      </c>
    </row>
    <row r="4" spans="1:16" ht="15" customHeight="1">
      <c r="A4" t="s">
        <v>16</v>
      </c>
      <c s="16" t="s">
        <v>17</v>
      </c>
      <c s="17" t="s">
        <v>185</v>
      </c>
      <c s="6"/>
      <c s="18" t="s">
        <v>186</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f>
      </c>
      <c>
        <f>0+O9+O13+O17+O21+O25+O29+O33+O37+O41+O45+O49+O53+O57+O61+O65+O69</f>
      </c>
    </row>
    <row r="9" spans="1:16" ht="25.5">
      <c r="A9" s="25" t="s">
        <v>46</v>
      </c>
      <c s="29" t="s">
        <v>28</v>
      </c>
      <c s="29" t="s">
        <v>99</v>
      </c>
      <c s="25" t="s">
        <v>48</v>
      </c>
      <c s="30" t="s">
        <v>100</v>
      </c>
      <c s="31" t="s">
        <v>50</v>
      </c>
      <c s="32">
        <v>523.46</v>
      </c>
      <c s="33">
        <v>0</v>
      </c>
      <c s="34">
        <f>ROUND(ROUND(H9,2)*ROUND(G9,3),2)</f>
      </c>
      <c s="31" t="s">
        <v>51</v>
      </c>
      <c r="O9">
        <f>(I9*21)/100</f>
      </c>
      <c t="s">
        <v>22</v>
      </c>
    </row>
    <row r="10" spans="1:5" ht="12.75">
      <c r="A10" s="35" t="s">
        <v>52</v>
      </c>
      <c r="E10" s="36" t="s">
        <v>48</v>
      </c>
    </row>
    <row r="11" spans="1:5" ht="12.75">
      <c r="A11" s="37" t="s">
        <v>53</v>
      </c>
      <c r="E11" s="38" t="s">
        <v>187</v>
      </c>
    </row>
    <row r="12" spans="1:5" ht="63.75">
      <c r="A12" t="s">
        <v>55</v>
      </c>
      <c r="E12" s="36" t="s">
        <v>103</v>
      </c>
    </row>
    <row r="13" spans="1:16" ht="12.75">
      <c r="A13" s="25" t="s">
        <v>46</v>
      </c>
      <c s="29" t="s">
        <v>22</v>
      </c>
      <c s="29" t="s">
        <v>188</v>
      </c>
      <c s="25" t="s">
        <v>48</v>
      </c>
      <c s="30" t="s">
        <v>189</v>
      </c>
      <c s="31" t="s">
        <v>50</v>
      </c>
      <c s="32">
        <v>299.12</v>
      </c>
      <c s="33">
        <v>0</v>
      </c>
      <c s="34">
        <f>ROUND(ROUND(H13,2)*ROUND(G13,3),2)</f>
      </c>
      <c s="31" t="s">
        <v>51</v>
      </c>
      <c r="O13">
        <f>(I13*21)/100</f>
      </c>
      <c t="s">
        <v>22</v>
      </c>
    </row>
    <row r="14" spans="1:5" ht="25.5">
      <c r="A14" s="35" t="s">
        <v>52</v>
      </c>
      <c r="E14" s="36" t="s">
        <v>75</v>
      </c>
    </row>
    <row r="15" spans="1:5" ht="12.75">
      <c r="A15" s="37" t="s">
        <v>53</v>
      </c>
      <c r="E15" s="38" t="s">
        <v>190</v>
      </c>
    </row>
    <row r="16" spans="1:5" ht="63.75">
      <c r="A16" t="s">
        <v>55</v>
      </c>
      <c r="E16" s="36" t="s">
        <v>103</v>
      </c>
    </row>
    <row r="17" spans="1:16" ht="12.75">
      <c r="A17" s="25" t="s">
        <v>46</v>
      </c>
      <c s="29" t="s">
        <v>21</v>
      </c>
      <c s="29" t="s">
        <v>104</v>
      </c>
      <c s="25" t="s">
        <v>105</v>
      </c>
      <c s="30" t="s">
        <v>106</v>
      </c>
      <c s="31" t="s">
        <v>50</v>
      </c>
      <c s="32">
        <v>1580.93</v>
      </c>
      <c s="33">
        <v>0</v>
      </c>
      <c s="34">
        <f>ROUND(ROUND(H17,2)*ROUND(G17,3),2)</f>
      </c>
      <c s="31" t="s">
        <v>51</v>
      </c>
      <c r="O17">
        <f>(I17*21)/100</f>
      </c>
      <c t="s">
        <v>22</v>
      </c>
    </row>
    <row r="18" spans="1:5" ht="12.75">
      <c r="A18" s="35" t="s">
        <v>52</v>
      </c>
      <c r="E18" s="36" t="s">
        <v>107</v>
      </c>
    </row>
    <row r="19" spans="1:5" ht="12.75">
      <c r="A19" s="37" t="s">
        <v>53</v>
      </c>
      <c r="E19" s="38" t="s">
        <v>108</v>
      </c>
    </row>
    <row r="20" spans="1:5" ht="369.75">
      <c r="A20" t="s">
        <v>55</v>
      </c>
      <c r="E20" s="36" t="s">
        <v>109</v>
      </c>
    </row>
    <row r="21" spans="1:16" ht="12.75">
      <c r="A21" s="25" t="s">
        <v>46</v>
      </c>
      <c s="29" t="s">
        <v>32</v>
      </c>
      <c s="29" t="s">
        <v>104</v>
      </c>
      <c s="25" t="s">
        <v>110</v>
      </c>
      <c s="30" t="s">
        <v>106</v>
      </c>
      <c s="31" t="s">
        <v>50</v>
      </c>
      <c s="32">
        <v>2904.97</v>
      </c>
      <c s="33">
        <v>0</v>
      </c>
      <c s="34">
        <f>ROUND(ROUND(H21,2)*ROUND(G21,3),2)</f>
      </c>
      <c s="31" t="s">
        <v>51</v>
      </c>
      <c r="O21">
        <f>(I21*21)/100</f>
      </c>
      <c t="s">
        <v>22</v>
      </c>
    </row>
    <row r="22" spans="1:5" ht="12.75">
      <c r="A22" s="35" t="s">
        <v>52</v>
      </c>
      <c r="E22" s="36" t="s">
        <v>111</v>
      </c>
    </row>
    <row r="23" spans="1:5" ht="51">
      <c r="A23" s="37" t="s">
        <v>53</v>
      </c>
      <c r="E23" s="38" t="s">
        <v>191</v>
      </c>
    </row>
    <row r="24" spans="1:5" ht="369.75">
      <c r="A24" t="s">
        <v>55</v>
      </c>
      <c r="E24" s="36" t="s">
        <v>109</v>
      </c>
    </row>
    <row r="25" spans="1:16" ht="12.75">
      <c r="A25" s="25" t="s">
        <v>46</v>
      </c>
      <c s="29" t="s">
        <v>34</v>
      </c>
      <c s="29" t="s">
        <v>114</v>
      </c>
      <c s="25" t="s">
        <v>105</v>
      </c>
      <c s="30" t="s">
        <v>115</v>
      </c>
      <c s="31" t="s">
        <v>50</v>
      </c>
      <c s="32">
        <v>1580.93</v>
      </c>
      <c s="33">
        <v>0</v>
      </c>
      <c s="34">
        <f>ROUND(ROUND(H25,2)*ROUND(G25,3),2)</f>
      </c>
      <c s="31" t="s">
        <v>51</v>
      </c>
      <c r="O25">
        <f>(I25*21)/100</f>
      </c>
      <c t="s">
        <v>22</v>
      </c>
    </row>
    <row r="26" spans="1:5" ht="12.75">
      <c r="A26" s="35" t="s">
        <v>52</v>
      </c>
      <c r="E26" s="36" t="s">
        <v>116</v>
      </c>
    </row>
    <row r="27" spans="1:5" ht="12.75">
      <c r="A27" s="37" t="s">
        <v>53</v>
      </c>
      <c r="E27" s="38" t="s">
        <v>117</v>
      </c>
    </row>
    <row r="28" spans="1:5" ht="306">
      <c r="A28" t="s">
        <v>55</v>
      </c>
      <c r="E28" s="36" t="s">
        <v>118</v>
      </c>
    </row>
    <row r="29" spans="1:16" ht="12.75">
      <c r="A29" s="25" t="s">
        <v>46</v>
      </c>
      <c s="29" t="s">
        <v>36</v>
      </c>
      <c s="29" t="s">
        <v>114</v>
      </c>
      <c s="25" t="s">
        <v>110</v>
      </c>
      <c s="30" t="s">
        <v>115</v>
      </c>
      <c s="31" t="s">
        <v>50</v>
      </c>
      <c s="32">
        <v>237.93</v>
      </c>
      <c s="33">
        <v>0</v>
      </c>
      <c s="34">
        <f>ROUND(ROUND(H29,2)*ROUND(G29,3),2)</f>
      </c>
      <c s="31" t="s">
        <v>51</v>
      </c>
      <c r="O29">
        <f>(I29*21)/100</f>
      </c>
      <c t="s">
        <v>22</v>
      </c>
    </row>
    <row r="30" spans="1:5" ht="12.75">
      <c r="A30" s="35" t="s">
        <v>52</v>
      </c>
      <c r="E30" s="36" t="s">
        <v>120</v>
      </c>
    </row>
    <row r="31" spans="1:5" ht="12.75">
      <c r="A31" s="37" t="s">
        <v>53</v>
      </c>
      <c r="E31" s="38" t="s">
        <v>121</v>
      </c>
    </row>
    <row r="32" spans="1:5" ht="306">
      <c r="A32" t="s">
        <v>55</v>
      </c>
      <c r="E32" s="36" t="s">
        <v>118</v>
      </c>
    </row>
    <row r="33" spans="1:16" ht="12.75">
      <c r="A33" s="25" t="s">
        <v>46</v>
      </c>
      <c s="29" t="s">
        <v>113</v>
      </c>
      <c s="29" t="s">
        <v>122</v>
      </c>
      <c s="25" t="s">
        <v>48</v>
      </c>
      <c s="30" t="s">
        <v>123</v>
      </c>
      <c s="31" t="s">
        <v>50</v>
      </c>
      <c s="32">
        <v>1580.93</v>
      </c>
      <c s="33">
        <v>0</v>
      </c>
      <c s="34">
        <f>ROUND(ROUND(H33,2)*ROUND(G33,3),2)</f>
      </c>
      <c s="31" t="s">
        <v>51</v>
      </c>
      <c r="O33">
        <f>(I33*21)/100</f>
      </c>
      <c t="s">
        <v>22</v>
      </c>
    </row>
    <row r="34" spans="1:5" ht="12.75">
      <c r="A34" s="35" t="s">
        <v>52</v>
      </c>
      <c r="E34" s="36" t="s">
        <v>124</v>
      </c>
    </row>
    <row r="35" spans="1:5" ht="12.75">
      <c r="A35" s="37" t="s">
        <v>53</v>
      </c>
      <c r="E35" s="38" t="s">
        <v>48</v>
      </c>
    </row>
    <row r="36" spans="1:5" ht="267.75">
      <c r="A36" t="s">
        <v>55</v>
      </c>
      <c r="E36" s="36" t="s">
        <v>125</v>
      </c>
    </row>
    <row r="37" spans="1:16" ht="12.75">
      <c r="A37" s="25" t="s">
        <v>46</v>
      </c>
      <c s="29" t="s">
        <v>119</v>
      </c>
      <c s="29" t="s">
        <v>62</v>
      </c>
      <c s="25" t="s">
        <v>48</v>
      </c>
      <c s="30" t="s">
        <v>63</v>
      </c>
      <c s="31" t="s">
        <v>50</v>
      </c>
      <c s="32">
        <v>1580.93</v>
      </c>
      <c s="33">
        <v>0</v>
      </c>
      <c s="34">
        <f>ROUND(ROUND(H37,2)*ROUND(G37,3),2)</f>
      </c>
      <c s="31" t="s">
        <v>51</v>
      </c>
      <c r="O37">
        <f>(I37*21)/100</f>
      </c>
      <c t="s">
        <v>22</v>
      </c>
    </row>
    <row r="38" spans="1:5" ht="12.75">
      <c r="A38" s="35" t="s">
        <v>52</v>
      </c>
      <c r="E38" s="36" t="s">
        <v>126</v>
      </c>
    </row>
    <row r="39" spans="1:5" ht="12.75">
      <c r="A39" s="37" t="s">
        <v>53</v>
      </c>
      <c r="E39" s="38" t="s">
        <v>117</v>
      </c>
    </row>
    <row r="40" spans="1:5" ht="191.25">
      <c r="A40" t="s">
        <v>55</v>
      </c>
      <c r="E40" s="36" t="s">
        <v>65</v>
      </c>
    </row>
    <row r="41" spans="1:16" ht="12.75">
      <c r="A41" s="25" t="s">
        <v>46</v>
      </c>
      <c s="29" t="s">
        <v>39</v>
      </c>
      <c s="29" t="s">
        <v>192</v>
      </c>
      <c s="25" t="s">
        <v>105</v>
      </c>
      <c s="30" t="s">
        <v>193</v>
      </c>
      <c s="31" t="s">
        <v>50</v>
      </c>
      <c s="32">
        <v>790.47</v>
      </c>
      <c s="33">
        <v>0</v>
      </c>
      <c s="34">
        <f>ROUND(ROUND(H41,2)*ROUND(G41,3),2)</f>
      </c>
      <c s="31" t="s">
        <v>51</v>
      </c>
      <c r="O41">
        <f>(I41*21)/100</f>
      </c>
      <c t="s">
        <v>22</v>
      </c>
    </row>
    <row r="42" spans="1:5" ht="12.75">
      <c r="A42" s="35" t="s">
        <v>52</v>
      </c>
      <c r="E42" s="36" t="s">
        <v>194</v>
      </c>
    </row>
    <row r="43" spans="1:5" ht="12.75">
      <c r="A43" s="37" t="s">
        <v>53</v>
      </c>
      <c r="E43" s="38" t="s">
        <v>48</v>
      </c>
    </row>
    <row r="44" spans="1:5" ht="280.5">
      <c r="A44" t="s">
        <v>55</v>
      </c>
      <c r="E44" s="36" t="s">
        <v>195</v>
      </c>
    </row>
    <row r="45" spans="1:16" ht="12.75">
      <c r="A45" s="25" t="s">
        <v>46</v>
      </c>
      <c s="29" t="s">
        <v>41</v>
      </c>
      <c s="29" t="s">
        <v>192</v>
      </c>
      <c s="25" t="s">
        <v>110</v>
      </c>
      <c s="30" t="s">
        <v>193</v>
      </c>
      <c s="31" t="s">
        <v>50</v>
      </c>
      <c s="32">
        <v>145.5</v>
      </c>
      <c s="33">
        <v>0</v>
      </c>
      <c s="34">
        <f>ROUND(ROUND(H45,2)*ROUND(G45,3),2)</f>
      </c>
      <c s="31" t="s">
        <v>51</v>
      </c>
      <c r="O45">
        <f>(I45*21)/100</f>
      </c>
      <c t="s">
        <v>22</v>
      </c>
    </row>
    <row r="46" spans="1:5" ht="12.75">
      <c r="A46" s="35" t="s">
        <v>52</v>
      </c>
      <c r="E46" s="36" t="s">
        <v>196</v>
      </c>
    </row>
    <row r="47" spans="1:5" ht="12.75">
      <c r="A47" s="37" t="s">
        <v>53</v>
      </c>
      <c r="E47" s="38" t="s">
        <v>48</v>
      </c>
    </row>
    <row r="48" spans="1:5" ht="280.5">
      <c r="A48" t="s">
        <v>55</v>
      </c>
      <c r="E48" s="36" t="s">
        <v>195</v>
      </c>
    </row>
    <row r="49" spans="1:16" ht="12.75">
      <c r="A49" s="25" t="s">
        <v>46</v>
      </c>
      <c s="29" t="s">
        <v>43</v>
      </c>
      <c s="29" t="s">
        <v>197</v>
      </c>
      <c s="25" t="s">
        <v>48</v>
      </c>
      <c s="30" t="s">
        <v>198</v>
      </c>
      <c s="31" t="s">
        <v>50</v>
      </c>
      <c s="32">
        <v>14.25</v>
      </c>
      <c s="33">
        <v>0</v>
      </c>
      <c s="34">
        <f>ROUND(ROUND(H49,2)*ROUND(G49,3),2)</f>
      </c>
      <c s="31" t="s">
        <v>51</v>
      </c>
      <c r="O49">
        <f>(I49*21)/100</f>
      </c>
      <c t="s">
        <v>22</v>
      </c>
    </row>
    <row r="50" spans="1:5" ht="12.75">
      <c r="A50" s="35" t="s">
        <v>52</v>
      </c>
      <c r="E50" s="36" t="s">
        <v>199</v>
      </c>
    </row>
    <row r="51" spans="1:5" ht="12.75">
      <c r="A51" s="37" t="s">
        <v>53</v>
      </c>
      <c r="E51" s="38" t="s">
        <v>200</v>
      </c>
    </row>
    <row r="52" spans="1:5" ht="293.25">
      <c r="A52" t="s">
        <v>55</v>
      </c>
      <c r="E52" s="36" t="s">
        <v>201</v>
      </c>
    </row>
    <row r="53" spans="1:16" ht="12.75">
      <c r="A53" s="25" t="s">
        <v>46</v>
      </c>
      <c s="29" t="s">
        <v>131</v>
      </c>
      <c s="29" t="s">
        <v>127</v>
      </c>
      <c s="25" t="s">
        <v>48</v>
      </c>
      <c s="30" t="s">
        <v>128</v>
      </c>
      <c s="31" t="s">
        <v>70</v>
      </c>
      <c s="32">
        <v>5936.7</v>
      </c>
      <c s="33">
        <v>0</v>
      </c>
      <c s="34">
        <f>ROUND(ROUND(H53,2)*ROUND(G53,3),2)</f>
      </c>
      <c s="31" t="s">
        <v>51</v>
      </c>
      <c r="O53">
        <f>(I53*21)/100</f>
      </c>
      <c t="s">
        <v>22</v>
      </c>
    </row>
    <row r="54" spans="1:5" ht="12.75">
      <c r="A54" s="35" t="s">
        <v>52</v>
      </c>
      <c r="E54" s="36" t="s">
        <v>48</v>
      </c>
    </row>
    <row r="55" spans="1:5" ht="12.75">
      <c r="A55" s="37" t="s">
        <v>53</v>
      </c>
      <c r="E55" s="38" t="s">
        <v>48</v>
      </c>
    </row>
    <row r="56" spans="1:5" ht="25.5">
      <c r="A56" t="s">
        <v>55</v>
      </c>
      <c r="E56" s="36" t="s">
        <v>130</v>
      </c>
    </row>
    <row r="57" spans="1:16" ht="12.75">
      <c r="A57" s="25" t="s">
        <v>46</v>
      </c>
      <c s="29" t="s">
        <v>135</v>
      </c>
      <c s="29" t="s">
        <v>132</v>
      </c>
      <c s="25" t="s">
        <v>48</v>
      </c>
      <c s="30" t="s">
        <v>133</v>
      </c>
      <c s="31" t="s">
        <v>70</v>
      </c>
      <c s="32">
        <v>385.91</v>
      </c>
      <c s="33">
        <v>0</v>
      </c>
      <c s="34">
        <f>ROUND(ROUND(H57,2)*ROUND(G57,3),2)</f>
      </c>
      <c s="31" t="s">
        <v>51</v>
      </c>
      <c r="O57">
        <f>(I57*21)/100</f>
      </c>
      <c t="s">
        <v>22</v>
      </c>
    </row>
    <row r="58" spans="1:5" ht="12.75">
      <c r="A58" s="35" t="s">
        <v>52</v>
      </c>
      <c r="E58" s="36" t="s">
        <v>48</v>
      </c>
    </row>
    <row r="59" spans="1:5" ht="12.75">
      <c r="A59" s="37" t="s">
        <v>53</v>
      </c>
      <c r="E59" s="38" t="s">
        <v>48</v>
      </c>
    </row>
    <row r="60" spans="1:5" ht="12.75">
      <c r="A60" t="s">
        <v>55</v>
      </c>
      <c r="E60" s="36" t="s">
        <v>134</v>
      </c>
    </row>
    <row r="61" spans="1:16" ht="12.75">
      <c r="A61" s="25" t="s">
        <v>46</v>
      </c>
      <c s="29" t="s">
        <v>140</v>
      </c>
      <c s="29" t="s">
        <v>136</v>
      </c>
      <c s="25" t="s">
        <v>48</v>
      </c>
      <c s="30" t="s">
        <v>137</v>
      </c>
      <c s="31" t="s">
        <v>70</v>
      </c>
      <c s="32">
        <v>1586.2</v>
      </c>
      <c s="33">
        <v>0</v>
      </c>
      <c s="34">
        <f>ROUND(ROUND(H61,2)*ROUND(G61,3),2)</f>
      </c>
      <c s="31" t="s">
        <v>51</v>
      </c>
      <c r="O61">
        <f>(I61*21)/100</f>
      </c>
      <c t="s">
        <v>22</v>
      </c>
    </row>
    <row r="62" spans="1:5" ht="12.75">
      <c r="A62" s="35" t="s">
        <v>52</v>
      </c>
      <c r="E62" s="36" t="s">
        <v>138</v>
      </c>
    </row>
    <row r="63" spans="1:5" ht="12.75">
      <c r="A63" s="37" t="s">
        <v>53</v>
      </c>
      <c r="E63" s="38" t="s">
        <v>48</v>
      </c>
    </row>
    <row r="64" spans="1:5" ht="38.25">
      <c r="A64" t="s">
        <v>55</v>
      </c>
      <c r="E64" s="36" t="s">
        <v>139</v>
      </c>
    </row>
    <row r="65" spans="1:16" ht="12.75">
      <c r="A65" s="25" t="s">
        <v>46</v>
      </c>
      <c s="29" t="s">
        <v>145</v>
      </c>
      <c s="29" t="s">
        <v>141</v>
      </c>
      <c s="25" t="s">
        <v>48</v>
      </c>
      <c s="30" t="s">
        <v>142</v>
      </c>
      <c s="31" t="s">
        <v>70</v>
      </c>
      <c s="32">
        <v>1586.2</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144</v>
      </c>
    </row>
    <row r="69" spans="1:16" ht="12.75">
      <c r="A69" s="25" t="s">
        <v>46</v>
      </c>
      <c s="29" t="s">
        <v>150</v>
      </c>
      <c s="29" t="s">
        <v>146</v>
      </c>
      <c s="25" t="s">
        <v>48</v>
      </c>
      <c s="30" t="s">
        <v>147</v>
      </c>
      <c s="31" t="s">
        <v>70</v>
      </c>
      <c s="32">
        <v>1586.2</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148</v>
      </c>
    </row>
    <row r="73" spans="1:18" ht="12.75" customHeight="1">
      <c r="A73" s="6" t="s">
        <v>44</v>
      </c>
      <c s="6"/>
      <c s="41" t="s">
        <v>22</v>
      </c>
      <c s="6"/>
      <c s="27" t="s">
        <v>149</v>
      </c>
      <c s="6"/>
      <c s="6"/>
      <c s="6"/>
      <c s="42">
        <f>0+Q73</f>
      </c>
      <c s="6"/>
      <c r="O73">
        <f>0+R73</f>
      </c>
      <c r="Q73">
        <f>0+I74+I78+I82+I86+I90+I94+I98+I102+I106</f>
      </c>
      <c>
        <f>0+O74+O78+O82+O86+O90+O94+O98+O102+O106</f>
      </c>
    </row>
    <row r="74" spans="1:16" ht="12.75">
      <c r="A74" s="25" t="s">
        <v>46</v>
      </c>
      <c s="29" t="s">
        <v>156</v>
      </c>
      <c s="29" t="s">
        <v>202</v>
      </c>
      <c s="25" t="s">
        <v>105</v>
      </c>
      <c s="30" t="s">
        <v>203</v>
      </c>
      <c s="31" t="s">
        <v>50</v>
      </c>
      <c s="32">
        <v>42</v>
      </c>
      <c s="33">
        <v>0</v>
      </c>
      <c s="34">
        <f>ROUND(ROUND(H74,2)*ROUND(G74,3),2)</f>
      </c>
      <c s="31" t="s">
        <v>51</v>
      </c>
      <c r="O74">
        <f>(I74*21)/100</f>
      </c>
      <c t="s">
        <v>22</v>
      </c>
    </row>
    <row r="75" spans="1:5" ht="12.75">
      <c r="A75" s="35" t="s">
        <v>52</v>
      </c>
      <c r="E75" s="36" t="s">
        <v>204</v>
      </c>
    </row>
    <row r="76" spans="1:5" ht="12.75">
      <c r="A76" s="37" t="s">
        <v>53</v>
      </c>
      <c r="E76" s="38" t="s">
        <v>48</v>
      </c>
    </row>
    <row r="77" spans="1:5" ht="38.25">
      <c r="A77" t="s">
        <v>55</v>
      </c>
      <c r="E77" s="36" t="s">
        <v>205</v>
      </c>
    </row>
    <row r="78" spans="1:16" ht="12.75">
      <c r="A78" s="25" t="s">
        <v>46</v>
      </c>
      <c s="29" t="s">
        <v>161</v>
      </c>
      <c s="29" t="s">
        <v>202</v>
      </c>
      <c s="25" t="s">
        <v>110</v>
      </c>
      <c s="30" t="s">
        <v>203</v>
      </c>
      <c s="31" t="s">
        <v>50</v>
      </c>
      <c s="32">
        <v>5.25</v>
      </c>
      <c s="33">
        <v>0</v>
      </c>
      <c s="34">
        <f>ROUND(ROUND(H78,2)*ROUND(G78,3),2)</f>
      </c>
      <c s="31" t="s">
        <v>51</v>
      </c>
      <c r="O78">
        <f>(I78*21)/100</f>
      </c>
      <c t="s">
        <v>22</v>
      </c>
    </row>
    <row r="79" spans="1:5" ht="12.75">
      <c r="A79" s="35" t="s">
        <v>52</v>
      </c>
      <c r="E79" s="36" t="s">
        <v>206</v>
      </c>
    </row>
    <row r="80" spans="1:5" ht="12.75">
      <c r="A80" s="37" t="s">
        <v>53</v>
      </c>
      <c r="E80" s="38" t="s">
        <v>48</v>
      </c>
    </row>
    <row r="81" spans="1:5" ht="38.25">
      <c r="A81" t="s">
        <v>55</v>
      </c>
      <c r="E81" s="36" t="s">
        <v>205</v>
      </c>
    </row>
    <row r="82" spans="1:16" ht="12.75">
      <c r="A82" s="25" t="s">
        <v>46</v>
      </c>
      <c s="29" t="s">
        <v>166</v>
      </c>
      <c s="29" t="s">
        <v>207</v>
      </c>
      <c s="25" t="s">
        <v>48</v>
      </c>
      <c s="30" t="s">
        <v>208</v>
      </c>
      <c s="31" t="s">
        <v>50</v>
      </c>
      <c s="32">
        <v>5.25</v>
      </c>
      <c s="33">
        <v>0</v>
      </c>
      <c s="34">
        <f>ROUND(ROUND(H82,2)*ROUND(G82,3),2)</f>
      </c>
      <c s="31" t="s">
        <v>51</v>
      </c>
      <c r="O82">
        <f>(I82*21)/100</f>
      </c>
      <c t="s">
        <v>22</v>
      </c>
    </row>
    <row r="83" spans="1:5" ht="12.75">
      <c r="A83" s="35" t="s">
        <v>52</v>
      </c>
      <c r="E83" s="36" t="s">
        <v>209</v>
      </c>
    </row>
    <row r="84" spans="1:5" ht="12.75">
      <c r="A84" s="37" t="s">
        <v>53</v>
      </c>
      <c r="E84" s="38" t="s">
        <v>48</v>
      </c>
    </row>
    <row r="85" spans="1:5" ht="38.25">
      <c r="A85" t="s">
        <v>55</v>
      </c>
      <c r="E85" s="36" t="s">
        <v>205</v>
      </c>
    </row>
    <row r="86" spans="1:16" ht="12.75">
      <c r="A86" s="25" t="s">
        <v>46</v>
      </c>
      <c s="29" t="s">
        <v>210</v>
      </c>
      <c s="29" t="s">
        <v>211</v>
      </c>
      <c s="25" t="s">
        <v>48</v>
      </c>
      <c s="30" t="s">
        <v>212</v>
      </c>
      <c s="31" t="s">
        <v>70</v>
      </c>
      <c s="32">
        <v>1227.5</v>
      </c>
      <c s="33">
        <v>0</v>
      </c>
      <c s="34">
        <f>ROUND(ROUND(H86,2)*ROUND(G86,3),2)</f>
      </c>
      <c s="31" t="s">
        <v>51</v>
      </c>
      <c r="O86">
        <f>(I86*21)/100</f>
      </c>
      <c t="s">
        <v>22</v>
      </c>
    </row>
    <row r="87" spans="1:5" ht="12.75">
      <c r="A87" s="35" t="s">
        <v>52</v>
      </c>
      <c r="E87" s="36" t="s">
        <v>213</v>
      </c>
    </row>
    <row r="88" spans="1:5" ht="12.75">
      <c r="A88" s="37" t="s">
        <v>53</v>
      </c>
      <c r="E88" s="38" t="s">
        <v>48</v>
      </c>
    </row>
    <row r="89" spans="1:5" ht="25.5">
      <c r="A89" t="s">
        <v>55</v>
      </c>
      <c r="E89" s="36" t="s">
        <v>214</v>
      </c>
    </row>
    <row r="90" spans="1:16" ht="12.75">
      <c r="A90" s="25" t="s">
        <v>46</v>
      </c>
      <c s="29" t="s">
        <v>215</v>
      </c>
      <c s="29" t="s">
        <v>216</v>
      </c>
      <c s="25" t="s">
        <v>48</v>
      </c>
      <c s="30" t="s">
        <v>217</v>
      </c>
      <c s="31" t="s">
        <v>218</v>
      </c>
      <c s="32">
        <v>491</v>
      </c>
      <c s="33">
        <v>0</v>
      </c>
      <c s="34">
        <f>ROUND(ROUND(H90,2)*ROUND(G90,3),2)</f>
      </c>
      <c s="31" t="s">
        <v>51</v>
      </c>
      <c r="O90">
        <f>(I90*21)/100</f>
      </c>
      <c t="s">
        <v>22</v>
      </c>
    </row>
    <row r="91" spans="1:5" ht="25.5">
      <c r="A91" s="35" t="s">
        <v>52</v>
      </c>
      <c r="E91" s="36" t="s">
        <v>219</v>
      </c>
    </row>
    <row r="92" spans="1:5" ht="12.75">
      <c r="A92" s="37" t="s">
        <v>53</v>
      </c>
      <c r="E92" s="38" t="s">
        <v>48</v>
      </c>
    </row>
    <row r="93" spans="1:5" ht="165.75">
      <c r="A93" t="s">
        <v>55</v>
      </c>
      <c r="E93" s="36" t="s">
        <v>220</v>
      </c>
    </row>
    <row r="94" spans="1:16" ht="12.75">
      <c r="A94" s="25" t="s">
        <v>46</v>
      </c>
      <c s="29" t="s">
        <v>221</v>
      </c>
      <c s="29" t="s">
        <v>151</v>
      </c>
      <c s="25" t="s">
        <v>105</v>
      </c>
      <c s="30" t="s">
        <v>152</v>
      </c>
      <c s="31" t="s">
        <v>70</v>
      </c>
      <c s="32">
        <v>105</v>
      </c>
      <c s="33">
        <v>0</v>
      </c>
      <c s="34">
        <f>ROUND(ROUND(H94,2)*ROUND(G94,3),2)</f>
      </c>
      <c s="31" t="s">
        <v>51</v>
      </c>
      <c r="O94">
        <f>(I94*21)/100</f>
      </c>
      <c t="s">
        <v>22</v>
      </c>
    </row>
    <row r="95" spans="1:5" ht="12.75">
      <c r="A95" s="35" t="s">
        <v>52</v>
      </c>
      <c r="E95" s="36" t="s">
        <v>222</v>
      </c>
    </row>
    <row r="96" spans="1:5" ht="12.75">
      <c r="A96" s="37" t="s">
        <v>53</v>
      </c>
      <c r="E96" s="38" t="s">
        <v>48</v>
      </c>
    </row>
    <row r="97" spans="1:5" ht="102">
      <c r="A97" t="s">
        <v>55</v>
      </c>
      <c r="E97" s="36" t="s">
        <v>154</v>
      </c>
    </row>
    <row r="98" spans="1:16" ht="12.75">
      <c r="A98" s="25" t="s">
        <v>46</v>
      </c>
      <c s="29" t="s">
        <v>223</v>
      </c>
      <c s="29" t="s">
        <v>151</v>
      </c>
      <c s="25" t="s">
        <v>110</v>
      </c>
      <c s="30" t="s">
        <v>152</v>
      </c>
      <c s="31" t="s">
        <v>70</v>
      </c>
      <c s="32">
        <v>241.5</v>
      </c>
      <c s="33">
        <v>0</v>
      </c>
      <c s="34">
        <f>ROUND(ROUND(H98,2)*ROUND(G98,3),2)</f>
      </c>
      <c s="31" t="s">
        <v>51</v>
      </c>
      <c r="O98">
        <f>(I98*21)/100</f>
      </c>
      <c t="s">
        <v>22</v>
      </c>
    </row>
    <row r="99" spans="1:5" ht="12.75">
      <c r="A99" s="35" t="s">
        <v>52</v>
      </c>
      <c r="E99" s="36" t="s">
        <v>224</v>
      </c>
    </row>
    <row r="100" spans="1:5" ht="12.75">
      <c r="A100" s="37" t="s">
        <v>53</v>
      </c>
      <c r="E100" s="38" t="s">
        <v>48</v>
      </c>
    </row>
    <row r="101" spans="1:5" ht="102">
      <c r="A101" t="s">
        <v>55</v>
      </c>
      <c r="E101" s="36" t="s">
        <v>154</v>
      </c>
    </row>
    <row r="102" spans="1:16" ht="12.75">
      <c r="A102" s="25" t="s">
        <v>46</v>
      </c>
      <c s="29" t="s">
        <v>225</v>
      </c>
      <c s="29" t="s">
        <v>226</v>
      </c>
      <c s="25" t="s">
        <v>48</v>
      </c>
      <c s="30" t="s">
        <v>227</v>
      </c>
      <c s="31" t="s">
        <v>70</v>
      </c>
      <c s="32">
        <v>3530.84</v>
      </c>
      <c s="33">
        <v>0</v>
      </c>
      <c s="34">
        <f>ROUND(ROUND(H102,2)*ROUND(G102,3),2)</f>
      </c>
      <c s="31" t="s">
        <v>51</v>
      </c>
      <c r="O102">
        <f>(I102*21)/100</f>
      </c>
      <c t="s">
        <v>22</v>
      </c>
    </row>
    <row r="103" spans="1:5" ht="12.75">
      <c r="A103" s="35" t="s">
        <v>52</v>
      </c>
      <c r="E103" s="36" t="s">
        <v>48</v>
      </c>
    </row>
    <row r="104" spans="1:5" ht="12.75">
      <c r="A104" s="37" t="s">
        <v>53</v>
      </c>
      <c r="E104" s="38" t="s">
        <v>48</v>
      </c>
    </row>
    <row r="105" spans="1:5" ht="38.25">
      <c r="A105" t="s">
        <v>55</v>
      </c>
      <c r="E105" s="36" t="s">
        <v>228</v>
      </c>
    </row>
    <row r="106" spans="1:16" ht="25.5">
      <c r="A106" s="25" t="s">
        <v>46</v>
      </c>
      <c s="29" t="s">
        <v>229</v>
      </c>
      <c s="29" t="s">
        <v>230</v>
      </c>
      <c s="25" t="s">
        <v>48</v>
      </c>
      <c s="30" t="s">
        <v>231</v>
      </c>
      <c s="31" t="s">
        <v>70</v>
      </c>
      <c s="32">
        <v>14123.36</v>
      </c>
      <c s="33">
        <v>0</v>
      </c>
      <c s="34">
        <f>ROUND(ROUND(H106,2)*ROUND(G106,3),2)</f>
      </c>
      <c s="31" t="s">
        <v>51</v>
      </c>
      <c r="O106">
        <f>(I106*21)/100</f>
      </c>
      <c t="s">
        <v>22</v>
      </c>
    </row>
    <row r="107" spans="1:5" ht="12.75">
      <c r="A107" s="35" t="s">
        <v>52</v>
      </c>
      <c r="E107" s="36" t="s">
        <v>48</v>
      </c>
    </row>
    <row r="108" spans="1:5" ht="12.75">
      <c r="A108" s="37" t="s">
        <v>53</v>
      </c>
      <c r="E108" s="38" t="s">
        <v>232</v>
      </c>
    </row>
    <row r="109" spans="1:5" ht="38.25">
      <c r="A109" t="s">
        <v>55</v>
      </c>
      <c r="E109" s="36" t="s">
        <v>233</v>
      </c>
    </row>
    <row r="110" spans="1:18" ht="12.75" customHeight="1">
      <c r="A110" s="6" t="s">
        <v>44</v>
      </c>
      <c s="6"/>
      <c s="41" t="s">
        <v>32</v>
      </c>
      <c s="6"/>
      <c s="27" t="s">
        <v>234</v>
      </c>
      <c s="6"/>
      <c s="6"/>
      <c s="6"/>
      <c s="42">
        <f>0+Q110</f>
      </c>
      <c s="6"/>
      <c r="O110">
        <f>0+R110</f>
      </c>
      <c r="Q110">
        <f>0+I111</f>
      </c>
      <c>
        <f>0+O111</f>
      </c>
    </row>
    <row r="111" spans="1:16" ht="12.75">
      <c r="A111" s="25" t="s">
        <v>46</v>
      </c>
      <c s="29" t="s">
        <v>235</v>
      </c>
      <c s="29" t="s">
        <v>236</v>
      </c>
      <c s="25" t="s">
        <v>48</v>
      </c>
      <c s="30" t="s">
        <v>237</v>
      </c>
      <c s="31" t="s">
        <v>70</v>
      </c>
      <c s="32">
        <v>224.7</v>
      </c>
      <c s="33">
        <v>0</v>
      </c>
      <c s="34">
        <f>ROUND(ROUND(H111,2)*ROUND(G111,3),2)</f>
      </c>
      <c s="31" t="s">
        <v>51</v>
      </c>
      <c r="O111">
        <f>(I111*21)/100</f>
      </c>
      <c t="s">
        <v>22</v>
      </c>
    </row>
    <row r="112" spans="1:5" ht="12.75">
      <c r="A112" s="35" t="s">
        <v>52</v>
      </c>
      <c r="E112" s="36" t="s">
        <v>238</v>
      </c>
    </row>
    <row r="113" spans="1:5" ht="12.75">
      <c r="A113" s="37" t="s">
        <v>53</v>
      </c>
      <c r="E113" s="38" t="s">
        <v>239</v>
      </c>
    </row>
    <row r="114" spans="1:5" ht="127.5">
      <c r="A114" t="s">
        <v>55</v>
      </c>
      <c r="E114" s="36" t="s">
        <v>240</v>
      </c>
    </row>
    <row r="115" spans="1:18" ht="12.75" customHeight="1">
      <c r="A115" s="6" t="s">
        <v>44</v>
      </c>
      <c s="6"/>
      <c s="41" t="s">
        <v>34</v>
      </c>
      <c s="6"/>
      <c s="27" t="s">
        <v>155</v>
      </c>
      <c s="6"/>
      <c s="6"/>
      <c s="6"/>
      <c s="42">
        <f>0+Q115</f>
      </c>
      <c s="6"/>
      <c r="O115">
        <f>0+R115</f>
      </c>
      <c r="Q115">
        <f>0+I116+I120+I124+I128+I132+I136+I140+I144+I148+I152</f>
      </c>
      <c>
        <f>0+O116+O120+O124+O128+O132+O136+O140+O144+O148+O152</f>
      </c>
    </row>
    <row r="116" spans="1:16" ht="25.5">
      <c r="A116" s="25" t="s">
        <v>46</v>
      </c>
      <c s="29" t="s">
        <v>241</v>
      </c>
      <c s="29" t="s">
        <v>242</v>
      </c>
      <c s="25" t="s">
        <v>48</v>
      </c>
      <c s="30" t="s">
        <v>243</v>
      </c>
      <c s="31" t="s">
        <v>70</v>
      </c>
      <c s="32">
        <v>224.7</v>
      </c>
      <c s="33">
        <v>0</v>
      </c>
      <c s="34">
        <f>ROUND(ROUND(H116,2)*ROUND(G116,3),2)</f>
      </c>
      <c s="31" t="s">
        <v>51</v>
      </c>
      <c r="O116">
        <f>(I116*21)/100</f>
      </c>
      <c t="s">
        <v>22</v>
      </c>
    </row>
    <row r="117" spans="1:5" ht="12.75">
      <c r="A117" s="35" t="s">
        <v>52</v>
      </c>
      <c r="E117" s="36" t="s">
        <v>48</v>
      </c>
    </row>
    <row r="118" spans="1:5" ht="12.75">
      <c r="A118" s="37" t="s">
        <v>53</v>
      </c>
      <c r="E118" s="38" t="s">
        <v>239</v>
      </c>
    </row>
    <row r="119" spans="1:5" ht="51">
      <c r="A119" t="s">
        <v>55</v>
      </c>
      <c r="E119" s="36" t="s">
        <v>160</v>
      </c>
    </row>
    <row r="120" spans="1:16" ht="25.5">
      <c r="A120" s="25" t="s">
        <v>46</v>
      </c>
      <c s="29" t="s">
        <v>244</v>
      </c>
      <c s="29" t="s">
        <v>157</v>
      </c>
      <c s="25" t="s">
        <v>48</v>
      </c>
      <c s="30" t="s">
        <v>158</v>
      </c>
      <c s="31" t="s">
        <v>70</v>
      </c>
      <c s="32">
        <v>3734.9</v>
      </c>
      <c s="33">
        <v>0</v>
      </c>
      <c s="34">
        <f>ROUND(ROUND(H120,2)*ROUND(G120,3),2)</f>
      </c>
      <c s="31" t="s">
        <v>51</v>
      </c>
      <c r="O120">
        <f>(I120*21)/100</f>
      </c>
      <c t="s">
        <v>22</v>
      </c>
    </row>
    <row r="121" spans="1:5" ht="12.75">
      <c r="A121" s="35" t="s">
        <v>52</v>
      </c>
      <c r="E121" s="36" t="s">
        <v>245</v>
      </c>
    </row>
    <row r="122" spans="1:5" ht="12.75">
      <c r="A122" s="37" t="s">
        <v>53</v>
      </c>
      <c r="E122" s="38" t="s">
        <v>246</v>
      </c>
    </row>
    <row r="123" spans="1:5" ht="51">
      <c r="A123" t="s">
        <v>55</v>
      </c>
      <c r="E123" s="36" t="s">
        <v>160</v>
      </c>
    </row>
    <row r="124" spans="1:16" ht="12.75">
      <c r="A124" s="25" t="s">
        <v>46</v>
      </c>
      <c s="29" t="s">
        <v>247</v>
      </c>
      <c s="29" t="s">
        <v>248</v>
      </c>
      <c s="25" t="s">
        <v>48</v>
      </c>
      <c s="30" t="s">
        <v>249</v>
      </c>
      <c s="31" t="s">
        <v>70</v>
      </c>
      <c s="32">
        <v>224.7</v>
      </c>
      <c s="33">
        <v>0</v>
      </c>
      <c s="34">
        <f>ROUND(ROUND(H124,2)*ROUND(G124,3),2)</f>
      </c>
      <c s="31" t="s">
        <v>51</v>
      </c>
      <c r="O124">
        <f>(I124*21)/100</f>
      </c>
      <c t="s">
        <v>22</v>
      </c>
    </row>
    <row r="125" spans="1:5" ht="12.75">
      <c r="A125" s="35" t="s">
        <v>52</v>
      </c>
      <c r="E125" s="36" t="s">
        <v>48</v>
      </c>
    </row>
    <row r="126" spans="1:5" ht="12.75">
      <c r="A126" s="37" t="s">
        <v>53</v>
      </c>
      <c r="E126" s="38" t="s">
        <v>239</v>
      </c>
    </row>
    <row r="127" spans="1:5" ht="51">
      <c r="A127" t="s">
        <v>55</v>
      </c>
      <c r="E127" s="36" t="s">
        <v>160</v>
      </c>
    </row>
    <row r="128" spans="1:16" ht="12.75">
      <c r="A128" s="25" t="s">
        <v>46</v>
      </c>
      <c s="29" t="s">
        <v>250</v>
      </c>
      <c s="29" t="s">
        <v>251</v>
      </c>
      <c s="25" t="s">
        <v>48</v>
      </c>
      <c s="30" t="s">
        <v>252</v>
      </c>
      <c s="31" t="s">
        <v>70</v>
      </c>
      <c s="32">
        <v>4668.625</v>
      </c>
      <c s="33">
        <v>0</v>
      </c>
      <c s="34">
        <f>ROUND(ROUND(H128,2)*ROUND(G128,3),2)</f>
      </c>
      <c s="31" t="s">
        <v>51</v>
      </c>
      <c r="O128">
        <f>(I128*21)/100</f>
      </c>
      <c t="s">
        <v>22</v>
      </c>
    </row>
    <row r="129" spans="1:5" ht="12.75">
      <c r="A129" s="35" t="s">
        <v>52</v>
      </c>
      <c r="E129" s="36" t="s">
        <v>48</v>
      </c>
    </row>
    <row r="130" spans="1:5" ht="12.75">
      <c r="A130" s="37" t="s">
        <v>53</v>
      </c>
      <c r="E130" s="38" t="s">
        <v>253</v>
      </c>
    </row>
    <row r="131" spans="1:5" ht="51">
      <c r="A131" t="s">
        <v>55</v>
      </c>
      <c r="E131" s="36" t="s">
        <v>160</v>
      </c>
    </row>
    <row r="132" spans="1:16" ht="12.75">
      <c r="A132" s="25" t="s">
        <v>46</v>
      </c>
      <c s="29" t="s">
        <v>254</v>
      </c>
      <c s="29" t="s">
        <v>255</v>
      </c>
      <c s="25" t="s">
        <v>48</v>
      </c>
      <c s="30" t="s">
        <v>256</v>
      </c>
      <c s="31" t="s">
        <v>70</v>
      </c>
      <c s="32">
        <v>91.35</v>
      </c>
      <c s="33">
        <v>0</v>
      </c>
      <c s="34">
        <f>ROUND(ROUND(H132,2)*ROUND(G132,3),2)</f>
      </c>
      <c s="31" t="s">
        <v>51</v>
      </c>
      <c r="O132">
        <f>(I132*21)/100</f>
      </c>
      <c t="s">
        <v>22</v>
      </c>
    </row>
    <row r="133" spans="1:5" ht="12.75">
      <c r="A133" s="35" t="s">
        <v>52</v>
      </c>
      <c r="E133" s="36" t="s">
        <v>48</v>
      </c>
    </row>
    <row r="134" spans="1:5" ht="12.75">
      <c r="A134" s="37" t="s">
        <v>53</v>
      </c>
      <c r="E134" s="38" t="s">
        <v>48</v>
      </c>
    </row>
    <row r="135" spans="1:5" ht="38.25">
      <c r="A135" t="s">
        <v>55</v>
      </c>
      <c r="E135" s="36" t="s">
        <v>257</v>
      </c>
    </row>
    <row r="136" spans="1:16" ht="12.75">
      <c r="A136" s="25" t="s">
        <v>46</v>
      </c>
      <c s="29" t="s">
        <v>258</v>
      </c>
      <c s="29" t="s">
        <v>259</v>
      </c>
      <c s="25" t="s">
        <v>48</v>
      </c>
      <c s="30" t="s">
        <v>260</v>
      </c>
      <c s="31" t="s">
        <v>70</v>
      </c>
      <c s="32">
        <v>3734.9</v>
      </c>
      <c s="33">
        <v>0</v>
      </c>
      <c s="34">
        <f>ROUND(ROUND(H136,2)*ROUND(G136,3),2)</f>
      </c>
      <c s="31" t="s">
        <v>51</v>
      </c>
      <c r="O136">
        <f>(I136*21)/100</f>
      </c>
      <c t="s">
        <v>22</v>
      </c>
    </row>
    <row r="137" spans="1:5" ht="12.75">
      <c r="A137" s="35" t="s">
        <v>52</v>
      </c>
      <c r="E137" s="36" t="s">
        <v>261</v>
      </c>
    </row>
    <row r="138" spans="1:5" ht="12.75">
      <c r="A138" s="37" t="s">
        <v>53</v>
      </c>
      <c r="E138" s="38" t="s">
        <v>246</v>
      </c>
    </row>
    <row r="139" spans="1:5" ht="51">
      <c r="A139" t="s">
        <v>55</v>
      </c>
      <c r="E139" s="36" t="s">
        <v>262</v>
      </c>
    </row>
    <row r="140" spans="1:16" ht="12.75">
      <c r="A140" s="25" t="s">
        <v>46</v>
      </c>
      <c s="29" t="s">
        <v>263</v>
      </c>
      <c s="29" t="s">
        <v>264</v>
      </c>
      <c s="25" t="s">
        <v>48</v>
      </c>
      <c s="30" t="s">
        <v>265</v>
      </c>
      <c s="31" t="s">
        <v>70</v>
      </c>
      <c s="32">
        <v>7469.8</v>
      </c>
      <c s="33">
        <v>0</v>
      </c>
      <c s="34">
        <f>ROUND(ROUND(H140,2)*ROUND(G140,3),2)</f>
      </c>
      <c s="31" t="s">
        <v>51</v>
      </c>
      <c r="O140">
        <f>(I140*21)/100</f>
      </c>
      <c t="s">
        <v>22</v>
      </c>
    </row>
    <row r="141" spans="1:5" ht="12.75">
      <c r="A141" s="35" t="s">
        <v>52</v>
      </c>
      <c r="E141" s="36" t="s">
        <v>266</v>
      </c>
    </row>
    <row r="142" spans="1:5" ht="12.75">
      <c r="A142" s="37" t="s">
        <v>53</v>
      </c>
      <c r="E142" s="38" t="s">
        <v>267</v>
      </c>
    </row>
    <row r="143" spans="1:5" ht="51">
      <c r="A143" t="s">
        <v>55</v>
      </c>
      <c r="E143" s="36" t="s">
        <v>262</v>
      </c>
    </row>
    <row r="144" spans="1:16" ht="12.75">
      <c r="A144" s="25" t="s">
        <v>46</v>
      </c>
      <c s="29" t="s">
        <v>268</v>
      </c>
      <c s="29" t="s">
        <v>269</v>
      </c>
      <c s="25" t="s">
        <v>48</v>
      </c>
      <c s="30" t="s">
        <v>270</v>
      </c>
      <c s="31" t="s">
        <v>70</v>
      </c>
      <c s="32">
        <v>3734.9</v>
      </c>
      <c s="33">
        <v>0</v>
      </c>
      <c s="34">
        <f>ROUND(ROUND(H144,2)*ROUND(G144,3),2)</f>
      </c>
      <c s="31" t="s">
        <v>51</v>
      </c>
      <c r="O144">
        <f>(I144*21)/100</f>
      </c>
      <c t="s">
        <v>22</v>
      </c>
    </row>
    <row r="145" spans="1:5" ht="12.75">
      <c r="A145" s="35" t="s">
        <v>52</v>
      </c>
      <c r="E145" s="36" t="s">
        <v>48</v>
      </c>
    </row>
    <row r="146" spans="1:5" ht="12.75">
      <c r="A146" s="37" t="s">
        <v>53</v>
      </c>
      <c r="E146" s="38" t="s">
        <v>246</v>
      </c>
    </row>
    <row r="147" spans="1:5" ht="140.25">
      <c r="A147" t="s">
        <v>55</v>
      </c>
      <c r="E147" s="36" t="s">
        <v>271</v>
      </c>
    </row>
    <row r="148" spans="1:16" ht="12.75">
      <c r="A148" s="25" t="s">
        <v>46</v>
      </c>
      <c s="29" t="s">
        <v>272</v>
      </c>
      <c s="29" t="s">
        <v>273</v>
      </c>
      <c s="25" t="s">
        <v>48</v>
      </c>
      <c s="30" t="s">
        <v>274</v>
      </c>
      <c s="31" t="s">
        <v>70</v>
      </c>
      <c s="32">
        <v>3734.9</v>
      </c>
      <c s="33">
        <v>0</v>
      </c>
      <c s="34">
        <f>ROUND(ROUND(H148,2)*ROUND(G148,3),2)</f>
      </c>
      <c s="31" t="s">
        <v>51</v>
      </c>
      <c r="O148">
        <f>(I148*21)/100</f>
      </c>
      <c t="s">
        <v>22</v>
      </c>
    </row>
    <row r="149" spans="1:5" ht="12.75">
      <c r="A149" s="35" t="s">
        <v>52</v>
      </c>
      <c r="E149" s="36" t="s">
        <v>48</v>
      </c>
    </row>
    <row r="150" spans="1:5" ht="12.75">
      <c r="A150" s="37" t="s">
        <v>53</v>
      </c>
      <c r="E150" s="38" t="s">
        <v>246</v>
      </c>
    </row>
    <row r="151" spans="1:5" ht="140.25">
      <c r="A151" t="s">
        <v>55</v>
      </c>
      <c r="E151" s="36" t="s">
        <v>271</v>
      </c>
    </row>
    <row r="152" spans="1:16" ht="12.75">
      <c r="A152" s="25" t="s">
        <v>46</v>
      </c>
      <c s="29" t="s">
        <v>275</v>
      </c>
      <c s="29" t="s">
        <v>276</v>
      </c>
      <c s="25" t="s">
        <v>48</v>
      </c>
      <c s="30" t="s">
        <v>277</v>
      </c>
      <c s="31" t="s">
        <v>70</v>
      </c>
      <c s="32">
        <v>3734.9</v>
      </c>
      <c s="33">
        <v>0</v>
      </c>
      <c s="34">
        <f>ROUND(ROUND(H152,2)*ROUND(G152,3),2)</f>
      </c>
      <c s="31" t="s">
        <v>51</v>
      </c>
      <c r="O152">
        <f>(I152*21)/100</f>
      </c>
      <c t="s">
        <v>22</v>
      </c>
    </row>
    <row r="153" spans="1:5" ht="12.75">
      <c r="A153" s="35" t="s">
        <v>52</v>
      </c>
      <c r="E153" s="36" t="s">
        <v>48</v>
      </c>
    </row>
    <row r="154" spans="1:5" ht="12.75">
      <c r="A154" s="37" t="s">
        <v>53</v>
      </c>
      <c r="E154" s="38" t="s">
        <v>246</v>
      </c>
    </row>
    <row r="155" spans="1:5" ht="140.25">
      <c r="A155" t="s">
        <v>55</v>
      </c>
      <c r="E155" s="36" t="s">
        <v>271</v>
      </c>
    </row>
    <row r="156" spans="1:18" ht="12.75" customHeight="1">
      <c r="A156" s="6" t="s">
        <v>44</v>
      </c>
      <c s="6"/>
      <c s="41" t="s">
        <v>119</v>
      </c>
      <c s="6"/>
      <c s="27" t="s">
        <v>278</v>
      </c>
      <c s="6"/>
      <c s="6"/>
      <c s="6"/>
      <c s="42">
        <f>0+Q156</f>
      </c>
      <c s="6"/>
      <c r="O156">
        <f>0+R156</f>
      </c>
      <c r="Q156">
        <f>0+I157</f>
      </c>
      <c>
        <f>0+O157</f>
      </c>
    </row>
    <row r="157" spans="1:16" ht="12.75">
      <c r="A157" s="25" t="s">
        <v>46</v>
      </c>
      <c s="29" t="s">
        <v>279</v>
      </c>
      <c s="29" t="s">
        <v>280</v>
      </c>
      <c s="25" t="s">
        <v>48</v>
      </c>
      <c s="30" t="s">
        <v>281</v>
      </c>
      <c s="31" t="s">
        <v>74</v>
      </c>
      <c s="32">
        <v>19</v>
      </c>
      <c s="33">
        <v>0</v>
      </c>
      <c s="34">
        <f>ROUND(ROUND(H157,2)*ROUND(G157,3),2)</f>
      </c>
      <c s="31" t="s">
        <v>51</v>
      </c>
      <c r="O157">
        <f>(I157*21)/100</f>
      </c>
      <c t="s">
        <v>22</v>
      </c>
    </row>
    <row r="158" spans="1:5" ht="12.75">
      <c r="A158" s="35" t="s">
        <v>52</v>
      </c>
      <c r="E158" s="36" t="s">
        <v>282</v>
      </c>
    </row>
    <row r="159" spans="1:5" ht="12.75">
      <c r="A159" s="37" t="s">
        <v>53</v>
      </c>
      <c r="E159" s="38" t="s">
        <v>48</v>
      </c>
    </row>
    <row r="160" spans="1:5" ht="76.5">
      <c r="A160" t="s">
        <v>55</v>
      </c>
      <c r="E160" s="36" t="s">
        <v>283</v>
      </c>
    </row>
    <row r="161" spans="1:18" ht="12.75" customHeight="1">
      <c r="A161" s="6" t="s">
        <v>44</v>
      </c>
      <c s="6"/>
      <c s="41" t="s">
        <v>39</v>
      </c>
      <c s="6"/>
      <c s="27" t="s">
        <v>284</v>
      </c>
      <c s="6"/>
      <c s="6"/>
      <c s="6"/>
      <c s="42">
        <f>0+Q161</f>
      </c>
      <c s="6"/>
      <c r="O161">
        <f>0+R161</f>
      </c>
      <c r="Q161">
        <f>0+I162+I166+I170+I174+I178+I182+I186</f>
      </c>
      <c>
        <f>0+O162+O166+O170+O174+O178+O182+O186</f>
      </c>
    </row>
    <row r="162" spans="1:16" ht="25.5">
      <c r="A162" s="25" t="s">
        <v>46</v>
      </c>
      <c s="29" t="s">
        <v>285</v>
      </c>
      <c s="29" t="s">
        <v>286</v>
      </c>
      <c s="25" t="s">
        <v>48</v>
      </c>
      <c s="30" t="s">
        <v>287</v>
      </c>
      <c s="31" t="s">
        <v>218</v>
      </c>
      <c s="32">
        <v>16.8</v>
      </c>
      <c s="33">
        <v>0</v>
      </c>
      <c s="34">
        <f>ROUND(ROUND(H162,2)*ROUND(G162,3),2)</f>
      </c>
      <c s="31" t="s">
        <v>51</v>
      </c>
      <c r="O162">
        <f>(I162*21)/100</f>
      </c>
      <c t="s">
        <v>22</v>
      </c>
    </row>
    <row r="163" spans="1:5" ht="12.75">
      <c r="A163" s="35" t="s">
        <v>52</v>
      </c>
      <c r="E163" s="36" t="s">
        <v>288</v>
      </c>
    </row>
    <row r="164" spans="1:5" ht="12.75">
      <c r="A164" s="37" t="s">
        <v>53</v>
      </c>
      <c r="E164" s="38" t="s">
        <v>289</v>
      </c>
    </row>
    <row r="165" spans="1:5" ht="127.5">
      <c r="A165" t="s">
        <v>55</v>
      </c>
      <c r="E165" s="36" t="s">
        <v>290</v>
      </c>
    </row>
    <row r="166" spans="1:16" ht="12.75">
      <c r="A166" s="25" t="s">
        <v>46</v>
      </c>
      <c s="29" t="s">
        <v>291</v>
      </c>
      <c s="29" t="s">
        <v>292</v>
      </c>
      <c s="25" t="s">
        <v>48</v>
      </c>
      <c s="30" t="s">
        <v>293</v>
      </c>
      <c s="31" t="s">
        <v>218</v>
      </c>
      <c s="32">
        <v>730</v>
      </c>
      <c s="33">
        <v>0</v>
      </c>
      <c s="34">
        <f>ROUND(ROUND(H166,2)*ROUND(G166,3),2)</f>
      </c>
      <c s="31" t="s">
        <v>51</v>
      </c>
      <c r="O166">
        <f>(I166*21)/100</f>
      </c>
      <c t="s">
        <v>22</v>
      </c>
    </row>
    <row r="167" spans="1:5" ht="12.75">
      <c r="A167" s="35" t="s">
        <v>52</v>
      </c>
      <c r="E167" s="36" t="s">
        <v>294</v>
      </c>
    </row>
    <row r="168" spans="1:5" ht="12.75">
      <c r="A168" s="37" t="s">
        <v>53</v>
      </c>
      <c r="E168" s="38" t="s">
        <v>48</v>
      </c>
    </row>
    <row r="169" spans="1:5" ht="51">
      <c r="A169" t="s">
        <v>55</v>
      </c>
      <c r="E169" s="36" t="s">
        <v>295</v>
      </c>
    </row>
    <row r="170" spans="1:16" ht="12.75">
      <c r="A170" s="25" t="s">
        <v>46</v>
      </c>
      <c s="29" t="s">
        <v>296</v>
      </c>
      <c s="29" t="s">
        <v>297</v>
      </c>
      <c s="25" t="s">
        <v>48</v>
      </c>
      <c s="30" t="s">
        <v>298</v>
      </c>
      <c s="31" t="s">
        <v>218</v>
      </c>
      <c s="32">
        <v>73.5</v>
      </c>
      <c s="33">
        <v>0</v>
      </c>
      <c s="34">
        <f>ROUND(ROUND(H170,2)*ROUND(G170,3),2)</f>
      </c>
      <c s="31" t="s">
        <v>51</v>
      </c>
      <c r="O170">
        <f>(I170*21)/100</f>
      </c>
      <c t="s">
        <v>22</v>
      </c>
    </row>
    <row r="171" spans="1:5" ht="12.75">
      <c r="A171" s="35" t="s">
        <v>52</v>
      </c>
      <c r="E171" s="36" t="s">
        <v>299</v>
      </c>
    </row>
    <row r="172" spans="1:5" ht="12.75">
      <c r="A172" s="37" t="s">
        <v>53</v>
      </c>
      <c r="E172" s="38" t="s">
        <v>48</v>
      </c>
    </row>
    <row r="173" spans="1:5" ht="51">
      <c r="A173" t="s">
        <v>55</v>
      </c>
      <c r="E173" s="36" t="s">
        <v>300</v>
      </c>
    </row>
    <row r="174" spans="1:16" ht="12.75">
      <c r="A174" s="25" t="s">
        <v>46</v>
      </c>
      <c s="29" t="s">
        <v>301</v>
      </c>
      <c s="29" t="s">
        <v>302</v>
      </c>
      <c s="25" t="s">
        <v>48</v>
      </c>
      <c s="30" t="s">
        <v>303</v>
      </c>
      <c s="31" t="s">
        <v>218</v>
      </c>
      <c s="32">
        <v>59.85</v>
      </c>
      <c s="33">
        <v>0</v>
      </c>
      <c s="34">
        <f>ROUND(ROUND(H174,2)*ROUND(G174,3),2)</f>
      </c>
      <c s="31" t="s">
        <v>51</v>
      </c>
      <c r="O174">
        <f>(I174*21)/100</f>
      </c>
      <c t="s">
        <v>22</v>
      </c>
    </row>
    <row r="175" spans="1:5" ht="12.75">
      <c r="A175" s="35" t="s">
        <v>52</v>
      </c>
      <c r="E175" s="36" t="s">
        <v>304</v>
      </c>
    </row>
    <row r="176" spans="1:5" ht="12.75">
      <c r="A176" s="37" t="s">
        <v>53</v>
      </c>
      <c r="E176" s="38" t="s">
        <v>48</v>
      </c>
    </row>
    <row r="177" spans="1:5" ht="51">
      <c r="A177" t="s">
        <v>55</v>
      </c>
      <c r="E177" s="36" t="s">
        <v>300</v>
      </c>
    </row>
    <row r="178" spans="1:16" ht="12.75">
      <c r="A178" s="25" t="s">
        <v>46</v>
      </c>
      <c s="29" t="s">
        <v>305</v>
      </c>
      <c s="29" t="s">
        <v>306</v>
      </c>
      <c s="25" t="s">
        <v>48</v>
      </c>
      <c s="30" t="s">
        <v>307</v>
      </c>
      <c s="31" t="s">
        <v>218</v>
      </c>
      <c s="32">
        <v>35.1</v>
      </c>
      <c s="33">
        <v>0</v>
      </c>
      <c s="34">
        <f>ROUND(ROUND(H178,2)*ROUND(G178,3),2)</f>
      </c>
      <c s="31" t="s">
        <v>51</v>
      </c>
      <c r="O178">
        <f>(I178*21)/100</f>
      </c>
      <c t="s">
        <v>22</v>
      </c>
    </row>
    <row r="179" spans="1:5" ht="12.75">
      <c r="A179" s="35" t="s">
        <v>52</v>
      </c>
      <c r="E179" s="36" t="s">
        <v>48</v>
      </c>
    </row>
    <row r="180" spans="1:5" ht="12.75">
      <c r="A180" s="37" t="s">
        <v>53</v>
      </c>
      <c r="E180" s="38" t="s">
        <v>48</v>
      </c>
    </row>
    <row r="181" spans="1:5" ht="25.5">
      <c r="A181" t="s">
        <v>55</v>
      </c>
      <c r="E181" s="36" t="s">
        <v>308</v>
      </c>
    </row>
    <row r="182" spans="1:16" ht="12.75">
      <c r="A182" s="25" t="s">
        <v>46</v>
      </c>
      <c s="29" t="s">
        <v>309</v>
      </c>
      <c s="29" t="s">
        <v>310</v>
      </c>
      <c s="25" t="s">
        <v>48</v>
      </c>
      <c s="30" t="s">
        <v>311</v>
      </c>
      <c s="31" t="s">
        <v>218</v>
      </c>
      <c s="32">
        <v>17</v>
      </c>
      <c s="33">
        <v>0</v>
      </c>
      <c s="34">
        <f>ROUND(ROUND(H182,2)*ROUND(G182,3),2)</f>
      </c>
      <c s="31" t="s">
        <v>51</v>
      </c>
      <c r="O182">
        <f>(I182*21)/100</f>
      </c>
      <c t="s">
        <v>22</v>
      </c>
    </row>
    <row r="183" spans="1:5" ht="12.75">
      <c r="A183" s="35" t="s">
        <v>52</v>
      </c>
      <c r="E183" s="36" t="s">
        <v>312</v>
      </c>
    </row>
    <row r="184" spans="1:5" ht="12.75">
      <c r="A184" s="37" t="s">
        <v>53</v>
      </c>
      <c r="E184" s="38" t="s">
        <v>48</v>
      </c>
    </row>
    <row r="185" spans="1:5" ht="38.25">
      <c r="A185" t="s">
        <v>55</v>
      </c>
      <c r="E185" s="36" t="s">
        <v>313</v>
      </c>
    </row>
    <row r="186" spans="1:16" ht="12.75">
      <c r="A186" s="25" t="s">
        <v>46</v>
      </c>
      <c s="29" t="s">
        <v>314</v>
      </c>
      <c s="29" t="s">
        <v>315</v>
      </c>
      <c s="25" t="s">
        <v>48</v>
      </c>
      <c s="30" t="s">
        <v>316</v>
      </c>
      <c s="31" t="s">
        <v>218</v>
      </c>
      <c s="32">
        <v>35</v>
      </c>
      <c s="33">
        <v>0</v>
      </c>
      <c s="34">
        <f>ROUND(ROUND(H186,2)*ROUND(G186,3),2)</f>
      </c>
      <c s="31" t="s">
        <v>51</v>
      </c>
      <c r="O186">
        <f>(I186*21)/100</f>
      </c>
      <c t="s">
        <v>22</v>
      </c>
    </row>
    <row r="187" spans="1:5" ht="12.75">
      <c r="A187" s="35" t="s">
        <v>52</v>
      </c>
      <c r="E187" s="36" t="s">
        <v>48</v>
      </c>
    </row>
    <row r="188" spans="1:5" ht="12.75">
      <c r="A188" s="37" t="s">
        <v>53</v>
      </c>
      <c r="E188" s="38" t="s">
        <v>48</v>
      </c>
    </row>
    <row r="189" spans="1:5" ht="114.75">
      <c r="A189" t="s">
        <v>55</v>
      </c>
      <c r="E189" s="36" t="s">
        <v>317</v>
      </c>
    </row>
    <row r="190" spans="1:18" ht="12.75" customHeight="1">
      <c r="A190" s="6" t="s">
        <v>44</v>
      </c>
      <c s="6"/>
      <c s="41" t="s">
        <v>164</v>
      </c>
      <c s="6"/>
      <c s="27" t="s">
        <v>165</v>
      </c>
      <c s="6"/>
      <c s="6"/>
      <c s="6"/>
      <c s="42">
        <f>0+Q190</f>
      </c>
      <c s="6"/>
      <c r="O190">
        <f>0+R190</f>
      </c>
      <c r="Q190">
        <f>0+I191+I195</f>
      </c>
      <c>
        <f>0+O191+O195</f>
      </c>
    </row>
    <row r="191" spans="1:16" ht="25.5">
      <c r="A191" s="25" t="s">
        <v>46</v>
      </c>
      <c s="29" t="s">
        <v>318</v>
      </c>
      <c s="29" t="s">
        <v>319</v>
      </c>
      <c s="25" t="s">
        <v>110</v>
      </c>
      <c s="30" t="s">
        <v>169</v>
      </c>
      <c s="31" t="s">
        <v>170</v>
      </c>
      <c s="32">
        <v>12.6</v>
      </c>
      <c s="33">
        <v>0</v>
      </c>
      <c s="34">
        <f>ROUND(ROUND(H191,2)*ROUND(G191,3),2)</f>
      </c>
      <c s="31" t="s">
        <v>89</v>
      </c>
      <c r="O191">
        <f>(I191*21)/100</f>
      </c>
      <c t="s">
        <v>22</v>
      </c>
    </row>
    <row r="192" spans="1:5" ht="12.75">
      <c r="A192" s="35" t="s">
        <v>52</v>
      </c>
      <c r="E192" s="36" t="s">
        <v>320</v>
      </c>
    </row>
    <row r="193" spans="1:5" ht="12.75">
      <c r="A193" s="37" t="s">
        <v>53</v>
      </c>
      <c r="E193" s="38" t="s">
        <v>321</v>
      </c>
    </row>
    <row r="194" spans="1:5" ht="76.5">
      <c r="A194" t="s">
        <v>55</v>
      </c>
      <c r="E194" s="36" t="s">
        <v>173</v>
      </c>
    </row>
    <row r="195" spans="1:16" ht="25.5">
      <c r="A195" s="25" t="s">
        <v>46</v>
      </c>
      <c s="29" t="s">
        <v>322</v>
      </c>
      <c s="29" t="s">
        <v>167</v>
      </c>
      <c s="25" t="s">
        <v>168</v>
      </c>
      <c s="30" t="s">
        <v>169</v>
      </c>
      <c s="31" t="s">
        <v>170</v>
      </c>
      <c s="32">
        <v>6856.86</v>
      </c>
      <c s="33">
        <v>0</v>
      </c>
      <c s="34">
        <f>ROUND(ROUND(H195,2)*ROUND(G195,3),2)</f>
      </c>
      <c s="31" t="s">
        <v>89</v>
      </c>
      <c r="O195">
        <f>(I195*21)/100</f>
      </c>
      <c t="s">
        <v>22</v>
      </c>
    </row>
    <row r="196" spans="1:5" ht="12.75">
      <c r="A196" s="35" t="s">
        <v>52</v>
      </c>
      <c r="E196" s="36" t="s">
        <v>171</v>
      </c>
    </row>
    <row r="197" spans="1:5" ht="12.75">
      <c r="A197" s="37" t="s">
        <v>53</v>
      </c>
      <c r="E197" s="38" t="s">
        <v>323</v>
      </c>
    </row>
    <row r="198" spans="1:5" ht="76.5">
      <c r="A198" t="s">
        <v>55</v>
      </c>
      <c r="E1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0+O8+O73+O118+O131+O176+O185+O226</f>
      </c>
      <c t="s">
        <v>21</v>
      </c>
    </row>
    <row r="3" spans="1:16" ht="15" customHeight="1">
      <c r="A3" t="s">
        <v>11</v>
      </c>
      <c s="12" t="s">
        <v>13</v>
      </c>
      <c s="13" t="s">
        <v>14</v>
      </c>
      <c s="1"/>
      <c s="14" t="s">
        <v>15</v>
      </c>
      <c s="1"/>
      <c s="9"/>
      <c s="8" t="s">
        <v>324</v>
      </c>
      <c s="39">
        <f>0+I8+I73+I118+I131+I176+I185+I226</f>
      </c>
      <c s="10"/>
      <c r="O3" t="s">
        <v>18</v>
      </c>
      <c t="s">
        <v>22</v>
      </c>
    </row>
    <row r="4" spans="1:16" ht="15" customHeight="1">
      <c r="A4" t="s">
        <v>16</v>
      </c>
      <c s="16" t="s">
        <v>17</v>
      </c>
      <c s="17" t="s">
        <v>324</v>
      </c>
      <c s="6"/>
      <c s="18" t="s">
        <v>325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f>
      </c>
      <c>
        <f>0+O9+O13+O17+O21+O25+O29+O33+O37+O41+O45+O49+O53+O57+O61+O65+O69</f>
      </c>
    </row>
    <row r="9" spans="1:16" ht="12.75">
      <c r="A9" s="25" t="s">
        <v>46</v>
      </c>
      <c s="29" t="s">
        <v>28</v>
      </c>
      <c s="29" t="s">
        <v>104</v>
      </c>
      <c s="25" t="s">
        <v>105</v>
      </c>
      <c s="30" t="s">
        <v>106</v>
      </c>
      <c s="31" t="s">
        <v>50</v>
      </c>
      <c s="32">
        <v>3622.57</v>
      </c>
      <c s="33">
        <v>0</v>
      </c>
      <c s="34">
        <f>ROUND(ROUND(H9,2)*ROUND(G9,3),2)</f>
      </c>
      <c s="31" t="s">
        <v>51</v>
      </c>
      <c r="O9">
        <f>(I9*21)/100</f>
      </c>
      <c t="s">
        <v>22</v>
      </c>
    </row>
    <row r="10" spans="1:5" ht="12.75">
      <c r="A10" s="35" t="s">
        <v>52</v>
      </c>
      <c r="E10" s="36" t="s">
        <v>326</v>
      </c>
    </row>
    <row r="11" spans="1:5" ht="38.25">
      <c r="A11" s="37" t="s">
        <v>53</v>
      </c>
      <c r="E11" s="38" t="s">
        <v>327</v>
      </c>
    </row>
    <row r="12" spans="1:5" ht="369.75">
      <c r="A12" t="s">
        <v>55</v>
      </c>
      <c r="E12" s="36" t="s">
        <v>109</v>
      </c>
    </row>
    <row r="13" spans="1:16" ht="12.75">
      <c r="A13" s="25" t="s">
        <v>46</v>
      </c>
      <c s="29" t="s">
        <v>22</v>
      </c>
      <c s="29" t="s">
        <v>104</v>
      </c>
      <c s="25" t="s">
        <v>110</v>
      </c>
      <c s="30" t="s">
        <v>106</v>
      </c>
      <c s="31" t="s">
        <v>50</v>
      </c>
      <c s="32">
        <v>1811.28</v>
      </c>
      <c s="33">
        <v>0</v>
      </c>
      <c s="34">
        <f>ROUND(ROUND(H13,2)*ROUND(G13,3),2)</f>
      </c>
      <c s="31" t="s">
        <v>51</v>
      </c>
      <c r="O13">
        <f>(I13*21)/100</f>
      </c>
      <c t="s">
        <v>22</v>
      </c>
    </row>
    <row r="14" spans="1:5" ht="12.75">
      <c r="A14" s="35" t="s">
        <v>52</v>
      </c>
      <c r="E14" s="36" t="s">
        <v>328</v>
      </c>
    </row>
    <row r="15" spans="1:5" ht="12.75">
      <c r="A15" s="37" t="s">
        <v>53</v>
      </c>
      <c r="E15" s="38" t="s">
        <v>329</v>
      </c>
    </row>
    <row r="16" spans="1:5" ht="369.75">
      <c r="A16" t="s">
        <v>55</v>
      </c>
      <c r="E16" s="36" t="s">
        <v>109</v>
      </c>
    </row>
    <row r="17" spans="1:16" ht="12.75">
      <c r="A17" s="25" t="s">
        <v>46</v>
      </c>
      <c s="29" t="s">
        <v>21</v>
      </c>
      <c s="29" t="s">
        <v>114</v>
      </c>
      <c s="25" t="s">
        <v>105</v>
      </c>
      <c s="30" t="s">
        <v>115</v>
      </c>
      <c s="31" t="s">
        <v>50</v>
      </c>
      <c s="32">
        <v>3622.7</v>
      </c>
      <c s="33">
        <v>0</v>
      </c>
      <c s="34">
        <f>ROUND(ROUND(H17,2)*ROUND(G17,3),2)</f>
      </c>
      <c s="31" t="s">
        <v>51</v>
      </c>
      <c r="O17">
        <f>(I17*21)/100</f>
      </c>
      <c t="s">
        <v>22</v>
      </c>
    </row>
    <row r="18" spans="1:5" ht="12.75">
      <c r="A18" s="35" t="s">
        <v>52</v>
      </c>
      <c r="E18" s="36" t="s">
        <v>116</v>
      </c>
    </row>
    <row r="19" spans="1:5" ht="12.75">
      <c r="A19" s="37" t="s">
        <v>53</v>
      </c>
      <c r="E19" s="38" t="s">
        <v>117</v>
      </c>
    </row>
    <row r="20" spans="1:5" ht="306">
      <c r="A20" t="s">
        <v>55</v>
      </c>
      <c r="E20" s="36" t="s">
        <v>118</v>
      </c>
    </row>
    <row r="21" spans="1:16" ht="12.75">
      <c r="A21" s="25" t="s">
        <v>46</v>
      </c>
      <c s="29" t="s">
        <v>32</v>
      </c>
      <c s="29" t="s">
        <v>114</v>
      </c>
      <c s="25" t="s">
        <v>110</v>
      </c>
      <c s="30" t="s">
        <v>115</v>
      </c>
      <c s="31" t="s">
        <v>50</v>
      </c>
      <c s="32">
        <v>2613.345</v>
      </c>
      <c s="33">
        <v>0</v>
      </c>
      <c s="34">
        <f>ROUND(ROUND(H21,2)*ROUND(G21,3),2)</f>
      </c>
      <c s="31" t="s">
        <v>51</v>
      </c>
      <c r="O21">
        <f>(I21*21)/100</f>
      </c>
      <c t="s">
        <v>22</v>
      </c>
    </row>
    <row r="22" spans="1:5" ht="12.75">
      <c r="A22" s="35" t="s">
        <v>52</v>
      </c>
      <c r="E22" s="36" t="s">
        <v>120</v>
      </c>
    </row>
    <row r="23" spans="1:5" ht="12.75">
      <c r="A23" s="37" t="s">
        <v>53</v>
      </c>
      <c r="E23" s="38" t="s">
        <v>121</v>
      </c>
    </row>
    <row r="24" spans="1:5" ht="306">
      <c r="A24" t="s">
        <v>55</v>
      </c>
      <c r="E24" s="36" t="s">
        <v>118</v>
      </c>
    </row>
    <row r="25" spans="1:16" ht="12.75">
      <c r="A25" s="25" t="s">
        <v>46</v>
      </c>
      <c s="29" t="s">
        <v>34</v>
      </c>
      <c s="29" t="s">
        <v>330</v>
      </c>
      <c s="25" t="s">
        <v>48</v>
      </c>
      <c s="30" t="s">
        <v>331</v>
      </c>
      <c s="31" t="s">
        <v>50</v>
      </c>
      <c s="32">
        <v>35.607</v>
      </c>
      <c s="33">
        <v>0</v>
      </c>
      <c s="34">
        <f>ROUND(ROUND(H25,2)*ROUND(G25,3),2)</f>
      </c>
      <c s="31" t="s">
        <v>51</v>
      </c>
      <c r="O25">
        <f>(I25*21)/100</f>
      </c>
      <c t="s">
        <v>22</v>
      </c>
    </row>
    <row r="26" spans="1:5" ht="12.75">
      <c r="A26" s="35" t="s">
        <v>52</v>
      </c>
      <c r="E26" s="36" t="s">
        <v>332</v>
      </c>
    </row>
    <row r="27" spans="1:5" ht="12.75">
      <c r="A27" s="37" t="s">
        <v>53</v>
      </c>
      <c r="E27" s="38" t="s">
        <v>333</v>
      </c>
    </row>
    <row r="28" spans="1:5" ht="318.75">
      <c r="A28" t="s">
        <v>55</v>
      </c>
      <c r="E28" s="36" t="s">
        <v>334</v>
      </c>
    </row>
    <row r="29" spans="1:16" ht="12.75">
      <c r="A29" s="25" t="s">
        <v>46</v>
      </c>
      <c s="29" t="s">
        <v>36</v>
      </c>
      <c s="29" t="s">
        <v>122</v>
      </c>
      <c s="25" t="s">
        <v>48</v>
      </c>
      <c s="30" t="s">
        <v>123</v>
      </c>
      <c s="31" t="s">
        <v>50</v>
      </c>
      <c s="32">
        <v>3622.7</v>
      </c>
      <c s="33">
        <v>0</v>
      </c>
      <c s="34">
        <f>ROUND(ROUND(H29,2)*ROUND(G29,3),2)</f>
      </c>
      <c s="31" t="s">
        <v>51</v>
      </c>
      <c r="O29">
        <f>(I29*21)/100</f>
      </c>
      <c t="s">
        <v>22</v>
      </c>
    </row>
    <row r="30" spans="1:5" ht="12.75">
      <c r="A30" s="35" t="s">
        <v>52</v>
      </c>
      <c r="E30" s="36" t="s">
        <v>124</v>
      </c>
    </row>
    <row r="31" spans="1:5" ht="12.75">
      <c r="A31" s="37" t="s">
        <v>53</v>
      </c>
      <c r="E31" s="38" t="s">
        <v>48</v>
      </c>
    </row>
    <row r="32" spans="1:5" ht="267.75">
      <c r="A32" t="s">
        <v>55</v>
      </c>
      <c r="E32" s="36" t="s">
        <v>125</v>
      </c>
    </row>
    <row r="33" spans="1:16" ht="12.75">
      <c r="A33" s="25" t="s">
        <v>46</v>
      </c>
      <c s="29" t="s">
        <v>113</v>
      </c>
      <c s="29" t="s">
        <v>62</v>
      </c>
      <c s="25" t="s">
        <v>48</v>
      </c>
      <c s="30" t="s">
        <v>63</v>
      </c>
      <c s="31" t="s">
        <v>50</v>
      </c>
      <c s="32">
        <v>3622.7</v>
      </c>
      <c s="33">
        <v>0</v>
      </c>
      <c s="34">
        <f>ROUND(ROUND(H33,2)*ROUND(G33,3),2)</f>
      </c>
      <c s="31" t="s">
        <v>51</v>
      </c>
      <c r="O33">
        <f>(I33*21)/100</f>
      </c>
      <c t="s">
        <v>22</v>
      </c>
    </row>
    <row r="34" spans="1:5" ht="12.75">
      <c r="A34" s="35" t="s">
        <v>52</v>
      </c>
      <c r="E34" s="36" t="s">
        <v>126</v>
      </c>
    </row>
    <row r="35" spans="1:5" ht="12.75">
      <c r="A35" s="37" t="s">
        <v>53</v>
      </c>
      <c r="E35" s="38" t="s">
        <v>117</v>
      </c>
    </row>
    <row r="36" spans="1:5" ht="191.25">
      <c r="A36" t="s">
        <v>55</v>
      </c>
      <c r="E36" s="36" t="s">
        <v>65</v>
      </c>
    </row>
    <row r="37" spans="1:16" ht="12.75">
      <c r="A37" s="25" t="s">
        <v>46</v>
      </c>
      <c s="29" t="s">
        <v>119</v>
      </c>
      <c s="29" t="s">
        <v>192</v>
      </c>
      <c s="25" t="s">
        <v>105</v>
      </c>
      <c s="30" t="s">
        <v>193</v>
      </c>
      <c s="31" t="s">
        <v>50</v>
      </c>
      <c s="32">
        <v>11546.91</v>
      </c>
      <c s="33">
        <v>0</v>
      </c>
      <c s="34">
        <f>ROUND(ROUND(H37,2)*ROUND(G37,3),2)</f>
      </c>
      <c s="31" t="s">
        <v>51</v>
      </c>
      <c r="O37">
        <f>(I37*21)/100</f>
      </c>
      <c t="s">
        <v>22</v>
      </c>
    </row>
    <row r="38" spans="1:5" ht="12.75">
      <c r="A38" s="35" t="s">
        <v>52</v>
      </c>
      <c r="E38" s="36" t="s">
        <v>194</v>
      </c>
    </row>
    <row r="39" spans="1:5" ht="12.75">
      <c r="A39" s="37" t="s">
        <v>53</v>
      </c>
      <c r="E39" s="38" t="s">
        <v>48</v>
      </c>
    </row>
    <row r="40" spans="1:5" ht="280.5">
      <c r="A40" t="s">
        <v>55</v>
      </c>
      <c r="E40" s="36" t="s">
        <v>195</v>
      </c>
    </row>
    <row r="41" spans="1:16" ht="12.75">
      <c r="A41" s="25" t="s">
        <v>46</v>
      </c>
      <c s="29" t="s">
        <v>39</v>
      </c>
      <c s="29" t="s">
        <v>192</v>
      </c>
      <c s="25" t="s">
        <v>110</v>
      </c>
      <c s="30" t="s">
        <v>193</v>
      </c>
      <c s="31" t="s">
        <v>50</v>
      </c>
      <c s="32">
        <v>811.12</v>
      </c>
      <c s="33">
        <v>0</v>
      </c>
      <c s="34">
        <f>ROUND(ROUND(H41,2)*ROUND(G41,3),2)</f>
      </c>
      <c s="31" t="s">
        <v>51</v>
      </c>
      <c r="O41">
        <f>(I41*21)/100</f>
      </c>
      <c t="s">
        <v>22</v>
      </c>
    </row>
    <row r="42" spans="1:5" ht="12.75">
      <c r="A42" s="35" t="s">
        <v>52</v>
      </c>
      <c r="E42" s="36" t="s">
        <v>196</v>
      </c>
    </row>
    <row r="43" spans="1:5" ht="12.75">
      <c r="A43" s="37" t="s">
        <v>53</v>
      </c>
      <c r="E43" s="38" t="s">
        <v>48</v>
      </c>
    </row>
    <row r="44" spans="1:5" ht="280.5">
      <c r="A44" t="s">
        <v>55</v>
      </c>
      <c r="E44" s="36" t="s">
        <v>195</v>
      </c>
    </row>
    <row r="45" spans="1:16" ht="12.75">
      <c r="A45" s="25" t="s">
        <v>46</v>
      </c>
      <c s="29" t="s">
        <v>41</v>
      </c>
      <c s="29" t="s">
        <v>335</v>
      </c>
      <c s="25" t="s">
        <v>48</v>
      </c>
      <c s="30" t="s">
        <v>336</v>
      </c>
      <c s="31" t="s">
        <v>50</v>
      </c>
      <c s="32">
        <v>96.914</v>
      </c>
      <c s="33">
        <v>0</v>
      </c>
      <c s="34">
        <f>ROUND(ROUND(H45,2)*ROUND(G45,3),2)</f>
      </c>
      <c s="31" t="s">
        <v>51</v>
      </c>
      <c r="O45">
        <f>(I45*21)/100</f>
      </c>
      <c t="s">
        <v>22</v>
      </c>
    </row>
    <row r="46" spans="1:5" ht="12.75">
      <c r="A46" s="35" t="s">
        <v>52</v>
      </c>
      <c r="E46" s="36" t="s">
        <v>337</v>
      </c>
    </row>
    <row r="47" spans="1:5" ht="12.75">
      <c r="A47" s="37" t="s">
        <v>53</v>
      </c>
      <c r="E47" s="38" t="s">
        <v>338</v>
      </c>
    </row>
    <row r="48" spans="1:5" ht="229.5">
      <c r="A48" t="s">
        <v>55</v>
      </c>
      <c r="E48" s="36" t="s">
        <v>339</v>
      </c>
    </row>
    <row r="49" spans="1:16" ht="12.75">
      <c r="A49" s="25" t="s">
        <v>46</v>
      </c>
      <c s="29" t="s">
        <v>43</v>
      </c>
      <c s="29" t="s">
        <v>197</v>
      </c>
      <c s="25" t="s">
        <v>48</v>
      </c>
      <c s="30" t="s">
        <v>198</v>
      </c>
      <c s="31" t="s">
        <v>50</v>
      </c>
      <c s="32">
        <v>17.936</v>
      </c>
      <c s="33">
        <v>0</v>
      </c>
      <c s="34">
        <f>ROUND(ROUND(H49,2)*ROUND(G49,3),2)</f>
      </c>
      <c s="31" t="s">
        <v>51</v>
      </c>
      <c r="O49">
        <f>(I49*21)/100</f>
      </c>
      <c t="s">
        <v>22</v>
      </c>
    </row>
    <row r="50" spans="1:5" ht="12.75">
      <c r="A50" s="35" t="s">
        <v>52</v>
      </c>
      <c r="E50" s="36" t="s">
        <v>340</v>
      </c>
    </row>
    <row r="51" spans="1:5" ht="12.75">
      <c r="A51" s="37" t="s">
        <v>53</v>
      </c>
      <c r="E51" s="38" t="s">
        <v>341</v>
      </c>
    </row>
    <row r="52" spans="1:5" ht="293.25">
      <c r="A52" t="s">
        <v>55</v>
      </c>
      <c r="E52" s="36" t="s">
        <v>201</v>
      </c>
    </row>
    <row r="53" spans="1:16" ht="12.75">
      <c r="A53" s="25" t="s">
        <v>46</v>
      </c>
      <c s="29" t="s">
        <v>131</v>
      </c>
      <c s="29" t="s">
        <v>127</v>
      </c>
      <c s="25" t="s">
        <v>48</v>
      </c>
      <c s="30" t="s">
        <v>128</v>
      </c>
      <c s="31" t="s">
        <v>70</v>
      </c>
      <c s="32">
        <v>25274.69</v>
      </c>
      <c s="33">
        <v>0</v>
      </c>
      <c s="34">
        <f>ROUND(ROUND(H53,2)*ROUND(G53,3),2)</f>
      </c>
      <c s="31" t="s">
        <v>51</v>
      </c>
      <c r="O53">
        <f>(I53*21)/100</f>
      </c>
      <c t="s">
        <v>22</v>
      </c>
    </row>
    <row r="54" spans="1:5" ht="12.75">
      <c r="A54" s="35" t="s">
        <v>52</v>
      </c>
      <c r="E54" s="36" t="s">
        <v>48</v>
      </c>
    </row>
    <row r="55" spans="1:5" ht="12.75">
      <c r="A55" s="37" t="s">
        <v>53</v>
      </c>
      <c r="E55" s="38" t="s">
        <v>48</v>
      </c>
    </row>
    <row r="56" spans="1:5" ht="25.5">
      <c r="A56" t="s">
        <v>55</v>
      </c>
      <c r="E56" s="36" t="s">
        <v>130</v>
      </c>
    </row>
    <row r="57" spans="1:16" ht="12.75">
      <c r="A57" s="25" t="s">
        <v>46</v>
      </c>
      <c s="29" t="s">
        <v>135</v>
      </c>
      <c s="29" t="s">
        <v>132</v>
      </c>
      <c s="25" t="s">
        <v>48</v>
      </c>
      <c s="30" t="s">
        <v>133</v>
      </c>
      <c s="31" t="s">
        <v>70</v>
      </c>
      <c s="32">
        <v>6847.5</v>
      </c>
      <c s="33">
        <v>0</v>
      </c>
      <c s="34">
        <f>ROUND(ROUND(H57,2)*ROUND(G57,3),2)</f>
      </c>
      <c s="31" t="s">
        <v>51</v>
      </c>
      <c r="O57">
        <f>(I57*21)/100</f>
      </c>
      <c t="s">
        <v>22</v>
      </c>
    </row>
    <row r="58" spans="1:5" ht="12.75">
      <c r="A58" s="35" t="s">
        <v>52</v>
      </c>
      <c r="E58" s="36" t="s">
        <v>48</v>
      </c>
    </row>
    <row r="59" spans="1:5" ht="12.75">
      <c r="A59" s="37" t="s">
        <v>53</v>
      </c>
      <c r="E59" s="38" t="s">
        <v>48</v>
      </c>
    </row>
    <row r="60" spans="1:5" ht="12.75">
      <c r="A60" t="s">
        <v>55</v>
      </c>
      <c r="E60" s="36" t="s">
        <v>134</v>
      </c>
    </row>
    <row r="61" spans="1:16" ht="12.75">
      <c r="A61" s="25" t="s">
        <v>46</v>
      </c>
      <c s="29" t="s">
        <v>140</v>
      </c>
      <c s="29" t="s">
        <v>136</v>
      </c>
      <c s="25" t="s">
        <v>48</v>
      </c>
      <c s="30" t="s">
        <v>137</v>
      </c>
      <c s="31" t="s">
        <v>70</v>
      </c>
      <c s="32">
        <v>17422.3</v>
      </c>
      <c s="33">
        <v>0</v>
      </c>
      <c s="34">
        <f>ROUND(ROUND(H61,2)*ROUND(G61,3),2)</f>
      </c>
      <c s="31" t="s">
        <v>51</v>
      </c>
      <c r="O61">
        <f>(I61*21)/100</f>
      </c>
      <c t="s">
        <v>22</v>
      </c>
    </row>
    <row r="62" spans="1:5" ht="12.75">
      <c r="A62" s="35" t="s">
        <v>52</v>
      </c>
      <c r="E62" s="36" t="s">
        <v>138</v>
      </c>
    </row>
    <row r="63" spans="1:5" ht="12.75">
      <c r="A63" s="37" t="s">
        <v>53</v>
      </c>
      <c r="E63" s="38" t="s">
        <v>48</v>
      </c>
    </row>
    <row r="64" spans="1:5" ht="38.25">
      <c r="A64" t="s">
        <v>55</v>
      </c>
      <c r="E64" s="36" t="s">
        <v>139</v>
      </c>
    </row>
    <row r="65" spans="1:16" ht="12.75">
      <c r="A65" s="25" t="s">
        <v>46</v>
      </c>
      <c s="29" t="s">
        <v>145</v>
      </c>
      <c s="29" t="s">
        <v>141</v>
      </c>
      <c s="25" t="s">
        <v>48</v>
      </c>
      <c s="30" t="s">
        <v>142</v>
      </c>
      <c s="31" t="s">
        <v>70</v>
      </c>
      <c s="32">
        <v>17422.3</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144</v>
      </c>
    </row>
    <row r="69" spans="1:16" ht="12.75">
      <c r="A69" s="25" t="s">
        <v>46</v>
      </c>
      <c s="29" t="s">
        <v>150</v>
      </c>
      <c s="29" t="s">
        <v>146</v>
      </c>
      <c s="25" t="s">
        <v>48</v>
      </c>
      <c s="30" t="s">
        <v>147</v>
      </c>
      <c s="31" t="s">
        <v>70</v>
      </c>
      <c s="32">
        <v>17422.3</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148</v>
      </c>
    </row>
    <row r="73" spans="1:18" ht="12.75" customHeight="1">
      <c r="A73" s="6" t="s">
        <v>44</v>
      </c>
      <c s="6"/>
      <c s="41" t="s">
        <v>22</v>
      </c>
      <c s="6"/>
      <c s="27" t="s">
        <v>149</v>
      </c>
      <c s="6"/>
      <c s="6"/>
      <c s="6"/>
      <c s="42">
        <f>0+Q73</f>
      </c>
      <c s="6"/>
      <c r="O73">
        <f>0+R73</f>
      </c>
      <c r="Q73">
        <f>0+I74+I78+I82+I86+I90+I94+I98+I102+I106+I110+I114</f>
      </c>
      <c>
        <f>0+O74+O78+O82+O86+O90+O94+O98+O102+O106+O110+O114</f>
      </c>
    </row>
    <row r="74" spans="1:16" ht="12.75">
      <c r="A74" s="25" t="s">
        <v>46</v>
      </c>
      <c s="29" t="s">
        <v>156</v>
      </c>
      <c s="29" t="s">
        <v>202</v>
      </c>
      <c s="25" t="s">
        <v>105</v>
      </c>
      <c s="30" t="s">
        <v>203</v>
      </c>
      <c s="31" t="s">
        <v>50</v>
      </c>
      <c s="32">
        <v>1258.488</v>
      </c>
      <c s="33">
        <v>0</v>
      </c>
      <c s="34">
        <f>ROUND(ROUND(H74,2)*ROUND(G74,3),2)</f>
      </c>
      <c s="31" t="s">
        <v>51</v>
      </c>
      <c r="O74">
        <f>(I74*21)/100</f>
      </c>
      <c t="s">
        <v>22</v>
      </c>
    </row>
    <row r="75" spans="1:5" ht="12.75">
      <c r="A75" s="35" t="s">
        <v>52</v>
      </c>
      <c r="E75" s="36" t="s">
        <v>204</v>
      </c>
    </row>
    <row r="76" spans="1:5" ht="12.75">
      <c r="A76" s="37" t="s">
        <v>53</v>
      </c>
      <c r="E76" s="38" t="s">
        <v>48</v>
      </c>
    </row>
    <row r="77" spans="1:5" ht="38.25">
      <c r="A77" t="s">
        <v>55</v>
      </c>
      <c r="E77" s="36" t="s">
        <v>205</v>
      </c>
    </row>
    <row r="78" spans="1:16" ht="12.75">
      <c r="A78" s="25" t="s">
        <v>46</v>
      </c>
      <c s="29" t="s">
        <v>161</v>
      </c>
      <c s="29" t="s">
        <v>202</v>
      </c>
      <c s="25" t="s">
        <v>110</v>
      </c>
      <c s="30" t="s">
        <v>203</v>
      </c>
      <c s="31" t="s">
        <v>50</v>
      </c>
      <c s="32">
        <v>157.311</v>
      </c>
      <c s="33">
        <v>0</v>
      </c>
      <c s="34">
        <f>ROUND(ROUND(H78,2)*ROUND(G78,3),2)</f>
      </c>
      <c s="31" t="s">
        <v>51</v>
      </c>
      <c r="O78">
        <f>(I78*21)/100</f>
      </c>
      <c t="s">
        <v>22</v>
      </c>
    </row>
    <row r="79" spans="1:5" ht="12.75">
      <c r="A79" s="35" t="s">
        <v>52</v>
      </c>
      <c r="E79" s="36" t="s">
        <v>206</v>
      </c>
    </row>
    <row r="80" spans="1:5" ht="12.75">
      <c r="A80" s="37" t="s">
        <v>53</v>
      </c>
      <c r="E80" s="38" t="s">
        <v>48</v>
      </c>
    </row>
    <row r="81" spans="1:5" ht="38.25">
      <c r="A81" t="s">
        <v>55</v>
      </c>
      <c r="E81" s="36" t="s">
        <v>205</v>
      </c>
    </row>
    <row r="82" spans="1:16" ht="12.75">
      <c r="A82" s="25" t="s">
        <v>46</v>
      </c>
      <c s="29" t="s">
        <v>166</v>
      </c>
      <c s="29" t="s">
        <v>207</v>
      </c>
      <c s="25" t="s">
        <v>48</v>
      </c>
      <c s="30" t="s">
        <v>208</v>
      </c>
      <c s="31" t="s">
        <v>50</v>
      </c>
      <c s="32">
        <v>157.311</v>
      </c>
      <c s="33">
        <v>0</v>
      </c>
      <c s="34">
        <f>ROUND(ROUND(H82,2)*ROUND(G82,3),2)</f>
      </c>
      <c s="31" t="s">
        <v>51</v>
      </c>
      <c r="O82">
        <f>(I82*21)/100</f>
      </c>
      <c t="s">
        <v>22</v>
      </c>
    </row>
    <row r="83" spans="1:5" ht="12.75">
      <c r="A83" s="35" t="s">
        <v>52</v>
      </c>
      <c r="E83" s="36" t="s">
        <v>209</v>
      </c>
    </row>
    <row r="84" spans="1:5" ht="12.75">
      <c r="A84" s="37" t="s">
        <v>53</v>
      </c>
      <c r="E84" s="38" t="s">
        <v>48</v>
      </c>
    </row>
    <row r="85" spans="1:5" ht="38.25">
      <c r="A85" t="s">
        <v>55</v>
      </c>
      <c r="E85" s="36" t="s">
        <v>205</v>
      </c>
    </row>
    <row r="86" spans="1:16" ht="12.75">
      <c r="A86" s="25" t="s">
        <v>46</v>
      </c>
      <c s="29" t="s">
        <v>210</v>
      </c>
      <c s="29" t="s">
        <v>151</v>
      </c>
      <c s="25" t="s">
        <v>105</v>
      </c>
      <c s="30" t="s">
        <v>152</v>
      </c>
      <c s="31" t="s">
        <v>70</v>
      </c>
      <c s="32">
        <v>2836.23</v>
      </c>
      <c s="33">
        <v>0</v>
      </c>
      <c s="34">
        <f>ROUND(ROUND(H86,2)*ROUND(G86,3),2)</f>
      </c>
      <c s="31" t="s">
        <v>51</v>
      </c>
      <c r="O86">
        <f>(I86*21)/100</f>
      </c>
      <c t="s">
        <v>22</v>
      </c>
    </row>
    <row r="87" spans="1:5" ht="12.75">
      <c r="A87" s="35" t="s">
        <v>52</v>
      </c>
      <c r="E87" s="36" t="s">
        <v>222</v>
      </c>
    </row>
    <row r="88" spans="1:5" ht="12.75">
      <c r="A88" s="37" t="s">
        <v>53</v>
      </c>
      <c r="E88" s="38" t="s">
        <v>48</v>
      </c>
    </row>
    <row r="89" spans="1:5" ht="102">
      <c r="A89" t="s">
        <v>55</v>
      </c>
      <c r="E89" s="36" t="s">
        <v>154</v>
      </c>
    </row>
    <row r="90" spans="1:16" ht="12.75">
      <c r="A90" s="25" t="s">
        <v>46</v>
      </c>
      <c s="29" t="s">
        <v>215</v>
      </c>
      <c s="29" t="s">
        <v>151</v>
      </c>
      <c s="25" t="s">
        <v>110</v>
      </c>
      <c s="30" t="s">
        <v>152</v>
      </c>
      <c s="31" t="s">
        <v>70</v>
      </c>
      <c s="32">
        <v>6760.84</v>
      </c>
      <c s="33">
        <v>0</v>
      </c>
      <c s="34">
        <f>ROUND(ROUND(H90,2)*ROUND(G90,3),2)</f>
      </c>
      <c s="31" t="s">
        <v>51</v>
      </c>
      <c r="O90">
        <f>(I90*21)/100</f>
      </c>
      <c t="s">
        <v>22</v>
      </c>
    </row>
    <row r="91" spans="1:5" ht="12.75">
      <c r="A91" s="35" t="s">
        <v>52</v>
      </c>
      <c r="E91" s="36" t="s">
        <v>224</v>
      </c>
    </row>
    <row r="92" spans="1:5" ht="12.75">
      <c r="A92" s="37" t="s">
        <v>53</v>
      </c>
      <c r="E92" s="38" t="s">
        <v>48</v>
      </c>
    </row>
    <row r="93" spans="1:5" ht="102">
      <c r="A93" t="s">
        <v>55</v>
      </c>
      <c r="E93" s="36" t="s">
        <v>154</v>
      </c>
    </row>
    <row r="94" spans="1:16" ht="12.75">
      <c r="A94" s="25" t="s">
        <v>46</v>
      </c>
      <c s="29" t="s">
        <v>221</v>
      </c>
      <c s="29" t="s">
        <v>342</v>
      </c>
      <c s="25" t="s">
        <v>48</v>
      </c>
      <c s="30" t="s">
        <v>343</v>
      </c>
      <c s="31" t="s">
        <v>70</v>
      </c>
      <c s="32">
        <v>238</v>
      </c>
      <c s="33">
        <v>0</v>
      </c>
      <c s="34">
        <f>ROUND(ROUND(H94,2)*ROUND(G94,3),2)</f>
      </c>
      <c s="31" t="s">
        <v>51</v>
      </c>
      <c r="O94">
        <f>(I94*21)/100</f>
      </c>
      <c t="s">
        <v>22</v>
      </c>
    </row>
    <row r="95" spans="1:5" ht="12.75">
      <c r="A95" s="35" t="s">
        <v>52</v>
      </c>
      <c r="E95" s="36" t="s">
        <v>344</v>
      </c>
    </row>
    <row r="96" spans="1:5" ht="12.75">
      <c r="A96" s="37" t="s">
        <v>53</v>
      </c>
      <c r="E96" s="38" t="s">
        <v>345</v>
      </c>
    </row>
    <row r="97" spans="1:5" ht="102">
      <c r="A97" t="s">
        <v>55</v>
      </c>
      <c r="E97" s="36" t="s">
        <v>154</v>
      </c>
    </row>
    <row r="98" spans="1:16" ht="12.75">
      <c r="A98" s="25" t="s">
        <v>46</v>
      </c>
      <c s="29" t="s">
        <v>223</v>
      </c>
      <c s="29" t="s">
        <v>226</v>
      </c>
      <c s="25" t="s">
        <v>48</v>
      </c>
      <c s="30" t="s">
        <v>227</v>
      </c>
      <c s="31" t="s">
        <v>70</v>
      </c>
      <c s="32">
        <v>17868.22</v>
      </c>
      <c s="33">
        <v>0</v>
      </c>
      <c s="34">
        <f>ROUND(ROUND(H98,2)*ROUND(G98,3),2)</f>
      </c>
      <c s="31" t="s">
        <v>51</v>
      </c>
      <c r="O98">
        <f>(I98*21)/100</f>
      </c>
      <c t="s">
        <v>22</v>
      </c>
    </row>
    <row r="99" spans="1:5" ht="12.75">
      <c r="A99" s="35" t="s">
        <v>52</v>
      </c>
      <c r="E99" s="36" t="s">
        <v>48</v>
      </c>
    </row>
    <row r="100" spans="1:5" ht="12.75">
      <c r="A100" s="37" t="s">
        <v>53</v>
      </c>
      <c r="E100" s="38" t="s">
        <v>48</v>
      </c>
    </row>
    <row r="101" spans="1:5" ht="38.25">
      <c r="A101" t="s">
        <v>55</v>
      </c>
      <c r="E101" s="36" t="s">
        <v>228</v>
      </c>
    </row>
    <row r="102" spans="1:16" ht="25.5">
      <c r="A102" s="25" t="s">
        <v>46</v>
      </c>
      <c s="29" t="s">
        <v>225</v>
      </c>
      <c s="29" t="s">
        <v>230</v>
      </c>
      <c s="25" t="s">
        <v>48</v>
      </c>
      <c s="30" t="s">
        <v>231</v>
      </c>
      <c s="31" t="s">
        <v>70</v>
      </c>
      <c s="32">
        <v>71472.88</v>
      </c>
      <c s="33">
        <v>0</v>
      </c>
      <c s="34">
        <f>ROUND(ROUND(H102,2)*ROUND(G102,3),2)</f>
      </c>
      <c s="31" t="s">
        <v>51</v>
      </c>
      <c r="O102">
        <f>(I102*21)/100</f>
      </c>
      <c t="s">
        <v>22</v>
      </c>
    </row>
    <row r="103" spans="1:5" ht="12.75">
      <c r="A103" s="35" t="s">
        <v>52</v>
      </c>
      <c r="E103" s="36" t="s">
        <v>48</v>
      </c>
    </row>
    <row r="104" spans="1:5" ht="12.75">
      <c r="A104" s="37" t="s">
        <v>53</v>
      </c>
      <c r="E104" s="38" t="s">
        <v>232</v>
      </c>
    </row>
    <row r="105" spans="1:5" ht="38.25">
      <c r="A105" t="s">
        <v>55</v>
      </c>
      <c r="E105" s="36" t="s">
        <v>233</v>
      </c>
    </row>
    <row r="106" spans="1:16" ht="12.75">
      <c r="A106" s="25" t="s">
        <v>46</v>
      </c>
      <c s="29" t="s">
        <v>229</v>
      </c>
      <c s="29" t="s">
        <v>346</v>
      </c>
      <c s="25" t="s">
        <v>48</v>
      </c>
      <c s="30" t="s">
        <v>347</v>
      </c>
      <c s="31" t="s">
        <v>50</v>
      </c>
      <c s="32">
        <v>23.8</v>
      </c>
      <c s="33">
        <v>0</v>
      </c>
      <c s="34">
        <f>ROUND(ROUND(H106,2)*ROUND(G106,3),2)</f>
      </c>
      <c s="31" t="s">
        <v>51</v>
      </c>
      <c r="O106">
        <f>(I106*21)/100</f>
      </c>
      <c t="s">
        <v>22</v>
      </c>
    </row>
    <row r="107" spans="1:5" ht="12.75">
      <c r="A107" s="35" t="s">
        <v>52</v>
      </c>
      <c r="E107" s="36" t="s">
        <v>344</v>
      </c>
    </row>
    <row r="108" spans="1:5" ht="12.75">
      <c r="A108" s="37" t="s">
        <v>53</v>
      </c>
      <c r="E108" s="38" t="s">
        <v>348</v>
      </c>
    </row>
    <row r="109" spans="1:5" ht="38.25">
      <c r="A109" t="s">
        <v>55</v>
      </c>
      <c r="E109" s="36" t="s">
        <v>349</v>
      </c>
    </row>
    <row r="110" spans="1:16" ht="25.5">
      <c r="A110" s="25" t="s">
        <v>46</v>
      </c>
      <c s="29" t="s">
        <v>235</v>
      </c>
      <c s="29" t="s">
        <v>350</v>
      </c>
      <c s="25" t="s">
        <v>48</v>
      </c>
      <c s="30" t="s">
        <v>351</v>
      </c>
      <c s="31" t="s">
        <v>50</v>
      </c>
      <c s="32">
        <v>27.4</v>
      </c>
      <c s="33">
        <v>0</v>
      </c>
      <c s="34">
        <f>ROUND(ROUND(H110,2)*ROUND(G110,3),2)</f>
      </c>
      <c s="31" t="s">
        <v>51</v>
      </c>
      <c r="O110">
        <f>(I110*21)/100</f>
      </c>
      <c t="s">
        <v>22</v>
      </c>
    </row>
    <row r="111" spans="1:5" ht="12.75">
      <c r="A111" s="35" t="s">
        <v>52</v>
      </c>
      <c r="E111" s="36" t="s">
        <v>344</v>
      </c>
    </row>
    <row r="112" spans="1:5" ht="12.75">
      <c r="A112" s="37" t="s">
        <v>53</v>
      </c>
      <c r="E112" s="38" t="s">
        <v>352</v>
      </c>
    </row>
    <row r="113" spans="1:5" ht="25.5">
      <c r="A113" t="s">
        <v>55</v>
      </c>
      <c r="E113" s="36" t="s">
        <v>353</v>
      </c>
    </row>
    <row r="114" spans="1:16" ht="12.75">
      <c r="A114" s="25" t="s">
        <v>46</v>
      </c>
      <c s="29" t="s">
        <v>241</v>
      </c>
      <c s="29" t="s">
        <v>354</v>
      </c>
      <c s="25" t="s">
        <v>48</v>
      </c>
      <c s="30" t="s">
        <v>355</v>
      </c>
      <c s="31" t="s">
        <v>70</v>
      </c>
      <c s="32">
        <v>46.189</v>
      </c>
      <c s="33">
        <v>0</v>
      </c>
      <c s="34">
        <f>ROUND(ROUND(H114,2)*ROUND(G114,3),2)</f>
      </c>
      <c s="31" t="s">
        <v>51</v>
      </c>
      <c r="O114">
        <f>(I114*21)/100</f>
      </c>
      <c t="s">
        <v>22</v>
      </c>
    </row>
    <row r="115" spans="1:5" ht="12.75">
      <c r="A115" s="35" t="s">
        <v>52</v>
      </c>
      <c r="E115" s="36" t="s">
        <v>356</v>
      </c>
    </row>
    <row r="116" spans="1:5" ht="12.75">
      <c r="A116" s="37" t="s">
        <v>53</v>
      </c>
      <c r="E116" s="38" t="s">
        <v>357</v>
      </c>
    </row>
    <row r="117" spans="1:5" ht="102">
      <c r="A117" t="s">
        <v>55</v>
      </c>
      <c r="E117" s="36" t="s">
        <v>358</v>
      </c>
    </row>
    <row r="118" spans="1:18" ht="12.75" customHeight="1">
      <c r="A118" s="6" t="s">
        <v>44</v>
      </c>
      <c s="6"/>
      <c s="41" t="s">
        <v>32</v>
      </c>
      <c s="6"/>
      <c s="27" t="s">
        <v>234</v>
      </c>
      <c s="6"/>
      <c s="6"/>
      <c s="6"/>
      <c s="42">
        <f>0+Q118</f>
      </c>
      <c s="6"/>
      <c r="O118">
        <f>0+R118</f>
      </c>
      <c r="Q118">
        <f>0+I119+I123+I127</f>
      </c>
      <c>
        <f>0+O119+O123+O127</f>
      </c>
    </row>
    <row r="119" spans="1:16" ht="12.75">
      <c r="A119" s="25" t="s">
        <v>46</v>
      </c>
      <c s="29" t="s">
        <v>244</v>
      </c>
      <c s="29" t="s">
        <v>359</v>
      </c>
      <c s="25" t="s">
        <v>48</v>
      </c>
      <c s="30" t="s">
        <v>360</v>
      </c>
      <c s="31" t="s">
        <v>50</v>
      </c>
      <c s="32">
        <v>0.713</v>
      </c>
      <c s="33">
        <v>0</v>
      </c>
      <c s="34">
        <f>ROUND(ROUND(H119,2)*ROUND(G119,3),2)</f>
      </c>
      <c s="31" t="s">
        <v>51</v>
      </c>
      <c r="O119">
        <f>(I119*21)/100</f>
      </c>
      <c t="s">
        <v>22</v>
      </c>
    </row>
    <row r="120" spans="1:5" ht="12.75">
      <c r="A120" s="35" t="s">
        <v>52</v>
      </c>
      <c r="E120" s="36" t="s">
        <v>361</v>
      </c>
    </row>
    <row r="121" spans="1:5" ht="12.75">
      <c r="A121" s="37" t="s">
        <v>53</v>
      </c>
      <c r="E121" s="38" t="s">
        <v>362</v>
      </c>
    </row>
    <row r="122" spans="1:5" ht="369.75">
      <c r="A122" t="s">
        <v>55</v>
      </c>
      <c r="E122" s="36" t="s">
        <v>363</v>
      </c>
    </row>
    <row r="123" spans="1:16" ht="12.75">
      <c r="A123" s="25" t="s">
        <v>46</v>
      </c>
      <c s="29" t="s">
        <v>247</v>
      </c>
      <c s="29" t="s">
        <v>364</v>
      </c>
      <c s="25" t="s">
        <v>48</v>
      </c>
      <c s="30" t="s">
        <v>365</v>
      </c>
      <c s="31" t="s">
        <v>50</v>
      </c>
      <c s="32">
        <v>20.155</v>
      </c>
      <c s="33">
        <v>0</v>
      </c>
      <c s="34">
        <f>ROUND(ROUND(H123,2)*ROUND(G123,3),2)</f>
      </c>
      <c s="31" t="s">
        <v>51</v>
      </c>
      <c r="O123">
        <f>(I123*21)/100</f>
      </c>
      <c t="s">
        <v>22</v>
      </c>
    </row>
    <row r="124" spans="1:5" ht="12.75">
      <c r="A124" s="35" t="s">
        <v>52</v>
      </c>
      <c r="E124" s="36" t="s">
        <v>366</v>
      </c>
    </row>
    <row r="125" spans="1:5" ht="12.75">
      <c r="A125" s="37" t="s">
        <v>53</v>
      </c>
      <c r="E125" s="38" t="s">
        <v>367</v>
      </c>
    </row>
    <row r="126" spans="1:5" ht="38.25">
      <c r="A126" t="s">
        <v>55</v>
      </c>
      <c r="E126" s="36" t="s">
        <v>368</v>
      </c>
    </row>
    <row r="127" spans="1:16" ht="12.75">
      <c r="A127" s="25" t="s">
        <v>46</v>
      </c>
      <c s="29" t="s">
        <v>250</v>
      </c>
      <c s="29" t="s">
        <v>236</v>
      </c>
      <c s="25" t="s">
        <v>48</v>
      </c>
      <c s="30" t="s">
        <v>237</v>
      </c>
      <c s="31" t="s">
        <v>70</v>
      </c>
      <c s="32">
        <v>208.83</v>
      </c>
      <c s="33">
        <v>0</v>
      </c>
      <c s="34">
        <f>ROUND(ROUND(H127,2)*ROUND(G127,3),2)</f>
      </c>
      <c s="31" t="s">
        <v>51</v>
      </c>
      <c r="O127">
        <f>(I127*21)/100</f>
      </c>
      <c t="s">
        <v>22</v>
      </c>
    </row>
    <row r="128" spans="1:5" ht="12.75">
      <c r="A128" s="35" t="s">
        <v>52</v>
      </c>
      <c r="E128" s="36" t="s">
        <v>238</v>
      </c>
    </row>
    <row r="129" spans="1:5" ht="12.75">
      <c r="A129" s="37" t="s">
        <v>53</v>
      </c>
      <c r="E129" s="38" t="s">
        <v>369</v>
      </c>
    </row>
    <row r="130" spans="1:5" ht="127.5">
      <c r="A130" t="s">
        <v>55</v>
      </c>
      <c r="E130" s="36" t="s">
        <v>240</v>
      </c>
    </row>
    <row r="131" spans="1:18" ht="12.75" customHeight="1">
      <c r="A131" s="6" t="s">
        <v>44</v>
      </c>
      <c s="6"/>
      <c s="41" t="s">
        <v>34</v>
      </c>
      <c s="6"/>
      <c s="27" t="s">
        <v>155</v>
      </c>
      <c s="6"/>
      <c s="6"/>
      <c s="6"/>
      <c s="42">
        <f>0+Q131</f>
      </c>
      <c s="6"/>
      <c r="O131">
        <f>0+R131</f>
      </c>
      <c r="Q131">
        <f>0+I132+I136+I140+I144+I148+I152+I156+I160+I164+I168+I172</f>
      </c>
      <c>
        <f>0+O132+O136+O140+O144+O148+O152+O156+O160+O164+O168+O172</f>
      </c>
    </row>
    <row r="132" spans="1:16" ht="25.5">
      <c r="A132" s="25" t="s">
        <v>46</v>
      </c>
      <c s="29" t="s">
        <v>254</v>
      </c>
      <c s="29" t="s">
        <v>242</v>
      </c>
      <c s="25" t="s">
        <v>48</v>
      </c>
      <c s="30" t="s">
        <v>243</v>
      </c>
      <c s="31" t="s">
        <v>70</v>
      </c>
      <c s="32">
        <v>208.83</v>
      </c>
      <c s="33">
        <v>0</v>
      </c>
      <c s="34">
        <f>ROUND(ROUND(H132,2)*ROUND(G132,3),2)</f>
      </c>
      <c s="31" t="s">
        <v>51</v>
      </c>
      <c r="O132">
        <f>(I132*21)/100</f>
      </c>
      <c t="s">
        <v>22</v>
      </c>
    </row>
    <row r="133" spans="1:5" ht="12.75">
      <c r="A133" s="35" t="s">
        <v>52</v>
      </c>
      <c r="E133" s="36" t="s">
        <v>48</v>
      </c>
    </row>
    <row r="134" spans="1:5" ht="12.75">
      <c r="A134" s="37" t="s">
        <v>53</v>
      </c>
      <c r="E134" s="38" t="s">
        <v>369</v>
      </c>
    </row>
    <row r="135" spans="1:5" ht="51">
      <c r="A135" t="s">
        <v>55</v>
      </c>
      <c r="E135" s="36" t="s">
        <v>160</v>
      </c>
    </row>
    <row r="136" spans="1:16" ht="25.5">
      <c r="A136" s="25" t="s">
        <v>46</v>
      </c>
      <c s="29" t="s">
        <v>258</v>
      </c>
      <c s="29" t="s">
        <v>157</v>
      </c>
      <c s="25" t="s">
        <v>48</v>
      </c>
      <c s="30" t="s">
        <v>158</v>
      </c>
      <c s="31" t="s">
        <v>70</v>
      </c>
      <c s="32">
        <v>12509.12</v>
      </c>
      <c s="33">
        <v>0</v>
      </c>
      <c s="34">
        <f>ROUND(ROUND(H136,2)*ROUND(G136,3),2)</f>
      </c>
      <c s="31" t="s">
        <v>51</v>
      </c>
      <c r="O136">
        <f>(I136*21)/100</f>
      </c>
      <c t="s">
        <v>22</v>
      </c>
    </row>
    <row r="137" spans="1:5" ht="12.75">
      <c r="A137" s="35" t="s">
        <v>52</v>
      </c>
      <c r="E137" s="36" t="s">
        <v>245</v>
      </c>
    </row>
    <row r="138" spans="1:5" ht="12.75">
      <c r="A138" s="37" t="s">
        <v>53</v>
      </c>
      <c r="E138" s="38" t="s">
        <v>370</v>
      </c>
    </row>
    <row r="139" spans="1:5" ht="51">
      <c r="A139" t="s">
        <v>55</v>
      </c>
      <c r="E139" s="36" t="s">
        <v>160</v>
      </c>
    </row>
    <row r="140" spans="1:16" ht="12.75">
      <c r="A140" s="25" t="s">
        <v>46</v>
      </c>
      <c s="29" t="s">
        <v>263</v>
      </c>
      <c s="29" t="s">
        <v>371</v>
      </c>
      <c s="25" t="s">
        <v>48</v>
      </c>
      <c s="30" t="s">
        <v>372</v>
      </c>
      <c s="31" t="s">
        <v>70</v>
      </c>
      <c s="32">
        <v>91.33</v>
      </c>
      <c s="33">
        <v>0</v>
      </c>
      <c s="34">
        <f>ROUND(ROUND(H140,2)*ROUND(G140,3),2)</f>
      </c>
      <c s="31" t="s">
        <v>51</v>
      </c>
      <c r="O140">
        <f>(I140*21)/100</f>
      </c>
      <c t="s">
        <v>22</v>
      </c>
    </row>
    <row r="141" spans="1:5" ht="12.75">
      <c r="A141" s="35" t="s">
        <v>52</v>
      </c>
      <c r="E141" s="36" t="s">
        <v>344</v>
      </c>
    </row>
    <row r="142" spans="1:5" ht="12.75">
      <c r="A142" s="37" t="s">
        <v>53</v>
      </c>
      <c r="E142" s="38" t="s">
        <v>373</v>
      </c>
    </row>
    <row r="143" spans="1:5" ht="51">
      <c r="A143" t="s">
        <v>55</v>
      </c>
      <c r="E143" s="36" t="s">
        <v>160</v>
      </c>
    </row>
    <row r="144" spans="1:16" ht="12.75">
      <c r="A144" s="25" t="s">
        <v>46</v>
      </c>
      <c s="29" t="s">
        <v>268</v>
      </c>
      <c s="29" t="s">
        <v>248</v>
      </c>
      <c s="25" t="s">
        <v>48</v>
      </c>
      <c s="30" t="s">
        <v>249</v>
      </c>
      <c s="31" t="s">
        <v>70</v>
      </c>
      <c s="32">
        <v>208.83</v>
      </c>
      <c s="33">
        <v>0</v>
      </c>
      <c s="34">
        <f>ROUND(ROUND(H144,2)*ROUND(G144,3),2)</f>
      </c>
      <c s="31" t="s">
        <v>51</v>
      </c>
      <c r="O144">
        <f>(I144*21)/100</f>
      </c>
      <c t="s">
        <v>22</v>
      </c>
    </row>
    <row r="145" spans="1:5" ht="12.75">
      <c r="A145" s="35" t="s">
        <v>52</v>
      </c>
      <c r="E145" s="36" t="s">
        <v>48</v>
      </c>
    </row>
    <row r="146" spans="1:5" ht="12.75">
      <c r="A146" s="37" t="s">
        <v>53</v>
      </c>
      <c r="E146" s="38" t="s">
        <v>369</v>
      </c>
    </row>
    <row r="147" spans="1:5" ht="51">
      <c r="A147" t="s">
        <v>55</v>
      </c>
      <c r="E147" s="36" t="s">
        <v>160</v>
      </c>
    </row>
    <row r="148" spans="1:16" ht="12.75">
      <c r="A148" s="25" t="s">
        <v>46</v>
      </c>
      <c s="29" t="s">
        <v>272</v>
      </c>
      <c s="29" t="s">
        <v>251</v>
      </c>
      <c s="25" t="s">
        <v>48</v>
      </c>
      <c s="30" t="s">
        <v>252</v>
      </c>
      <c s="31" t="s">
        <v>70</v>
      </c>
      <c s="32">
        <v>15636.4</v>
      </c>
      <c s="33">
        <v>0</v>
      </c>
      <c s="34">
        <f>ROUND(ROUND(H148,2)*ROUND(G148,3),2)</f>
      </c>
      <c s="31" t="s">
        <v>51</v>
      </c>
      <c r="O148">
        <f>(I148*21)/100</f>
      </c>
      <c t="s">
        <v>22</v>
      </c>
    </row>
    <row r="149" spans="1:5" ht="12.75">
      <c r="A149" s="35" t="s">
        <v>52</v>
      </c>
      <c r="E149" s="36" t="s">
        <v>48</v>
      </c>
    </row>
    <row r="150" spans="1:5" ht="12.75">
      <c r="A150" s="37" t="s">
        <v>53</v>
      </c>
      <c r="E150" s="38" t="s">
        <v>374</v>
      </c>
    </row>
    <row r="151" spans="1:5" ht="51">
      <c r="A151" t="s">
        <v>55</v>
      </c>
      <c r="E151" s="36" t="s">
        <v>160</v>
      </c>
    </row>
    <row r="152" spans="1:16" ht="12.75">
      <c r="A152" s="25" t="s">
        <v>46</v>
      </c>
      <c s="29" t="s">
        <v>275</v>
      </c>
      <c s="29" t="s">
        <v>255</v>
      </c>
      <c s="25" t="s">
        <v>48</v>
      </c>
      <c s="30" t="s">
        <v>256</v>
      </c>
      <c s="31" t="s">
        <v>70</v>
      </c>
      <c s="32">
        <v>2346.11</v>
      </c>
      <c s="33">
        <v>0</v>
      </c>
      <c s="34">
        <f>ROUND(ROUND(H152,2)*ROUND(G152,3),2)</f>
      </c>
      <c s="31" t="s">
        <v>51</v>
      </c>
      <c r="O152">
        <f>(I152*21)/100</f>
      </c>
      <c t="s">
        <v>22</v>
      </c>
    </row>
    <row r="153" spans="1:5" ht="12.75">
      <c r="A153" s="35" t="s">
        <v>52</v>
      </c>
      <c r="E153" s="36" t="s">
        <v>48</v>
      </c>
    </row>
    <row r="154" spans="1:5" ht="12.75">
      <c r="A154" s="37" t="s">
        <v>53</v>
      </c>
      <c r="E154" s="38" t="s">
        <v>48</v>
      </c>
    </row>
    <row r="155" spans="1:5" ht="38.25">
      <c r="A155" t="s">
        <v>55</v>
      </c>
      <c r="E155" s="36" t="s">
        <v>257</v>
      </c>
    </row>
    <row r="156" spans="1:16" ht="12.75">
      <c r="A156" s="25" t="s">
        <v>46</v>
      </c>
      <c s="29" t="s">
        <v>279</v>
      </c>
      <c s="29" t="s">
        <v>259</v>
      </c>
      <c s="25" t="s">
        <v>48</v>
      </c>
      <c s="30" t="s">
        <v>260</v>
      </c>
      <c s="31" t="s">
        <v>70</v>
      </c>
      <c s="32">
        <v>12509.12</v>
      </c>
      <c s="33">
        <v>0</v>
      </c>
      <c s="34">
        <f>ROUND(ROUND(H156,2)*ROUND(G156,3),2)</f>
      </c>
      <c s="31" t="s">
        <v>51</v>
      </c>
      <c r="O156">
        <f>(I156*21)/100</f>
      </c>
      <c t="s">
        <v>22</v>
      </c>
    </row>
    <row r="157" spans="1:5" ht="12.75">
      <c r="A157" s="35" t="s">
        <v>52</v>
      </c>
      <c r="E157" s="36" t="s">
        <v>261</v>
      </c>
    </row>
    <row r="158" spans="1:5" ht="12.75">
      <c r="A158" s="37" t="s">
        <v>53</v>
      </c>
      <c r="E158" s="38" t="s">
        <v>370</v>
      </c>
    </row>
    <row r="159" spans="1:5" ht="51">
      <c r="A159" t="s">
        <v>55</v>
      </c>
      <c r="E159" s="36" t="s">
        <v>262</v>
      </c>
    </row>
    <row r="160" spans="1:16" ht="12.75">
      <c r="A160" s="25" t="s">
        <v>46</v>
      </c>
      <c s="29" t="s">
        <v>285</v>
      </c>
      <c s="29" t="s">
        <v>264</v>
      </c>
      <c s="25" t="s">
        <v>48</v>
      </c>
      <c s="30" t="s">
        <v>265</v>
      </c>
      <c s="31" t="s">
        <v>70</v>
      </c>
      <c s="32">
        <v>25018.24</v>
      </c>
      <c s="33">
        <v>0</v>
      </c>
      <c s="34">
        <f>ROUND(ROUND(H160,2)*ROUND(G160,3),2)</f>
      </c>
      <c s="31" t="s">
        <v>51</v>
      </c>
      <c r="O160">
        <f>(I160*21)/100</f>
      </c>
      <c t="s">
        <v>22</v>
      </c>
    </row>
    <row r="161" spans="1:5" ht="12.75">
      <c r="A161" s="35" t="s">
        <v>52</v>
      </c>
      <c r="E161" s="36" t="s">
        <v>266</v>
      </c>
    </row>
    <row r="162" spans="1:5" ht="12.75">
      <c r="A162" s="37" t="s">
        <v>53</v>
      </c>
      <c r="E162" s="38" t="s">
        <v>375</v>
      </c>
    </row>
    <row r="163" spans="1:5" ht="51">
      <c r="A163" t="s">
        <v>55</v>
      </c>
      <c r="E163" s="36" t="s">
        <v>262</v>
      </c>
    </row>
    <row r="164" spans="1:16" ht="12.75">
      <c r="A164" s="25" t="s">
        <v>46</v>
      </c>
      <c s="29" t="s">
        <v>291</v>
      </c>
      <c s="29" t="s">
        <v>269</v>
      </c>
      <c s="25" t="s">
        <v>48</v>
      </c>
      <c s="30" t="s">
        <v>270</v>
      </c>
      <c s="31" t="s">
        <v>70</v>
      </c>
      <c s="32">
        <v>12509.12</v>
      </c>
      <c s="33">
        <v>0</v>
      </c>
      <c s="34">
        <f>ROUND(ROUND(H164,2)*ROUND(G164,3),2)</f>
      </c>
      <c s="31" t="s">
        <v>51</v>
      </c>
      <c r="O164">
        <f>(I164*21)/100</f>
      </c>
      <c t="s">
        <v>22</v>
      </c>
    </row>
    <row r="165" spans="1:5" ht="12.75">
      <c r="A165" s="35" t="s">
        <v>52</v>
      </c>
      <c r="E165" s="36" t="s">
        <v>48</v>
      </c>
    </row>
    <row r="166" spans="1:5" ht="12.75">
      <c r="A166" s="37" t="s">
        <v>53</v>
      </c>
      <c r="E166" s="38" t="s">
        <v>370</v>
      </c>
    </row>
    <row r="167" spans="1:5" ht="140.25">
      <c r="A167" t="s">
        <v>55</v>
      </c>
      <c r="E167" s="36" t="s">
        <v>271</v>
      </c>
    </row>
    <row r="168" spans="1:16" ht="12.75">
      <c r="A168" s="25" t="s">
        <v>46</v>
      </c>
      <c s="29" t="s">
        <v>296</v>
      </c>
      <c s="29" t="s">
        <v>273</v>
      </c>
      <c s="25" t="s">
        <v>48</v>
      </c>
      <c s="30" t="s">
        <v>274</v>
      </c>
      <c s="31" t="s">
        <v>70</v>
      </c>
      <c s="32">
        <v>12509.12</v>
      </c>
      <c s="33">
        <v>0</v>
      </c>
      <c s="34">
        <f>ROUND(ROUND(H168,2)*ROUND(G168,3),2)</f>
      </c>
      <c s="31" t="s">
        <v>51</v>
      </c>
      <c r="O168">
        <f>(I168*21)/100</f>
      </c>
      <c t="s">
        <v>22</v>
      </c>
    </row>
    <row r="169" spans="1:5" ht="12.75">
      <c r="A169" s="35" t="s">
        <v>52</v>
      </c>
      <c r="E169" s="36" t="s">
        <v>48</v>
      </c>
    </row>
    <row r="170" spans="1:5" ht="12.75">
      <c r="A170" s="37" t="s">
        <v>53</v>
      </c>
      <c r="E170" s="38" t="s">
        <v>370</v>
      </c>
    </row>
    <row r="171" spans="1:5" ht="140.25">
      <c r="A171" t="s">
        <v>55</v>
      </c>
      <c r="E171" s="36" t="s">
        <v>271</v>
      </c>
    </row>
    <row r="172" spans="1:16" ht="12.75">
      <c r="A172" s="25" t="s">
        <v>46</v>
      </c>
      <c s="29" t="s">
        <v>301</v>
      </c>
      <c s="29" t="s">
        <v>276</v>
      </c>
      <c s="25" t="s">
        <v>48</v>
      </c>
      <c s="30" t="s">
        <v>277</v>
      </c>
      <c s="31" t="s">
        <v>70</v>
      </c>
      <c s="32">
        <v>12509.12</v>
      </c>
      <c s="33">
        <v>0</v>
      </c>
      <c s="34">
        <f>ROUND(ROUND(H172,2)*ROUND(G172,3),2)</f>
      </c>
      <c s="31" t="s">
        <v>51</v>
      </c>
      <c r="O172">
        <f>(I172*21)/100</f>
      </c>
      <c t="s">
        <v>22</v>
      </c>
    </row>
    <row r="173" spans="1:5" ht="12.75">
      <c r="A173" s="35" t="s">
        <v>52</v>
      </c>
      <c r="E173" s="36" t="s">
        <v>48</v>
      </c>
    </row>
    <row r="174" spans="1:5" ht="12.75">
      <c r="A174" s="37" t="s">
        <v>53</v>
      </c>
      <c r="E174" s="38" t="s">
        <v>370</v>
      </c>
    </row>
    <row r="175" spans="1:5" ht="140.25">
      <c r="A175" t="s">
        <v>55</v>
      </c>
      <c r="E175" s="36" t="s">
        <v>271</v>
      </c>
    </row>
    <row r="176" spans="1:18" ht="12.75" customHeight="1">
      <c r="A176" s="6" t="s">
        <v>44</v>
      </c>
      <c s="6"/>
      <c s="41" t="s">
        <v>113</v>
      </c>
      <c s="6"/>
      <c s="27" t="s">
        <v>376</v>
      </c>
      <c s="6"/>
      <c s="6"/>
      <c s="6"/>
      <c s="42">
        <f>0+Q176</f>
      </c>
      <c s="6"/>
      <c r="O176">
        <f>0+R176</f>
      </c>
      <c r="Q176">
        <f>0+I177+I181</f>
      </c>
      <c>
        <f>0+O177+O181</f>
      </c>
    </row>
    <row r="177" spans="1:16" ht="25.5">
      <c r="A177" s="25" t="s">
        <v>46</v>
      </c>
      <c s="29" t="s">
        <v>305</v>
      </c>
      <c s="29" t="s">
        <v>377</v>
      </c>
      <c s="25" t="s">
        <v>48</v>
      </c>
      <c s="30" t="s">
        <v>378</v>
      </c>
      <c s="31" t="s">
        <v>70</v>
      </c>
      <c s="32">
        <v>26.48</v>
      </c>
      <c s="33">
        <v>0</v>
      </c>
      <c s="34">
        <f>ROUND(ROUND(H177,2)*ROUND(G177,3),2)</f>
      </c>
      <c s="31" t="s">
        <v>51</v>
      </c>
      <c r="O177">
        <f>(I177*21)/100</f>
      </c>
      <c t="s">
        <v>22</v>
      </c>
    </row>
    <row r="178" spans="1:5" ht="12.75">
      <c r="A178" s="35" t="s">
        <v>52</v>
      </c>
      <c r="E178" s="36" t="s">
        <v>361</v>
      </c>
    </row>
    <row r="179" spans="1:5" ht="12.75">
      <c r="A179" s="37" t="s">
        <v>53</v>
      </c>
      <c r="E179" s="38" t="s">
        <v>379</v>
      </c>
    </row>
    <row r="180" spans="1:5" ht="191.25">
      <c r="A180" t="s">
        <v>55</v>
      </c>
      <c r="E180" s="36" t="s">
        <v>380</v>
      </c>
    </row>
    <row r="181" spans="1:16" ht="12.75">
      <c r="A181" s="25" t="s">
        <v>46</v>
      </c>
      <c s="29" t="s">
        <v>309</v>
      </c>
      <c s="29" t="s">
        <v>381</v>
      </c>
      <c s="25" t="s">
        <v>48</v>
      </c>
      <c s="30" t="s">
        <v>382</v>
      </c>
      <c s="31" t="s">
        <v>70</v>
      </c>
      <c s="32">
        <v>26.48</v>
      </c>
      <c s="33">
        <v>0</v>
      </c>
      <c s="34">
        <f>ROUND(ROUND(H181,2)*ROUND(G181,3),2)</f>
      </c>
      <c s="31" t="s">
        <v>51</v>
      </c>
      <c r="O181">
        <f>(I181*21)/100</f>
      </c>
      <c t="s">
        <v>22</v>
      </c>
    </row>
    <row r="182" spans="1:5" ht="12.75">
      <c r="A182" s="35" t="s">
        <v>52</v>
      </c>
      <c r="E182" s="36" t="s">
        <v>361</v>
      </c>
    </row>
    <row r="183" spans="1:5" ht="12.75">
      <c r="A183" s="37" t="s">
        <v>53</v>
      </c>
      <c r="E183" s="38" t="s">
        <v>379</v>
      </c>
    </row>
    <row r="184" spans="1:5" ht="38.25">
      <c r="A184" t="s">
        <v>55</v>
      </c>
      <c r="E184" s="36" t="s">
        <v>383</v>
      </c>
    </row>
    <row r="185" spans="1:18" ht="12.75" customHeight="1">
      <c r="A185" s="6" t="s">
        <v>44</v>
      </c>
      <c s="6"/>
      <c s="41" t="s">
        <v>39</v>
      </c>
      <c s="6"/>
      <c s="27" t="s">
        <v>284</v>
      </c>
      <c s="6"/>
      <c s="6"/>
      <c s="6"/>
      <c s="42">
        <f>0+Q185</f>
      </c>
      <c s="6"/>
      <c r="O185">
        <f>0+R185</f>
      </c>
      <c r="Q185">
        <f>0+I186+I190+I194+I198+I202+I206+I210+I214+I218+I222</f>
      </c>
      <c>
        <f>0+O186+O190+O194+O198+O202+O206+O210+O214+O218+O222</f>
      </c>
    </row>
    <row r="186" spans="1:16" ht="25.5">
      <c r="A186" s="25" t="s">
        <v>46</v>
      </c>
      <c s="29" t="s">
        <v>314</v>
      </c>
      <c s="29" t="s">
        <v>286</v>
      </c>
      <c s="25" t="s">
        <v>48</v>
      </c>
      <c s="30" t="s">
        <v>287</v>
      </c>
      <c s="31" t="s">
        <v>218</v>
      </c>
      <c s="32">
        <v>1594.2</v>
      </c>
      <c s="33">
        <v>0</v>
      </c>
      <c s="34">
        <f>ROUND(ROUND(H186,2)*ROUND(G186,3),2)</f>
      </c>
      <c s="31" t="s">
        <v>51</v>
      </c>
      <c r="O186">
        <f>(I186*21)/100</f>
      </c>
      <c t="s">
        <v>22</v>
      </c>
    </row>
    <row r="187" spans="1:5" ht="25.5">
      <c r="A187" s="35" t="s">
        <v>52</v>
      </c>
      <c r="E187" s="36" t="s">
        <v>384</v>
      </c>
    </row>
    <row r="188" spans="1:5" ht="25.5">
      <c r="A188" s="37" t="s">
        <v>53</v>
      </c>
      <c r="E188" s="38" t="s">
        <v>385</v>
      </c>
    </row>
    <row r="189" spans="1:5" ht="127.5">
      <c r="A189" t="s">
        <v>55</v>
      </c>
      <c r="E189" s="36" t="s">
        <v>290</v>
      </c>
    </row>
    <row r="190" spans="1:16" ht="12.75">
      <c r="A190" s="25" t="s">
        <v>46</v>
      </c>
      <c s="29" t="s">
        <v>318</v>
      </c>
      <c s="29" t="s">
        <v>292</v>
      </c>
      <c s="25" t="s">
        <v>48</v>
      </c>
      <c s="30" t="s">
        <v>293</v>
      </c>
      <c s="31" t="s">
        <v>218</v>
      </c>
      <c s="32">
        <v>153</v>
      </c>
      <c s="33">
        <v>0</v>
      </c>
      <c s="34">
        <f>ROUND(ROUND(H190,2)*ROUND(G190,3),2)</f>
      </c>
      <c s="31" t="s">
        <v>51</v>
      </c>
      <c r="O190">
        <f>(I190*21)/100</f>
      </c>
      <c t="s">
        <v>22</v>
      </c>
    </row>
    <row r="191" spans="1:5" ht="12.75">
      <c r="A191" s="35" t="s">
        <v>52</v>
      </c>
      <c r="E191" s="36" t="s">
        <v>294</v>
      </c>
    </row>
    <row r="192" spans="1:5" ht="12.75">
      <c r="A192" s="37" t="s">
        <v>53</v>
      </c>
      <c r="E192" s="38" t="s">
        <v>48</v>
      </c>
    </row>
    <row r="193" spans="1:5" ht="51">
      <c r="A193" t="s">
        <v>55</v>
      </c>
      <c r="E193" s="36" t="s">
        <v>295</v>
      </c>
    </row>
    <row r="194" spans="1:16" ht="12.75">
      <c r="A194" s="25" t="s">
        <v>46</v>
      </c>
      <c s="29" t="s">
        <v>322</v>
      </c>
      <c s="29" t="s">
        <v>297</v>
      </c>
      <c s="25" t="s">
        <v>48</v>
      </c>
      <c s="30" t="s">
        <v>298</v>
      </c>
      <c s="31" t="s">
        <v>218</v>
      </c>
      <c s="32">
        <v>73.5</v>
      </c>
      <c s="33">
        <v>0</v>
      </c>
      <c s="34">
        <f>ROUND(ROUND(H194,2)*ROUND(G194,3),2)</f>
      </c>
      <c s="31" t="s">
        <v>51</v>
      </c>
      <c r="O194">
        <f>(I194*21)/100</f>
      </c>
      <c t="s">
        <v>22</v>
      </c>
    </row>
    <row r="195" spans="1:5" ht="12.75">
      <c r="A195" s="35" t="s">
        <v>52</v>
      </c>
      <c r="E195" s="36" t="s">
        <v>299</v>
      </c>
    </row>
    <row r="196" spans="1:5" ht="12.75">
      <c r="A196" s="37" t="s">
        <v>53</v>
      </c>
      <c r="E196" s="38" t="s">
        <v>48</v>
      </c>
    </row>
    <row r="197" spans="1:5" ht="51">
      <c r="A197" t="s">
        <v>55</v>
      </c>
      <c r="E197" s="36" t="s">
        <v>300</v>
      </c>
    </row>
    <row r="198" spans="1:16" ht="12.75">
      <c r="A198" s="25" t="s">
        <v>46</v>
      </c>
      <c s="29" t="s">
        <v>386</v>
      </c>
      <c s="29" t="s">
        <v>302</v>
      </c>
      <c s="25" t="s">
        <v>48</v>
      </c>
      <c s="30" t="s">
        <v>303</v>
      </c>
      <c s="31" t="s">
        <v>218</v>
      </c>
      <c s="32">
        <v>59.85</v>
      </c>
      <c s="33">
        <v>0</v>
      </c>
      <c s="34">
        <f>ROUND(ROUND(H198,2)*ROUND(G198,3),2)</f>
      </c>
      <c s="31" t="s">
        <v>51</v>
      </c>
      <c r="O198">
        <f>(I198*21)/100</f>
      </c>
      <c t="s">
        <v>22</v>
      </c>
    </row>
    <row r="199" spans="1:5" ht="12.75">
      <c r="A199" s="35" t="s">
        <v>52</v>
      </c>
      <c r="E199" s="36" t="s">
        <v>304</v>
      </c>
    </row>
    <row r="200" spans="1:5" ht="12.75">
      <c r="A200" s="37" t="s">
        <v>53</v>
      </c>
      <c r="E200" s="38" t="s">
        <v>48</v>
      </c>
    </row>
    <row r="201" spans="1:5" ht="51">
      <c r="A201" t="s">
        <v>55</v>
      </c>
      <c r="E201" s="36" t="s">
        <v>300</v>
      </c>
    </row>
    <row r="202" spans="1:16" ht="12.75">
      <c r="A202" s="25" t="s">
        <v>46</v>
      </c>
      <c s="29" t="s">
        <v>387</v>
      </c>
      <c s="29" t="s">
        <v>388</v>
      </c>
      <c s="25" t="s">
        <v>48</v>
      </c>
      <c s="30" t="s">
        <v>389</v>
      </c>
      <c s="31" t="s">
        <v>74</v>
      </c>
      <c s="32">
        <v>1</v>
      </c>
      <c s="33">
        <v>0</v>
      </c>
      <c s="34">
        <f>ROUND(ROUND(H202,2)*ROUND(G202,3),2)</f>
      </c>
      <c s="31" t="s">
        <v>51</v>
      </c>
      <c r="O202">
        <f>(I202*21)/100</f>
      </c>
      <c t="s">
        <v>22</v>
      </c>
    </row>
    <row r="203" spans="1:5" ht="12.75">
      <c r="A203" s="35" t="s">
        <v>52</v>
      </c>
      <c r="E203" s="36" t="s">
        <v>390</v>
      </c>
    </row>
    <row r="204" spans="1:5" ht="12.75">
      <c r="A204" s="37" t="s">
        <v>53</v>
      </c>
      <c r="E204" s="38" t="s">
        <v>391</v>
      </c>
    </row>
    <row r="205" spans="1:5" ht="409.5">
      <c r="A205" t="s">
        <v>55</v>
      </c>
      <c r="E205" s="36" t="s">
        <v>392</v>
      </c>
    </row>
    <row r="206" spans="1:16" ht="12.75">
      <c r="A206" s="25" t="s">
        <v>46</v>
      </c>
      <c s="29" t="s">
        <v>393</v>
      </c>
      <c s="29" t="s">
        <v>394</v>
      </c>
      <c s="25" t="s">
        <v>48</v>
      </c>
      <c s="30" t="s">
        <v>395</v>
      </c>
      <c s="31" t="s">
        <v>218</v>
      </c>
      <c s="32">
        <v>36.17</v>
      </c>
      <c s="33">
        <v>0</v>
      </c>
      <c s="34">
        <f>ROUND(ROUND(H206,2)*ROUND(G206,3),2)</f>
      </c>
      <c s="31" t="s">
        <v>51</v>
      </c>
      <c r="O206">
        <f>(I206*21)/100</f>
      </c>
      <c t="s">
        <v>22</v>
      </c>
    </row>
    <row r="207" spans="1:5" ht="12.75">
      <c r="A207" s="35" t="s">
        <v>52</v>
      </c>
      <c r="E207" s="36" t="s">
        <v>332</v>
      </c>
    </row>
    <row r="208" spans="1:5" ht="12.75">
      <c r="A208" s="37" t="s">
        <v>53</v>
      </c>
      <c r="E208" s="38" t="s">
        <v>396</v>
      </c>
    </row>
    <row r="209" spans="1:5" ht="63.75">
      <c r="A209" t="s">
        <v>55</v>
      </c>
      <c r="E209" s="36" t="s">
        <v>397</v>
      </c>
    </row>
    <row r="210" spans="1:16" ht="12.75">
      <c r="A210" s="25" t="s">
        <v>46</v>
      </c>
      <c s="29" t="s">
        <v>398</v>
      </c>
      <c s="29" t="s">
        <v>399</v>
      </c>
      <c s="25" t="s">
        <v>48</v>
      </c>
      <c s="30" t="s">
        <v>400</v>
      </c>
      <c s="31" t="s">
        <v>74</v>
      </c>
      <c s="32">
        <v>4</v>
      </c>
      <c s="33">
        <v>0</v>
      </c>
      <c s="34">
        <f>ROUND(ROUND(H210,2)*ROUND(G210,3),2)</f>
      </c>
      <c s="31" t="s">
        <v>51</v>
      </c>
      <c r="O210">
        <f>(I210*21)/100</f>
      </c>
      <c t="s">
        <v>22</v>
      </c>
    </row>
    <row r="211" spans="1:5" ht="25.5">
      <c r="A211" s="35" t="s">
        <v>52</v>
      </c>
      <c r="E211" s="36" t="s">
        <v>401</v>
      </c>
    </row>
    <row r="212" spans="1:5" ht="25.5">
      <c r="A212" s="37" t="s">
        <v>53</v>
      </c>
      <c r="E212" s="38" t="s">
        <v>402</v>
      </c>
    </row>
    <row r="213" spans="1:5" ht="63.75">
      <c r="A213" t="s">
        <v>55</v>
      </c>
      <c r="E213" s="36" t="s">
        <v>403</v>
      </c>
    </row>
    <row r="214" spans="1:16" ht="12.75">
      <c r="A214" s="25" t="s">
        <v>46</v>
      </c>
      <c s="29" t="s">
        <v>404</v>
      </c>
      <c s="29" t="s">
        <v>405</v>
      </c>
      <c s="25" t="s">
        <v>48</v>
      </c>
      <c s="30" t="s">
        <v>406</v>
      </c>
      <c s="31" t="s">
        <v>218</v>
      </c>
      <c s="32">
        <v>62</v>
      </c>
      <c s="33">
        <v>0</v>
      </c>
      <c s="34">
        <f>ROUND(ROUND(H214,2)*ROUND(G214,3),2)</f>
      </c>
      <c s="31" t="s">
        <v>51</v>
      </c>
      <c r="O214">
        <f>(I214*21)/100</f>
      </c>
      <c t="s">
        <v>22</v>
      </c>
    </row>
    <row r="215" spans="1:5" ht="12.75">
      <c r="A215" s="35" t="s">
        <v>52</v>
      </c>
      <c r="E215" s="36" t="s">
        <v>48</v>
      </c>
    </row>
    <row r="216" spans="1:5" ht="12.75">
      <c r="A216" s="37" t="s">
        <v>53</v>
      </c>
      <c r="E216" s="38" t="s">
        <v>48</v>
      </c>
    </row>
    <row r="217" spans="1:5" ht="25.5">
      <c r="A217" t="s">
        <v>55</v>
      </c>
      <c r="E217" s="36" t="s">
        <v>308</v>
      </c>
    </row>
    <row r="218" spans="1:16" ht="12.75">
      <c r="A218" s="25" t="s">
        <v>46</v>
      </c>
      <c s="29" t="s">
        <v>407</v>
      </c>
      <c s="29" t="s">
        <v>310</v>
      </c>
      <c s="25" t="s">
        <v>48</v>
      </c>
      <c s="30" t="s">
        <v>311</v>
      </c>
      <c s="31" t="s">
        <v>218</v>
      </c>
      <c s="32">
        <v>62</v>
      </c>
      <c s="33">
        <v>0</v>
      </c>
      <c s="34">
        <f>ROUND(ROUND(H218,2)*ROUND(G218,3),2)</f>
      </c>
      <c s="31" t="s">
        <v>51</v>
      </c>
      <c r="O218">
        <f>(I218*21)/100</f>
      </c>
      <c t="s">
        <v>22</v>
      </c>
    </row>
    <row r="219" spans="1:5" ht="12.75">
      <c r="A219" s="35" t="s">
        <v>52</v>
      </c>
      <c r="E219" s="36" t="s">
        <v>312</v>
      </c>
    </row>
    <row r="220" spans="1:5" ht="12.75">
      <c r="A220" s="37" t="s">
        <v>53</v>
      </c>
      <c r="E220" s="38" t="s">
        <v>408</v>
      </c>
    </row>
    <row r="221" spans="1:5" ht="38.25">
      <c r="A221" t="s">
        <v>55</v>
      </c>
      <c r="E221" s="36" t="s">
        <v>313</v>
      </c>
    </row>
    <row r="222" spans="1:16" ht="12.75">
      <c r="A222" s="25" t="s">
        <v>46</v>
      </c>
      <c s="29" t="s">
        <v>409</v>
      </c>
      <c s="29" t="s">
        <v>410</v>
      </c>
      <c s="25" t="s">
        <v>48</v>
      </c>
      <c s="30" t="s">
        <v>411</v>
      </c>
      <c s="31" t="s">
        <v>218</v>
      </c>
      <c s="32">
        <v>6</v>
      </c>
      <c s="33">
        <v>0</v>
      </c>
      <c s="34">
        <f>ROUND(ROUND(H222,2)*ROUND(G222,3),2)</f>
      </c>
      <c s="31" t="s">
        <v>51</v>
      </c>
      <c r="O222">
        <f>(I222*21)/100</f>
      </c>
      <c t="s">
        <v>22</v>
      </c>
    </row>
    <row r="223" spans="1:5" ht="12.75">
      <c r="A223" s="35" t="s">
        <v>52</v>
      </c>
      <c r="E223" s="36" t="s">
        <v>412</v>
      </c>
    </row>
    <row r="224" spans="1:5" ht="12.75">
      <c r="A224" s="37" t="s">
        <v>53</v>
      </c>
      <c r="E224" s="38" t="s">
        <v>48</v>
      </c>
    </row>
    <row r="225" spans="1:5" ht="89.25">
      <c r="A225" t="s">
        <v>55</v>
      </c>
      <c r="E225" s="36" t="s">
        <v>413</v>
      </c>
    </row>
    <row r="226" spans="1:18" ht="12.75" customHeight="1">
      <c r="A226" s="6" t="s">
        <v>44</v>
      </c>
      <c s="6"/>
      <c s="41" t="s">
        <v>164</v>
      </c>
      <c s="6"/>
      <c s="27" t="s">
        <v>165</v>
      </c>
      <c s="6"/>
      <c s="6"/>
      <c s="6"/>
      <c s="42">
        <f>0+Q226</f>
      </c>
      <c s="6"/>
      <c r="O226">
        <f>0+R226</f>
      </c>
      <c r="Q226">
        <f>0+I227</f>
      </c>
      <c>
        <f>0+O227</f>
      </c>
    </row>
    <row r="227" spans="1:16" ht="25.5">
      <c r="A227" s="25" t="s">
        <v>46</v>
      </c>
      <c s="29" t="s">
        <v>414</v>
      </c>
      <c s="29" t="s">
        <v>167</v>
      </c>
      <c s="25" t="s">
        <v>168</v>
      </c>
      <c s="30" t="s">
        <v>169</v>
      </c>
      <c s="31" t="s">
        <v>170</v>
      </c>
      <c s="32">
        <v>3693.774</v>
      </c>
      <c s="33">
        <v>0</v>
      </c>
      <c s="34">
        <f>ROUND(ROUND(H227,2)*ROUND(G227,3),2)</f>
      </c>
      <c s="31" t="s">
        <v>89</v>
      </c>
      <c r="O227">
        <f>(I227*21)/100</f>
      </c>
      <c t="s">
        <v>22</v>
      </c>
    </row>
    <row r="228" spans="1:5" ht="12.75">
      <c r="A228" s="35" t="s">
        <v>52</v>
      </c>
      <c r="E228" s="36" t="s">
        <v>171</v>
      </c>
    </row>
    <row r="229" spans="1:5" ht="12.75">
      <c r="A229" s="37" t="s">
        <v>53</v>
      </c>
      <c r="E229" s="38" t="s">
        <v>415</v>
      </c>
    </row>
    <row r="230" spans="1:5" ht="76.5">
      <c r="A230" t="s">
        <v>55</v>
      </c>
      <c r="E230"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3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0+O8+O57+O86+O119+O132</f>
      </c>
      <c t="s">
        <v>21</v>
      </c>
    </row>
    <row r="3" spans="1:16" ht="15" customHeight="1">
      <c r="A3" t="s">
        <v>11</v>
      </c>
      <c s="12" t="s">
        <v>13</v>
      </c>
      <c s="13" t="s">
        <v>14</v>
      </c>
      <c s="1"/>
      <c s="14" t="s">
        <v>15</v>
      </c>
      <c s="1"/>
      <c s="9"/>
      <c s="8" t="s">
        <v>416</v>
      </c>
      <c s="39">
        <f>0+I8+I57+I86+I119+I132</f>
      </c>
      <c s="10"/>
      <c r="O3" t="s">
        <v>18</v>
      </c>
      <c t="s">
        <v>22</v>
      </c>
    </row>
    <row r="4" spans="1:16" ht="15" customHeight="1">
      <c r="A4" t="s">
        <v>16</v>
      </c>
      <c s="16" t="s">
        <v>17</v>
      </c>
      <c s="17" t="s">
        <v>416</v>
      </c>
      <c s="6"/>
      <c s="18" t="s">
        <v>417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f>
      </c>
      <c>
        <f>0+O9+O13+O17+O21+O25+O29+O33+O37+O41+O45+O49+O53</f>
      </c>
    </row>
    <row r="9" spans="1:16" ht="12.75">
      <c r="A9" s="25" t="s">
        <v>46</v>
      </c>
      <c s="29" t="s">
        <v>28</v>
      </c>
      <c s="29" t="s">
        <v>104</v>
      </c>
      <c s="25" t="s">
        <v>105</v>
      </c>
      <c s="30" t="s">
        <v>106</v>
      </c>
      <c s="31" t="s">
        <v>50</v>
      </c>
      <c s="32">
        <v>279.79</v>
      </c>
      <c s="33">
        <v>0</v>
      </c>
      <c s="34">
        <f>ROUND(ROUND(H9,2)*ROUND(G9,3),2)</f>
      </c>
      <c s="31" t="s">
        <v>51</v>
      </c>
      <c r="O9">
        <f>(I9*21)/100</f>
      </c>
      <c t="s">
        <v>22</v>
      </c>
    </row>
    <row r="10" spans="1:5" ht="12.75">
      <c r="A10" s="35" t="s">
        <v>52</v>
      </c>
      <c r="E10" s="36" t="s">
        <v>107</v>
      </c>
    </row>
    <row r="11" spans="1:5" ht="12.75">
      <c r="A11" s="37" t="s">
        <v>53</v>
      </c>
      <c r="E11" s="38" t="s">
        <v>418</v>
      </c>
    </row>
    <row r="12" spans="1:5" ht="369.75">
      <c r="A12" t="s">
        <v>55</v>
      </c>
      <c r="E12" s="36" t="s">
        <v>109</v>
      </c>
    </row>
    <row r="13" spans="1:16" ht="12.75">
      <c r="A13" s="25" t="s">
        <v>46</v>
      </c>
      <c s="29" t="s">
        <v>22</v>
      </c>
      <c s="29" t="s">
        <v>104</v>
      </c>
      <c s="25" t="s">
        <v>110</v>
      </c>
      <c s="30" t="s">
        <v>106</v>
      </c>
      <c s="31" t="s">
        <v>50</v>
      </c>
      <c s="32">
        <v>3082.95</v>
      </c>
      <c s="33">
        <v>0</v>
      </c>
      <c s="34">
        <f>ROUND(ROUND(H13,2)*ROUND(G13,3),2)</f>
      </c>
      <c s="31" t="s">
        <v>51</v>
      </c>
      <c r="O13">
        <f>(I13*21)/100</f>
      </c>
      <c t="s">
        <v>22</v>
      </c>
    </row>
    <row r="14" spans="1:5" ht="12.75">
      <c r="A14" s="35" t="s">
        <v>52</v>
      </c>
      <c r="E14" s="36" t="s">
        <v>111</v>
      </c>
    </row>
    <row r="15" spans="1:5" ht="38.25">
      <c r="A15" s="37" t="s">
        <v>53</v>
      </c>
      <c r="E15" s="38" t="s">
        <v>419</v>
      </c>
    </row>
    <row r="16" spans="1:5" ht="369.75">
      <c r="A16" t="s">
        <v>55</v>
      </c>
      <c r="E16" s="36" t="s">
        <v>109</v>
      </c>
    </row>
    <row r="17" spans="1:16" ht="12.75">
      <c r="A17" s="25" t="s">
        <v>46</v>
      </c>
      <c s="29" t="s">
        <v>21</v>
      </c>
      <c s="29" t="s">
        <v>114</v>
      </c>
      <c s="25" t="s">
        <v>105</v>
      </c>
      <c s="30" t="s">
        <v>115</v>
      </c>
      <c s="31" t="s">
        <v>50</v>
      </c>
      <c s="32">
        <v>279.79</v>
      </c>
      <c s="33">
        <v>0</v>
      </c>
      <c s="34">
        <f>ROUND(ROUND(H17,2)*ROUND(G17,3),2)</f>
      </c>
      <c s="31" t="s">
        <v>51</v>
      </c>
      <c r="O17">
        <f>(I17*21)/100</f>
      </c>
      <c t="s">
        <v>22</v>
      </c>
    </row>
    <row r="18" spans="1:5" ht="12.75">
      <c r="A18" s="35" t="s">
        <v>52</v>
      </c>
      <c r="E18" s="36" t="s">
        <v>116</v>
      </c>
    </row>
    <row r="19" spans="1:5" ht="12.75">
      <c r="A19" s="37" t="s">
        <v>53</v>
      </c>
      <c r="E19" s="38" t="s">
        <v>117</v>
      </c>
    </row>
    <row r="20" spans="1:5" ht="306">
      <c r="A20" t="s">
        <v>55</v>
      </c>
      <c r="E20" s="36" t="s">
        <v>118</v>
      </c>
    </row>
    <row r="21" spans="1:16" ht="12.75">
      <c r="A21" s="25" t="s">
        <v>46</v>
      </c>
      <c s="29" t="s">
        <v>32</v>
      </c>
      <c s="29" t="s">
        <v>114</v>
      </c>
      <c s="25" t="s">
        <v>110</v>
      </c>
      <c s="30" t="s">
        <v>115</v>
      </c>
      <c s="31" t="s">
        <v>50</v>
      </c>
      <c s="32">
        <v>260.172</v>
      </c>
      <c s="33">
        <v>0</v>
      </c>
      <c s="34">
        <f>ROUND(ROUND(H21,2)*ROUND(G21,3),2)</f>
      </c>
      <c s="31" t="s">
        <v>51</v>
      </c>
      <c r="O21">
        <f>(I21*21)/100</f>
      </c>
      <c t="s">
        <v>22</v>
      </c>
    </row>
    <row r="22" spans="1:5" ht="12.75">
      <c r="A22" s="35" t="s">
        <v>52</v>
      </c>
      <c r="E22" s="36" t="s">
        <v>120</v>
      </c>
    </row>
    <row r="23" spans="1:5" ht="12.75">
      <c r="A23" s="37" t="s">
        <v>53</v>
      </c>
      <c r="E23" s="38" t="s">
        <v>121</v>
      </c>
    </row>
    <row r="24" spans="1:5" ht="306">
      <c r="A24" t="s">
        <v>55</v>
      </c>
      <c r="E24" s="36" t="s">
        <v>118</v>
      </c>
    </row>
    <row r="25" spans="1:16" ht="12.75">
      <c r="A25" s="25" t="s">
        <v>46</v>
      </c>
      <c s="29" t="s">
        <v>34</v>
      </c>
      <c s="29" t="s">
        <v>122</v>
      </c>
      <c s="25" t="s">
        <v>48</v>
      </c>
      <c s="30" t="s">
        <v>123</v>
      </c>
      <c s="31" t="s">
        <v>50</v>
      </c>
      <c s="32">
        <v>279.79</v>
      </c>
      <c s="33">
        <v>0</v>
      </c>
      <c s="34">
        <f>ROUND(ROUND(H25,2)*ROUND(G25,3),2)</f>
      </c>
      <c s="31" t="s">
        <v>51</v>
      </c>
      <c r="O25">
        <f>(I25*21)/100</f>
      </c>
      <c t="s">
        <v>22</v>
      </c>
    </row>
    <row r="26" spans="1:5" ht="12.75">
      <c r="A26" s="35" t="s">
        <v>52</v>
      </c>
      <c r="E26" s="36" t="s">
        <v>124</v>
      </c>
    </row>
    <row r="27" spans="1:5" ht="12.75">
      <c r="A27" s="37" t="s">
        <v>53</v>
      </c>
      <c r="E27" s="38" t="s">
        <v>48</v>
      </c>
    </row>
    <row r="28" spans="1:5" ht="267.75">
      <c r="A28" t="s">
        <v>55</v>
      </c>
      <c r="E28" s="36" t="s">
        <v>125</v>
      </c>
    </row>
    <row r="29" spans="1:16" ht="12.75">
      <c r="A29" s="25" t="s">
        <v>46</v>
      </c>
      <c s="29" t="s">
        <v>36</v>
      </c>
      <c s="29" t="s">
        <v>62</v>
      </c>
      <c s="25" t="s">
        <v>48</v>
      </c>
      <c s="30" t="s">
        <v>63</v>
      </c>
      <c s="31" t="s">
        <v>50</v>
      </c>
      <c s="32">
        <v>279.79</v>
      </c>
      <c s="33">
        <v>0</v>
      </c>
      <c s="34">
        <f>ROUND(ROUND(H29,2)*ROUND(G29,3),2)</f>
      </c>
      <c s="31" t="s">
        <v>51</v>
      </c>
      <c r="O29">
        <f>(I29*21)/100</f>
      </c>
      <c t="s">
        <v>22</v>
      </c>
    </row>
    <row r="30" spans="1:5" ht="12.75">
      <c r="A30" s="35" t="s">
        <v>52</v>
      </c>
      <c r="E30" s="36" t="s">
        <v>126</v>
      </c>
    </row>
    <row r="31" spans="1:5" ht="12.75">
      <c r="A31" s="37" t="s">
        <v>53</v>
      </c>
      <c r="E31" s="38" t="s">
        <v>117</v>
      </c>
    </row>
    <row r="32" spans="1:5" ht="191.25">
      <c r="A32" t="s">
        <v>55</v>
      </c>
      <c r="E32" s="36" t="s">
        <v>65</v>
      </c>
    </row>
    <row r="33" spans="1:16" ht="12.75">
      <c r="A33" s="25" t="s">
        <v>46</v>
      </c>
      <c s="29" t="s">
        <v>113</v>
      </c>
      <c s="29" t="s">
        <v>192</v>
      </c>
      <c s="25" t="s">
        <v>48</v>
      </c>
      <c s="30" t="s">
        <v>193</v>
      </c>
      <c s="31" t="s">
        <v>50</v>
      </c>
      <c s="32">
        <v>96.54</v>
      </c>
      <c s="33">
        <v>0</v>
      </c>
      <c s="34">
        <f>ROUND(ROUND(H33,2)*ROUND(G33,3),2)</f>
      </c>
      <c s="31" t="s">
        <v>51</v>
      </c>
      <c r="O33">
        <f>(I33*21)/100</f>
      </c>
      <c t="s">
        <v>22</v>
      </c>
    </row>
    <row r="34" spans="1:5" ht="12.75">
      <c r="A34" s="35" t="s">
        <v>52</v>
      </c>
      <c r="E34" s="36" t="s">
        <v>196</v>
      </c>
    </row>
    <row r="35" spans="1:5" ht="12.75">
      <c r="A35" s="37" t="s">
        <v>53</v>
      </c>
      <c r="E35" s="38" t="s">
        <v>48</v>
      </c>
    </row>
    <row r="36" spans="1:5" ht="280.5">
      <c r="A36" t="s">
        <v>55</v>
      </c>
      <c r="E36" s="36" t="s">
        <v>195</v>
      </c>
    </row>
    <row r="37" spans="1:16" ht="12.75">
      <c r="A37" s="25" t="s">
        <v>46</v>
      </c>
      <c s="29" t="s">
        <v>119</v>
      </c>
      <c s="29" t="s">
        <v>127</v>
      </c>
      <c s="25" t="s">
        <v>48</v>
      </c>
      <c s="30" t="s">
        <v>128</v>
      </c>
      <c s="31" t="s">
        <v>70</v>
      </c>
      <c s="32">
        <v>2647.05</v>
      </c>
      <c s="33">
        <v>0</v>
      </c>
      <c s="34">
        <f>ROUND(ROUND(H37,2)*ROUND(G37,3),2)</f>
      </c>
      <c s="31" t="s">
        <v>51</v>
      </c>
      <c r="O37">
        <f>(I37*21)/100</f>
      </c>
      <c t="s">
        <v>22</v>
      </c>
    </row>
    <row r="38" spans="1:5" ht="12.75">
      <c r="A38" s="35" t="s">
        <v>52</v>
      </c>
      <c r="E38" s="36" t="s">
        <v>48</v>
      </c>
    </row>
    <row r="39" spans="1:5" ht="12.75">
      <c r="A39" s="37" t="s">
        <v>53</v>
      </c>
      <c r="E39" s="38" t="s">
        <v>48</v>
      </c>
    </row>
    <row r="40" spans="1:5" ht="25.5">
      <c r="A40" t="s">
        <v>55</v>
      </c>
      <c r="E40" s="36" t="s">
        <v>130</v>
      </c>
    </row>
    <row r="41" spans="1:16" ht="12.75">
      <c r="A41" s="25" t="s">
        <v>46</v>
      </c>
      <c s="29" t="s">
        <v>39</v>
      </c>
      <c s="29" t="s">
        <v>132</v>
      </c>
      <c s="25" t="s">
        <v>48</v>
      </c>
      <c s="30" t="s">
        <v>133</v>
      </c>
      <c s="31" t="s">
        <v>70</v>
      </c>
      <c s="32">
        <v>1041.79</v>
      </c>
      <c s="33">
        <v>0</v>
      </c>
      <c s="34">
        <f>ROUND(ROUND(H41,2)*ROUND(G41,3),2)</f>
      </c>
      <c s="31" t="s">
        <v>51</v>
      </c>
      <c r="O41">
        <f>(I41*21)/100</f>
      </c>
      <c t="s">
        <v>22</v>
      </c>
    </row>
    <row r="42" spans="1:5" ht="12.75">
      <c r="A42" s="35" t="s">
        <v>52</v>
      </c>
      <c r="E42" s="36" t="s">
        <v>48</v>
      </c>
    </row>
    <row r="43" spans="1:5" ht="12.75">
      <c r="A43" s="37" t="s">
        <v>53</v>
      </c>
      <c r="E43" s="38" t="s">
        <v>48</v>
      </c>
    </row>
    <row r="44" spans="1:5" ht="12.75">
      <c r="A44" t="s">
        <v>55</v>
      </c>
      <c r="E44" s="36" t="s">
        <v>134</v>
      </c>
    </row>
    <row r="45" spans="1:16" ht="12.75">
      <c r="A45" s="25" t="s">
        <v>46</v>
      </c>
      <c s="29" t="s">
        <v>41</v>
      </c>
      <c s="29" t="s">
        <v>136</v>
      </c>
      <c s="25" t="s">
        <v>48</v>
      </c>
      <c s="30" t="s">
        <v>137</v>
      </c>
      <c s="31" t="s">
        <v>70</v>
      </c>
      <c s="32">
        <v>1734.48</v>
      </c>
      <c s="33">
        <v>0</v>
      </c>
      <c s="34">
        <f>ROUND(ROUND(H45,2)*ROUND(G45,3),2)</f>
      </c>
      <c s="31" t="s">
        <v>51</v>
      </c>
      <c r="O45">
        <f>(I45*21)/100</f>
      </c>
      <c t="s">
        <v>22</v>
      </c>
    </row>
    <row r="46" spans="1:5" ht="12.75">
      <c r="A46" s="35" t="s">
        <v>52</v>
      </c>
      <c r="E46" s="36" t="s">
        <v>138</v>
      </c>
    </row>
    <row r="47" spans="1:5" ht="12.75">
      <c r="A47" s="37" t="s">
        <v>53</v>
      </c>
      <c r="E47" s="38" t="s">
        <v>48</v>
      </c>
    </row>
    <row r="48" spans="1:5" ht="38.25">
      <c r="A48" t="s">
        <v>55</v>
      </c>
      <c r="E48" s="36" t="s">
        <v>139</v>
      </c>
    </row>
    <row r="49" spans="1:16" ht="12.75">
      <c r="A49" s="25" t="s">
        <v>46</v>
      </c>
      <c s="29" t="s">
        <v>43</v>
      </c>
      <c s="29" t="s">
        <v>141</v>
      </c>
      <c s="25" t="s">
        <v>48</v>
      </c>
      <c s="30" t="s">
        <v>142</v>
      </c>
      <c s="31" t="s">
        <v>70</v>
      </c>
      <c s="32">
        <v>1734.48</v>
      </c>
      <c s="33">
        <v>0</v>
      </c>
      <c s="34">
        <f>ROUND(ROUND(H49,2)*ROUND(G49,3),2)</f>
      </c>
      <c s="31" t="s">
        <v>51</v>
      </c>
      <c r="O49">
        <f>(I49*21)/100</f>
      </c>
      <c t="s">
        <v>22</v>
      </c>
    </row>
    <row r="50" spans="1:5" ht="12.75">
      <c r="A50" s="35" t="s">
        <v>52</v>
      </c>
      <c r="E50" s="36" t="s">
        <v>138</v>
      </c>
    </row>
    <row r="51" spans="1:5" ht="12.75">
      <c r="A51" s="37" t="s">
        <v>53</v>
      </c>
      <c r="E51" s="38" t="s">
        <v>143</v>
      </c>
    </row>
    <row r="52" spans="1:5" ht="25.5">
      <c r="A52" t="s">
        <v>55</v>
      </c>
      <c r="E52" s="36" t="s">
        <v>144</v>
      </c>
    </row>
    <row r="53" spans="1:16" ht="12.75">
      <c r="A53" s="25" t="s">
        <v>46</v>
      </c>
      <c s="29" t="s">
        <v>131</v>
      </c>
      <c s="29" t="s">
        <v>146</v>
      </c>
      <c s="25" t="s">
        <v>48</v>
      </c>
      <c s="30" t="s">
        <v>147</v>
      </c>
      <c s="31" t="s">
        <v>70</v>
      </c>
      <c s="32">
        <v>1734.48</v>
      </c>
      <c s="33">
        <v>0</v>
      </c>
      <c s="34">
        <f>ROUND(ROUND(H53,2)*ROUND(G53,3),2)</f>
      </c>
      <c s="31" t="s">
        <v>51</v>
      </c>
      <c r="O53">
        <f>(I53*21)/100</f>
      </c>
      <c t="s">
        <v>22</v>
      </c>
    </row>
    <row r="54" spans="1:5" ht="12.75">
      <c r="A54" s="35" t="s">
        <v>52</v>
      </c>
      <c r="E54" s="36" t="s">
        <v>138</v>
      </c>
    </row>
    <row r="55" spans="1:5" ht="12.75">
      <c r="A55" s="37" t="s">
        <v>53</v>
      </c>
      <c r="E55" s="38" t="s">
        <v>143</v>
      </c>
    </row>
    <row r="56" spans="1:5" ht="25.5">
      <c r="A56" t="s">
        <v>55</v>
      </c>
      <c r="E56" s="36" t="s">
        <v>148</v>
      </c>
    </row>
    <row r="57" spans="1:18" ht="12.75" customHeight="1">
      <c r="A57" s="6" t="s">
        <v>44</v>
      </c>
      <c s="6"/>
      <c s="41" t="s">
        <v>22</v>
      </c>
      <c s="6"/>
      <c s="27" t="s">
        <v>149</v>
      </c>
      <c s="6"/>
      <c s="6"/>
      <c s="6"/>
      <c s="42">
        <f>0+Q57</f>
      </c>
      <c s="6"/>
      <c r="O57">
        <f>0+R57</f>
      </c>
      <c r="Q57">
        <f>0+I58+I62+I66+I70+I74+I78+I82</f>
      </c>
      <c>
        <f>0+O58+O62+O66+O70+O74+O78+O82</f>
      </c>
    </row>
    <row r="58" spans="1:16" ht="12.75">
      <c r="A58" s="25" t="s">
        <v>46</v>
      </c>
      <c s="29" t="s">
        <v>135</v>
      </c>
      <c s="29" t="s">
        <v>202</v>
      </c>
      <c s="25" t="s">
        <v>105</v>
      </c>
      <c s="30" t="s">
        <v>203</v>
      </c>
      <c s="31" t="s">
        <v>50</v>
      </c>
      <c s="32">
        <v>46.08</v>
      </c>
      <c s="33">
        <v>0</v>
      </c>
      <c s="34">
        <f>ROUND(ROUND(H58,2)*ROUND(G58,3),2)</f>
      </c>
      <c s="31" t="s">
        <v>51</v>
      </c>
      <c r="O58">
        <f>(I58*21)/100</f>
      </c>
      <c t="s">
        <v>22</v>
      </c>
    </row>
    <row r="59" spans="1:5" ht="12.75">
      <c r="A59" s="35" t="s">
        <v>52</v>
      </c>
      <c r="E59" s="36" t="s">
        <v>204</v>
      </c>
    </row>
    <row r="60" spans="1:5" ht="12.75">
      <c r="A60" s="37" t="s">
        <v>53</v>
      </c>
      <c r="E60" s="38" t="s">
        <v>48</v>
      </c>
    </row>
    <row r="61" spans="1:5" ht="38.25">
      <c r="A61" t="s">
        <v>55</v>
      </c>
      <c r="E61" s="36" t="s">
        <v>205</v>
      </c>
    </row>
    <row r="62" spans="1:16" ht="12.75">
      <c r="A62" s="25" t="s">
        <v>46</v>
      </c>
      <c s="29" t="s">
        <v>140</v>
      </c>
      <c s="29" t="s">
        <v>202</v>
      </c>
      <c s="25" t="s">
        <v>110</v>
      </c>
      <c s="30" t="s">
        <v>203</v>
      </c>
      <c s="31" t="s">
        <v>50</v>
      </c>
      <c s="32">
        <v>5.76</v>
      </c>
      <c s="33">
        <v>0</v>
      </c>
      <c s="34">
        <f>ROUND(ROUND(H62,2)*ROUND(G62,3),2)</f>
      </c>
      <c s="31" t="s">
        <v>51</v>
      </c>
      <c r="O62">
        <f>(I62*21)/100</f>
      </c>
      <c t="s">
        <v>22</v>
      </c>
    </row>
    <row r="63" spans="1:5" ht="12.75">
      <c r="A63" s="35" t="s">
        <v>52</v>
      </c>
      <c r="E63" s="36" t="s">
        <v>206</v>
      </c>
    </row>
    <row r="64" spans="1:5" ht="12.75">
      <c r="A64" s="37" t="s">
        <v>53</v>
      </c>
      <c r="E64" s="38" t="s">
        <v>48</v>
      </c>
    </row>
    <row r="65" spans="1:5" ht="38.25">
      <c r="A65" t="s">
        <v>55</v>
      </c>
      <c r="E65" s="36" t="s">
        <v>205</v>
      </c>
    </row>
    <row r="66" spans="1:16" ht="12.75">
      <c r="A66" s="25" t="s">
        <v>46</v>
      </c>
      <c s="29" t="s">
        <v>145</v>
      </c>
      <c s="29" t="s">
        <v>207</v>
      </c>
      <c s="25" t="s">
        <v>48</v>
      </c>
      <c s="30" t="s">
        <v>208</v>
      </c>
      <c s="31" t="s">
        <v>50</v>
      </c>
      <c s="32">
        <v>5.76</v>
      </c>
      <c s="33">
        <v>0</v>
      </c>
      <c s="34">
        <f>ROUND(ROUND(H66,2)*ROUND(G66,3),2)</f>
      </c>
      <c s="31" t="s">
        <v>51</v>
      </c>
      <c r="O66">
        <f>(I66*21)/100</f>
      </c>
      <c t="s">
        <v>22</v>
      </c>
    </row>
    <row r="67" spans="1:5" ht="12.75">
      <c r="A67" s="35" t="s">
        <v>52</v>
      </c>
      <c r="E67" s="36" t="s">
        <v>209</v>
      </c>
    </row>
    <row r="68" spans="1:5" ht="12.75">
      <c r="A68" s="37" t="s">
        <v>53</v>
      </c>
      <c r="E68" s="38" t="s">
        <v>48</v>
      </c>
    </row>
    <row r="69" spans="1:5" ht="38.25">
      <c r="A69" t="s">
        <v>55</v>
      </c>
      <c r="E69" s="36" t="s">
        <v>205</v>
      </c>
    </row>
    <row r="70" spans="1:16" ht="12.75">
      <c r="A70" s="25" t="s">
        <v>46</v>
      </c>
      <c s="29" t="s">
        <v>150</v>
      </c>
      <c s="29" t="s">
        <v>151</v>
      </c>
      <c s="25" t="s">
        <v>105</v>
      </c>
      <c s="30" t="s">
        <v>152</v>
      </c>
      <c s="31" t="s">
        <v>70</v>
      </c>
      <c s="32">
        <v>161.28</v>
      </c>
      <c s="33">
        <v>0</v>
      </c>
      <c s="34">
        <f>ROUND(ROUND(H70,2)*ROUND(G70,3),2)</f>
      </c>
      <c s="31" t="s">
        <v>51</v>
      </c>
      <c r="O70">
        <f>(I70*21)/100</f>
      </c>
      <c t="s">
        <v>22</v>
      </c>
    </row>
    <row r="71" spans="1:5" ht="12.75">
      <c r="A71" s="35" t="s">
        <v>52</v>
      </c>
      <c r="E71" s="36" t="s">
        <v>222</v>
      </c>
    </row>
    <row r="72" spans="1:5" ht="12.75">
      <c r="A72" s="37" t="s">
        <v>53</v>
      </c>
      <c r="E72" s="38" t="s">
        <v>48</v>
      </c>
    </row>
    <row r="73" spans="1:5" ht="102">
      <c r="A73" t="s">
        <v>55</v>
      </c>
      <c r="E73" s="36" t="s">
        <v>154</v>
      </c>
    </row>
    <row r="74" spans="1:16" ht="12.75">
      <c r="A74" s="25" t="s">
        <v>46</v>
      </c>
      <c s="29" t="s">
        <v>156</v>
      </c>
      <c s="29" t="s">
        <v>151</v>
      </c>
      <c s="25" t="s">
        <v>110</v>
      </c>
      <c s="30" t="s">
        <v>152</v>
      </c>
      <c s="31" t="s">
        <v>70</v>
      </c>
      <c s="32">
        <v>342.72</v>
      </c>
      <c s="33">
        <v>0</v>
      </c>
      <c s="34">
        <f>ROUND(ROUND(H74,2)*ROUND(G74,3),2)</f>
      </c>
      <c s="31" t="s">
        <v>51</v>
      </c>
      <c r="O74">
        <f>(I74*21)/100</f>
      </c>
      <c t="s">
        <v>22</v>
      </c>
    </row>
    <row r="75" spans="1:5" ht="12.75">
      <c r="A75" s="35" t="s">
        <v>52</v>
      </c>
      <c r="E75" s="36" t="s">
        <v>224</v>
      </c>
    </row>
    <row r="76" spans="1:5" ht="12.75">
      <c r="A76" s="37" t="s">
        <v>53</v>
      </c>
      <c r="E76" s="38" t="s">
        <v>48</v>
      </c>
    </row>
    <row r="77" spans="1:5" ht="102">
      <c r="A77" t="s">
        <v>55</v>
      </c>
      <c r="E77" s="36" t="s">
        <v>154</v>
      </c>
    </row>
    <row r="78" spans="1:16" ht="12.75">
      <c r="A78" s="25" t="s">
        <v>46</v>
      </c>
      <c s="29" t="s">
        <v>161</v>
      </c>
      <c s="29" t="s">
        <v>226</v>
      </c>
      <c s="25" t="s">
        <v>48</v>
      </c>
      <c s="30" t="s">
        <v>227</v>
      </c>
      <c s="31" t="s">
        <v>70</v>
      </c>
      <c s="32">
        <v>1772.61</v>
      </c>
      <c s="33">
        <v>0</v>
      </c>
      <c s="34">
        <f>ROUND(ROUND(H78,2)*ROUND(G78,3),2)</f>
      </c>
      <c s="31" t="s">
        <v>51</v>
      </c>
      <c r="O78">
        <f>(I78*21)/100</f>
      </c>
      <c t="s">
        <v>22</v>
      </c>
    </row>
    <row r="79" spans="1:5" ht="12.75">
      <c r="A79" s="35" t="s">
        <v>52</v>
      </c>
      <c r="E79" s="36" t="s">
        <v>48</v>
      </c>
    </row>
    <row r="80" spans="1:5" ht="12.75">
      <c r="A80" s="37" t="s">
        <v>53</v>
      </c>
      <c r="E80" s="38" t="s">
        <v>48</v>
      </c>
    </row>
    <row r="81" spans="1:5" ht="38.25">
      <c r="A81" t="s">
        <v>55</v>
      </c>
      <c r="E81" s="36" t="s">
        <v>228</v>
      </c>
    </row>
    <row r="82" spans="1:16" ht="25.5">
      <c r="A82" s="25" t="s">
        <v>46</v>
      </c>
      <c s="29" t="s">
        <v>166</v>
      </c>
      <c s="29" t="s">
        <v>230</v>
      </c>
      <c s="25" t="s">
        <v>48</v>
      </c>
      <c s="30" t="s">
        <v>231</v>
      </c>
      <c s="31" t="s">
        <v>70</v>
      </c>
      <c s="32">
        <v>7090.44</v>
      </c>
      <c s="33">
        <v>0</v>
      </c>
      <c s="34">
        <f>ROUND(ROUND(H82,2)*ROUND(G82,3),2)</f>
      </c>
      <c s="31" t="s">
        <v>51</v>
      </c>
      <c r="O82">
        <f>(I82*21)/100</f>
      </c>
      <c t="s">
        <v>22</v>
      </c>
    </row>
    <row r="83" spans="1:5" ht="12.75">
      <c r="A83" s="35" t="s">
        <v>52</v>
      </c>
      <c r="E83" s="36" t="s">
        <v>48</v>
      </c>
    </row>
    <row r="84" spans="1:5" ht="12.75">
      <c r="A84" s="37" t="s">
        <v>53</v>
      </c>
      <c r="E84" s="38" t="s">
        <v>232</v>
      </c>
    </row>
    <row r="85" spans="1:5" ht="38.25">
      <c r="A85" t="s">
        <v>55</v>
      </c>
      <c r="E85" s="36" t="s">
        <v>233</v>
      </c>
    </row>
    <row r="86" spans="1:18" ht="12.75" customHeight="1">
      <c r="A86" s="6" t="s">
        <v>44</v>
      </c>
      <c s="6"/>
      <c s="41" t="s">
        <v>34</v>
      </c>
      <c s="6"/>
      <c s="27" t="s">
        <v>155</v>
      </c>
      <c s="6"/>
      <c s="6"/>
      <c s="6"/>
      <c s="42">
        <f>0+Q86</f>
      </c>
      <c s="6"/>
      <c r="O86">
        <f>0+R86</f>
      </c>
      <c r="Q86">
        <f>0+I87+I91+I95+I99+I103+I107+I111+I115</f>
      </c>
      <c>
        <f>0+O87+O91+O95+O99+O103+O107+O111+O115</f>
      </c>
    </row>
    <row r="87" spans="1:16" ht="25.5">
      <c r="A87" s="25" t="s">
        <v>46</v>
      </c>
      <c s="29" t="s">
        <v>210</v>
      </c>
      <c s="29" t="s">
        <v>157</v>
      </c>
      <c s="25" t="s">
        <v>48</v>
      </c>
      <c s="30" t="s">
        <v>158</v>
      </c>
      <c s="31" t="s">
        <v>70</v>
      </c>
      <c s="32">
        <v>1584.57</v>
      </c>
      <c s="33">
        <v>0</v>
      </c>
      <c s="34">
        <f>ROUND(ROUND(H87,2)*ROUND(G87,3),2)</f>
      </c>
      <c s="31" t="s">
        <v>51</v>
      </c>
      <c r="O87">
        <f>(I87*21)/100</f>
      </c>
      <c t="s">
        <v>22</v>
      </c>
    </row>
    <row r="88" spans="1:5" ht="12.75">
      <c r="A88" s="35" t="s">
        <v>52</v>
      </c>
      <c r="E88" s="36" t="s">
        <v>245</v>
      </c>
    </row>
    <row r="89" spans="1:5" ht="12.75">
      <c r="A89" s="37" t="s">
        <v>53</v>
      </c>
      <c r="E89" s="38" t="s">
        <v>420</v>
      </c>
    </row>
    <row r="90" spans="1:5" ht="51">
      <c r="A90" t="s">
        <v>55</v>
      </c>
      <c r="E90" s="36" t="s">
        <v>160</v>
      </c>
    </row>
    <row r="91" spans="1:16" ht="12.75">
      <c r="A91" s="25" t="s">
        <v>46</v>
      </c>
      <c s="29" t="s">
        <v>215</v>
      </c>
      <c s="29" t="s">
        <v>251</v>
      </c>
      <c s="25" t="s">
        <v>48</v>
      </c>
      <c s="30" t="s">
        <v>252</v>
      </c>
      <c s="31" t="s">
        <v>70</v>
      </c>
      <c s="32">
        <v>1980.713</v>
      </c>
      <c s="33">
        <v>0</v>
      </c>
      <c s="34">
        <f>ROUND(ROUND(H91,2)*ROUND(G91,3),2)</f>
      </c>
      <c s="31" t="s">
        <v>51</v>
      </c>
      <c r="O91">
        <f>(I91*21)/100</f>
      </c>
      <c t="s">
        <v>22</v>
      </c>
    </row>
    <row r="92" spans="1:5" ht="12.75">
      <c r="A92" s="35" t="s">
        <v>52</v>
      </c>
      <c r="E92" s="36" t="s">
        <v>48</v>
      </c>
    </row>
    <row r="93" spans="1:5" ht="12.75">
      <c r="A93" s="37" t="s">
        <v>53</v>
      </c>
      <c r="E93" s="38" t="s">
        <v>421</v>
      </c>
    </row>
    <row r="94" spans="1:5" ht="51">
      <c r="A94" t="s">
        <v>55</v>
      </c>
      <c r="E94" s="36" t="s">
        <v>160</v>
      </c>
    </row>
    <row r="95" spans="1:16" ht="12.75">
      <c r="A95" s="25" t="s">
        <v>46</v>
      </c>
      <c s="29" t="s">
        <v>221</v>
      </c>
      <c s="29" t="s">
        <v>255</v>
      </c>
      <c s="25" t="s">
        <v>48</v>
      </c>
      <c s="30" t="s">
        <v>256</v>
      </c>
      <c s="31" t="s">
        <v>70</v>
      </c>
      <c s="32">
        <v>374.22</v>
      </c>
      <c s="33">
        <v>0</v>
      </c>
      <c s="34">
        <f>ROUND(ROUND(H95,2)*ROUND(G95,3),2)</f>
      </c>
      <c s="31" t="s">
        <v>51</v>
      </c>
      <c r="O95">
        <f>(I95*21)/100</f>
      </c>
      <c t="s">
        <v>22</v>
      </c>
    </row>
    <row r="96" spans="1:5" ht="12.75">
      <c r="A96" s="35" t="s">
        <v>52</v>
      </c>
      <c r="E96" s="36" t="s">
        <v>48</v>
      </c>
    </row>
    <row r="97" spans="1:5" ht="12.75">
      <c r="A97" s="37" t="s">
        <v>53</v>
      </c>
      <c r="E97" s="38" t="s">
        <v>48</v>
      </c>
    </row>
    <row r="98" spans="1:5" ht="38.25">
      <c r="A98" t="s">
        <v>55</v>
      </c>
      <c r="E98" s="36" t="s">
        <v>257</v>
      </c>
    </row>
    <row r="99" spans="1:16" ht="12.75">
      <c r="A99" s="25" t="s">
        <v>46</v>
      </c>
      <c s="29" t="s">
        <v>223</v>
      </c>
      <c s="29" t="s">
        <v>259</v>
      </c>
      <c s="25" t="s">
        <v>48</v>
      </c>
      <c s="30" t="s">
        <v>260</v>
      </c>
      <c s="31" t="s">
        <v>70</v>
      </c>
      <c s="32">
        <v>1584.57</v>
      </c>
      <c s="33">
        <v>0</v>
      </c>
      <c s="34">
        <f>ROUND(ROUND(H99,2)*ROUND(G99,3),2)</f>
      </c>
      <c s="31" t="s">
        <v>51</v>
      </c>
      <c r="O99">
        <f>(I99*21)/100</f>
      </c>
      <c t="s">
        <v>22</v>
      </c>
    </row>
    <row r="100" spans="1:5" ht="12.75">
      <c r="A100" s="35" t="s">
        <v>52</v>
      </c>
      <c r="E100" s="36" t="s">
        <v>261</v>
      </c>
    </row>
    <row r="101" spans="1:5" ht="12.75">
      <c r="A101" s="37" t="s">
        <v>53</v>
      </c>
      <c r="E101" s="38" t="s">
        <v>420</v>
      </c>
    </row>
    <row r="102" spans="1:5" ht="51">
      <c r="A102" t="s">
        <v>55</v>
      </c>
      <c r="E102" s="36" t="s">
        <v>262</v>
      </c>
    </row>
    <row r="103" spans="1:16" ht="12.75">
      <c r="A103" s="25" t="s">
        <v>46</v>
      </c>
      <c s="29" t="s">
        <v>225</v>
      </c>
      <c s="29" t="s">
        <v>264</v>
      </c>
      <c s="25" t="s">
        <v>48</v>
      </c>
      <c s="30" t="s">
        <v>265</v>
      </c>
      <c s="31" t="s">
        <v>70</v>
      </c>
      <c s="32">
        <v>3169.14</v>
      </c>
      <c s="33">
        <v>0</v>
      </c>
      <c s="34">
        <f>ROUND(ROUND(H103,2)*ROUND(G103,3),2)</f>
      </c>
      <c s="31" t="s">
        <v>51</v>
      </c>
      <c r="O103">
        <f>(I103*21)/100</f>
      </c>
      <c t="s">
        <v>22</v>
      </c>
    </row>
    <row r="104" spans="1:5" ht="12.75">
      <c r="A104" s="35" t="s">
        <v>52</v>
      </c>
      <c r="E104" s="36" t="s">
        <v>266</v>
      </c>
    </row>
    <row r="105" spans="1:5" ht="12.75">
      <c r="A105" s="37" t="s">
        <v>53</v>
      </c>
      <c r="E105" s="38" t="s">
        <v>422</v>
      </c>
    </row>
    <row r="106" spans="1:5" ht="51">
      <c r="A106" t="s">
        <v>55</v>
      </c>
      <c r="E106" s="36" t="s">
        <v>262</v>
      </c>
    </row>
    <row r="107" spans="1:16" ht="12.75">
      <c r="A107" s="25" t="s">
        <v>46</v>
      </c>
      <c s="29" t="s">
        <v>229</v>
      </c>
      <c s="29" t="s">
        <v>269</v>
      </c>
      <c s="25" t="s">
        <v>48</v>
      </c>
      <c s="30" t="s">
        <v>270</v>
      </c>
      <c s="31" t="s">
        <v>70</v>
      </c>
      <c s="32">
        <v>1584.57</v>
      </c>
      <c s="33">
        <v>0</v>
      </c>
      <c s="34">
        <f>ROUND(ROUND(H107,2)*ROUND(G107,3),2)</f>
      </c>
      <c s="31" t="s">
        <v>51</v>
      </c>
      <c r="O107">
        <f>(I107*21)/100</f>
      </c>
      <c t="s">
        <v>22</v>
      </c>
    </row>
    <row r="108" spans="1:5" ht="12.75">
      <c r="A108" s="35" t="s">
        <v>52</v>
      </c>
      <c r="E108" s="36" t="s">
        <v>48</v>
      </c>
    </row>
    <row r="109" spans="1:5" ht="12.75">
      <c r="A109" s="37" t="s">
        <v>53</v>
      </c>
      <c r="E109" s="38" t="s">
        <v>420</v>
      </c>
    </row>
    <row r="110" spans="1:5" ht="140.25">
      <c r="A110" t="s">
        <v>55</v>
      </c>
      <c r="E110" s="36" t="s">
        <v>271</v>
      </c>
    </row>
    <row r="111" spans="1:16" ht="12.75">
      <c r="A111" s="25" t="s">
        <v>46</v>
      </c>
      <c s="29" t="s">
        <v>235</v>
      </c>
      <c s="29" t="s">
        <v>273</v>
      </c>
      <c s="25" t="s">
        <v>48</v>
      </c>
      <c s="30" t="s">
        <v>274</v>
      </c>
      <c s="31" t="s">
        <v>70</v>
      </c>
      <c s="32">
        <v>1584.57</v>
      </c>
      <c s="33">
        <v>0</v>
      </c>
      <c s="34">
        <f>ROUND(ROUND(H111,2)*ROUND(G111,3),2)</f>
      </c>
      <c s="31" t="s">
        <v>51</v>
      </c>
      <c r="O111">
        <f>(I111*21)/100</f>
      </c>
      <c t="s">
        <v>22</v>
      </c>
    </row>
    <row r="112" spans="1:5" ht="12.75">
      <c r="A112" s="35" t="s">
        <v>52</v>
      </c>
      <c r="E112" s="36" t="s">
        <v>48</v>
      </c>
    </row>
    <row r="113" spans="1:5" ht="12.75">
      <c r="A113" s="37" t="s">
        <v>53</v>
      </c>
      <c r="E113" s="38" t="s">
        <v>420</v>
      </c>
    </row>
    <row r="114" spans="1:5" ht="140.25">
      <c r="A114" t="s">
        <v>55</v>
      </c>
      <c r="E114" s="36" t="s">
        <v>271</v>
      </c>
    </row>
    <row r="115" spans="1:16" ht="12.75">
      <c r="A115" s="25" t="s">
        <v>46</v>
      </c>
      <c s="29" t="s">
        <v>241</v>
      </c>
      <c s="29" t="s">
        <v>276</v>
      </c>
      <c s="25" t="s">
        <v>48</v>
      </c>
      <c s="30" t="s">
        <v>277</v>
      </c>
      <c s="31" t="s">
        <v>70</v>
      </c>
      <c s="32">
        <v>1584.57</v>
      </c>
      <c s="33">
        <v>0</v>
      </c>
      <c s="34">
        <f>ROUND(ROUND(H115,2)*ROUND(G115,3),2)</f>
      </c>
      <c s="31" t="s">
        <v>51</v>
      </c>
      <c r="O115">
        <f>(I115*21)/100</f>
      </c>
      <c t="s">
        <v>22</v>
      </c>
    </row>
    <row r="116" spans="1:5" ht="12.75">
      <c r="A116" s="35" t="s">
        <v>52</v>
      </c>
      <c r="E116" s="36" t="s">
        <v>48</v>
      </c>
    </row>
    <row r="117" spans="1:5" ht="12.75">
      <c r="A117" s="37" t="s">
        <v>53</v>
      </c>
      <c r="E117" s="38" t="s">
        <v>420</v>
      </c>
    </row>
    <row r="118" spans="1:5" ht="140.25">
      <c r="A118" t="s">
        <v>55</v>
      </c>
      <c r="E118" s="36" t="s">
        <v>271</v>
      </c>
    </row>
    <row r="119" spans="1:18" ht="12.75" customHeight="1">
      <c r="A119" s="6" t="s">
        <v>44</v>
      </c>
      <c s="6"/>
      <c s="41" t="s">
        <v>39</v>
      </c>
      <c s="6"/>
      <c s="27" t="s">
        <v>284</v>
      </c>
      <c s="6"/>
      <c s="6"/>
      <c s="6"/>
      <c s="42">
        <f>0+Q119</f>
      </c>
      <c s="6"/>
      <c r="O119">
        <f>0+R119</f>
      </c>
      <c r="Q119">
        <f>0+I120+I124+I128</f>
      </c>
      <c>
        <f>0+O120+O124+O128</f>
      </c>
    </row>
    <row r="120" spans="1:16" ht="25.5">
      <c r="A120" s="25" t="s">
        <v>46</v>
      </c>
      <c s="29" t="s">
        <v>244</v>
      </c>
      <c s="29" t="s">
        <v>286</v>
      </c>
      <c s="25" t="s">
        <v>48</v>
      </c>
      <c s="30" t="s">
        <v>287</v>
      </c>
      <c s="31" t="s">
        <v>218</v>
      </c>
      <c s="32">
        <v>210.6</v>
      </c>
      <c s="33">
        <v>0</v>
      </c>
      <c s="34">
        <f>ROUND(ROUND(H120,2)*ROUND(G120,3),2)</f>
      </c>
      <c s="31" t="s">
        <v>51</v>
      </c>
      <c r="O120">
        <f>(I120*21)/100</f>
      </c>
      <c t="s">
        <v>22</v>
      </c>
    </row>
    <row r="121" spans="1:5" ht="12.75">
      <c r="A121" s="35" t="s">
        <v>52</v>
      </c>
      <c r="E121" s="36" t="s">
        <v>423</v>
      </c>
    </row>
    <row r="122" spans="1:5" ht="12.75">
      <c r="A122" s="37" t="s">
        <v>53</v>
      </c>
      <c r="E122" s="38" t="s">
        <v>424</v>
      </c>
    </row>
    <row r="123" spans="1:5" ht="127.5">
      <c r="A123" t="s">
        <v>55</v>
      </c>
      <c r="E123" s="36" t="s">
        <v>290</v>
      </c>
    </row>
    <row r="124" spans="1:16" ht="12.75">
      <c r="A124" s="25" t="s">
        <v>46</v>
      </c>
      <c s="29" t="s">
        <v>247</v>
      </c>
      <c s="29" t="s">
        <v>405</v>
      </c>
      <c s="25" t="s">
        <v>48</v>
      </c>
      <c s="30" t="s">
        <v>406</v>
      </c>
      <c s="31" t="s">
        <v>218</v>
      </c>
      <c s="32">
        <v>20</v>
      </c>
      <c s="33">
        <v>0</v>
      </c>
      <c s="34">
        <f>ROUND(ROUND(H124,2)*ROUND(G124,3),2)</f>
      </c>
      <c s="31" t="s">
        <v>51</v>
      </c>
      <c r="O124">
        <f>(I124*21)/100</f>
      </c>
      <c t="s">
        <v>22</v>
      </c>
    </row>
    <row r="125" spans="1:5" ht="12.75">
      <c r="A125" s="35" t="s">
        <v>52</v>
      </c>
      <c r="E125" s="36" t="s">
        <v>48</v>
      </c>
    </row>
    <row r="126" spans="1:5" ht="12.75">
      <c r="A126" s="37" t="s">
        <v>53</v>
      </c>
      <c r="E126" s="38" t="s">
        <v>48</v>
      </c>
    </row>
    <row r="127" spans="1:5" ht="25.5">
      <c r="A127" t="s">
        <v>55</v>
      </c>
      <c r="E127" s="36" t="s">
        <v>308</v>
      </c>
    </row>
    <row r="128" spans="1:16" ht="12.75">
      <c r="A128" s="25" t="s">
        <v>46</v>
      </c>
      <c s="29" t="s">
        <v>250</v>
      </c>
      <c s="29" t="s">
        <v>310</v>
      </c>
      <c s="25" t="s">
        <v>48</v>
      </c>
      <c s="30" t="s">
        <v>311</v>
      </c>
      <c s="31" t="s">
        <v>218</v>
      </c>
      <c s="32">
        <v>20</v>
      </c>
      <c s="33">
        <v>0</v>
      </c>
      <c s="34">
        <f>ROUND(ROUND(H128,2)*ROUND(G128,3),2)</f>
      </c>
      <c s="31" t="s">
        <v>51</v>
      </c>
      <c r="O128">
        <f>(I128*21)/100</f>
      </c>
      <c t="s">
        <v>22</v>
      </c>
    </row>
    <row r="129" spans="1:5" ht="12.75">
      <c r="A129" s="35" t="s">
        <v>52</v>
      </c>
      <c r="E129" s="36" t="s">
        <v>312</v>
      </c>
    </row>
    <row r="130" spans="1:5" ht="12.75">
      <c r="A130" s="37" t="s">
        <v>53</v>
      </c>
      <c r="E130" s="38" t="s">
        <v>408</v>
      </c>
    </row>
    <row r="131" spans="1:5" ht="38.25">
      <c r="A131" t="s">
        <v>55</v>
      </c>
      <c r="E131" s="36" t="s">
        <v>313</v>
      </c>
    </row>
    <row r="132" spans="1:18" ht="12.75" customHeight="1">
      <c r="A132" s="6" t="s">
        <v>44</v>
      </c>
      <c s="6"/>
      <c s="41" t="s">
        <v>164</v>
      </c>
      <c s="6"/>
      <c s="27" t="s">
        <v>165</v>
      </c>
      <c s="6"/>
      <c s="6"/>
      <c s="6"/>
      <c s="42">
        <f>0+Q132</f>
      </c>
      <c s="6"/>
      <c r="O132">
        <f>0+R132</f>
      </c>
      <c r="Q132">
        <f>0+I133</f>
      </c>
      <c>
        <f>0+O133</f>
      </c>
    </row>
    <row r="133" spans="1:16" ht="25.5">
      <c r="A133" s="25" t="s">
        <v>46</v>
      </c>
      <c s="29" t="s">
        <v>254</v>
      </c>
      <c s="29" t="s">
        <v>167</v>
      </c>
      <c s="25" t="s">
        <v>168</v>
      </c>
      <c s="30" t="s">
        <v>169</v>
      </c>
      <c s="31" t="s">
        <v>170</v>
      </c>
      <c s="32">
        <v>6165.9</v>
      </c>
      <c s="33">
        <v>0</v>
      </c>
      <c s="34">
        <f>ROUND(ROUND(H133,2)*ROUND(G133,3),2)</f>
      </c>
      <c s="31" t="s">
        <v>89</v>
      </c>
      <c r="O133">
        <f>(I133*21)/100</f>
      </c>
      <c t="s">
        <v>22</v>
      </c>
    </row>
    <row r="134" spans="1:5" ht="12.75">
      <c r="A134" s="35" t="s">
        <v>52</v>
      </c>
      <c r="E134" s="36" t="s">
        <v>171</v>
      </c>
    </row>
    <row r="135" spans="1:5" ht="12.75">
      <c r="A135" s="37" t="s">
        <v>53</v>
      </c>
      <c r="E135" s="38" t="s">
        <v>425</v>
      </c>
    </row>
    <row r="136" spans="1:5" ht="76.5">
      <c r="A136" t="s">
        <v>55</v>
      </c>
      <c r="E136"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0+O8+O85+O130+O143+O196+O205+O210+O243</f>
      </c>
      <c t="s">
        <v>21</v>
      </c>
    </row>
    <row r="3" spans="1:16" ht="15" customHeight="1">
      <c r="A3" t="s">
        <v>11</v>
      </c>
      <c s="12" t="s">
        <v>13</v>
      </c>
      <c s="13" t="s">
        <v>14</v>
      </c>
      <c s="1"/>
      <c s="14" t="s">
        <v>15</v>
      </c>
      <c s="1"/>
      <c s="9"/>
      <c s="8" t="s">
        <v>426</v>
      </c>
      <c s="39">
        <f>0+I8+I85+I130+I143+I196+I205+I210+I243</f>
      </c>
      <c s="10"/>
      <c r="O3" t="s">
        <v>18</v>
      </c>
      <c t="s">
        <v>22</v>
      </c>
    </row>
    <row r="4" spans="1:16" ht="15" customHeight="1">
      <c r="A4" t="s">
        <v>16</v>
      </c>
      <c s="16" t="s">
        <v>17</v>
      </c>
      <c s="17" t="s">
        <v>426</v>
      </c>
      <c s="6"/>
      <c s="18" t="s">
        <v>427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0+I9+I13+I17+I21+I25+I29+I33+I37+I41+I45+I49+I53+I57+I61+I65+I69+I73+I77+I81</f>
      </c>
      <c>
        <f>0+O9+O13+O17+O21+O25+O29+O33+O37+O41+O45+O49+O53+O57+O61+O65+O69+O73+O77+O81</f>
      </c>
    </row>
    <row r="9" spans="1:16" ht="12.75">
      <c r="A9" s="25" t="s">
        <v>46</v>
      </c>
      <c s="29" t="s">
        <v>28</v>
      </c>
      <c s="29" t="s">
        <v>428</v>
      </c>
      <c s="25" t="s">
        <v>48</v>
      </c>
      <c s="30" t="s">
        <v>429</v>
      </c>
      <c s="31" t="s">
        <v>70</v>
      </c>
      <c s="32">
        <v>126.263</v>
      </c>
      <c s="33">
        <v>0</v>
      </c>
      <c s="34">
        <f>ROUND(ROUND(H9,2)*ROUND(G9,3),2)</f>
      </c>
      <c s="31" t="s">
        <v>51</v>
      </c>
      <c r="O9">
        <f>(I9*21)/100</f>
      </c>
      <c t="s">
        <v>22</v>
      </c>
    </row>
    <row r="10" spans="1:5" ht="12.75">
      <c r="A10" s="35" t="s">
        <v>52</v>
      </c>
      <c r="E10" s="36" t="s">
        <v>48</v>
      </c>
    </row>
    <row r="11" spans="1:5" ht="12.75">
      <c r="A11" s="37" t="s">
        <v>53</v>
      </c>
      <c r="E11" s="38" t="s">
        <v>430</v>
      </c>
    </row>
    <row r="12" spans="1:5" ht="63.75">
      <c r="A12" t="s">
        <v>55</v>
      </c>
      <c r="E12" s="36" t="s">
        <v>431</v>
      </c>
    </row>
    <row r="13" spans="1:16" ht="25.5">
      <c r="A13" s="25" t="s">
        <v>46</v>
      </c>
      <c s="29" t="s">
        <v>22</v>
      </c>
      <c s="29" t="s">
        <v>99</v>
      </c>
      <c s="25" t="s">
        <v>48</v>
      </c>
      <c s="30" t="s">
        <v>100</v>
      </c>
      <c s="31" t="s">
        <v>50</v>
      </c>
      <c s="32">
        <v>404.688</v>
      </c>
      <c s="33">
        <v>0</v>
      </c>
      <c s="34">
        <f>ROUND(ROUND(H13,2)*ROUND(G13,3),2)</f>
      </c>
      <c s="31" t="s">
        <v>51</v>
      </c>
      <c r="O13">
        <f>(I13*21)/100</f>
      </c>
      <c t="s">
        <v>22</v>
      </c>
    </row>
    <row r="14" spans="1:5" ht="12.75">
      <c r="A14" s="35" t="s">
        <v>52</v>
      </c>
      <c r="E14" s="36" t="s">
        <v>48</v>
      </c>
    </row>
    <row r="15" spans="1:5" ht="12.75">
      <c r="A15" s="37" t="s">
        <v>53</v>
      </c>
      <c r="E15" s="38" t="s">
        <v>432</v>
      </c>
    </row>
    <row r="16" spans="1:5" ht="63.75">
      <c r="A16" t="s">
        <v>55</v>
      </c>
      <c r="E16" s="36" t="s">
        <v>103</v>
      </c>
    </row>
    <row r="17" spans="1:16" ht="12.75">
      <c r="A17" s="25" t="s">
        <v>46</v>
      </c>
      <c s="29" t="s">
        <v>21</v>
      </c>
      <c s="29" t="s">
        <v>188</v>
      </c>
      <c s="25" t="s">
        <v>48</v>
      </c>
      <c s="30" t="s">
        <v>189</v>
      </c>
      <c s="31" t="s">
        <v>50</v>
      </c>
      <c s="32">
        <v>234.925</v>
      </c>
      <c s="33">
        <v>0</v>
      </c>
      <c s="34">
        <f>ROUND(ROUND(H17,2)*ROUND(G17,3),2)</f>
      </c>
      <c s="31" t="s">
        <v>51</v>
      </c>
      <c r="O17">
        <f>(I17*21)/100</f>
      </c>
      <c t="s">
        <v>22</v>
      </c>
    </row>
    <row r="18" spans="1:5" ht="25.5">
      <c r="A18" s="35" t="s">
        <v>52</v>
      </c>
      <c r="E18" s="36" t="s">
        <v>75</v>
      </c>
    </row>
    <row r="19" spans="1:5" ht="12.75">
      <c r="A19" s="37" t="s">
        <v>53</v>
      </c>
      <c r="E19" s="38" t="s">
        <v>433</v>
      </c>
    </row>
    <row r="20" spans="1:5" ht="63.75">
      <c r="A20" t="s">
        <v>55</v>
      </c>
      <c r="E20" s="36" t="s">
        <v>103</v>
      </c>
    </row>
    <row r="21" spans="1:16" ht="12.75">
      <c r="A21" s="25" t="s">
        <v>46</v>
      </c>
      <c s="29" t="s">
        <v>32</v>
      </c>
      <c s="29" t="s">
        <v>434</v>
      </c>
      <c s="25" t="s">
        <v>48</v>
      </c>
      <c s="30" t="s">
        <v>435</v>
      </c>
      <c s="31" t="s">
        <v>218</v>
      </c>
      <c s="32">
        <v>251</v>
      </c>
      <c s="33">
        <v>0</v>
      </c>
      <c s="34">
        <f>ROUND(ROUND(H21,2)*ROUND(G21,3),2)</f>
      </c>
      <c s="31" t="s">
        <v>51</v>
      </c>
      <c r="O21">
        <f>(I21*21)/100</f>
      </c>
      <c t="s">
        <v>22</v>
      </c>
    </row>
    <row r="22" spans="1:5" ht="12.75">
      <c r="A22" s="35" t="s">
        <v>52</v>
      </c>
      <c r="E22" s="36" t="s">
        <v>48</v>
      </c>
    </row>
    <row r="23" spans="1:5" ht="12.75">
      <c r="A23" s="37" t="s">
        <v>53</v>
      </c>
      <c r="E23" s="38" t="s">
        <v>436</v>
      </c>
    </row>
    <row r="24" spans="1:5" ht="63.75">
      <c r="A24" t="s">
        <v>55</v>
      </c>
      <c r="E24" s="36" t="s">
        <v>103</v>
      </c>
    </row>
    <row r="25" spans="1:16" ht="12.75">
      <c r="A25" s="25" t="s">
        <v>46</v>
      </c>
      <c s="29" t="s">
        <v>34</v>
      </c>
      <c s="29" t="s">
        <v>104</v>
      </c>
      <c s="25" t="s">
        <v>105</v>
      </c>
      <c s="30" t="s">
        <v>106</v>
      </c>
      <c s="31" t="s">
        <v>50</v>
      </c>
      <c s="32">
        <v>614.71</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3513.88</v>
      </c>
      <c s="33">
        <v>0</v>
      </c>
      <c s="34">
        <f>ROUND(ROUND(H29,2)*ROUND(G29,3),2)</f>
      </c>
      <c s="31" t="s">
        <v>51</v>
      </c>
      <c r="O29">
        <f>(I29*21)/100</f>
      </c>
      <c t="s">
        <v>22</v>
      </c>
    </row>
    <row r="30" spans="1:5" ht="12.75">
      <c r="A30" s="35" t="s">
        <v>52</v>
      </c>
      <c r="E30" s="36" t="s">
        <v>111</v>
      </c>
    </row>
    <row r="31" spans="1:5" ht="12.75">
      <c r="A31" s="37" t="s">
        <v>53</v>
      </c>
      <c r="E31" s="38" t="s">
        <v>437</v>
      </c>
    </row>
    <row r="32" spans="1:5" ht="369.75">
      <c r="A32" t="s">
        <v>55</v>
      </c>
      <c r="E32" s="36" t="s">
        <v>109</v>
      </c>
    </row>
    <row r="33" spans="1:16" ht="12.75">
      <c r="A33" s="25" t="s">
        <v>46</v>
      </c>
      <c s="29" t="s">
        <v>113</v>
      </c>
      <c s="29" t="s">
        <v>114</v>
      </c>
      <c s="25" t="s">
        <v>105</v>
      </c>
      <c s="30" t="s">
        <v>115</v>
      </c>
      <c s="31" t="s">
        <v>50</v>
      </c>
      <c s="32">
        <v>614.71</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114</v>
      </c>
      <c s="25" t="s">
        <v>110</v>
      </c>
      <c s="30" t="s">
        <v>115</v>
      </c>
      <c s="31" t="s">
        <v>50</v>
      </c>
      <c s="32">
        <v>558.902</v>
      </c>
      <c s="33">
        <v>0</v>
      </c>
      <c s="34">
        <f>ROUND(ROUND(H37,2)*ROUND(G37,3),2)</f>
      </c>
      <c s="31" t="s">
        <v>51</v>
      </c>
      <c r="O37">
        <f>(I37*21)/100</f>
      </c>
      <c t="s">
        <v>22</v>
      </c>
    </row>
    <row r="38" spans="1:5" ht="12.75">
      <c r="A38" s="35" t="s">
        <v>52</v>
      </c>
      <c r="E38" s="36" t="s">
        <v>120</v>
      </c>
    </row>
    <row r="39" spans="1:5" ht="12.75">
      <c r="A39" s="37" t="s">
        <v>53</v>
      </c>
      <c r="E39" s="38" t="s">
        <v>121</v>
      </c>
    </row>
    <row r="40" spans="1:5" ht="306">
      <c r="A40" t="s">
        <v>55</v>
      </c>
      <c r="E40" s="36" t="s">
        <v>118</v>
      </c>
    </row>
    <row r="41" spans="1:16" ht="12.75">
      <c r="A41" s="25" t="s">
        <v>46</v>
      </c>
      <c s="29" t="s">
        <v>39</v>
      </c>
      <c s="29" t="s">
        <v>330</v>
      </c>
      <c s="25" t="s">
        <v>48</v>
      </c>
      <c s="30" t="s">
        <v>331</v>
      </c>
      <c s="31" t="s">
        <v>50</v>
      </c>
      <c s="32">
        <v>26.382</v>
      </c>
      <c s="33">
        <v>0</v>
      </c>
      <c s="34">
        <f>ROUND(ROUND(H41,2)*ROUND(G41,3),2)</f>
      </c>
      <c s="31" t="s">
        <v>51</v>
      </c>
      <c r="O41">
        <f>(I41*21)/100</f>
      </c>
      <c t="s">
        <v>22</v>
      </c>
    </row>
    <row r="42" spans="1:5" ht="12.75">
      <c r="A42" s="35" t="s">
        <v>52</v>
      </c>
      <c r="E42" s="36" t="s">
        <v>438</v>
      </c>
    </row>
    <row r="43" spans="1:5" ht="12.75">
      <c r="A43" s="37" t="s">
        <v>53</v>
      </c>
      <c r="E43" s="38" t="s">
        <v>439</v>
      </c>
    </row>
    <row r="44" spans="1:5" ht="318.75">
      <c r="A44" t="s">
        <v>55</v>
      </c>
      <c r="E44" s="36" t="s">
        <v>334</v>
      </c>
    </row>
    <row r="45" spans="1:16" ht="12.75">
      <c r="A45" s="25" t="s">
        <v>46</v>
      </c>
      <c s="29" t="s">
        <v>41</v>
      </c>
      <c s="29" t="s">
        <v>122</v>
      </c>
      <c s="25" t="s">
        <v>48</v>
      </c>
      <c s="30" t="s">
        <v>123</v>
      </c>
      <c s="31" t="s">
        <v>50</v>
      </c>
      <c s="32">
        <v>614.71</v>
      </c>
      <c s="33">
        <v>0</v>
      </c>
      <c s="34">
        <f>ROUND(ROUND(H45,2)*ROUND(G45,3),2)</f>
      </c>
      <c s="31" t="s">
        <v>51</v>
      </c>
      <c r="O45">
        <f>(I45*21)/100</f>
      </c>
      <c t="s">
        <v>22</v>
      </c>
    </row>
    <row r="46" spans="1:5" ht="12.75">
      <c r="A46" s="35" t="s">
        <v>52</v>
      </c>
      <c r="E46" s="36" t="s">
        <v>124</v>
      </c>
    </row>
    <row r="47" spans="1:5" ht="12.75">
      <c r="A47" s="37" t="s">
        <v>53</v>
      </c>
      <c r="E47" s="38" t="s">
        <v>48</v>
      </c>
    </row>
    <row r="48" spans="1:5" ht="267.75">
      <c r="A48" t="s">
        <v>55</v>
      </c>
      <c r="E48" s="36" t="s">
        <v>125</v>
      </c>
    </row>
    <row r="49" spans="1:16" ht="12.75">
      <c r="A49" s="25" t="s">
        <v>46</v>
      </c>
      <c s="29" t="s">
        <v>43</v>
      </c>
      <c s="29" t="s">
        <v>62</v>
      </c>
      <c s="25" t="s">
        <v>48</v>
      </c>
      <c s="30" t="s">
        <v>63</v>
      </c>
      <c s="31" t="s">
        <v>50</v>
      </c>
      <c s="32">
        <v>614.71</v>
      </c>
      <c s="33">
        <v>0</v>
      </c>
      <c s="34">
        <f>ROUND(ROUND(H49,2)*ROUND(G49,3),2)</f>
      </c>
      <c s="31" t="s">
        <v>51</v>
      </c>
      <c r="O49">
        <f>(I49*21)/100</f>
      </c>
      <c t="s">
        <v>22</v>
      </c>
    </row>
    <row r="50" spans="1:5" ht="12.75">
      <c r="A50" s="35" t="s">
        <v>52</v>
      </c>
      <c r="E50" s="36" t="s">
        <v>126</v>
      </c>
    </row>
    <row r="51" spans="1:5" ht="12.75">
      <c r="A51" s="37" t="s">
        <v>53</v>
      </c>
      <c r="E51" s="38" t="s">
        <v>117</v>
      </c>
    </row>
    <row r="52" spans="1:5" ht="191.25">
      <c r="A52" t="s">
        <v>55</v>
      </c>
      <c r="E52" s="36" t="s">
        <v>65</v>
      </c>
    </row>
    <row r="53" spans="1:16" ht="12.75">
      <c r="A53" s="25" t="s">
        <v>46</v>
      </c>
      <c s="29" t="s">
        <v>131</v>
      </c>
      <c s="29" t="s">
        <v>192</v>
      </c>
      <c s="25" t="s">
        <v>48</v>
      </c>
      <c s="30" t="s">
        <v>193</v>
      </c>
      <c s="31" t="s">
        <v>50</v>
      </c>
      <c s="32">
        <v>44.31</v>
      </c>
      <c s="33">
        <v>0</v>
      </c>
      <c s="34">
        <f>ROUND(ROUND(H53,2)*ROUND(G53,3),2)</f>
      </c>
      <c s="31" t="s">
        <v>51</v>
      </c>
      <c r="O53">
        <f>(I53*21)/100</f>
      </c>
      <c t="s">
        <v>22</v>
      </c>
    </row>
    <row r="54" spans="1:5" ht="12.75">
      <c r="A54" s="35" t="s">
        <v>52</v>
      </c>
      <c r="E54" s="36" t="s">
        <v>196</v>
      </c>
    </row>
    <row r="55" spans="1:5" ht="12.75">
      <c r="A55" s="37" t="s">
        <v>53</v>
      </c>
      <c r="E55" s="38" t="s">
        <v>48</v>
      </c>
    </row>
    <row r="56" spans="1:5" ht="280.5">
      <c r="A56" t="s">
        <v>55</v>
      </c>
      <c r="E56" s="36" t="s">
        <v>195</v>
      </c>
    </row>
    <row r="57" spans="1:16" ht="12.75">
      <c r="A57" s="25" t="s">
        <v>46</v>
      </c>
      <c s="29" t="s">
        <v>135</v>
      </c>
      <c s="29" t="s">
        <v>335</v>
      </c>
      <c s="25" t="s">
        <v>48</v>
      </c>
      <c s="30" t="s">
        <v>336</v>
      </c>
      <c s="31" t="s">
        <v>50</v>
      </c>
      <c s="32">
        <v>47.101</v>
      </c>
      <c s="33">
        <v>0</v>
      </c>
      <c s="34">
        <f>ROUND(ROUND(H57,2)*ROUND(G57,3),2)</f>
      </c>
      <c s="31" t="s">
        <v>51</v>
      </c>
      <c r="O57">
        <f>(I57*21)/100</f>
      </c>
      <c t="s">
        <v>22</v>
      </c>
    </row>
    <row r="58" spans="1:5" ht="12.75">
      <c r="A58" s="35" t="s">
        <v>52</v>
      </c>
      <c r="E58" s="36" t="s">
        <v>440</v>
      </c>
    </row>
    <row r="59" spans="1:5" ht="12.75">
      <c r="A59" s="37" t="s">
        <v>53</v>
      </c>
      <c r="E59" s="38" t="s">
        <v>441</v>
      </c>
    </row>
    <row r="60" spans="1:5" ht="229.5">
      <c r="A60" t="s">
        <v>55</v>
      </c>
      <c r="E60" s="36" t="s">
        <v>339</v>
      </c>
    </row>
    <row r="61" spans="1:16" ht="12.75">
      <c r="A61" s="25" t="s">
        <v>46</v>
      </c>
      <c s="29" t="s">
        <v>140</v>
      </c>
      <c s="29" t="s">
        <v>197</v>
      </c>
      <c s="25" t="s">
        <v>48</v>
      </c>
      <c s="30" t="s">
        <v>198</v>
      </c>
      <c s="31" t="s">
        <v>50</v>
      </c>
      <c s="32">
        <v>9.455</v>
      </c>
      <c s="33">
        <v>0</v>
      </c>
      <c s="34">
        <f>ROUND(ROUND(H61,2)*ROUND(G61,3),2)</f>
      </c>
      <c s="31" t="s">
        <v>51</v>
      </c>
      <c r="O61">
        <f>(I61*21)/100</f>
      </c>
      <c t="s">
        <v>22</v>
      </c>
    </row>
    <row r="62" spans="1:5" ht="12.75">
      <c r="A62" s="35" t="s">
        <v>52</v>
      </c>
      <c r="E62" s="36" t="s">
        <v>442</v>
      </c>
    </row>
    <row r="63" spans="1:5" ht="12.75">
      <c r="A63" s="37" t="s">
        <v>53</v>
      </c>
      <c r="E63" s="38" t="s">
        <v>443</v>
      </c>
    </row>
    <row r="64" spans="1:5" ht="293.25">
      <c r="A64" t="s">
        <v>55</v>
      </c>
      <c r="E64" s="36" t="s">
        <v>201</v>
      </c>
    </row>
    <row r="65" spans="1:16" ht="12.75">
      <c r="A65" s="25" t="s">
        <v>46</v>
      </c>
      <c s="29" t="s">
        <v>145</v>
      </c>
      <c s="29" t="s">
        <v>127</v>
      </c>
      <c s="25" t="s">
        <v>48</v>
      </c>
      <c s="30" t="s">
        <v>128</v>
      </c>
      <c s="31" t="s">
        <v>70</v>
      </c>
      <c s="32">
        <v>3125.12</v>
      </c>
      <c s="33">
        <v>0</v>
      </c>
      <c s="34">
        <f>ROUND(ROUND(H65,2)*ROUND(G65,3),2)</f>
      </c>
      <c s="31" t="s">
        <v>51</v>
      </c>
      <c r="O65">
        <f>(I65*21)/100</f>
      </c>
      <c t="s">
        <v>22</v>
      </c>
    </row>
    <row r="66" spans="1:5" ht="12.75">
      <c r="A66" s="35" t="s">
        <v>52</v>
      </c>
      <c r="E66" s="36" t="s">
        <v>48</v>
      </c>
    </row>
    <row r="67" spans="1:5" ht="12.75">
      <c r="A67" s="37" t="s">
        <v>53</v>
      </c>
      <c r="E67" s="38" t="s">
        <v>48</v>
      </c>
    </row>
    <row r="68" spans="1:5" ht="25.5">
      <c r="A68" t="s">
        <v>55</v>
      </c>
      <c r="E68" s="36" t="s">
        <v>130</v>
      </c>
    </row>
    <row r="69" spans="1:16" ht="12.75">
      <c r="A69" s="25" t="s">
        <v>46</v>
      </c>
      <c s="29" t="s">
        <v>150</v>
      </c>
      <c s="29" t="s">
        <v>132</v>
      </c>
      <c s="25" t="s">
        <v>48</v>
      </c>
      <c s="30" t="s">
        <v>133</v>
      </c>
      <c s="31" t="s">
        <v>70</v>
      </c>
      <c s="32">
        <v>2956.65</v>
      </c>
      <c s="33">
        <v>0</v>
      </c>
      <c s="34">
        <f>ROUND(ROUND(H69,2)*ROUND(G69,3),2)</f>
      </c>
      <c s="31" t="s">
        <v>51</v>
      </c>
      <c r="O69">
        <f>(I69*21)/100</f>
      </c>
      <c t="s">
        <v>22</v>
      </c>
    </row>
    <row r="70" spans="1:5" ht="12.75">
      <c r="A70" s="35" t="s">
        <v>52</v>
      </c>
      <c r="E70" s="36" t="s">
        <v>48</v>
      </c>
    </row>
    <row r="71" spans="1:5" ht="12.75">
      <c r="A71" s="37" t="s">
        <v>53</v>
      </c>
      <c r="E71" s="38" t="s">
        <v>48</v>
      </c>
    </row>
    <row r="72" spans="1:5" ht="12.75">
      <c r="A72" t="s">
        <v>55</v>
      </c>
      <c r="E72" s="36" t="s">
        <v>134</v>
      </c>
    </row>
    <row r="73" spans="1:16" ht="12.75">
      <c r="A73" s="25" t="s">
        <v>46</v>
      </c>
      <c s="29" t="s">
        <v>156</v>
      </c>
      <c s="29" t="s">
        <v>136</v>
      </c>
      <c s="25" t="s">
        <v>48</v>
      </c>
      <c s="30" t="s">
        <v>137</v>
      </c>
      <c s="31" t="s">
        <v>70</v>
      </c>
      <c s="32">
        <v>3726.01</v>
      </c>
      <c s="33">
        <v>0</v>
      </c>
      <c s="34">
        <f>ROUND(ROUND(H73,2)*ROUND(G73,3),2)</f>
      </c>
      <c s="31" t="s">
        <v>51</v>
      </c>
      <c r="O73">
        <f>(I73*21)/100</f>
      </c>
      <c t="s">
        <v>22</v>
      </c>
    </row>
    <row r="74" spans="1:5" ht="12.75">
      <c r="A74" s="35" t="s">
        <v>52</v>
      </c>
      <c r="E74" s="36" t="s">
        <v>138</v>
      </c>
    </row>
    <row r="75" spans="1:5" ht="12.75">
      <c r="A75" s="37" t="s">
        <v>53</v>
      </c>
      <c r="E75" s="38" t="s">
        <v>48</v>
      </c>
    </row>
    <row r="76" spans="1:5" ht="38.25">
      <c r="A76" t="s">
        <v>55</v>
      </c>
      <c r="E76" s="36" t="s">
        <v>139</v>
      </c>
    </row>
    <row r="77" spans="1:16" ht="12.75">
      <c r="A77" s="25" t="s">
        <v>46</v>
      </c>
      <c s="29" t="s">
        <v>161</v>
      </c>
      <c s="29" t="s">
        <v>141</v>
      </c>
      <c s="25" t="s">
        <v>48</v>
      </c>
      <c s="30" t="s">
        <v>142</v>
      </c>
      <c s="31" t="s">
        <v>70</v>
      </c>
      <c s="32">
        <v>3726.01</v>
      </c>
      <c s="33">
        <v>0</v>
      </c>
      <c s="34">
        <f>ROUND(ROUND(H77,2)*ROUND(G77,3),2)</f>
      </c>
      <c s="31" t="s">
        <v>51</v>
      </c>
      <c r="O77">
        <f>(I77*21)/100</f>
      </c>
      <c t="s">
        <v>22</v>
      </c>
    </row>
    <row r="78" spans="1:5" ht="12.75">
      <c r="A78" s="35" t="s">
        <v>52</v>
      </c>
      <c r="E78" s="36" t="s">
        <v>138</v>
      </c>
    </row>
    <row r="79" spans="1:5" ht="12.75">
      <c r="A79" s="37" t="s">
        <v>53</v>
      </c>
      <c r="E79" s="38" t="s">
        <v>143</v>
      </c>
    </row>
    <row r="80" spans="1:5" ht="25.5">
      <c r="A80" t="s">
        <v>55</v>
      </c>
      <c r="E80" s="36" t="s">
        <v>144</v>
      </c>
    </row>
    <row r="81" spans="1:16" ht="12.75">
      <c r="A81" s="25" t="s">
        <v>46</v>
      </c>
      <c s="29" t="s">
        <v>166</v>
      </c>
      <c s="29" t="s">
        <v>146</v>
      </c>
      <c s="25" t="s">
        <v>48</v>
      </c>
      <c s="30" t="s">
        <v>147</v>
      </c>
      <c s="31" t="s">
        <v>70</v>
      </c>
      <c s="32">
        <v>3726.01</v>
      </c>
      <c s="33">
        <v>0</v>
      </c>
      <c s="34">
        <f>ROUND(ROUND(H81,2)*ROUND(G81,3),2)</f>
      </c>
      <c s="31" t="s">
        <v>51</v>
      </c>
      <c r="O81">
        <f>(I81*21)/100</f>
      </c>
      <c t="s">
        <v>22</v>
      </c>
    </row>
    <row r="82" spans="1:5" ht="12.75">
      <c r="A82" s="35" t="s">
        <v>52</v>
      </c>
      <c r="E82" s="36" t="s">
        <v>138</v>
      </c>
    </row>
    <row r="83" spans="1:5" ht="12.75">
      <c r="A83" s="37" t="s">
        <v>53</v>
      </c>
      <c r="E83" s="38" t="s">
        <v>143</v>
      </c>
    </row>
    <row r="84" spans="1:5" ht="25.5">
      <c r="A84" t="s">
        <v>55</v>
      </c>
      <c r="E84" s="36" t="s">
        <v>148</v>
      </c>
    </row>
    <row r="85" spans="1:18" ht="12.75" customHeight="1">
      <c r="A85" s="6" t="s">
        <v>44</v>
      </c>
      <c s="6"/>
      <c s="41" t="s">
        <v>22</v>
      </c>
      <c s="6"/>
      <c s="27" t="s">
        <v>149</v>
      </c>
      <c s="6"/>
      <c s="6"/>
      <c s="6"/>
      <c s="42">
        <f>0+Q85</f>
      </c>
      <c s="6"/>
      <c r="O85">
        <f>0+R85</f>
      </c>
      <c r="Q85">
        <f>0+I86+I90+I94+I98+I102+I106+I110+I114+I118+I122+I126</f>
      </c>
      <c>
        <f>0+O86+O90+O94+O98+O102+O106+O110+O114+O118+O122+O126</f>
      </c>
    </row>
    <row r="86" spans="1:16" ht="12.75">
      <c r="A86" s="25" t="s">
        <v>46</v>
      </c>
      <c s="29" t="s">
        <v>210</v>
      </c>
      <c s="29" t="s">
        <v>202</v>
      </c>
      <c s="25" t="s">
        <v>105</v>
      </c>
      <c s="30" t="s">
        <v>203</v>
      </c>
      <c s="31" t="s">
        <v>50</v>
      </c>
      <c s="32">
        <v>44.352</v>
      </c>
      <c s="33">
        <v>0</v>
      </c>
      <c s="34">
        <f>ROUND(ROUND(H86,2)*ROUND(G86,3),2)</f>
      </c>
      <c s="31" t="s">
        <v>51</v>
      </c>
      <c r="O86">
        <f>(I86*21)/100</f>
      </c>
      <c t="s">
        <v>22</v>
      </c>
    </row>
    <row r="87" spans="1:5" ht="12.75">
      <c r="A87" s="35" t="s">
        <v>52</v>
      </c>
      <c r="E87" s="36" t="s">
        <v>204</v>
      </c>
    </row>
    <row r="88" spans="1:5" ht="12.75">
      <c r="A88" s="37" t="s">
        <v>53</v>
      </c>
      <c r="E88" s="38" t="s">
        <v>48</v>
      </c>
    </row>
    <row r="89" spans="1:5" ht="38.25">
      <c r="A89" t="s">
        <v>55</v>
      </c>
      <c r="E89" s="36" t="s">
        <v>205</v>
      </c>
    </row>
    <row r="90" spans="1:16" ht="12.75">
      <c r="A90" s="25" t="s">
        <v>46</v>
      </c>
      <c s="29" t="s">
        <v>215</v>
      </c>
      <c s="29" t="s">
        <v>202</v>
      </c>
      <c s="25" t="s">
        <v>110</v>
      </c>
      <c s="30" t="s">
        <v>203</v>
      </c>
      <c s="31" t="s">
        <v>50</v>
      </c>
      <c s="32">
        <v>5.544</v>
      </c>
      <c s="33">
        <v>0</v>
      </c>
      <c s="34">
        <f>ROUND(ROUND(H90,2)*ROUND(G90,3),2)</f>
      </c>
      <c s="31" t="s">
        <v>51</v>
      </c>
      <c r="O90">
        <f>(I90*21)/100</f>
      </c>
      <c t="s">
        <v>22</v>
      </c>
    </row>
    <row r="91" spans="1:5" ht="12.75">
      <c r="A91" s="35" t="s">
        <v>52</v>
      </c>
      <c r="E91" s="36" t="s">
        <v>206</v>
      </c>
    </row>
    <row r="92" spans="1:5" ht="12.75">
      <c r="A92" s="37" t="s">
        <v>53</v>
      </c>
      <c r="E92" s="38" t="s">
        <v>48</v>
      </c>
    </row>
    <row r="93" spans="1:5" ht="38.25">
      <c r="A93" t="s">
        <v>55</v>
      </c>
      <c r="E93" s="36" t="s">
        <v>205</v>
      </c>
    </row>
    <row r="94" spans="1:16" ht="12.75">
      <c r="A94" s="25" t="s">
        <v>46</v>
      </c>
      <c s="29" t="s">
        <v>221</v>
      </c>
      <c s="29" t="s">
        <v>207</v>
      </c>
      <c s="25" t="s">
        <v>48</v>
      </c>
      <c s="30" t="s">
        <v>208</v>
      </c>
      <c s="31" t="s">
        <v>50</v>
      </c>
      <c s="32">
        <v>5.544</v>
      </c>
      <c s="33">
        <v>0</v>
      </c>
      <c s="34">
        <f>ROUND(ROUND(H94,2)*ROUND(G94,3),2)</f>
      </c>
      <c s="31" t="s">
        <v>51</v>
      </c>
      <c r="O94">
        <f>(I94*21)/100</f>
      </c>
      <c t="s">
        <v>22</v>
      </c>
    </row>
    <row r="95" spans="1:5" ht="12.75">
      <c r="A95" s="35" t="s">
        <v>52</v>
      </c>
      <c r="E95" s="36" t="s">
        <v>209</v>
      </c>
    </row>
    <row r="96" spans="1:5" ht="12.75">
      <c r="A96" s="37" t="s">
        <v>53</v>
      </c>
      <c r="E96" s="38" t="s">
        <v>48</v>
      </c>
    </row>
    <row r="97" spans="1:5" ht="38.25">
      <c r="A97" t="s">
        <v>55</v>
      </c>
      <c r="E97" s="36" t="s">
        <v>205</v>
      </c>
    </row>
    <row r="98" spans="1:16" ht="12.75">
      <c r="A98" s="25" t="s">
        <v>46</v>
      </c>
      <c s="29" t="s">
        <v>223</v>
      </c>
      <c s="29" t="s">
        <v>151</v>
      </c>
      <c s="25" t="s">
        <v>105</v>
      </c>
      <c s="30" t="s">
        <v>152</v>
      </c>
      <c s="31" t="s">
        <v>70</v>
      </c>
      <c s="32">
        <v>147.84</v>
      </c>
      <c s="33">
        <v>0</v>
      </c>
      <c s="34">
        <f>ROUND(ROUND(H98,2)*ROUND(G98,3),2)</f>
      </c>
      <c s="31" t="s">
        <v>51</v>
      </c>
      <c r="O98">
        <f>(I98*21)/100</f>
      </c>
      <c t="s">
        <v>22</v>
      </c>
    </row>
    <row r="99" spans="1:5" ht="12.75">
      <c r="A99" s="35" t="s">
        <v>52</v>
      </c>
      <c r="E99" s="36" t="s">
        <v>222</v>
      </c>
    </row>
    <row r="100" spans="1:5" ht="12.75">
      <c r="A100" s="37" t="s">
        <v>53</v>
      </c>
      <c r="E100" s="38" t="s">
        <v>48</v>
      </c>
    </row>
    <row r="101" spans="1:5" ht="102">
      <c r="A101" t="s">
        <v>55</v>
      </c>
      <c r="E101" s="36" t="s">
        <v>154</v>
      </c>
    </row>
    <row r="102" spans="1:16" ht="12.75">
      <c r="A102" s="25" t="s">
        <v>46</v>
      </c>
      <c s="29" t="s">
        <v>225</v>
      </c>
      <c s="29" t="s">
        <v>151</v>
      </c>
      <c s="25" t="s">
        <v>110</v>
      </c>
      <c s="30" t="s">
        <v>152</v>
      </c>
      <c s="31" t="s">
        <v>70</v>
      </c>
      <c s="32">
        <v>314.16</v>
      </c>
      <c s="33">
        <v>0</v>
      </c>
      <c s="34">
        <f>ROUND(ROUND(H102,2)*ROUND(G102,3),2)</f>
      </c>
      <c s="31" t="s">
        <v>51</v>
      </c>
      <c r="O102">
        <f>(I102*21)/100</f>
      </c>
      <c t="s">
        <v>22</v>
      </c>
    </row>
    <row r="103" spans="1:5" ht="12.75">
      <c r="A103" s="35" t="s">
        <v>52</v>
      </c>
      <c r="E103" s="36" t="s">
        <v>224</v>
      </c>
    </row>
    <row r="104" spans="1:5" ht="12.75">
      <c r="A104" s="37" t="s">
        <v>53</v>
      </c>
      <c r="E104" s="38" t="s">
        <v>48</v>
      </c>
    </row>
    <row r="105" spans="1:5" ht="102">
      <c r="A105" t="s">
        <v>55</v>
      </c>
      <c r="E105" s="36" t="s">
        <v>154</v>
      </c>
    </row>
    <row r="106" spans="1:16" ht="12.75">
      <c r="A106" s="25" t="s">
        <v>46</v>
      </c>
      <c s="29" t="s">
        <v>229</v>
      </c>
      <c s="29" t="s">
        <v>226</v>
      </c>
      <c s="25" t="s">
        <v>48</v>
      </c>
      <c s="30" t="s">
        <v>227</v>
      </c>
      <c s="31" t="s">
        <v>70</v>
      </c>
      <c s="32">
        <v>2023.46</v>
      </c>
      <c s="33">
        <v>0</v>
      </c>
      <c s="34">
        <f>ROUND(ROUND(H106,2)*ROUND(G106,3),2)</f>
      </c>
      <c s="31" t="s">
        <v>51</v>
      </c>
      <c r="O106">
        <f>(I106*21)/100</f>
      </c>
      <c t="s">
        <v>22</v>
      </c>
    </row>
    <row r="107" spans="1:5" ht="12.75">
      <c r="A107" s="35" t="s">
        <v>52</v>
      </c>
      <c r="E107" s="36" t="s">
        <v>48</v>
      </c>
    </row>
    <row r="108" spans="1:5" ht="12.75">
      <c r="A108" s="37" t="s">
        <v>53</v>
      </c>
      <c r="E108" s="38" t="s">
        <v>48</v>
      </c>
    </row>
    <row r="109" spans="1:5" ht="38.25">
      <c r="A109" t="s">
        <v>55</v>
      </c>
      <c r="E109" s="36" t="s">
        <v>228</v>
      </c>
    </row>
    <row r="110" spans="1:16" ht="25.5">
      <c r="A110" s="25" t="s">
        <v>46</v>
      </c>
      <c s="29" t="s">
        <v>235</v>
      </c>
      <c s="29" t="s">
        <v>230</v>
      </c>
      <c s="25" t="s">
        <v>48</v>
      </c>
      <c s="30" t="s">
        <v>231</v>
      </c>
      <c s="31" t="s">
        <v>70</v>
      </c>
      <c s="32">
        <v>8093.84</v>
      </c>
      <c s="33">
        <v>0</v>
      </c>
      <c s="34">
        <f>ROUND(ROUND(H110,2)*ROUND(G110,3),2)</f>
      </c>
      <c s="31" t="s">
        <v>51</v>
      </c>
      <c r="O110">
        <f>(I110*21)/100</f>
      </c>
      <c t="s">
        <v>22</v>
      </c>
    </row>
    <row r="111" spans="1:5" ht="12.75">
      <c r="A111" s="35" t="s">
        <v>52</v>
      </c>
      <c r="E111" s="36" t="s">
        <v>48</v>
      </c>
    </row>
    <row r="112" spans="1:5" ht="12.75">
      <c r="A112" s="37" t="s">
        <v>53</v>
      </c>
      <c r="E112" s="38" t="s">
        <v>232</v>
      </c>
    </row>
    <row r="113" spans="1:5" ht="38.25">
      <c r="A113" t="s">
        <v>55</v>
      </c>
      <c r="E113" s="36" t="s">
        <v>233</v>
      </c>
    </row>
    <row r="114" spans="1:16" ht="12.75">
      <c r="A114" s="25" t="s">
        <v>46</v>
      </c>
      <c s="29" t="s">
        <v>241</v>
      </c>
      <c s="29" t="s">
        <v>444</v>
      </c>
      <c s="25" t="s">
        <v>48</v>
      </c>
      <c s="30" t="s">
        <v>445</v>
      </c>
      <c s="31" t="s">
        <v>50</v>
      </c>
      <c s="32">
        <v>2</v>
      </c>
      <c s="33">
        <v>0</v>
      </c>
      <c s="34">
        <f>ROUND(ROUND(H114,2)*ROUND(G114,3),2)</f>
      </c>
      <c s="31" t="s">
        <v>51</v>
      </c>
      <c r="O114">
        <f>(I114*21)/100</f>
      </c>
      <c t="s">
        <v>22</v>
      </c>
    </row>
    <row r="115" spans="1:5" ht="12.75">
      <c r="A115" s="35" t="s">
        <v>52</v>
      </c>
      <c r="E115" s="36" t="s">
        <v>446</v>
      </c>
    </row>
    <row r="116" spans="1:5" ht="12.75">
      <c r="A116" s="37" t="s">
        <v>53</v>
      </c>
      <c r="E116" s="38" t="s">
        <v>447</v>
      </c>
    </row>
    <row r="117" spans="1:5" ht="369.75">
      <c r="A117" t="s">
        <v>55</v>
      </c>
      <c r="E117" s="36" t="s">
        <v>448</v>
      </c>
    </row>
    <row r="118" spans="1:16" ht="12.75">
      <c r="A118" s="25" t="s">
        <v>46</v>
      </c>
      <c s="29" t="s">
        <v>244</v>
      </c>
      <c s="29" t="s">
        <v>449</v>
      </c>
      <c s="25" t="s">
        <v>48</v>
      </c>
      <c s="30" t="s">
        <v>450</v>
      </c>
      <c s="31" t="s">
        <v>50</v>
      </c>
      <c s="32">
        <v>4.48</v>
      </c>
      <c s="33">
        <v>0</v>
      </c>
      <c s="34">
        <f>ROUND(ROUND(H118,2)*ROUND(G118,3),2)</f>
      </c>
      <c s="31" t="s">
        <v>51</v>
      </c>
      <c r="O118">
        <f>(I118*21)/100</f>
      </c>
      <c t="s">
        <v>22</v>
      </c>
    </row>
    <row r="119" spans="1:5" ht="12.75">
      <c r="A119" s="35" t="s">
        <v>52</v>
      </c>
      <c r="E119" s="36" t="s">
        <v>451</v>
      </c>
    </row>
    <row r="120" spans="1:5" ht="12.75">
      <c r="A120" s="37" t="s">
        <v>53</v>
      </c>
      <c r="E120" s="38" t="s">
        <v>452</v>
      </c>
    </row>
    <row r="121" spans="1:5" ht="369.75">
      <c r="A121" t="s">
        <v>55</v>
      </c>
      <c r="E121" s="36" t="s">
        <v>448</v>
      </c>
    </row>
    <row r="122" spans="1:16" ht="12.75">
      <c r="A122" s="25" t="s">
        <v>46</v>
      </c>
      <c s="29" t="s">
        <v>247</v>
      </c>
      <c s="29" t="s">
        <v>453</v>
      </c>
      <c s="25" t="s">
        <v>48</v>
      </c>
      <c s="30" t="s">
        <v>454</v>
      </c>
      <c s="31" t="s">
        <v>170</v>
      </c>
      <c s="32">
        <v>0.325</v>
      </c>
      <c s="33">
        <v>0</v>
      </c>
      <c s="34">
        <f>ROUND(ROUND(H122,2)*ROUND(G122,3),2)</f>
      </c>
      <c s="31" t="s">
        <v>51</v>
      </c>
      <c r="O122">
        <f>(I122*21)/100</f>
      </c>
      <c t="s">
        <v>22</v>
      </c>
    </row>
    <row r="123" spans="1:5" ht="12.75">
      <c r="A123" s="35" t="s">
        <v>52</v>
      </c>
      <c r="E123" s="36" t="s">
        <v>455</v>
      </c>
    </row>
    <row r="124" spans="1:5" ht="12.75">
      <c r="A124" s="37" t="s">
        <v>53</v>
      </c>
      <c r="E124" s="38" t="s">
        <v>456</v>
      </c>
    </row>
    <row r="125" spans="1:5" ht="267.75">
      <c r="A125" t="s">
        <v>55</v>
      </c>
      <c r="E125" s="36" t="s">
        <v>457</v>
      </c>
    </row>
    <row r="126" spans="1:16" ht="12.75">
      <c r="A126" s="25" t="s">
        <v>46</v>
      </c>
      <c s="29" t="s">
        <v>250</v>
      </c>
      <c s="29" t="s">
        <v>354</v>
      </c>
      <c s="25" t="s">
        <v>48</v>
      </c>
      <c s="30" t="s">
        <v>355</v>
      </c>
      <c s="31" t="s">
        <v>70</v>
      </c>
      <c s="32">
        <v>46.311</v>
      </c>
      <c s="33">
        <v>0</v>
      </c>
      <c s="34">
        <f>ROUND(ROUND(H126,2)*ROUND(G126,3),2)</f>
      </c>
      <c s="31" t="s">
        <v>51</v>
      </c>
      <c r="O126">
        <f>(I126*21)/100</f>
      </c>
      <c t="s">
        <v>22</v>
      </c>
    </row>
    <row r="127" spans="1:5" ht="12.75">
      <c r="A127" s="35" t="s">
        <v>52</v>
      </c>
      <c r="E127" s="36" t="s">
        <v>458</v>
      </c>
    </row>
    <row r="128" spans="1:5" ht="12.75">
      <c r="A128" s="37" t="s">
        <v>53</v>
      </c>
      <c r="E128" s="38" t="s">
        <v>459</v>
      </c>
    </row>
    <row r="129" spans="1:5" ht="102">
      <c r="A129" t="s">
        <v>55</v>
      </c>
      <c r="E129" s="36" t="s">
        <v>358</v>
      </c>
    </row>
    <row r="130" spans="1:18" ht="12.75" customHeight="1">
      <c r="A130" s="6" t="s">
        <v>44</v>
      </c>
      <c s="6"/>
      <c s="41" t="s">
        <v>32</v>
      </c>
      <c s="6"/>
      <c s="27" t="s">
        <v>234</v>
      </c>
      <c s="6"/>
      <c s="6"/>
      <c s="6"/>
      <c s="42">
        <f>0+Q130</f>
      </c>
      <c s="6"/>
      <c r="O130">
        <f>0+R130</f>
      </c>
      <c r="Q130">
        <f>0+I131+I135+I139</f>
      </c>
      <c>
        <f>0+O131+O135+O139</f>
      </c>
    </row>
    <row r="131" spans="1:16" ht="12.75">
      <c r="A131" s="25" t="s">
        <v>46</v>
      </c>
      <c s="29" t="s">
        <v>254</v>
      </c>
      <c s="29" t="s">
        <v>364</v>
      </c>
      <c s="25" t="s">
        <v>48</v>
      </c>
      <c s="30" t="s">
        <v>365</v>
      </c>
      <c s="31" t="s">
        <v>50</v>
      </c>
      <c s="32">
        <v>10.819</v>
      </c>
      <c s="33">
        <v>0</v>
      </c>
      <c s="34">
        <f>ROUND(ROUND(H131,2)*ROUND(G131,3),2)</f>
      </c>
      <c s="31" t="s">
        <v>51</v>
      </c>
      <c r="O131">
        <f>(I131*21)/100</f>
      </c>
      <c t="s">
        <v>22</v>
      </c>
    </row>
    <row r="132" spans="1:5" ht="12.75">
      <c r="A132" s="35" t="s">
        <v>52</v>
      </c>
      <c r="E132" s="36" t="s">
        <v>460</v>
      </c>
    </row>
    <row r="133" spans="1:5" ht="12.75">
      <c r="A133" s="37" t="s">
        <v>53</v>
      </c>
      <c r="E133" s="38" t="s">
        <v>461</v>
      </c>
    </row>
    <row r="134" spans="1:5" ht="38.25">
      <c r="A134" t="s">
        <v>55</v>
      </c>
      <c r="E134" s="36" t="s">
        <v>368</v>
      </c>
    </row>
    <row r="135" spans="1:16" ht="12.75">
      <c r="A135" s="25" t="s">
        <v>46</v>
      </c>
      <c s="29" t="s">
        <v>258</v>
      </c>
      <c s="29" t="s">
        <v>462</v>
      </c>
      <c s="25" t="s">
        <v>48</v>
      </c>
      <c s="30" t="s">
        <v>463</v>
      </c>
      <c s="31" t="s">
        <v>50</v>
      </c>
      <c s="32">
        <v>4.5</v>
      </c>
      <c s="33">
        <v>0</v>
      </c>
      <c s="34">
        <f>ROUND(ROUND(H135,2)*ROUND(G135,3),2)</f>
      </c>
      <c s="31" t="s">
        <v>51</v>
      </c>
      <c r="O135">
        <f>(I135*21)/100</f>
      </c>
      <c t="s">
        <v>22</v>
      </c>
    </row>
    <row r="136" spans="1:5" ht="25.5">
      <c r="A136" s="35" t="s">
        <v>52</v>
      </c>
      <c r="E136" s="36" t="s">
        <v>464</v>
      </c>
    </row>
    <row r="137" spans="1:5" ht="12.75">
      <c r="A137" s="37" t="s">
        <v>53</v>
      </c>
      <c r="E137" s="38" t="s">
        <v>465</v>
      </c>
    </row>
    <row r="138" spans="1:5" ht="102">
      <c r="A138" t="s">
        <v>55</v>
      </c>
      <c r="E138" s="36" t="s">
        <v>466</v>
      </c>
    </row>
    <row r="139" spans="1:16" ht="12.75">
      <c r="A139" s="25" t="s">
        <v>46</v>
      </c>
      <c s="29" t="s">
        <v>263</v>
      </c>
      <c s="29" t="s">
        <v>236</v>
      </c>
      <c s="25" t="s">
        <v>48</v>
      </c>
      <c s="30" t="s">
        <v>237</v>
      </c>
      <c s="31" t="s">
        <v>70</v>
      </c>
      <c s="32">
        <v>60.2</v>
      </c>
      <c s="33">
        <v>0</v>
      </c>
      <c s="34">
        <f>ROUND(ROUND(H139,2)*ROUND(G139,3),2)</f>
      </c>
      <c s="31" t="s">
        <v>51</v>
      </c>
      <c r="O139">
        <f>(I139*21)/100</f>
      </c>
      <c t="s">
        <v>22</v>
      </c>
    </row>
    <row r="140" spans="1:5" ht="12.75">
      <c r="A140" s="35" t="s">
        <v>52</v>
      </c>
      <c r="E140" s="36" t="s">
        <v>467</v>
      </c>
    </row>
    <row r="141" spans="1:5" ht="12.75">
      <c r="A141" s="37" t="s">
        <v>53</v>
      </c>
      <c r="E141" s="38" t="s">
        <v>468</v>
      </c>
    </row>
    <row r="142" spans="1:5" ht="127.5">
      <c r="A142" t="s">
        <v>55</v>
      </c>
      <c r="E142" s="36" t="s">
        <v>240</v>
      </c>
    </row>
    <row r="143" spans="1:18" ht="12.75" customHeight="1">
      <c r="A143" s="6" t="s">
        <v>44</v>
      </c>
      <c s="6"/>
      <c s="41" t="s">
        <v>34</v>
      </c>
      <c s="6"/>
      <c s="27" t="s">
        <v>155</v>
      </c>
      <c s="6"/>
      <c s="6"/>
      <c s="6"/>
      <c s="42">
        <f>0+Q143</f>
      </c>
      <c s="6"/>
      <c r="O143">
        <f>0+R143</f>
      </c>
      <c r="Q143">
        <f>0+I144+I148+I152+I156+I160+I164+I168+I172+I176+I180+I184+I188+I192</f>
      </c>
      <c>
        <f>0+O144+O148+O152+O156+O160+O164+O168+O172+O176+O180+O184+O188+O192</f>
      </c>
    </row>
    <row r="144" spans="1:16" ht="25.5">
      <c r="A144" s="25" t="s">
        <v>46</v>
      </c>
      <c s="29" t="s">
        <v>268</v>
      </c>
      <c s="29" t="s">
        <v>242</v>
      </c>
      <c s="25" t="s">
        <v>48</v>
      </c>
      <c s="30" t="s">
        <v>243</v>
      </c>
      <c s="31" t="s">
        <v>70</v>
      </c>
      <c s="32">
        <v>60.2</v>
      </c>
      <c s="33">
        <v>0</v>
      </c>
      <c s="34">
        <f>ROUND(ROUND(H144,2)*ROUND(G144,3),2)</f>
      </c>
      <c s="31" t="s">
        <v>51</v>
      </c>
      <c r="O144">
        <f>(I144*21)/100</f>
      </c>
      <c t="s">
        <v>22</v>
      </c>
    </row>
    <row r="145" spans="1:5" ht="12.75">
      <c r="A145" s="35" t="s">
        <v>52</v>
      </c>
      <c r="E145" s="36" t="s">
        <v>48</v>
      </c>
    </row>
    <row r="146" spans="1:5" ht="12.75">
      <c r="A146" s="37" t="s">
        <v>53</v>
      </c>
      <c r="E146" s="38" t="s">
        <v>468</v>
      </c>
    </row>
    <row r="147" spans="1:5" ht="51">
      <c r="A147" t="s">
        <v>55</v>
      </c>
      <c r="E147" s="36" t="s">
        <v>160</v>
      </c>
    </row>
    <row r="148" spans="1:16" ht="25.5">
      <c r="A148" s="25" t="s">
        <v>46</v>
      </c>
      <c s="29" t="s">
        <v>272</v>
      </c>
      <c s="29" t="s">
        <v>157</v>
      </c>
      <c s="25" t="s">
        <v>48</v>
      </c>
      <c s="30" t="s">
        <v>158</v>
      </c>
      <c s="31" t="s">
        <v>70</v>
      </c>
      <c s="32">
        <v>2218.86</v>
      </c>
      <c s="33">
        <v>0</v>
      </c>
      <c s="34">
        <f>ROUND(ROUND(H148,2)*ROUND(G148,3),2)</f>
      </c>
      <c s="31" t="s">
        <v>51</v>
      </c>
      <c r="O148">
        <f>(I148*21)/100</f>
      </c>
      <c t="s">
        <v>22</v>
      </c>
    </row>
    <row r="149" spans="1:5" ht="12.75">
      <c r="A149" s="35" t="s">
        <v>52</v>
      </c>
      <c r="E149" s="36" t="s">
        <v>245</v>
      </c>
    </row>
    <row r="150" spans="1:5" ht="12.75">
      <c r="A150" s="37" t="s">
        <v>53</v>
      </c>
      <c r="E150" s="38" t="s">
        <v>469</v>
      </c>
    </row>
    <row r="151" spans="1:5" ht="51">
      <c r="A151" t="s">
        <v>55</v>
      </c>
      <c r="E151" s="36" t="s">
        <v>160</v>
      </c>
    </row>
    <row r="152" spans="1:16" ht="12.75">
      <c r="A152" s="25" t="s">
        <v>46</v>
      </c>
      <c s="29" t="s">
        <v>275</v>
      </c>
      <c s="29" t="s">
        <v>162</v>
      </c>
      <c s="25" t="s">
        <v>48</v>
      </c>
      <c s="30" t="s">
        <v>163</v>
      </c>
      <c s="31" t="s">
        <v>70</v>
      </c>
      <c s="32">
        <v>13.7</v>
      </c>
      <c s="33">
        <v>0</v>
      </c>
      <c s="34">
        <f>ROUND(ROUND(H152,2)*ROUND(G152,3),2)</f>
      </c>
      <c s="31" t="s">
        <v>51</v>
      </c>
      <c r="O152">
        <f>(I152*21)/100</f>
      </c>
      <c t="s">
        <v>22</v>
      </c>
    </row>
    <row r="153" spans="1:5" ht="12.75">
      <c r="A153" s="35" t="s">
        <v>52</v>
      </c>
      <c r="E153" s="36" t="s">
        <v>48</v>
      </c>
    </row>
    <row r="154" spans="1:5" ht="12.75">
      <c r="A154" s="37" t="s">
        <v>53</v>
      </c>
      <c r="E154" s="38" t="s">
        <v>470</v>
      </c>
    </row>
    <row r="155" spans="1:5" ht="51">
      <c r="A155" t="s">
        <v>55</v>
      </c>
      <c r="E155" s="36" t="s">
        <v>160</v>
      </c>
    </row>
    <row r="156" spans="1:16" ht="12.75">
      <c r="A156" s="25" t="s">
        <v>46</v>
      </c>
      <c s="29" t="s">
        <v>279</v>
      </c>
      <c s="29" t="s">
        <v>248</v>
      </c>
      <c s="25" t="s">
        <v>110</v>
      </c>
      <c s="30" t="s">
        <v>249</v>
      </c>
      <c s="31" t="s">
        <v>70</v>
      </c>
      <c s="32">
        <v>60.2</v>
      </c>
      <c s="33">
        <v>0</v>
      </c>
      <c s="34">
        <f>ROUND(ROUND(H156,2)*ROUND(G156,3),2)</f>
      </c>
      <c s="31" t="s">
        <v>51</v>
      </c>
      <c r="O156">
        <f>(I156*21)/100</f>
      </c>
      <c t="s">
        <v>22</v>
      </c>
    </row>
    <row r="157" spans="1:5" ht="12.75">
      <c r="A157" s="35" t="s">
        <v>52</v>
      </c>
      <c r="E157" s="36" t="s">
        <v>48</v>
      </c>
    </row>
    <row r="158" spans="1:5" ht="12.75">
      <c r="A158" s="37" t="s">
        <v>53</v>
      </c>
      <c r="E158" s="38" t="s">
        <v>468</v>
      </c>
    </row>
    <row r="159" spans="1:5" ht="51">
      <c r="A159" t="s">
        <v>55</v>
      </c>
      <c r="E159" s="36" t="s">
        <v>160</v>
      </c>
    </row>
    <row r="160" spans="1:16" ht="12.75">
      <c r="A160" s="25" t="s">
        <v>46</v>
      </c>
      <c s="29" t="s">
        <v>285</v>
      </c>
      <c s="29" t="s">
        <v>251</v>
      </c>
      <c s="25" t="s">
        <v>48</v>
      </c>
      <c s="30" t="s">
        <v>252</v>
      </c>
      <c s="31" t="s">
        <v>70</v>
      </c>
      <c s="32">
        <v>2773.575</v>
      </c>
      <c s="33">
        <v>0</v>
      </c>
      <c s="34">
        <f>ROUND(ROUND(H160,2)*ROUND(G160,3),2)</f>
      </c>
      <c s="31" t="s">
        <v>51</v>
      </c>
      <c r="O160">
        <f>(I160*21)/100</f>
      </c>
      <c t="s">
        <v>22</v>
      </c>
    </row>
    <row r="161" spans="1:5" ht="12.75">
      <c r="A161" s="35" t="s">
        <v>52</v>
      </c>
      <c r="E161" s="36" t="s">
        <v>48</v>
      </c>
    </row>
    <row r="162" spans="1:5" ht="12.75">
      <c r="A162" s="37" t="s">
        <v>53</v>
      </c>
      <c r="E162" s="38" t="s">
        <v>471</v>
      </c>
    </row>
    <row r="163" spans="1:5" ht="51">
      <c r="A163" t="s">
        <v>55</v>
      </c>
      <c r="E163" s="36" t="s">
        <v>160</v>
      </c>
    </row>
    <row r="164" spans="1:16" ht="12.75">
      <c r="A164" s="25" t="s">
        <v>46</v>
      </c>
      <c s="29" t="s">
        <v>291</v>
      </c>
      <c s="29" t="s">
        <v>255</v>
      </c>
      <c s="25" t="s">
        <v>48</v>
      </c>
      <c s="30" t="s">
        <v>256</v>
      </c>
      <c s="31" t="s">
        <v>70</v>
      </c>
      <c s="32">
        <v>223.75</v>
      </c>
      <c s="33">
        <v>0</v>
      </c>
      <c s="34">
        <f>ROUND(ROUND(H164,2)*ROUND(G164,3),2)</f>
      </c>
      <c s="31" t="s">
        <v>51</v>
      </c>
      <c r="O164">
        <f>(I164*21)/100</f>
      </c>
      <c t="s">
        <v>22</v>
      </c>
    </row>
    <row r="165" spans="1:5" ht="12.75">
      <c r="A165" s="35" t="s">
        <v>52</v>
      </c>
      <c r="E165" s="36" t="s">
        <v>48</v>
      </c>
    </row>
    <row r="166" spans="1:5" ht="12.75">
      <c r="A166" s="37" t="s">
        <v>53</v>
      </c>
      <c r="E166" s="38" t="s">
        <v>48</v>
      </c>
    </row>
    <row r="167" spans="1:5" ht="38.25">
      <c r="A167" t="s">
        <v>55</v>
      </c>
      <c r="E167" s="36" t="s">
        <v>257</v>
      </c>
    </row>
    <row r="168" spans="1:16" ht="12.75">
      <c r="A168" s="25" t="s">
        <v>46</v>
      </c>
      <c s="29" t="s">
        <v>296</v>
      </c>
      <c s="29" t="s">
        <v>259</v>
      </c>
      <c s="25" t="s">
        <v>48</v>
      </c>
      <c s="30" t="s">
        <v>260</v>
      </c>
      <c s="31" t="s">
        <v>70</v>
      </c>
      <c s="32">
        <v>2218.86</v>
      </c>
      <c s="33">
        <v>0</v>
      </c>
      <c s="34">
        <f>ROUND(ROUND(H168,2)*ROUND(G168,3),2)</f>
      </c>
      <c s="31" t="s">
        <v>51</v>
      </c>
      <c r="O168">
        <f>(I168*21)/100</f>
      </c>
      <c t="s">
        <v>22</v>
      </c>
    </row>
    <row r="169" spans="1:5" ht="12.75">
      <c r="A169" s="35" t="s">
        <v>52</v>
      </c>
      <c r="E169" s="36" t="s">
        <v>261</v>
      </c>
    </row>
    <row r="170" spans="1:5" ht="12.75">
      <c r="A170" s="37" t="s">
        <v>53</v>
      </c>
      <c r="E170" s="38" t="s">
        <v>469</v>
      </c>
    </row>
    <row r="171" spans="1:5" ht="51">
      <c r="A171" t="s">
        <v>55</v>
      </c>
      <c r="E171" s="36" t="s">
        <v>262</v>
      </c>
    </row>
    <row r="172" spans="1:16" ht="12.75">
      <c r="A172" s="25" t="s">
        <v>46</v>
      </c>
      <c s="29" t="s">
        <v>301</v>
      </c>
      <c s="29" t="s">
        <v>264</v>
      </c>
      <c s="25" t="s">
        <v>48</v>
      </c>
      <c s="30" t="s">
        <v>265</v>
      </c>
      <c s="31" t="s">
        <v>70</v>
      </c>
      <c s="32">
        <v>4437.72</v>
      </c>
      <c s="33">
        <v>0</v>
      </c>
      <c s="34">
        <f>ROUND(ROUND(H172,2)*ROUND(G172,3),2)</f>
      </c>
      <c s="31" t="s">
        <v>51</v>
      </c>
      <c r="O172">
        <f>(I172*21)/100</f>
      </c>
      <c t="s">
        <v>22</v>
      </c>
    </row>
    <row r="173" spans="1:5" ht="12.75">
      <c r="A173" s="35" t="s">
        <v>52</v>
      </c>
      <c r="E173" s="36" t="s">
        <v>266</v>
      </c>
    </row>
    <row r="174" spans="1:5" ht="12.75">
      <c r="A174" s="37" t="s">
        <v>53</v>
      </c>
      <c r="E174" s="38" t="s">
        <v>472</v>
      </c>
    </row>
    <row r="175" spans="1:5" ht="51">
      <c r="A175" t="s">
        <v>55</v>
      </c>
      <c r="E175" s="36" t="s">
        <v>262</v>
      </c>
    </row>
    <row r="176" spans="1:16" ht="12.75">
      <c r="A176" s="25" t="s">
        <v>46</v>
      </c>
      <c s="29" t="s">
        <v>305</v>
      </c>
      <c s="29" t="s">
        <v>269</v>
      </c>
      <c s="25" t="s">
        <v>48</v>
      </c>
      <c s="30" t="s">
        <v>270</v>
      </c>
      <c s="31" t="s">
        <v>70</v>
      </c>
      <c s="32">
        <v>2218.86</v>
      </c>
      <c s="33">
        <v>0</v>
      </c>
      <c s="34">
        <f>ROUND(ROUND(H176,2)*ROUND(G176,3),2)</f>
      </c>
      <c s="31" t="s">
        <v>51</v>
      </c>
      <c r="O176">
        <f>(I176*21)/100</f>
      </c>
      <c t="s">
        <v>22</v>
      </c>
    </row>
    <row r="177" spans="1:5" ht="12.75">
      <c r="A177" s="35" t="s">
        <v>52</v>
      </c>
      <c r="E177" s="36" t="s">
        <v>48</v>
      </c>
    </row>
    <row r="178" spans="1:5" ht="12.75">
      <c r="A178" s="37" t="s">
        <v>53</v>
      </c>
      <c r="E178" s="38" t="s">
        <v>469</v>
      </c>
    </row>
    <row r="179" spans="1:5" ht="140.25">
      <c r="A179" t="s">
        <v>55</v>
      </c>
      <c r="E179" s="36" t="s">
        <v>271</v>
      </c>
    </row>
    <row r="180" spans="1:16" ht="12.75">
      <c r="A180" s="25" t="s">
        <v>46</v>
      </c>
      <c s="29" t="s">
        <v>309</v>
      </c>
      <c s="29" t="s">
        <v>273</v>
      </c>
      <c s="25" t="s">
        <v>48</v>
      </c>
      <c s="30" t="s">
        <v>274</v>
      </c>
      <c s="31" t="s">
        <v>70</v>
      </c>
      <c s="32">
        <v>2218.86</v>
      </c>
      <c s="33">
        <v>0</v>
      </c>
      <c s="34">
        <f>ROUND(ROUND(H180,2)*ROUND(G180,3),2)</f>
      </c>
      <c s="31" t="s">
        <v>51</v>
      </c>
      <c r="O180">
        <f>(I180*21)/100</f>
      </c>
      <c t="s">
        <v>22</v>
      </c>
    </row>
    <row r="181" spans="1:5" ht="12.75">
      <c r="A181" s="35" t="s">
        <v>52</v>
      </c>
      <c r="E181" s="36" t="s">
        <v>48</v>
      </c>
    </row>
    <row r="182" spans="1:5" ht="12.75">
      <c r="A182" s="37" t="s">
        <v>53</v>
      </c>
      <c r="E182" s="38" t="s">
        <v>469</v>
      </c>
    </row>
    <row r="183" spans="1:5" ht="140.25">
      <c r="A183" t="s">
        <v>55</v>
      </c>
      <c r="E183" s="36" t="s">
        <v>271</v>
      </c>
    </row>
    <row r="184" spans="1:16" ht="12.75">
      <c r="A184" s="25" t="s">
        <v>46</v>
      </c>
      <c s="29" t="s">
        <v>314</v>
      </c>
      <c s="29" t="s">
        <v>276</v>
      </c>
      <c s="25" t="s">
        <v>48</v>
      </c>
      <c s="30" t="s">
        <v>277</v>
      </c>
      <c s="31" t="s">
        <v>70</v>
      </c>
      <c s="32">
        <v>2218.86</v>
      </c>
      <c s="33">
        <v>0</v>
      </c>
      <c s="34">
        <f>ROUND(ROUND(H184,2)*ROUND(G184,3),2)</f>
      </c>
      <c s="31" t="s">
        <v>51</v>
      </c>
      <c r="O184">
        <f>(I184*21)/100</f>
      </c>
      <c t="s">
        <v>22</v>
      </c>
    </row>
    <row r="185" spans="1:5" ht="12.75">
      <c r="A185" s="35" t="s">
        <v>52</v>
      </c>
      <c r="E185" s="36" t="s">
        <v>48</v>
      </c>
    </row>
    <row r="186" spans="1:5" ht="12.75">
      <c r="A186" s="37" t="s">
        <v>53</v>
      </c>
      <c r="E186" s="38" t="s">
        <v>469</v>
      </c>
    </row>
    <row r="187" spans="1:5" ht="140.25">
      <c r="A187" t="s">
        <v>55</v>
      </c>
      <c r="E187" s="36" t="s">
        <v>271</v>
      </c>
    </row>
    <row r="188" spans="1:16" ht="12.75">
      <c r="A188" s="25" t="s">
        <v>46</v>
      </c>
      <c s="29" t="s">
        <v>318</v>
      </c>
      <c s="29" t="s">
        <v>473</v>
      </c>
      <c s="25" t="s">
        <v>48</v>
      </c>
      <c s="30" t="s">
        <v>474</v>
      </c>
      <c s="31" t="s">
        <v>70</v>
      </c>
      <c s="32">
        <v>9</v>
      </c>
      <c s="33">
        <v>0</v>
      </c>
      <c s="34">
        <f>ROUND(ROUND(H188,2)*ROUND(G188,3),2)</f>
      </c>
      <c s="31" t="s">
        <v>51</v>
      </c>
      <c r="O188">
        <f>(I188*21)/100</f>
      </c>
      <c t="s">
        <v>22</v>
      </c>
    </row>
    <row r="189" spans="1:5" ht="12.75">
      <c r="A189" s="35" t="s">
        <v>52</v>
      </c>
      <c r="E189" s="36" t="s">
        <v>475</v>
      </c>
    </row>
    <row r="190" spans="1:5" ht="12.75">
      <c r="A190" s="37" t="s">
        <v>53</v>
      </c>
      <c r="E190" s="38" t="s">
        <v>48</v>
      </c>
    </row>
    <row r="191" spans="1:5" ht="153">
      <c r="A191" t="s">
        <v>55</v>
      </c>
      <c r="E191" s="36" t="s">
        <v>476</v>
      </c>
    </row>
    <row r="192" spans="1:16" ht="25.5">
      <c r="A192" s="25" t="s">
        <v>46</v>
      </c>
      <c s="29" t="s">
        <v>322</v>
      </c>
      <c s="29" t="s">
        <v>477</v>
      </c>
      <c s="25" t="s">
        <v>48</v>
      </c>
      <c s="30" t="s">
        <v>478</v>
      </c>
      <c s="31" t="s">
        <v>70</v>
      </c>
      <c s="32">
        <v>4.5</v>
      </c>
      <c s="33">
        <v>0</v>
      </c>
      <c s="34">
        <f>ROUND(ROUND(H192,2)*ROUND(G192,3),2)</f>
      </c>
      <c s="31" t="s">
        <v>51</v>
      </c>
      <c r="O192">
        <f>(I192*21)/100</f>
      </c>
      <c t="s">
        <v>22</v>
      </c>
    </row>
    <row r="193" spans="1:5" ht="12.75">
      <c r="A193" s="35" t="s">
        <v>52</v>
      </c>
      <c r="E193" s="36" t="s">
        <v>479</v>
      </c>
    </row>
    <row r="194" spans="1:5" ht="12.75">
      <c r="A194" s="37" t="s">
        <v>53</v>
      </c>
      <c r="E194" s="38" t="s">
        <v>48</v>
      </c>
    </row>
    <row r="195" spans="1:5" ht="153">
      <c r="A195" t="s">
        <v>55</v>
      </c>
      <c r="E195" s="36" t="s">
        <v>476</v>
      </c>
    </row>
    <row r="196" spans="1:18" ht="12.75" customHeight="1">
      <c r="A196" s="6" t="s">
        <v>44</v>
      </c>
      <c s="6"/>
      <c s="41" t="s">
        <v>36</v>
      </c>
      <c s="6"/>
      <c s="27" t="s">
        <v>480</v>
      </c>
      <c s="6"/>
      <c s="6"/>
      <c s="6"/>
      <c s="42">
        <f>0+Q196</f>
      </c>
      <c s="6"/>
      <c r="O196">
        <f>0+R196</f>
      </c>
      <c r="Q196">
        <f>0+I197+I201</f>
      </c>
      <c>
        <f>0+O197+O201</f>
      </c>
    </row>
    <row r="197" spans="1:16" ht="12.75">
      <c r="A197" s="25" t="s">
        <v>46</v>
      </c>
      <c s="29" t="s">
        <v>386</v>
      </c>
      <c s="29" t="s">
        <v>481</v>
      </c>
      <c s="25" t="s">
        <v>48</v>
      </c>
      <c s="30" t="s">
        <v>482</v>
      </c>
      <c s="31" t="s">
        <v>70</v>
      </c>
      <c s="32">
        <v>24</v>
      </c>
      <c s="33">
        <v>0</v>
      </c>
      <c s="34">
        <f>ROUND(ROUND(H197,2)*ROUND(G197,3),2)</f>
      </c>
      <c s="31" t="s">
        <v>51</v>
      </c>
      <c r="O197">
        <f>(I197*21)/100</f>
      </c>
      <c t="s">
        <v>22</v>
      </c>
    </row>
    <row r="198" spans="1:5" ht="12.75">
      <c r="A198" s="35" t="s">
        <v>52</v>
      </c>
      <c r="E198" s="36" t="s">
        <v>48</v>
      </c>
    </row>
    <row r="199" spans="1:5" ht="12.75">
      <c r="A199" s="37" t="s">
        <v>53</v>
      </c>
      <c r="E199" s="38" t="s">
        <v>483</v>
      </c>
    </row>
    <row r="200" spans="1:5" ht="76.5">
      <c r="A200" t="s">
        <v>55</v>
      </c>
      <c r="E200" s="36" t="s">
        <v>484</v>
      </c>
    </row>
    <row r="201" spans="1:16" ht="12.75">
      <c r="A201" s="25" t="s">
        <v>46</v>
      </c>
      <c s="29" t="s">
        <v>387</v>
      </c>
      <c s="29" t="s">
        <v>485</v>
      </c>
      <c s="25" t="s">
        <v>48</v>
      </c>
      <c s="30" t="s">
        <v>486</v>
      </c>
      <c s="31" t="s">
        <v>70</v>
      </c>
      <c s="32">
        <v>24</v>
      </c>
      <c s="33">
        <v>0</v>
      </c>
      <c s="34">
        <f>ROUND(ROUND(H201,2)*ROUND(G201,3),2)</f>
      </c>
      <c s="31" t="s">
        <v>51</v>
      </c>
      <c r="O201">
        <f>(I201*21)/100</f>
      </c>
      <c t="s">
        <v>22</v>
      </c>
    </row>
    <row r="202" spans="1:5" ht="12.75">
      <c r="A202" s="35" t="s">
        <v>52</v>
      </c>
      <c r="E202" s="36" t="s">
        <v>48</v>
      </c>
    </row>
    <row r="203" spans="1:5" ht="12.75">
      <c r="A203" s="37" t="s">
        <v>53</v>
      </c>
      <c r="E203" s="38" t="s">
        <v>483</v>
      </c>
    </row>
    <row r="204" spans="1:5" ht="76.5">
      <c r="A204" t="s">
        <v>55</v>
      </c>
      <c r="E204" s="36" t="s">
        <v>484</v>
      </c>
    </row>
    <row r="205" spans="1:18" ht="12.75" customHeight="1">
      <c r="A205" s="6" t="s">
        <v>44</v>
      </c>
      <c s="6"/>
      <c s="41" t="s">
        <v>113</v>
      </c>
      <c s="6"/>
      <c s="27" t="s">
        <v>376</v>
      </c>
      <c s="6"/>
      <c s="6"/>
      <c s="6"/>
      <c s="42">
        <f>0+Q205</f>
      </c>
      <c s="6"/>
      <c r="O205">
        <f>0+R205</f>
      </c>
      <c r="Q205">
        <f>0+I206</f>
      </c>
      <c>
        <f>0+O206</f>
      </c>
    </row>
    <row r="206" spans="1:16" ht="12.75">
      <c r="A206" s="25" t="s">
        <v>46</v>
      </c>
      <c s="29" t="s">
        <v>393</v>
      </c>
      <c s="29" t="s">
        <v>487</v>
      </c>
      <c s="25" t="s">
        <v>48</v>
      </c>
      <c s="30" t="s">
        <v>488</v>
      </c>
      <c s="31" t="s">
        <v>70</v>
      </c>
      <c s="32">
        <v>7.6</v>
      </c>
      <c s="33">
        <v>0</v>
      </c>
      <c s="34">
        <f>ROUND(ROUND(H206,2)*ROUND(G206,3),2)</f>
      </c>
      <c s="31" t="s">
        <v>51</v>
      </c>
      <c r="O206">
        <f>(I206*21)/100</f>
      </c>
      <c t="s">
        <v>22</v>
      </c>
    </row>
    <row r="207" spans="1:5" ht="12.75">
      <c r="A207" s="35" t="s">
        <v>52</v>
      </c>
      <c r="E207" s="36" t="s">
        <v>48</v>
      </c>
    </row>
    <row r="208" spans="1:5" ht="12.75">
      <c r="A208" s="37" t="s">
        <v>53</v>
      </c>
      <c r="E208" s="38" t="s">
        <v>489</v>
      </c>
    </row>
    <row r="209" spans="1:5" ht="51">
      <c r="A209" t="s">
        <v>55</v>
      </c>
      <c r="E209" s="36" t="s">
        <v>490</v>
      </c>
    </row>
    <row r="210" spans="1:18" ht="12.75" customHeight="1">
      <c r="A210" s="6" t="s">
        <v>44</v>
      </c>
      <c s="6"/>
      <c s="41" t="s">
        <v>39</v>
      </c>
      <c s="6"/>
      <c s="27" t="s">
        <v>284</v>
      </c>
      <c s="6"/>
      <c s="6"/>
      <c s="6"/>
      <c s="42">
        <f>0+Q210</f>
      </c>
      <c s="6"/>
      <c r="O210">
        <f>0+R210</f>
      </c>
      <c r="Q210">
        <f>0+I211+I215+I219+I223+I227+I231+I235+I239</f>
      </c>
      <c>
        <f>0+O211+O215+O219+O223+O227+O231+O235+O239</f>
      </c>
    </row>
    <row r="211" spans="1:16" ht="12.75">
      <c r="A211" s="25" t="s">
        <v>46</v>
      </c>
      <c s="29" t="s">
        <v>398</v>
      </c>
      <c s="29" t="s">
        <v>491</v>
      </c>
      <c s="25" t="s">
        <v>48</v>
      </c>
      <c s="30" t="s">
        <v>492</v>
      </c>
      <c s="31" t="s">
        <v>218</v>
      </c>
      <c s="32">
        <v>4.5</v>
      </c>
      <c s="33">
        <v>0</v>
      </c>
      <c s="34">
        <f>ROUND(ROUND(H211,2)*ROUND(G211,3),2)</f>
      </c>
      <c s="31" t="s">
        <v>51</v>
      </c>
      <c r="O211">
        <f>(I211*21)/100</f>
      </c>
      <c t="s">
        <v>22</v>
      </c>
    </row>
    <row r="212" spans="1:5" ht="12.75">
      <c r="A212" s="35" t="s">
        <v>52</v>
      </c>
      <c r="E212" s="36" t="s">
        <v>493</v>
      </c>
    </row>
    <row r="213" spans="1:5" ht="12.75">
      <c r="A213" s="37" t="s">
        <v>53</v>
      </c>
      <c r="E213" s="38" t="s">
        <v>48</v>
      </c>
    </row>
    <row r="214" spans="1:5" ht="51">
      <c r="A214" t="s">
        <v>55</v>
      </c>
      <c r="E214" s="36" t="s">
        <v>295</v>
      </c>
    </row>
    <row r="215" spans="1:16" ht="12.75">
      <c r="A215" s="25" t="s">
        <v>46</v>
      </c>
      <c s="29" t="s">
        <v>404</v>
      </c>
      <c s="29" t="s">
        <v>292</v>
      </c>
      <c s="25" t="s">
        <v>48</v>
      </c>
      <c s="30" t="s">
        <v>293</v>
      </c>
      <c s="31" t="s">
        <v>218</v>
      </c>
      <c s="32">
        <v>178</v>
      </c>
      <c s="33">
        <v>0</v>
      </c>
      <c s="34">
        <f>ROUND(ROUND(H215,2)*ROUND(G215,3),2)</f>
      </c>
      <c s="31" t="s">
        <v>51</v>
      </c>
      <c r="O215">
        <f>(I215*21)/100</f>
      </c>
      <c t="s">
        <v>22</v>
      </c>
    </row>
    <row r="216" spans="1:5" ht="12.75">
      <c r="A216" s="35" t="s">
        <v>52</v>
      </c>
      <c r="E216" s="36" t="s">
        <v>294</v>
      </c>
    </row>
    <row r="217" spans="1:5" ht="12.75">
      <c r="A217" s="37" t="s">
        <v>53</v>
      </c>
      <c r="E217" s="38" t="s">
        <v>48</v>
      </c>
    </row>
    <row r="218" spans="1:5" ht="51">
      <c r="A218" t="s">
        <v>55</v>
      </c>
      <c r="E218" s="36" t="s">
        <v>295</v>
      </c>
    </row>
    <row r="219" spans="1:16" ht="12.75">
      <c r="A219" s="25" t="s">
        <v>46</v>
      </c>
      <c s="29" t="s">
        <v>407</v>
      </c>
      <c s="29" t="s">
        <v>494</v>
      </c>
      <c s="25" t="s">
        <v>48</v>
      </c>
      <c s="30" t="s">
        <v>495</v>
      </c>
      <c s="31" t="s">
        <v>218</v>
      </c>
      <c s="32">
        <v>9</v>
      </c>
      <c s="33">
        <v>0</v>
      </c>
      <c s="34">
        <f>ROUND(ROUND(H219,2)*ROUND(G219,3),2)</f>
      </c>
      <c s="31" t="s">
        <v>51</v>
      </c>
      <c r="O219">
        <f>(I219*21)/100</f>
      </c>
      <c t="s">
        <v>22</v>
      </c>
    </row>
    <row r="220" spans="1:5" ht="12.75">
      <c r="A220" s="35" t="s">
        <v>52</v>
      </c>
      <c r="E220" s="36" t="s">
        <v>496</v>
      </c>
    </row>
    <row r="221" spans="1:5" ht="12.75">
      <c r="A221" s="37" t="s">
        <v>53</v>
      </c>
      <c r="E221" s="38" t="s">
        <v>48</v>
      </c>
    </row>
    <row r="222" spans="1:5" ht="63.75">
      <c r="A222" t="s">
        <v>55</v>
      </c>
      <c r="E222" s="36" t="s">
        <v>397</v>
      </c>
    </row>
    <row r="223" spans="1:16" ht="12.75">
      <c r="A223" s="25" t="s">
        <v>46</v>
      </c>
      <c s="29" t="s">
        <v>409</v>
      </c>
      <c s="29" t="s">
        <v>394</v>
      </c>
      <c s="25" t="s">
        <v>48</v>
      </c>
      <c s="30" t="s">
        <v>395</v>
      </c>
      <c s="31" t="s">
        <v>218</v>
      </c>
      <c s="32">
        <v>18.98</v>
      </c>
      <c s="33">
        <v>0</v>
      </c>
      <c s="34">
        <f>ROUND(ROUND(H223,2)*ROUND(G223,3),2)</f>
      </c>
      <c s="31" t="s">
        <v>51</v>
      </c>
      <c r="O223">
        <f>(I223*21)/100</f>
      </c>
      <c t="s">
        <v>22</v>
      </c>
    </row>
    <row r="224" spans="1:5" ht="12.75">
      <c r="A224" s="35" t="s">
        <v>52</v>
      </c>
      <c r="E224" s="36" t="s">
        <v>497</v>
      </c>
    </row>
    <row r="225" spans="1:5" ht="12.75">
      <c r="A225" s="37" t="s">
        <v>53</v>
      </c>
      <c r="E225" s="38" t="s">
        <v>498</v>
      </c>
    </row>
    <row r="226" spans="1:5" ht="63.75">
      <c r="A226" t="s">
        <v>55</v>
      </c>
      <c r="E226" s="36" t="s">
        <v>397</v>
      </c>
    </row>
    <row r="227" spans="1:16" ht="12.75">
      <c r="A227" s="25" t="s">
        <v>46</v>
      </c>
      <c s="29" t="s">
        <v>414</v>
      </c>
      <c s="29" t="s">
        <v>399</v>
      </c>
      <c s="25" t="s">
        <v>48</v>
      </c>
      <c s="30" t="s">
        <v>400</v>
      </c>
      <c s="31" t="s">
        <v>74</v>
      </c>
      <c s="32">
        <v>2</v>
      </c>
      <c s="33">
        <v>0</v>
      </c>
      <c s="34">
        <f>ROUND(ROUND(H227,2)*ROUND(G227,3),2)</f>
      </c>
      <c s="31" t="s">
        <v>51</v>
      </c>
      <c r="O227">
        <f>(I227*21)/100</f>
      </c>
      <c t="s">
        <v>22</v>
      </c>
    </row>
    <row r="228" spans="1:5" ht="25.5">
      <c r="A228" s="35" t="s">
        <v>52</v>
      </c>
      <c r="E228" s="36" t="s">
        <v>499</v>
      </c>
    </row>
    <row r="229" spans="1:5" ht="12.75">
      <c r="A229" s="37" t="s">
        <v>53</v>
      </c>
      <c r="E229" s="38" t="s">
        <v>498</v>
      </c>
    </row>
    <row r="230" spans="1:5" ht="63.75">
      <c r="A230" t="s">
        <v>55</v>
      </c>
      <c r="E230" s="36" t="s">
        <v>403</v>
      </c>
    </row>
    <row r="231" spans="1:16" ht="12.75">
      <c r="A231" s="25" t="s">
        <v>46</v>
      </c>
      <c s="29" t="s">
        <v>500</v>
      </c>
      <c s="29" t="s">
        <v>306</v>
      </c>
      <c s="25" t="s">
        <v>48</v>
      </c>
      <c s="30" t="s">
        <v>307</v>
      </c>
      <c s="31" t="s">
        <v>218</v>
      </c>
      <c s="32">
        <v>121</v>
      </c>
      <c s="33">
        <v>0</v>
      </c>
      <c s="34">
        <f>ROUND(ROUND(H231,2)*ROUND(G231,3),2)</f>
      </c>
      <c s="31" t="s">
        <v>51</v>
      </c>
      <c r="O231">
        <f>(I231*21)/100</f>
      </c>
      <c t="s">
        <v>22</v>
      </c>
    </row>
    <row r="232" spans="1:5" ht="12.75">
      <c r="A232" s="35" t="s">
        <v>52</v>
      </c>
      <c r="E232" s="36" t="s">
        <v>48</v>
      </c>
    </row>
    <row r="233" spans="1:5" ht="12.75">
      <c r="A233" s="37" t="s">
        <v>53</v>
      </c>
      <c r="E233" s="38" t="s">
        <v>48</v>
      </c>
    </row>
    <row r="234" spans="1:5" ht="25.5">
      <c r="A234" t="s">
        <v>55</v>
      </c>
      <c r="E234" s="36" t="s">
        <v>308</v>
      </c>
    </row>
    <row r="235" spans="1:16" ht="12.75">
      <c r="A235" s="25" t="s">
        <v>46</v>
      </c>
      <c s="29" t="s">
        <v>501</v>
      </c>
      <c s="29" t="s">
        <v>310</v>
      </c>
      <c s="25" t="s">
        <v>48</v>
      </c>
      <c s="30" t="s">
        <v>311</v>
      </c>
      <c s="31" t="s">
        <v>218</v>
      </c>
      <c s="32">
        <v>121</v>
      </c>
      <c s="33">
        <v>0</v>
      </c>
      <c s="34">
        <f>ROUND(ROUND(H235,2)*ROUND(G235,3),2)</f>
      </c>
      <c s="31" t="s">
        <v>51</v>
      </c>
      <c r="O235">
        <f>(I235*21)/100</f>
      </c>
      <c t="s">
        <v>22</v>
      </c>
    </row>
    <row r="236" spans="1:5" ht="12.75">
      <c r="A236" s="35" t="s">
        <v>52</v>
      </c>
      <c r="E236" s="36" t="s">
        <v>312</v>
      </c>
    </row>
    <row r="237" spans="1:5" ht="12.75">
      <c r="A237" s="37" t="s">
        <v>53</v>
      </c>
      <c r="E237" s="38" t="s">
        <v>502</v>
      </c>
    </row>
    <row r="238" spans="1:5" ht="38.25">
      <c r="A238" t="s">
        <v>55</v>
      </c>
      <c r="E238" s="36" t="s">
        <v>313</v>
      </c>
    </row>
    <row r="239" spans="1:16" ht="12.75">
      <c r="A239" s="25" t="s">
        <v>46</v>
      </c>
      <c s="29" t="s">
        <v>503</v>
      </c>
      <c s="29" t="s">
        <v>410</v>
      </c>
      <c s="25" t="s">
        <v>48</v>
      </c>
      <c s="30" t="s">
        <v>411</v>
      </c>
      <c s="31" t="s">
        <v>218</v>
      </c>
      <c s="32">
        <v>239</v>
      </c>
      <c s="33">
        <v>0</v>
      </c>
      <c s="34">
        <f>ROUND(ROUND(H239,2)*ROUND(G239,3),2)</f>
      </c>
      <c s="31" t="s">
        <v>51</v>
      </c>
      <c r="O239">
        <f>(I239*21)/100</f>
      </c>
      <c t="s">
        <v>22</v>
      </c>
    </row>
    <row r="240" spans="1:5" ht="12.75">
      <c r="A240" s="35" t="s">
        <v>52</v>
      </c>
      <c r="E240" s="36" t="s">
        <v>504</v>
      </c>
    </row>
    <row r="241" spans="1:5" ht="12.75">
      <c r="A241" s="37" t="s">
        <v>53</v>
      </c>
      <c r="E241" s="38" t="s">
        <v>48</v>
      </c>
    </row>
    <row r="242" spans="1:5" ht="89.25">
      <c r="A242" t="s">
        <v>55</v>
      </c>
      <c r="E242" s="36" t="s">
        <v>413</v>
      </c>
    </row>
    <row r="243" spans="1:18" ht="12.75" customHeight="1">
      <c r="A243" s="6" t="s">
        <v>44</v>
      </c>
      <c s="6"/>
      <c s="41" t="s">
        <v>164</v>
      </c>
      <c s="6"/>
      <c s="27" t="s">
        <v>165</v>
      </c>
      <c s="6"/>
      <c s="6"/>
      <c s="6"/>
      <c s="42">
        <f>0+Q243</f>
      </c>
      <c s="6"/>
      <c r="O243">
        <f>0+R243</f>
      </c>
      <c r="Q243">
        <f>0+I244+I248</f>
      </c>
      <c>
        <f>0+O244+O248</f>
      </c>
    </row>
    <row r="244" spans="1:16" ht="25.5">
      <c r="A244" s="25" t="s">
        <v>46</v>
      </c>
      <c s="29" t="s">
        <v>505</v>
      </c>
      <c s="29" t="s">
        <v>319</v>
      </c>
      <c s="25" t="s">
        <v>110</v>
      </c>
      <c s="30" t="s">
        <v>169</v>
      </c>
      <c s="31" t="s">
        <v>170</v>
      </c>
      <c s="32">
        <v>95</v>
      </c>
      <c s="33">
        <v>0</v>
      </c>
      <c s="34">
        <f>ROUND(ROUND(H244,2)*ROUND(G244,3),2)</f>
      </c>
      <c s="31" t="s">
        <v>89</v>
      </c>
      <c r="O244">
        <f>(I244*21)/100</f>
      </c>
      <c t="s">
        <v>22</v>
      </c>
    </row>
    <row r="245" spans="1:5" ht="12.75">
      <c r="A245" s="35" t="s">
        <v>52</v>
      </c>
      <c r="E245" s="36" t="s">
        <v>320</v>
      </c>
    </row>
    <row r="246" spans="1:5" ht="12.75">
      <c r="A246" s="37" t="s">
        <v>53</v>
      </c>
      <c r="E246" s="38" t="s">
        <v>506</v>
      </c>
    </row>
    <row r="247" spans="1:5" ht="76.5">
      <c r="A247" t="s">
        <v>55</v>
      </c>
      <c r="E247" s="36" t="s">
        <v>173</v>
      </c>
    </row>
    <row r="248" spans="1:16" ht="25.5">
      <c r="A248" s="25" t="s">
        <v>46</v>
      </c>
      <c s="29" t="s">
        <v>507</v>
      </c>
      <c s="29" t="s">
        <v>167</v>
      </c>
      <c s="25" t="s">
        <v>168</v>
      </c>
      <c s="30" t="s">
        <v>169</v>
      </c>
      <c s="31" t="s">
        <v>170</v>
      </c>
      <c s="32">
        <v>7907.47</v>
      </c>
      <c s="33">
        <v>0</v>
      </c>
      <c s="34">
        <f>ROUND(ROUND(H248,2)*ROUND(G248,3),2)</f>
      </c>
      <c s="31" t="s">
        <v>89</v>
      </c>
      <c r="O248">
        <f>(I248*21)/100</f>
      </c>
      <c t="s">
        <v>22</v>
      </c>
    </row>
    <row r="249" spans="1:5" ht="25.5">
      <c r="A249" s="35" t="s">
        <v>52</v>
      </c>
      <c r="E249" s="36" t="s">
        <v>508</v>
      </c>
    </row>
    <row r="250" spans="1:5" ht="25.5">
      <c r="A250" s="37" t="s">
        <v>53</v>
      </c>
      <c r="E250" s="38" t="s">
        <v>509</v>
      </c>
    </row>
    <row r="251" spans="1:5" ht="76.5">
      <c r="A251" t="s">
        <v>55</v>
      </c>
      <c r="E25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f>
      </c>
      <c t="s">
        <v>21</v>
      </c>
    </row>
    <row r="3" spans="1:16" ht="15" customHeight="1">
      <c r="A3" t="s">
        <v>11</v>
      </c>
      <c s="12" t="s">
        <v>13</v>
      </c>
      <c s="13" t="s">
        <v>14</v>
      </c>
      <c s="1"/>
      <c s="14" t="s">
        <v>15</v>
      </c>
      <c s="1"/>
      <c s="9"/>
      <c s="8" t="s">
        <v>510</v>
      </c>
      <c s="39">
        <f>0+I8+I41</f>
      </c>
      <c s="10"/>
      <c r="O3" t="s">
        <v>18</v>
      </c>
      <c t="s">
        <v>22</v>
      </c>
    </row>
    <row r="4" spans="1:16" ht="15" customHeight="1">
      <c r="A4" t="s">
        <v>16</v>
      </c>
      <c s="16" t="s">
        <v>17</v>
      </c>
      <c s="17" t="s">
        <v>510</v>
      </c>
      <c s="6"/>
      <c s="18" t="s">
        <v>511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105</v>
      </c>
      <c s="30" t="s">
        <v>115</v>
      </c>
      <c s="31" t="s">
        <v>50</v>
      </c>
      <c s="32">
        <v>102.5</v>
      </c>
      <c s="33">
        <v>0</v>
      </c>
      <c s="34">
        <f>ROUND(ROUND(H9,2)*ROUND(G9,3),2)</f>
      </c>
      <c s="31" t="s">
        <v>51</v>
      </c>
      <c r="O9">
        <f>(I9*21)/100</f>
      </c>
      <c t="s">
        <v>22</v>
      </c>
    </row>
    <row r="10" spans="1:5" ht="12.75">
      <c r="A10" s="35" t="s">
        <v>52</v>
      </c>
      <c r="E10" s="36" t="s">
        <v>512</v>
      </c>
    </row>
    <row r="11" spans="1:5" ht="12.75">
      <c r="A11" s="37" t="s">
        <v>53</v>
      </c>
      <c r="E11" s="38" t="s">
        <v>513</v>
      </c>
    </row>
    <row r="12" spans="1:5" ht="306">
      <c r="A12" t="s">
        <v>55</v>
      </c>
      <c r="E12" s="36" t="s">
        <v>118</v>
      </c>
    </row>
    <row r="13" spans="1:16" ht="12.75">
      <c r="A13" s="25" t="s">
        <v>46</v>
      </c>
      <c s="29" t="s">
        <v>22</v>
      </c>
      <c s="29" t="s">
        <v>114</v>
      </c>
      <c s="25" t="s">
        <v>110</v>
      </c>
      <c s="30" t="s">
        <v>115</v>
      </c>
      <c s="31" t="s">
        <v>50</v>
      </c>
      <c s="32">
        <v>485.513</v>
      </c>
      <c s="33">
        <v>0</v>
      </c>
      <c s="34">
        <f>ROUND(ROUND(H13,2)*ROUND(G13,3),2)</f>
      </c>
      <c s="31" t="s">
        <v>51</v>
      </c>
      <c r="O13">
        <f>(I13*21)/100</f>
      </c>
      <c t="s">
        <v>22</v>
      </c>
    </row>
    <row r="14" spans="1:5" ht="12.75">
      <c r="A14" s="35" t="s">
        <v>52</v>
      </c>
      <c r="E14" s="36" t="s">
        <v>120</v>
      </c>
    </row>
    <row r="15" spans="1:5" ht="12.75">
      <c r="A15" s="37" t="s">
        <v>53</v>
      </c>
      <c r="E15" s="38" t="s">
        <v>514</v>
      </c>
    </row>
    <row r="16" spans="1:5" ht="306">
      <c r="A16" t="s">
        <v>55</v>
      </c>
      <c r="E16" s="36" t="s">
        <v>118</v>
      </c>
    </row>
    <row r="17" spans="1:16" ht="12.75">
      <c r="A17" s="25" t="s">
        <v>46</v>
      </c>
      <c s="29" t="s">
        <v>21</v>
      </c>
      <c s="29" t="s">
        <v>515</v>
      </c>
      <c s="25" t="s">
        <v>48</v>
      </c>
      <c s="30" t="s">
        <v>516</v>
      </c>
      <c s="31" t="s">
        <v>50</v>
      </c>
      <c s="32">
        <v>102.5</v>
      </c>
      <c s="33">
        <v>0</v>
      </c>
      <c s="34">
        <f>ROUND(ROUND(H17,2)*ROUND(G17,3),2)</f>
      </c>
      <c s="31" t="s">
        <v>51</v>
      </c>
      <c r="O17">
        <f>(I17*21)/100</f>
      </c>
      <c t="s">
        <v>22</v>
      </c>
    </row>
    <row r="18" spans="1:5" ht="12.75">
      <c r="A18" s="35" t="s">
        <v>52</v>
      </c>
      <c r="E18" s="36" t="s">
        <v>517</v>
      </c>
    </row>
    <row r="19" spans="1:5" ht="12.75">
      <c r="A19" s="37" t="s">
        <v>53</v>
      </c>
      <c r="E19" s="38" t="s">
        <v>518</v>
      </c>
    </row>
    <row r="20" spans="1:5" ht="318.75">
      <c r="A20" t="s">
        <v>55</v>
      </c>
      <c r="E20" s="36" t="s">
        <v>334</v>
      </c>
    </row>
    <row r="21" spans="1:16" ht="12.75">
      <c r="A21" s="25" t="s">
        <v>46</v>
      </c>
      <c s="29" t="s">
        <v>32</v>
      </c>
      <c s="29" t="s">
        <v>62</v>
      </c>
      <c s="25" t="s">
        <v>48</v>
      </c>
      <c s="30" t="s">
        <v>63</v>
      </c>
      <c s="31" t="s">
        <v>50</v>
      </c>
      <c s="32">
        <v>102.5</v>
      </c>
      <c s="33">
        <v>0</v>
      </c>
      <c s="34">
        <f>ROUND(ROUND(H21,2)*ROUND(G21,3),2)</f>
      </c>
      <c s="31" t="s">
        <v>51</v>
      </c>
      <c r="O21">
        <f>(I21*21)/100</f>
      </c>
      <c t="s">
        <v>22</v>
      </c>
    </row>
    <row r="22" spans="1:5" ht="12.75">
      <c r="A22" s="35" t="s">
        <v>52</v>
      </c>
      <c r="E22" s="36" t="s">
        <v>126</v>
      </c>
    </row>
    <row r="23" spans="1:5" ht="12.75">
      <c r="A23" s="37" t="s">
        <v>53</v>
      </c>
      <c r="E23" s="38" t="s">
        <v>513</v>
      </c>
    </row>
    <row r="24" spans="1:5" ht="191.25">
      <c r="A24" t="s">
        <v>55</v>
      </c>
      <c r="E24" s="36" t="s">
        <v>65</v>
      </c>
    </row>
    <row r="25" spans="1:16" ht="12.75">
      <c r="A25" s="25" t="s">
        <v>46</v>
      </c>
      <c s="29" t="s">
        <v>34</v>
      </c>
      <c s="29" t="s">
        <v>519</v>
      </c>
      <c s="25" t="s">
        <v>48</v>
      </c>
      <c s="30" t="s">
        <v>520</v>
      </c>
      <c s="31" t="s">
        <v>50</v>
      </c>
      <c s="32">
        <v>102.5</v>
      </c>
      <c s="33">
        <v>0</v>
      </c>
      <c s="34">
        <f>ROUND(ROUND(H25,2)*ROUND(G25,3),2)</f>
      </c>
      <c s="31" t="s">
        <v>51</v>
      </c>
      <c r="O25">
        <f>(I25*21)/100</f>
      </c>
      <c t="s">
        <v>22</v>
      </c>
    </row>
    <row r="26" spans="1:5" ht="12.75">
      <c r="A26" s="35" t="s">
        <v>52</v>
      </c>
      <c r="E26" s="36" t="s">
        <v>521</v>
      </c>
    </row>
    <row r="27" spans="1:5" ht="12.75">
      <c r="A27" s="37" t="s">
        <v>53</v>
      </c>
      <c r="E27" s="38" t="s">
        <v>522</v>
      </c>
    </row>
    <row r="28" spans="1:5" ht="204">
      <c r="A28" t="s">
        <v>55</v>
      </c>
      <c r="E28" s="36" t="s">
        <v>523</v>
      </c>
    </row>
    <row r="29" spans="1:16" ht="12.75">
      <c r="A29" s="25" t="s">
        <v>46</v>
      </c>
      <c s="29" t="s">
        <v>36</v>
      </c>
      <c s="29" t="s">
        <v>136</v>
      </c>
      <c s="25" t="s">
        <v>48</v>
      </c>
      <c s="30" t="s">
        <v>137</v>
      </c>
      <c s="31" t="s">
        <v>70</v>
      </c>
      <c s="32">
        <v>3236.75</v>
      </c>
      <c s="33">
        <v>0</v>
      </c>
      <c s="34">
        <f>ROUND(ROUND(H29,2)*ROUND(G29,3),2)</f>
      </c>
      <c s="31" t="s">
        <v>51</v>
      </c>
      <c r="O29">
        <f>(I29*21)/100</f>
      </c>
      <c t="s">
        <v>22</v>
      </c>
    </row>
    <row r="30" spans="1:5" ht="12.75">
      <c r="A30" s="35" t="s">
        <v>52</v>
      </c>
      <c r="E30" s="36" t="s">
        <v>138</v>
      </c>
    </row>
    <row r="31" spans="1:5" ht="12.75">
      <c r="A31" s="37" t="s">
        <v>53</v>
      </c>
      <c r="E31" s="38" t="s">
        <v>524</v>
      </c>
    </row>
    <row r="32" spans="1:5" ht="38.25">
      <c r="A32" t="s">
        <v>55</v>
      </c>
      <c r="E32" s="36" t="s">
        <v>139</v>
      </c>
    </row>
    <row r="33" spans="1:16" ht="12.75">
      <c r="A33" s="25" t="s">
        <v>46</v>
      </c>
      <c s="29" t="s">
        <v>113</v>
      </c>
      <c s="29" t="s">
        <v>141</v>
      </c>
      <c s="25" t="s">
        <v>48</v>
      </c>
      <c s="30" t="s">
        <v>142</v>
      </c>
      <c s="31" t="s">
        <v>70</v>
      </c>
      <c s="32">
        <v>3236.75</v>
      </c>
      <c s="33">
        <v>0</v>
      </c>
      <c s="34">
        <f>ROUND(ROUND(H33,2)*ROUND(G33,3),2)</f>
      </c>
      <c s="31" t="s">
        <v>51</v>
      </c>
      <c r="O33">
        <f>(I33*21)/100</f>
      </c>
      <c t="s">
        <v>22</v>
      </c>
    </row>
    <row r="34" spans="1:5" ht="12.75">
      <c r="A34" s="35" t="s">
        <v>52</v>
      </c>
      <c r="E34" s="36" t="s">
        <v>138</v>
      </c>
    </row>
    <row r="35" spans="1:5" ht="12.75">
      <c r="A35" s="37" t="s">
        <v>53</v>
      </c>
      <c r="E35" s="38" t="s">
        <v>143</v>
      </c>
    </row>
    <row r="36" spans="1:5" ht="25.5">
      <c r="A36" t="s">
        <v>55</v>
      </c>
      <c r="E36" s="36" t="s">
        <v>144</v>
      </c>
    </row>
    <row r="37" spans="1:16" ht="12.75">
      <c r="A37" s="25" t="s">
        <v>46</v>
      </c>
      <c s="29" t="s">
        <v>119</v>
      </c>
      <c s="29" t="s">
        <v>146</v>
      </c>
      <c s="25" t="s">
        <v>48</v>
      </c>
      <c s="30" t="s">
        <v>147</v>
      </c>
      <c s="31" t="s">
        <v>70</v>
      </c>
      <c s="32">
        <v>3236.75</v>
      </c>
      <c s="33">
        <v>0</v>
      </c>
      <c s="34">
        <f>ROUND(ROUND(H37,2)*ROUND(G37,3),2)</f>
      </c>
      <c s="31" t="s">
        <v>51</v>
      </c>
      <c r="O37">
        <f>(I37*21)/100</f>
      </c>
      <c t="s">
        <v>22</v>
      </c>
    </row>
    <row r="38" spans="1:5" ht="12.75">
      <c r="A38" s="35" t="s">
        <v>52</v>
      </c>
      <c r="E38" s="36" t="s">
        <v>138</v>
      </c>
    </row>
    <row r="39" spans="1:5" ht="12.75">
      <c r="A39" s="37" t="s">
        <v>53</v>
      </c>
      <c r="E39" s="38" t="s">
        <v>143</v>
      </c>
    </row>
    <row r="40" spans="1:5" ht="25.5">
      <c r="A40" t="s">
        <v>55</v>
      </c>
      <c r="E40" s="36" t="s">
        <v>148</v>
      </c>
    </row>
    <row r="41" spans="1:18" ht="12.75" customHeight="1">
      <c r="A41" s="6" t="s">
        <v>44</v>
      </c>
      <c s="6"/>
      <c s="41" t="s">
        <v>22</v>
      </c>
      <c s="6"/>
      <c s="27" t="s">
        <v>149</v>
      </c>
      <c s="6"/>
      <c s="6"/>
      <c s="6"/>
      <c s="42">
        <f>0+Q41</f>
      </c>
      <c s="6"/>
      <c r="O41">
        <f>0+R41</f>
      </c>
      <c r="Q41">
        <f>0+I42</f>
      </c>
      <c>
        <f>0+O42</f>
      </c>
    </row>
    <row r="42" spans="1:16" ht="12.75">
      <c r="A42" s="25" t="s">
        <v>46</v>
      </c>
      <c s="29" t="s">
        <v>39</v>
      </c>
      <c s="29" t="s">
        <v>525</v>
      </c>
      <c s="25" t="s">
        <v>48</v>
      </c>
      <c s="30" t="s">
        <v>526</v>
      </c>
      <c s="31" t="s">
        <v>70</v>
      </c>
      <c s="32">
        <v>3646.75</v>
      </c>
      <c s="33">
        <v>0</v>
      </c>
      <c s="34">
        <f>ROUND(ROUND(H42,2)*ROUND(G42,3),2)</f>
      </c>
      <c s="31" t="s">
        <v>51</v>
      </c>
      <c r="O42">
        <f>(I42*21)/100</f>
      </c>
      <c t="s">
        <v>22</v>
      </c>
    </row>
    <row r="43" spans="1:5" ht="25.5">
      <c r="A43" s="35" t="s">
        <v>52</v>
      </c>
      <c r="E43" s="36" t="s">
        <v>527</v>
      </c>
    </row>
    <row r="44" spans="1:5" ht="12.75">
      <c r="A44" s="37" t="s">
        <v>53</v>
      </c>
      <c r="E44" s="38" t="s">
        <v>528</v>
      </c>
    </row>
    <row r="45" spans="1:5" ht="102">
      <c r="A45" t="s">
        <v>55</v>
      </c>
      <c r="E45" s="36" t="s">
        <v>529</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1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0+O8+O77+O118+O127+O180+O185+O210</f>
      </c>
      <c t="s">
        <v>21</v>
      </c>
    </row>
    <row r="3" spans="1:16" ht="15" customHeight="1">
      <c r="A3" t="s">
        <v>11</v>
      </c>
      <c s="12" t="s">
        <v>13</v>
      </c>
      <c s="13" t="s">
        <v>14</v>
      </c>
      <c s="1"/>
      <c s="14" t="s">
        <v>15</v>
      </c>
      <c s="1"/>
      <c s="9"/>
      <c s="8" t="s">
        <v>530</v>
      </c>
      <c s="39">
        <f>0+I8+I77+I118+I127+I180+I185+I210</f>
      </c>
      <c s="10"/>
      <c r="O3" t="s">
        <v>18</v>
      </c>
      <c t="s">
        <v>22</v>
      </c>
    </row>
    <row r="4" spans="1:16" ht="15" customHeight="1">
      <c r="A4" t="s">
        <v>16</v>
      </c>
      <c s="16" t="s">
        <v>17</v>
      </c>
      <c s="17" t="s">
        <v>530</v>
      </c>
      <c s="6"/>
      <c s="18" t="s">
        <v>531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0+I9+I13+I17+I21+I25+I29+I33+I37+I41+I45+I49+I53+I57+I61+I65+I69+I73</f>
      </c>
      <c>
        <f>0+O9+O13+O17+O21+O25+O29+O33+O37+O41+O45+O49+O53+O57+O61+O65+O69+O73</f>
      </c>
    </row>
    <row r="9" spans="1:16" ht="25.5">
      <c r="A9" s="25" t="s">
        <v>46</v>
      </c>
      <c s="29" t="s">
        <v>28</v>
      </c>
      <c s="29" t="s">
        <v>99</v>
      </c>
      <c s="25" t="s">
        <v>48</v>
      </c>
      <c s="30" t="s">
        <v>100</v>
      </c>
      <c s="31" t="s">
        <v>50</v>
      </c>
      <c s="32">
        <v>389.288</v>
      </c>
      <c s="33">
        <v>0</v>
      </c>
      <c s="34">
        <f>ROUND(ROUND(H9,2)*ROUND(G9,3),2)</f>
      </c>
      <c s="31" t="s">
        <v>51</v>
      </c>
      <c r="O9">
        <f>(I9*21)/100</f>
      </c>
      <c t="s">
        <v>22</v>
      </c>
    </row>
    <row r="10" spans="1:5" ht="12.75">
      <c r="A10" s="35" t="s">
        <v>52</v>
      </c>
      <c r="E10" s="36" t="s">
        <v>48</v>
      </c>
    </row>
    <row r="11" spans="1:5" ht="12.75">
      <c r="A11" s="37" t="s">
        <v>53</v>
      </c>
      <c r="E11" s="38" t="s">
        <v>532</v>
      </c>
    </row>
    <row r="12" spans="1:5" ht="63.75">
      <c r="A12" t="s">
        <v>55</v>
      </c>
      <c r="E12" s="36" t="s">
        <v>103</v>
      </c>
    </row>
    <row r="13" spans="1:16" ht="12.75">
      <c r="A13" s="25" t="s">
        <v>46</v>
      </c>
      <c s="29" t="s">
        <v>22</v>
      </c>
      <c s="29" t="s">
        <v>188</v>
      </c>
      <c s="25" t="s">
        <v>48</v>
      </c>
      <c s="30" t="s">
        <v>189</v>
      </c>
      <c s="31" t="s">
        <v>50</v>
      </c>
      <c s="32">
        <v>201.39</v>
      </c>
      <c s="33">
        <v>0</v>
      </c>
      <c s="34">
        <f>ROUND(ROUND(H13,2)*ROUND(G13,3),2)</f>
      </c>
      <c s="31" t="s">
        <v>51</v>
      </c>
      <c r="O13">
        <f>(I13*21)/100</f>
      </c>
      <c t="s">
        <v>22</v>
      </c>
    </row>
    <row r="14" spans="1:5" ht="25.5">
      <c r="A14" s="35" t="s">
        <v>52</v>
      </c>
      <c r="E14" s="36" t="s">
        <v>75</v>
      </c>
    </row>
    <row r="15" spans="1:5" ht="12.75">
      <c r="A15" s="37" t="s">
        <v>53</v>
      </c>
      <c r="E15" s="38" t="s">
        <v>533</v>
      </c>
    </row>
    <row r="16" spans="1:5" ht="63.75">
      <c r="A16" t="s">
        <v>55</v>
      </c>
      <c r="E16" s="36" t="s">
        <v>103</v>
      </c>
    </row>
    <row r="17" spans="1:16" ht="12.75">
      <c r="A17" s="25" t="s">
        <v>46</v>
      </c>
      <c s="29" t="s">
        <v>21</v>
      </c>
      <c s="29" t="s">
        <v>534</v>
      </c>
      <c s="25" t="s">
        <v>48</v>
      </c>
      <c s="30" t="s">
        <v>535</v>
      </c>
      <c s="31" t="s">
        <v>50</v>
      </c>
      <c s="32">
        <v>7.182</v>
      </c>
      <c s="33">
        <v>0</v>
      </c>
      <c s="34">
        <f>ROUND(ROUND(H17,2)*ROUND(G17,3),2)</f>
      </c>
      <c s="31" t="s">
        <v>51</v>
      </c>
      <c r="O17">
        <f>(I17*21)/100</f>
      </c>
      <c t="s">
        <v>22</v>
      </c>
    </row>
    <row r="18" spans="1:5" ht="12.75">
      <c r="A18" s="35" t="s">
        <v>52</v>
      </c>
      <c r="E18" s="36" t="s">
        <v>48</v>
      </c>
    </row>
    <row r="19" spans="1:5" ht="12.75">
      <c r="A19" s="37" t="s">
        <v>53</v>
      </c>
      <c r="E19" s="38" t="s">
        <v>536</v>
      </c>
    </row>
    <row r="20" spans="1:5" ht="63.75">
      <c r="A20" t="s">
        <v>55</v>
      </c>
      <c r="E20" s="36" t="s">
        <v>103</v>
      </c>
    </row>
    <row r="21" spans="1:16" ht="12.75">
      <c r="A21" s="25" t="s">
        <v>46</v>
      </c>
      <c s="29" t="s">
        <v>32</v>
      </c>
      <c s="29" t="s">
        <v>537</v>
      </c>
      <c s="25" t="s">
        <v>48</v>
      </c>
      <c s="30" t="s">
        <v>538</v>
      </c>
      <c s="31" t="s">
        <v>218</v>
      </c>
      <c s="32">
        <v>213.15</v>
      </c>
      <c s="33">
        <v>0</v>
      </c>
      <c s="34">
        <f>ROUND(ROUND(H21,2)*ROUND(G21,3),2)</f>
      </c>
      <c s="31" t="s">
        <v>51</v>
      </c>
      <c r="O21">
        <f>(I21*21)/100</f>
      </c>
      <c t="s">
        <v>22</v>
      </c>
    </row>
    <row r="22" spans="1:5" ht="12.75">
      <c r="A22" s="35" t="s">
        <v>52</v>
      </c>
      <c r="E22" s="36" t="s">
        <v>539</v>
      </c>
    </row>
    <row r="23" spans="1:5" ht="12.75">
      <c r="A23" s="37" t="s">
        <v>53</v>
      </c>
      <c r="E23" s="38" t="s">
        <v>48</v>
      </c>
    </row>
    <row r="24" spans="1:5" ht="63.75">
      <c r="A24" t="s">
        <v>55</v>
      </c>
      <c r="E24" s="36" t="s">
        <v>103</v>
      </c>
    </row>
    <row r="25" spans="1:16" ht="12.75">
      <c r="A25" s="25" t="s">
        <v>46</v>
      </c>
      <c s="29" t="s">
        <v>34</v>
      </c>
      <c s="29" t="s">
        <v>104</v>
      </c>
      <c s="25" t="s">
        <v>105</v>
      </c>
      <c s="30" t="s">
        <v>106</v>
      </c>
      <c s="31" t="s">
        <v>50</v>
      </c>
      <c s="32">
        <v>1964.4</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580.91</v>
      </c>
      <c s="33">
        <v>0</v>
      </c>
      <c s="34">
        <f>ROUND(ROUND(H29,2)*ROUND(G29,3),2)</f>
      </c>
      <c s="31" t="s">
        <v>51</v>
      </c>
      <c r="O29">
        <f>(I29*21)/100</f>
      </c>
      <c t="s">
        <v>22</v>
      </c>
    </row>
    <row r="30" spans="1:5" ht="12.75">
      <c r="A30" s="35" t="s">
        <v>52</v>
      </c>
      <c r="E30" s="36" t="s">
        <v>111</v>
      </c>
    </row>
    <row r="31" spans="1:5" ht="12.75">
      <c r="A31" s="37" t="s">
        <v>53</v>
      </c>
      <c r="E31" s="38" t="s">
        <v>540</v>
      </c>
    </row>
    <row r="32" spans="1:5" ht="369.75">
      <c r="A32" t="s">
        <v>55</v>
      </c>
      <c r="E32" s="36" t="s">
        <v>109</v>
      </c>
    </row>
    <row r="33" spans="1:16" ht="12.75">
      <c r="A33" s="25" t="s">
        <v>46</v>
      </c>
      <c s="29" t="s">
        <v>113</v>
      </c>
      <c s="29" t="s">
        <v>114</v>
      </c>
      <c s="25" t="s">
        <v>105</v>
      </c>
      <c s="30" t="s">
        <v>115</v>
      </c>
      <c s="31" t="s">
        <v>50</v>
      </c>
      <c s="32">
        <v>1964.4</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114</v>
      </c>
      <c s="25" t="s">
        <v>110</v>
      </c>
      <c s="30" t="s">
        <v>115</v>
      </c>
      <c s="31" t="s">
        <v>50</v>
      </c>
      <c s="32">
        <v>437.454</v>
      </c>
      <c s="33">
        <v>0</v>
      </c>
      <c s="34">
        <f>ROUND(ROUND(H37,2)*ROUND(G37,3),2)</f>
      </c>
      <c s="31" t="s">
        <v>51</v>
      </c>
      <c r="O37">
        <f>(I37*21)/100</f>
      </c>
      <c t="s">
        <v>22</v>
      </c>
    </row>
    <row r="38" spans="1:5" ht="12.75">
      <c r="A38" s="35" t="s">
        <v>52</v>
      </c>
      <c r="E38" s="36" t="s">
        <v>120</v>
      </c>
    </row>
    <row r="39" spans="1:5" ht="12.75">
      <c r="A39" s="37" t="s">
        <v>53</v>
      </c>
      <c r="E39" s="38" t="s">
        <v>121</v>
      </c>
    </row>
    <row r="40" spans="1:5" ht="306">
      <c r="A40" t="s">
        <v>55</v>
      </c>
      <c r="E40" s="36" t="s">
        <v>118</v>
      </c>
    </row>
    <row r="41" spans="1:16" ht="12.75">
      <c r="A41" s="25" t="s">
        <v>46</v>
      </c>
      <c s="29" t="s">
        <v>39</v>
      </c>
      <c s="29" t="s">
        <v>122</v>
      </c>
      <c s="25" t="s">
        <v>48</v>
      </c>
      <c s="30" t="s">
        <v>123</v>
      </c>
      <c s="31" t="s">
        <v>50</v>
      </c>
      <c s="32">
        <v>1964.4</v>
      </c>
      <c s="33">
        <v>0</v>
      </c>
      <c s="34">
        <f>ROUND(ROUND(H41,2)*ROUND(G41,3),2)</f>
      </c>
      <c s="31" t="s">
        <v>51</v>
      </c>
      <c r="O41">
        <f>(I41*21)/100</f>
      </c>
      <c t="s">
        <v>22</v>
      </c>
    </row>
    <row r="42" spans="1:5" ht="12.75">
      <c r="A42" s="35" t="s">
        <v>52</v>
      </c>
      <c r="E42" s="36" t="s">
        <v>124</v>
      </c>
    </row>
    <row r="43" spans="1:5" ht="12.75">
      <c r="A43" s="37" t="s">
        <v>53</v>
      </c>
      <c r="E43" s="38" t="s">
        <v>48</v>
      </c>
    </row>
    <row r="44" spans="1:5" ht="267.75">
      <c r="A44" t="s">
        <v>55</v>
      </c>
      <c r="E44" s="36" t="s">
        <v>125</v>
      </c>
    </row>
    <row r="45" spans="1:16" ht="12.75">
      <c r="A45" s="25" t="s">
        <v>46</v>
      </c>
      <c s="29" t="s">
        <v>41</v>
      </c>
      <c s="29" t="s">
        <v>62</v>
      </c>
      <c s="25" t="s">
        <v>48</v>
      </c>
      <c s="30" t="s">
        <v>63</v>
      </c>
      <c s="31" t="s">
        <v>50</v>
      </c>
      <c s="32">
        <v>1964.4</v>
      </c>
      <c s="33">
        <v>0</v>
      </c>
      <c s="34">
        <f>ROUND(ROUND(H45,2)*ROUND(G45,3),2)</f>
      </c>
      <c s="31" t="s">
        <v>51</v>
      </c>
      <c r="O45">
        <f>(I45*21)/100</f>
      </c>
      <c t="s">
        <v>22</v>
      </c>
    </row>
    <row r="46" spans="1:5" ht="12.75">
      <c r="A46" s="35" t="s">
        <v>52</v>
      </c>
      <c r="E46" s="36" t="s">
        <v>126</v>
      </c>
    </row>
    <row r="47" spans="1:5" ht="12.75">
      <c r="A47" s="37" t="s">
        <v>53</v>
      </c>
      <c r="E47" s="38" t="s">
        <v>117</v>
      </c>
    </row>
    <row r="48" spans="1:5" ht="191.25">
      <c r="A48" t="s">
        <v>55</v>
      </c>
      <c r="E48" s="36" t="s">
        <v>65</v>
      </c>
    </row>
    <row r="49" spans="1:16" ht="12.75">
      <c r="A49" s="25" t="s">
        <v>46</v>
      </c>
      <c s="29" t="s">
        <v>43</v>
      </c>
      <c s="29" t="s">
        <v>192</v>
      </c>
      <c s="25" t="s">
        <v>105</v>
      </c>
      <c s="30" t="s">
        <v>193</v>
      </c>
      <c s="31" t="s">
        <v>50</v>
      </c>
      <c s="32">
        <v>557.64</v>
      </c>
      <c s="33">
        <v>0</v>
      </c>
      <c s="34">
        <f>ROUND(ROUND(H49,2)*ROUND(G49,3),2)</f>
      </c>
      <c s="31" t="s">
        <v>51</v>
      </c>
      <c r="O49">
        <f>(I49*21)/100</f>
      </c>
      <c t="s">
        <v>22</v>
      </c>
    </row>
    <row r="50" spans="1:5" ht="12.75">
      <c r="A50" s="35" t="s">
        <v>52</v>
      </c>
      <c r="E50" s="36" t="s">
        <v>194</v>
      </c>
    </row>
    <row r="51" spans="1:5" ht="12.75">
      <c r="A51" s="37" t="s">
        <v>53</v>
      </c>
      <c r="E51" s="38" t="s">
        <v>48</v>
      </c>
    </row>
    <row r="52" spans="1:5" ht="280.5">
      <c r="A52" t="s">
        <v>55</v>
      </c>
      <c r="E52" s="36" t="s">
        <v>195</v>
      </c>
    </row>
    <row r="53" spans="1:16" ht="12.75">
      <c r="A53" s="25" t="s">
        <v>46</v>
      </c>
      <c s="29" t="s">
        <v>131</v>
      </c>
      <c s="29" t="s">
        <v>192</v>
      </c>
      <c s="25" t="s">
        <v>110</v>
      </c>
      <c s="30" t="s">
        <v>193</v>
      </c>
      <c s="31" t="s">
        <v>50</v>
      </c>
      <c s="32">
        <v>20.67</v>
      </c>
      <c s="33">
        <v>0</v>
      </c>
      <c s="34">
        <f>ROUND(ROUND(H53,2)*ROUND(G53,3),2)</f>
      </c>
      <c s="31" t="s">
        <v>51</v>
      </c>
      <c r="O53">
        <f>(I53*21)/100</f>
      </c>
      <c t="s">
        <v>22</v>
      </c>
    </row>
    <row r="54" spans="1:5" ht="12.75">
      <c r="A54" s="35" t="s">
        <v>52</v>
      </c>
      <c r="E54" s="36" t="s">
        <v>196</v>
      </c>
    </row>
    <row r="55" spans="1:5" ht="12.75">
      <c r="A55" s="37" t="s">
        <v>53</v>
      </c>
      <c r="E55" s="38" t="s">
        <v>48</v>
      </c>
    </row>
    <row r="56" spans="1:5" ht="280.5">
      <c r="A56" t="s">
        <v>55</v>
      </c>
      <c r="E56" s="36" t="s">
        <v>195</v>
      </c>
    </row>
    <row r="57" spans="1:16" ht="12.75">
      <c r="A57" s="25" t="s">
        <v>46</v>
      </c>
      <c s="29" t="s">
        <v>135</v>
      </c>
      <c s="29" t="s">
        <v>127</v>
      </c>
      <c s="25" t="s">
        <v>48</v>
      </c>
      <c s="30" t="s">
        <v>128</v>
      </c>
      <c s="31" t="s">
        <v>70</v>
      </c>
      <c s="32">
        <v>4415.25</v>
      </c>
      <c s="33">
        <v>0</v>
      </c>
      <c s="34">
        <f>ROUND(ROUND(H57,2)*ROUND(G57,3),2)</f>
      </c>
      <c s="31" t="s">
        <v>51</v>
      </c>
      <c r="O57">
        <f>(I57*21)/100</f>
      </c>
      <c t="s">
        <v>22</v>
      </c>
    </row>
    <row r="58" spans="1:5" ht="12.75">
      <c r="A58" s="35" t="s">
        <v>52</v>
      </c>
      <c r="E58" s="36" t="s">
        <v>48</v>
      </c>
    </row>
    <row r="59" spans="1:5" ht="12.75">
      <c r="A59" s="37" t="s">
        <v>53</v>
      </c>
      <c r="E59" s="38" t="s">
        <v>48</v>
      </c>
    </row>
    <row r="60" spans="1:5" ht="25.5">
      <c r="A60" t="s">
        <v>55</v>
      </c>
      <c r="E60" s="36" t="s">
        <v>130</v>
      </c>
    </row>
    <row r="61" spans="1:16" ht="12.75">
      <c r="A61" s="25" t="s">
        <v>46</v>
      </c>
      <c s="29" t="s">
        <v>140</v>
      </c>
      <c s="29" t="s">
        <v>132</v>
      </c>
      <c s="25" t="s">
        <v>48</v>
      </c>
      <c s="30" t="s">
        <v>133</v>
      </c>
      <c s="31" t="s">
        <v>70</v>
      </c>
      <c s="32">
        <v>1316.75</v>
      </c>
      <c s="33">
        <v>0</v>
      </c>
      <c s="34">
        <f>ROUND(ROUND(H61,2)*ROUND(G61,3),2)</f>
      </c>
      <c s="31" t="s">
        <v>51</v>
      </c>
      <c r="O61">
        <f>(I61*21)/100</f>
      </c>
      <c t="s">
        <v>22</v>
      </c>
    </row>
    <row r="62" spans="1:5" ht="12.75">
      <c r="A62" s="35" t="s">
        <v>52</v>
      </c>
      <c r="E62" s="36" t="s">
        <v>48</v>
      </c>
    </row>
    <row r="63" spans="1:5" ht="12.75">
      <c r="A63" s="37" t="s">
        <v>53</v>
      </c>
      <c r="E63" s="38" t="s">
        <v>48</v>
      </c>
    </row>
    <row r="64" spans="1:5" ht="12.75">
      <c r="A64" t="s">
        <v>55</v>
      </c>
      <c r="E64" s="36" t="s">
        <v>134</v>
      </c>
    </row>
    <row r="65" spans="1:16" ht="12.75">
      <c r="A65" s="25" t="s">
        <v>46</v>
      </c>
      <c s="29" t="s">
        <v>145</v>
      </c>
      <c s="29" t="s">
        <v>136</v>
      </c>
      <c s="25" t="s">
        <v>48</v>
      </c>
      <c s="30" t="s">
        <v>137</v>
      </c>
      <c s="31" t="s">
        <v>70</v>
      </c>
      <c s="32">
        <v>2916.36</v>
      </c>
      <c s="33">
        <v>0</v>
      </c>
      <c s="34">
        <f>ROUND(ROUND(H65,2)*ROUND(G65,3),2)</f>
      </c>
      <c s="31" t="s">
        <v>51</v>
      </c>
      <c r="O65">
        <f>(I65*21)/100</f>
      </c>
      <c t="s">
        <v>22</v>
      </c>
    </row>
    <row r="66" spans="1:5" ht="12.75">
      <c r="A66" s="35" t="s">
        <v>52</v>
      </c>
      <c r="E66" s="36" t="s">
        <v>138</v>
      </c>
    </row>
    <row r="67" spans="1:5" ht="12.75">
      <c r="A67" s="37" t="s">
        <v>53</v>
      </c>
      <c r="E67" s="38" t="s">
        <v>48</v>
      </c>
    </row>
    <row r="68" spans="1:5" ht="38.25">
      <c r="A68" t="s">
        <v>55</v>
      </c>
      <c r="E68" s="36" t="s">
        <v>139</v>
      </c>
    </row>
    <row r="69" spans="1:16" ht="12.75">
      <c r="A69" s="25" t="s">
        <v>46</v>
      </c>
      <c s="29" t="s">
        <v>150</v>
      </c>
      <c s="29" t="s">
        <v>141</v>
      </c>
      <c s="25" t="s">
        <v>48</v>
      </c>
      <c s="30" t="s">
        <v>142</v>
      </c>
      <c s="31" t="s">
        <v>70</v>
      </c>
      <c s="32">
        <v>2916.36</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144</v>
      </c>
    </row>
    <row r="73" spans="1:16" ht="12.75">
      <c r="A73" s="25" t="s">
        <v>46</v>
      </c>
      <c s="29" t="s">
        <v>156</v>
      </c>
      <c s="29" t="s">
        <v>146</v>
      </c>
      <c s="25" t="s">
        <v>48</v>
      </c>
      <c s="30" t="s">
        <v>147</v>
      </c>
      <c s="31" t="s">
        <v>70</v>
      </c>
      <c s="32">
        <v>2916.36</v>
      </c>
      <c s="33">
        <v>0</v>
      </c>
      <c s="34">
        <f>ROUND(ROUND(H73,2)*ROUND(G73,3),2)</f>
      </c>
      <c s="31" t="s">
        <v>51</v>
      </c>
      <c r="O73">
        <f>(I73*21)/100</f>
      </c>
      <c t="s">
        <v>22</v>
      </c>
    </row>
    <row r="74" spans="1:5" ht="12.75">
      <c r="A74" s="35" t="s">
        <v>52</v>
      </c>
      <c r="E74" s="36" t="s">
        <v>138</v>
      </c>
    </row>
    <row r="75" spans="1:5" ht="12.75">
      <c r="A75" s="37" t="s">
        <v>53</v>
      </c>
      <c r="E75" s="38" t="s">
        <v>143</v>
      </c>
    </row>
    <row r="76" spans="1:5" ht="25.5">
      <c r="A76" t="s">
        <v>55</v>
      </c>
      <c r="E76" s="36" t="s">
        <v>148</v>
      </c>
    </row>
    <row r="77" spans="1:18" ht="12.75" customHeight="1">
      <c r="A77" s="6" t="s">
        <v>44</v>
      </c>
      <c s="6"/>
      <c s="41" t="s">
        <v>22</v>
      </c>
      <c s="6"/>
      <c s="27" t="s">
        <v>149</v>
      </c>
      <c s="6"/>
      <c s="6"/>
      <c s="6"/>
      <c s="42">
        <f>0+Q77</f>
      </c>
      <c s="6"/>
      <c r="O77">
        <f>0+R77</f>
      </c>
      <c r="Q77">
        <f>0+I78+I82+I86+I90+I94+I98+I102+I106+I110+I114</f>
      </c>
      <c>
        <f>0+O78+O82+O86+O90+O94+O98+O102+O106+O110+O114</f>
      </c>
    </row>
    <row r="78" spans="1:16" ht="12.75">
      <c r="A78" s="25" t="s">
        <v>46</v>
      </c>
      <c s="29" t="s">
        <v>161</v>
      </c>
      <c s="29" t="s">
        <v>202</v>
      </c>
      <c s="25" t="s">
        <v>105</v>
      </c>
      <c s="30" t="s">
        <v>203</v>
      </c>
      <c s="31" t="s">
        <v>50</v>
      </c>
      <c s="32">
        <v>47.88</v>
      </c>
      <c s="33">
        <v>0</v>
      </c>
      <c s="34">
        <f>ROUND(ROUND(H78,2)*ROUND(G78,3),2)</f>
      </c>
      <c s="31" t="s">
        <v>51</v>
      </c>
      <c r="O78">
        <f>(I78*21)/100</f>
      </c>
      <c t="s">
        <v>22</v>
      </c>
    </row>
    <row r="79" spans="1:5" ht="12.75">
      <c r="A79" s="35" t="s">
        <v>52</v>
      </c>
      <c r="E79" s="36" t="s">
        <v>204</v>
      </c>
    </row>
    <row r="80" spans="1:5" ht="12.75">
      <c r="A80" s="37" t="s">
        <v>53</v>
      </c>
      <c r="E80" s="38" t="s">
        <v>48</v>
      </c>
    </row>
    <row r="81" spans="1:5" ht="38.25">
      <c r="A81" t="s">
        <v>55</v>
      </c>
      <c r="E81" s="36" t="s">
        <v>205</v>
      </c>
    </row>
    <row r="82" spans="1:16" ht="12.75">
      <c r="A82" s="25" t="s">
        <v>46</v>
      </c>
      <c s="29" t="s">
        <v>166</v>
      </c>
      <c s="29" t="s">
        <v>202</v>
      </c>
      <c s="25" t="s">
        <v>110</v>
      </c>
      <c s="30" t="s">
        <v>203</v>
      </c>
      <c s="31" t="s">
        <v>50</v>
      </c>
      <c s="32">
        <v>5.985</v>
      </c>
      <c s="33">
        <v>0</v>
      </c>
      <c s="34">
        <f>ROUND(ROUND(H82,2)*ROUND(G82,3),2)</f>
      </c>
      <c s="31" t="s">
        <v>51</v>
      </c>
      <c r="O82">
        <f>(I82*21)/100</f>
      </c>
      <c t="s">
        <v>22</v>
      </c>
    </row>
    <row r="83" spans="1:5" ht="12.75">
      <c r="A83" s="35" t="s">
        <v>52</v>
      </c>
      <c r="E83" s="36" t="s">
        <v>206</v>
      </c>
    </row>
    <row r="84" spans="1:5" ht="12.75">
      <c r="A84" s="37" t="s">
        <v>53</v>
      </c>
      <c r="E84" s="38" t="s">
        <v>48</v>
      </c>
    </row>
    <row r="85" spans="1:5" ht="38.25">
      <c r="A85" t="s">
        <v>55</v>
      </c>
      <c r="E85" s="36" t="s">
        <v>205</v>
      </c>
    </row>
    <row r="86" spans="1:16" ht="12.75">
      <c r="A86" s="25" t="s">
        <v>46</v>
      </c>
      <c s="29" t="s">
        <v>210</v>
      </c>
      <c s="29" t="s">
        <v>207</v>
      </c>
      <c s="25" t="s">
        <v>48</v>
      </c>
      <c s="30" t="s">
        <v>208</v>
      </c>
      <c s="31" t="s">
        <v>50</v>
      </c>
      <c s="32">
        <v>5.985</v>
      </c>
      <c s="33">
        <v>0</v>
      </c>
      <c s="34">
        <f>ROUND(ROUND(H86,2)*ROUND(G86,3),2)</f>
      </c>
      <c s="31" t="s">
        <v>51</v>
      </c>
      <c r="O86">
        <f>(I86*21)/100</f>
      </c>
      <c t="s">
        <v>22</v>
      </c>
    </row>
    <row r="87" spans="1:5" ht="12.75">
      <c r="A87" s="35" t="s">
        <v>52</v>
      </c>
      <c r="E87" s="36" t="s">
        <v>209</v>
      </c>
    </row>
    <row r="88" spans="1:5" ht="12.75">
      <c r="A88" s="37" t="s">
        <v>53</v>
      </c>
      <c r="E88" s="38" t="s">
        <v>48</v>
      </c>
    </row>
    <row r="89" spans="1:5" ht="38.25">
      <c r="A89" t="s">
        <v>55</v>
      </c>
      <c r="E89" s="36" t="s">
        <v>205</v>
      </c>
    </row>
    <row r="90" spans="1:16" ht="12.75">
      <c r="A90" s="25" t="s">
        <v>46</v>
      </c>
      <c s="29" t="s">
        <v>215</v>
      </c>
      <c s="29" t="s">
        <v>211</v>
      </c>
      <c s="25" t="s">
        <v>48</v>
      </c>
      <c s="30" t="s">
        <v>212</v>
      </c>
      <c s="31" t="s">
        <v>70</v>
      </c>
      <c s="32">
        <v>110</v>
      </c>
      <c s="33">
        <v>0</v>
      </c>
      <c s="34">
        <f>ROUND(ROUND(H90,2)*ROUND(G90,3),2)</f>
      </c>
      <c s="31" t="s">
        <v>51</v>
      </c>
      <c r="O90">
        <f>(I90*21)/100</f>
      </c>
      <c t="s">
        <v>22</v>
      </c>
    </row>
    <row r="91" spans="1:5" ht="12.75">
      <c r="A91" s="35" t="s">
        <v>52</v>
      </c>
      <c r="E91" s="36" t="s">
        <v>213</v>
      </c>
    </row>
    <row r="92" spans="1:5" ht="12.75">
      <c r="A92" s="37" t="s">
        <v>53</v>
      </c>
      <c r="E92" s="38" t="s">
        <v>48</v>
      </c>
    </row>
    <row r="93" spans="1:5" ht="25.5">
      <c r="A93" t="s">
        <v>55</v>
      </c>
      <c r="E93" s="36" t="s">
        <v>214</v>
      </c>
    </row>
    <row r="94" spans="1:16" ht="12.75">
      <c r="A94" s="25" t="s">
        <v>46</v>
      </c>
      <c s="29" t="s">
        <v>221</v>
      </c>
      <c s="29" t="s">
        <v>216</v>
      </c>
      <c s="25" t="s">
        <v>48</v>
      </c>
      <c s="30" t="s">
        <v>217</v>
      </c>
      <c s="31" t="s">
        <v>218</v>
      </c>
      <c s="32">
        <v>44</v>
      </c>
      <c s="33">
        <v>0</v>
      </c>
      <c s="34">
        <f>ROUND(ROUND(H94,2)*ROUND(G94,3),2)</f>
      </c>
      <c s="31" t="s">
        <v>51</v>
      </c>
      <c r="O94">
        <f>(I94*21)/100</f>
      </c>
      <c t="s">
        <v>22</v>
      </c>
    </row>
    <row r="95" spans="1:5" ht="25.5">
      <c r="A95" s="35" t="s">
        <v>52</v>
      </c>
      <c r="E95" s="36" t="s">
        <v>219</v>
      </c>
    </row>
    <row r="96" spans="1:5" ht="12.75">
      <c r="A96" s="37" t="s">
        <v>53</v>
      </c>
      <c r="E96" s="38" t="s">
        <v>48</v>
      </c>
    </row>
    <row r="97" spans="1:5" ht="165.75">
      <c r="A97" t="s">
        <v>55</v>
      </c>
      <c r="E97" s="36" t="s">
        <v>220</v>
      </c>
    </row>
    <row r="98" spans="1:16" ht="12.75">
      <c r="A98" s="25" t="s">
        <v>46</v>
      </c>
      <c s="29" t="s">
        <v>223</v>
      </c>
      <c s="29" t="s">
        <v>151</v>
      </c>
      <c s="25" t="s">
        <v>105</v>
      </c>
      <c s="30" t="s">
        <v>152</v>
      </c>
      <c s="31" t="s">
        <v>70</v>
      </c>
      <c s="32">
        <v>101.06</v>
      </c>
      <c s="33">
        <v>0</v>
      </c>
      <c s="34">
        <f>ROUND(ROUND(H98,2)*ROUND(G98,3),2)</f>
      </c>
      <c s="31" t="s">
        <v>51</v>
      </c>
      <c r="O98">
        <f>(I98*21)/100</f>
      </c>
      <c t="s">
        <v>22</v>
      </c>
    </row>
    <row r="99" spans="1:5" ht="12.75">
      <c r="A99" s="35" t="s">
        <v>52</v>
      </c>
      <c r="E99" s="36" t="s">
        <v>222</v>
      </c>
    </row>
    <row r="100" spans="1:5" ht="12.75">
      <c r="A100" s="37" t="s">
        <v>53</v>
      </c>
      <c r="E100" s="38" t="s">
        <v>48</v>
      </c>
    </row>
    <row r="101" spans="1:5" ht="102">
      <c r="A101" t="s">
        <v>55</v>
      </c>
      <c r="E101" s="36" t="s">
        <v>154</v>
      </c>
    </row>
    <row r="102" spans="1:16" ht="12.75">
      <c r="A102" s="25" t="s">
        <v>46</v>
      </c>
      <c s="29" t="s">
        <v>225</v>
      </c>
      <c s="29" t="s">
        <v>151</v>
      </c>
      <c s="25" t="s">
        <v>110</v>
      </c>
      <c s="30" t="s">
        <v>152</v>
      </c>
      <c s="31" t="s">
        <v>70</v>
      </c>
      <c s="32">
        <v>251.74</v>
      </c>
      <c s="33">
        <v>0</v>
      </c>
      <c s="34">
        <f>ROUND(ROUND(H102,2)*ROUND(G102,3),2)</f>
      </c>
      <c s="31" t="s">
        <v>51</v>
      </c>
      <c r="O102">
        <f>(I102*21)/100</f>
      </c>
      <c t="s">
        <v>22</v>
      </c>
    </row>
    <row r="103" spans="1:5" ht="12.75">
      <c r="A103" s="35" t="s">
        <v>52</v>
      </c>
      <c r="E103" s="36" t="s">
        <v>224</v>
      </c>
    </row>
    <row r="104" spans="1:5" ht="12.75">
      <c r="A104" s="37" t="s">
        <v>53</v>
      </c>
      <c r="E104" s="38" t="s">
        <v>48</v>
      </c>
    </row>
    <row r="105" spans="1:5" ht="102">
      <c r="A105" t="s">
        <v>55</v>
      </c>
      <c r="E105" s="36" t="s">
        <v>154</v>
      </c>
    </row>
    <row r="106" spans="1:16" ht="12.75">
      <c r="A106" s="25" t="s">
        <v>46</v>
      </c>
      <c s="29" t="s">
        <v>229</v>
      </c>
      <c s="29" t="s">
        <v>226</v>
      </c>
      <c s="25" t="s">
        <v>48</v>
      </c>
      <c s="30" t="s">
        <v>227</v>
      </c>
      <c s="31" t="s">
        <v>70</v>
      </c>
      <c s="32">
        <v>3318</v>
      </c>
      <c s="33">
        <v>0</v>
      </c>
      <c s="34">
        <f>ROUND(ROUND(H106,2)*ROUND(G106,3),2)</f>
      </c>
      <c s="31" t="s">
        <v>51</v>
      </c>
      <c r="O106">
        <f>(I106*21)/100</f>
      </c>
      <c t="s">
        <v>22</v>
      </c>
    </row>
    <row r="107" spans="1:5" ht="12.75">
      <c r="A107" s="35" t="s">
        <v>52</v>
      </c>
      <c r="E107" s="36" t="s">
        <v>48</v>
      </c>
    </row>
    <row r="108" spans="1:5" ht="12.75">
      <c r="A108" s="37" t="s">
        <v>53</v>
      </c>
      <c r="E108" s="38" t="s">
        <v>48</v>
      </c>
    </row>
    <row r="109" spans="1:5" ht="38.25">
      <c r="A109" t="s">
        <v>55</v>
      </c>
      <c r="E109" s="36" t="s">
        <v>228</v>
      </c>
    </row>
    <row r="110" spans="1:16" ht="25.5">
      <c r="A110" s="25" t="s">
        <v>46</v>
      </c>
      <c s="29" t="s">
        <v>235</v>
      </c>
      <c s="29" t="s">
        <v>230</v>
      </c>
      <c s="25" t="s">
        <v>48</v>
      </c>
      <c s="30" t="s">
        <v>231</v>
      </c>
      <c s="31" t="s">
        <v>70</v>
      </c>
      <c s="32">
        <v>13272</v>
      </c>
      <c s="33">
        <v>0</v>
      </c>
      <c s="34">
        <f>ROUND(ROUND(H110,2)*ROUND(G110,3),2)</f>
      </c>
      <c s="31" t="s">
        <v>51</v>
      </c>
      <c r="O110">
        <f>(I110*21)/100</f>
      </c>
      <c t="s">
        <v>22</v>
      </c>
    </row>
    <row r="111" spans="1:5" ht="12.75">
      <c r="A111" s="35" t="s">
        <v>52</v>
      </c>
      <c r="E111" s="36" t="s">
        <v>48</v>
      </c>
    </row>
    <row r="112" spans="1:5" ht="12.75">
      <c r="A112" s="37" t="s">
        <v>53</v>
      </c>
      <c r="E112" s="38" t="s">
        <v>232</v>
      </c>
    </row>
    <row r="113" spans="1:5" ht="38.25">
      <c r="A113" t="s">
        <v>55</v>
      </c>
      <c r="E113" s="36" t="s">
        <v>233</v>
      </c>
    </row>
    <row r="114" spans="1:16" ht="12.75">
      <c r="A114" s="25" t="s">
        <v>46</v>
      </c>
      <c s="29" t="s">
        <v>241</v>
      </c>
      <c s="29" t="s">
        <v>541</v>
      </c>
      <c s="25" t="s">
        <v>48</v>
      </c>
      <c s="30" t="s">
        <v>542</v>
      </c>
      <c s="31" t="s">
        <v>50</v>
      </c>
      <c s="32">
        <v>3.2</v>
      </c>
      <c s="33">
        <v>0</v>
      </c>
      <c s="34">
        <f>ROUND(ROUND(H114,2)*ROUND(G114,3),2)</f>
      </c>
      <c s="31" t="s">
        <v>51</v>
      </c>
      <c r="O114">
        <f>(I114*21)/100</f>
      </c>
      <c t="s">
        <v>22</v>
      </c>
    </row>
    <row r="115" spans="1:5" ht="12.75">
      <c r="A115" s="35" t="s">
        <v>52</v>
      </c>
      <c r="E115" s="36" t="s">
        <v>543</v>
      </c>
    </row>
    <row r="116" spans="1:5" ht="12.75">
      <c r="A116" s="37" t="s">
        <v>53</v>
      </c>
      <c r="E116" s="38" t="s">
        <v>544</v>
      </c>
    </row>
    <row r="117" spans="1:5" ht="369.75">
      <c r="A117" t="s">
        <v>55</v>
      </c>
      <c r="E117" s="36" t="s">
        <v>448</v>
      </c>
    </row>
    <row r="118" spans="1:18" ht="12.75" customHeight="1">
      <c r="A118" s="6" t="s">
        <v>44</v>
      </c>
      <c s="6"/>
      <c s="41" t="s">
        <v>32</v>
      </c>
      <c s="6"/>
      <c s="27" t="s">
        <v>234</v>
      </c>
      <c s="6"/>
      <c s="6"/>
      <c s="6"/>
      <c s="42">
        <f>0+Q118</f>
      </c>
      <c s="6"/>
      <c r="O118">
        <f>0+R118</f>
      </c>
      <c r="Q118">
        <f>0+I119+I123</f>
      </c>
      <c>
        <f>0+O119+O123</f>
      </c>
    </row>
    <row r="119" spans="1:16" ht="12.75">
      <c r="A119" s="25" t="s">
        <v>46</v>
      </c>
      <c s="29" t="s">
        <v>244</v>
      </c>
      <c s="29" t="s">
        <v>462</v>
      </c>
      <c s="25" t="s">
        <v>48</v>
      </c>
      <c s="30" t="s">
        <v>463</v>
      </c>
      <c s="31" t="s">
        <v>50</v>
      </c>
      <c s="32">
        <v>3.276</v>
      </c>
      <c s="33">
        <v>0</v>
      </c>
      <c s="34">
        <f>ROUND(ROUND(H119,2)*ROUND(G119,3),2)</f>
      </c>
      <c s="31" t="s">
        <v>51</v>
      </c>
      <c r="O119">
        <f>(I119*21)/100</f>
      </c>
      <c t="s">
        <v>22</v>
      </c>
    </row>
    <row r="120" spans="1:5" ht="25.5">
      <c r="A120" s="35" t="s">
        <v>52</v>
      </c>
      <c r="E120" s="36" t="s">
        <v>545</v>
      </c>
    </row>
    <row r="121" spans="1:5" ht="12.75">
      <c r="A121" s="37" t="s">
        <v>53</v>
      </c>
      <c r="E121" s="38" t="s">
        <v>546</v>
      </c>
    </row>
    <row r="122" spans="1:5" ht="102">
      <c r="A122" t="s">
        <v>55</v>
      </c>
      <c r="E122" s="36" t="s">
        <v>466</v>
      </c>
    </row>
    <row r="123" spans="1:16" ht="12.75">
      <c r="A123" s="25" t="s">
        <v>46</v>
      </c>
      <c s="29" t="s">
        <v>247</v>
      </c>
      <c s="29" t="s">
        <v>236</v>
      </c>
      <c s="25" t="s">
        <v>48</v>
      </c>
      <c s="30" t="s">
        <v>237</v>
      </c>
      <c s="31" t="s">
        <v>70</v>
      </c>
      <c s="32">
        <v>152.11</v>
      </c>
      <c s="33">
        <v>0</v>
      </c>
      <c s="34">
        <f>ROUND(ROUND(H123,2)*ROUND(G123,3),2)</f>
      </c>
      <c s="31" t="s">
        <v>51</v>
      </c>
      <c r="O123">
        <f>(I123*21)/100</f>
      </c>
      <c t="s">
        <v>22</v>
      </c>
    </row>
    <row r="124" spans="1:5" ht="12.75">
      <c r="A124" s="35" t="s">
        <v>52</v>
      </c>
      <c r="E124" s="36" t="s">
        <v>467</v>
      </c>
    </row>
    <row r="125" spans="1:5" ht="12.75">
      <c r="A125" s="37" t="s">
        <v>53</v>
      </c>
      <c r="E125" s="38" t="s">
        <v>547</v>
      </c>
    </row>
    <row r="126" spans="1:5" ht="127.5">
      <c r="A126" t="s">
        <v>55</v>
      </c>
      <c r="E126" s="36" t="s">
        <v>240</v>
      </c>
    </row>
    <row r="127" spans="1:18" ht="12.75" customHeight="1">
      <c r="A127" s="6" t="s">
        <v>44</v>
      </c>
      <c s="6"/>
      <c s="41" t="s">
        <v>34</v>
      </c>
      <c s="6"/>
      <c s="27" t="s">
        <v>155</v>
      </c>
      <c s="6"/>
      <c s="6"/>
      <c s="6"/>
      <c s="42">
        <f>0+Q127</f>
      </c>
      <c s="6"/>
      <c r="O127">
        <f>0+R127</f>
      </c>
      <c r="Q127">
        <f>0+I128+I132+I136+I140+I144+I148+I152+I156+I160+I164+I168+I172+I176</f>
      </c>
      <c>
        <f>0+O128+O132+O136+O140+O144+O148+O152+O156+O160+O164+O168+O172+O176</f>
      </c>
    </row>
    <row r="128" spans="1:16" ht="25.5">
      <c r="A128" s="25" t="s">
        <v>46</v>
      </c>
      <c s="29" t="s">
        <v>250</v>
      </c>
      <c s="29" t="s">
        <v>242</v>
      </c>
      <c s="25" t="s">
        <v>48</v>
      </c>
      <c s="30" t="s">
        <v>243</v>
      </c>
      <c s="31" t="s">
        <v>70</v>
      </c>
      <c s="32">
        <v>152.11</v>
      </c>
      <c s="33">
        <v>0</v>
      </c>
      <c s="34">
        <f>ROUND(ROUND(H128,2)*ROUND(G128,3),2)</f>
      </c>
      <c s="31" t="s">
        <v>51</v>
      </c>
      <c r="O128">
        <f>(I128*21)/100</f>
      </c>
      <c t="s">
        <v>22</v>
      </c>
    </row>
    <row r="129" spans="1:5" ht="12.75">
      <c r="A129" s="35" t="s">
        <v>52</v>
      </c>
      <c r="E129" s="36" t="s">
        <v>48</v>
      </c>
    </row>
    <row r="130" spans="1:5" ht="12.75">
      <c r="A130" s="37" t="s">
        <v>53</v>
      </c>
      <c r="E130" s="38" t="s">
        <v>547</v>
      </c>
    </row>
    <row r="131" spans="1:5" ht="51">
      <c r="A131" t="s">
        <v>55</v>
      </c>
      <c r="E131" s="36" t="s">
        <v>160</v>
      </c>
    </row>
    <row r="132" spans="1:16" ht="25.5">
      <c r="A132" s="25" t="s">
        <v>46</v>
      </c>
      <c s="29" t="s">
        <v>254</v>
      </c>
      <c s="29" t="s">
        <v>157</v>
      </c>
      <c s="25" t="s">
        <v>48</v>
      </c>
      <c s="30" t="s">
        <v>158</v>
      </c>
      <c s="31" t="s">
        <v>70</v>
      </c>
      <c s="32">
        <v>2641.67</v>
      </c>
      <c s="33">
        <v>0</v>
      </c>
      <c s="34">
        <f>ROUND(ROUND(H132,2)*ROUND(G132,3),2)</f>
      </c>
      <c s="31" t="s">
        <v>51</v>
      </c>
      <c r="O132">
        <f>(I132*21)/100</f>
      </c>
      <c t="s">
        <v>22</v>
      </c>
    </row>
    <row r="133" spans="1:5" ht="12.75">
      <c r="A133" s="35" t="s">
        <v>52</v>
      </c>
      <c r="E133" s="36" t="s">
        <v>245</v>
      </c>
    </row>
    <row r="134" spans="1:5" ht="12.75">
      <c r="A134" s="37" t="s">
        <v>53</v>
      </c>
      <c r="E134" s="38" t="s">
        <v>548</v>
      </c>
    </row>
    <row r="135" spans="1:5" ht="51">
      <c r="A135" t="s">
        <v>55</v>
      </c>
      <c r="E135" s="36" t="s">
        <v>160</v>
      </c>
    </row>
    <row r="136" spans="1:16" ht="12.75">
      <c r="A136" s="25" t="s">
        <v>46</v>
      </c>
      <c s="29" t="s">
        <v>258</v>
      </c>
      <c s="29" t="s">
        <v>162</v>
      </c>
      <c s="25" t="s">
        <v>48</v>
      </c>
      <c s="30" t="s">
        <v>163</v>
      </c>
      <c s="31" t="s">
        <v>70</v>
      </c>
      <c s="32">
        <v>8.1</v>
      </c>
      <c s="33">
        <v>0</v>
      </c>
      <c s="34">
        <f>ROUND(ROUND(H136,2)*ROUND(G136,3),2)</f>
      </c>
      <c s="31" t="s">
        <v>51</v>
      </c>
      <c r="O136">
        <f>(I136*21)/100</f>
      </c>
      <c t="s">
        <v>22</v>
      </c>
    </row>
    <row r="137" spans="1:5" ht="12.75">
      <c r="A137" s="35" t="s">
        <v>52</v>
      </c>
      <c r="E137" s="36" t="s">
        <v>48</v>
      </c>
    </row>
    <row r="138" spans="1:5" ht="12.75">
      <c r="A138" s="37" t="s">
        <v>53</v>
      </c>
      <c r="E138" s="38" t="s">
        <v>549</v>
      </c>
    </row>
    <row r="139" spans="1:5" ht="51">
      <c r="A139" t="s">
        <v>55</v>
      </c>
      <c r="E139" s="36" t="s">
        <v>160</v>
      </c>
    </row>
    <row r="140" spans="1:16" ht="12.75">
      <c r="A140" s="25" t="s">
        <v>46</v>
      </c>
      <c s="29" t="s">
        <v>263</v>
      </c>
      <c s="29" t="s">
        <v>248</v>
      </c>
      <c s="25" t="s">
        <v>105</v>
      </c>
      <c s="30" t="s">
        <v>249</v>
      </c>
      <c s="31" t="s">
        <v>70</v>
      </c>
      <c s="32">
        <v>3302.088</v>
      </c>
      <c s="33">
        <v>0</v>
      </c>
      <c s="34">
        <f>ROUND(ROUND(H140,2)*ROUND(G140,3),2)</f>
      </c>
      <c s="31" t="s">
        <v>51</v>
      </c>
      <c r="O140">
        <f>(I140*21)/100</f>
      </c>
      <c t="s">
        <v>22</v>
      </c>
    </row>
    <row r="141" spans="1:5" ht="12.75">
      <c r="A141" s="35" t="s">
        <v>52</v>
      </c>
      <c r="E141" s="36" t="s">
        <v>550</v>
      </c>
    </row>
    <row r="142" spans="1:5" ht="12.75">
      <c r="A142" s="37" t="s">
        <v>53</v>
      </c>
      <c r="E142" s="38" t="s">
        <v>551</v>
      </c>
    </row>
    <row r="143" spans="1:5" ht="51">
      <c r="A143" t="s">
        <v>55</v>
      </c>
      <c r="E143" s="36" t="s">
        <v>160</v>
      </c>
    </row>
    <row r="144" spans="1:16" ht="12.75">
      <c r="A144" s="25" t="s">
        <v>46</v>
      </c>
      <c s="29" t="s">
        <v>268</v>
      </c>
      <c s="29" t="s">
        <v>248</v>
      </c>
      <c s="25" t="s">
        <v>110</v>
      </c>
      <c s="30" t="s">
        <v>249</v>
      </c>
      <c s="31" t="s">
        <v>70</v>
      </c>
      <c s="32">
        <v>152.11</v>
      </c>
      <c s="33">
        <v>0</v>
      </c>
      <c s="34">
        <f>ROUND(ROUND(H144,2)*ROUND(G144,3),2)</f>
      </c>
      <c s="31" t="s">
        <v>51</v>
      </c>
      <c r="O144">
        <f>(I144*21)/100</f>
      </c>
      <c t="s">
        <v>22</v>
      </c>
    </row>
    <row r="145" spans="1:5" ht="12.75">
      <c r="A145" s="35" t="s">
        <v>52</v>
      </c>
      <c r="E145" s="36" t="s">
        <v>48</v>
      </c>
    </row>
    <row r="146" spans="1:5" ht="12.75">
      <c r="A146" s="37" t="s">
        <v>53</v>
      </c>
      <c r="E146" s="38" t="s">
        <v>547</v>
      </c>
    </row>
    <row r="147" spans="1:5" ht="51">
      <c r="A147" t="s">
        <v>55</v>
      </c>
      <c r="E147" s="36" t="s">
        <v>160</v>
      </c>
    </row>
    <row r="148" spans="1:16" ht="12.75">
      <c r="A148" s="25" t="s">
        <v>46</v>
      </c>
      <c s="29" t="s">
        <v>272</v>
      </c>
      <c s="29" t="s">
        <v>255</v>
      </c>
      <c s="25" t="s">
        <v>48</v>
      </c>
      <c s="30" t="s">
        <v>256</v>
      </c>
      <c s="31" t="s">
        <v>70</v>
      </c>
      <c s="32">
        <v>130.2</v>
      </c>
      <c s="33">
        <v>0</v>
      </c>
      <c s="34">
        <f>ROUND(ROUND(H148,2)*ROUND(G148,3),2)</f>
      </c>
      <c s="31" t="s">
        <v>51</v>
      </c>
      <c r="O148">
        <f>(I148*21)/100</f>
      </c>
      <c t="s">
        <v>22</v>
      </c>
    </row>
    <row r="149" spans="1:5" ht="12.75">
      <c r="A149" s="35" t="s">
        <v>52</v>
      </c>
      <c r="E149" s="36" t="s">
        <v>48</v>
      </c>
    </row>
    <row r="150" spans="1:5" ht="12.75">
      <c r="A150" s="37" t="s">
        <v>53</v>
      </c>
      <c r="E150" s="38" t="s">
        <v>48</v>
      </c>
    </row>
    <row r="151" spans="1:5" ht="38.25">
      <c r="A151" t="s">
        <v>55</v>
      </c>
      <c r="E151" s="36" t="s">
        <v>257</v>
      </c>
    </row>
    <row r="152" spans="1:16" ht="12.75">
      <c r="A152" s="25" t="s">
        <v>46</v>
      </c>
      <c s="29" t="s">
        <v>275</v>
      </c>
      <c s="29" t="s">
        <v>259</v>
      </c>
      <c s="25" t="s">
        <v>48</v>
      </c>
      <c s="30" t="s">
        <v>260</v>
      </c>
      <c s="31" t="s">
        <v>70</v>
      </c>
      <c s="32">
        <v>2641.67</v>
      </c>
      <c s="33">
        <v>0</v>
      </c>
      <c s="34">
        <f>ROUND(ROUND(H152,2)*ROUND(G152,3),2)</f>
      </c>
      <c s="31" t="s">
        <v>51</v>
      </c>
      <c r="O152">
        <f>(I152*21)/100</f>
      </c>
      <c t="s">
        <v>22</v>
      </c>
    </row>
    <row r="153" spans="1:5" ht="12.75">
      <c r="A153" s="35" t="s">
        <v>52</v>
      </c>
      <c r="E153" s="36" t="s">
        <v>261</v>
      </c>
    </row>
    <row r="154" spans="1:5" ht="12.75">
      <c r="A154" s="37" t="s">
        <v>53</v>
      </c>
      <c r="E154" s="38" t="s">
        <v>548</v>
      </c>
    </row>
    <row r="155" spans="1:5" ht="51">
      <c r="A155" t="s">
        <v>55</v>
      </c>
      <c r="E155" s="36" t="s">
        <v>262</v>
      </c>
    </row>
    <row r="156" spans="1:16" ht="12.75">
      <c r="A156" s="25" t="s">
        <v>46</v>
      </c>
      <c s="29" t="s">
        <v>279</v>
      </c>
      <c s="29" t="s">
        <v>264</v>
      </c>
      <c s="25" t="s">
        <v>48</v>
      </c>
      <c s="30" t="s">
        <v>265</v>
      </c>
      <c s="31" t="s">
        <v>70</v>
      </c>
      <c s="32">
        <v>5283.34</v>
      </c>
      <c s="33">
        <v>0</v>
      </c>
      <c s="34">
        <f>ROUND(ROUND(H156,2)*ROUND(G156,3),2)</f>
      </c>
      <c s="31" t="s">
        <v>51</v>
      </c>
      <c r="O156">
        <f>(I156*21)/100</f>
      </c>
      <c t="s">
        <v>22</v>
      </c>
    </row>
    <row r="157" spans="1:5" ht="12.75">
      <c r="A157" s="35" t="s">
        <v>52</v>
      </c>
      <c r="E157" s="36" t="s">
        <v>266</v>
      </c>
    </row>
    <row r="158" spans="1:5" ht="12.75">
      <c r="A158" s="37" t="s">
        <v>53</v>
      </c>
      <c r="E158" s="38" t="s">
        <v>552</v>
      </c>
    </row>
    <row r="159" spans="1:5" ht="51">
      <c r="A159" t="s">
        <v>55</v>
      </c>
      <c r="E159" s="36" t="s">
        <v>262</v>
      </c>
    </row>
    <row r="160" spans="1:16" ht="12.75">
      <c r="A160" s="25" t="s">
        <v>46</v>
      </c>
      <c s="29" t="s">
        <v>285</v>
      </c>
      <c s="29" t="s">
        <v>269</v>
      </c>
      <c s="25" t="s">
        <v>48</v>
      </c>
      <c s="30" t="s">
        <v>270</v>
      </c>
      <c s="31" t="s">
        <v>70</v>
      </c>
      <c s="32">
        <v>2641.67</v>
      </c>
      <c s="33">
        <v>0</v>
      </c>
      <c s="34">
        <f>ROUND(ROUND(H160,2)*ROUND(G160,3),2)</f>
      </c>
      <c s="31" t="s">
        <v>51</v>
      </c>
      <c r="O160">
        <f>(I160*21)/100</f>
      </c>
      <c t="s">
        <v>22</v>
      </c>
    </row>
    <row r="161" spans="1:5" ht="12.75">
      <c r="A161" s="35" t="s">
        <v>52</v>
      </c>
      <c r="E161" s="36" t="s">
        <v>48</v>
      </c>
    </row>
    <row r="162" spans="1:5" ht="12.75">
      <c r="A162" s="37" t="s">
        <v>53</v>
      </c>
      <c r="E162" s="38" t="s">
        <v>548</v>
      </c>
    </row>
    <row r="163" spans="1:5" ht="140.25">
      <c r="A163" t="s">
        <v>55</v>
      </c>
      <c r="E163" s="36" t="s">
        <v>271</v>
      </c>
    </row>
    <row r="164" spans="1:16" ht="12.75">
      <c r="A164" s="25" t="s">
        <v>46</v>
      </c>
      <c s="29" t="s">
        <v>291</v>
      </c>
      <c s="29" t="s">
        <v>273</v>
      </c>
      <c s="25" t="s">
        <v>48</v>
      </c>
      <c s="30" t="s">
        <v>274</v>
      </c>
      <c s="31" t="s">
        <v>70</v>
      </c>
      <c s="32">
        <v>2641.67</v>
      </c>
      <c s="33">
        <v>0</v>
      </c>
      <c s="34">
        <f>ROUND(ROUND(H164,2)*ROUND(G164,3),2)</f>
      </c>
      <c s="31" t="s">
        <v>51</v>
      </c>
      <c r="O164">
        <f>(I164*21)/100</f>
      </c>
      <c t="s">
        <v>22</v>
      </c>
    </row>
    <row r="165" spans="1:5" ht="12.75">
      <c r="A165" s="35" t="s">
        <v>52</v>
      </c>
      <c r="E165" s="36" t="s">
        <v>48</v>
      </c>
    </row>
    <row r="166" spans="1:5" ht="12.75">
      <c r="A166" s="37" t="s">
        <v>53</v>
      </c>
      <c r="E166" s="38" t="s">
        <v>548</v>
      </c>
    </row>
    <row r="167" spans="1:5" ht="140.25">
      <c r="A167" t="s">
        <v>55</v>
      </c>
      <c r="E167" s="36" t="s">
        <v>271</v>
      </c>
    </row>
    <row r="168" spans="1:16" ht="12.75">
      <c r="A168" s="25" t="s">
        <v>46</v>
      </c>
      <c s="29" t="s">
        <v>296</v>
      </c>
      <c s="29" t="s">
        <v>276</v>
      </c>
      <c s="25" t="s">
        <v>48</v>
      </c>
      <c s="30" t="s">
        <v>277</v>
      </c>
      <c s="31" t="s">
        <v>70</v>
      </c>
      <c s="32">
        <v>2641.67</v>
      </c>
      <c s="33">
        <v>0</v>
      </c>
      <c s="34">
        <f>ROUND(ROUND(H168,2)*ROUND(G168,3),2)</f>
      </c>
      <c s="31" t="s">
        <v>51</v>
      </c>
      <c r="O168">
        <f>(I168*21)/100</f>
      </c>
      <c t="s">
        <v>22</v>
      </c>
    </row>
    <row r="169" spans="1:5" ht="12.75">
      <c r="A169" s="35" t="s">
        <v>52</v>
      </c>
      <c r="E169" s="36" t="s">
        <v>48</v>
      </c>
    </row>
    <row r="170" spans="1:5" ht="12.75">
      <c r="A170" s="37" t="s">
        <v>53</v>
      </c>
      <c r="E170" s="38" t="s">
        <v>548</v>
      </c>
    </row>
    <row r="171" spans="1:5" ht="140.25">
      <c r="A171" t="s">
        <v>55</v>
      </c>
      <c r="E171" s="36" t="s">
        <v>271</v>
      </c>
    </row>
    <row r="172" spans="1:16" ht="12.75">
      <c r="A172" s="25" t="s">
        <v>46</v>
      </c>
      <c s="29" t="s">
        <v>301</v>
      </c>
      <c s="29" t="s">
        <v>473</v>
      </c>
      <c s="25" t="s">
        <v>48</v>
      </c>
      <c s="30" t="s">
        <v>474</v>
      </c>
      <c s="31" t="s">
        <v>70</v>
      </c>
      <c s="32">
        <v>5.1</v>
      </c>
      <c s="33">
        <v>0</v>
      </c>
      <c s="34">
        <f>ROUND(ROUND(H172,2)*ROUND(G172,3),2)</f>
      </c>
      <c s="31" t="s">
        <v>51</v>
      </c>
      <c r="O172">
        <f>(I172*21)/100</f>
      </c>
      <c t="s">
        <v>22</v>
      </c>
    </row>
    <row r="173" spans="1:5" ht="12.75">
      <c r="A173" s="35" t="s">
        <v>52</v>
      </c>
      <c r="E173" s="36" t="s">
        <v>475</v>
      </c>
    </row>
    <row r="174" spans="1:5" ht="12.75">
      <c r="A174" s="37" t="s">
        <v>53</v>
      </c>
      <c r="E174" s="38" t="s">
        <v>48</v>
      </c>
    </row>
    <row r="175" spans="1:5" ht="153">
      <c r="A175" t="s">
        <v>55</v>
      </c>
      <c r="E175" s="36" t="s">
        <v>476</v>
      </c>
    </row>
    <row r="176" spans="1:16" ht="25.5">
      <c r="A176" s="25" t="s">
        <v>46</v>
      </c>
      <c s="29" t="s">
        <v>305</v>
      </c>
      <c s="29" t="s">
        <v>477</v>
      </c>
      <c s="25" t="s">
        <v>48</v>
      </c>
      <c s="30" t="s">
        <v>478</v>
      </c>
      <c s="31" t="s">
        <v>70</v>
      </c>
      <c s="32">
        <v>3</v>
      </c>
      <c s="33">
        <v>0</v>
      </c>
      <c s="34">
        <f>ROUND(ROUND(H176,2)*ROUND(G176,3),2)</f>
      </c>
      <c s="31" t="s">
        <v>51</v>
      </c>
      <c r="O176">
        <f>(I176*21)/100</f>
      </c>
      <c t="s">
        <v>22</v>
      </c>
    </row>
    <row r="177" spans="1:5" ht="12.75">
      <c r="A177" s="35" t="s">
        <v>52</v>
      </c>
      <c r="E177" s="36" t="s">
        <v>479</v>
      </c>
    </row>
    <row r="178" spans="1:5" ht="12.75">
      <c r="A178" s="37" t="s">
        <v>53</v>
      </c>
      <c r="E178" s="38" t="s">
        <v>48</v>
      </c>
    </row>
    <row r="179" spans="1:5" ht="153">
      <c r="A179" t="s">
        <v>55</v>
      </c>
      <c r="E179" s="36" t="s">
        <v>476</v>
      </c>
    </row>
    <row r="180" spans="1:18" ht="12.75" customHeight="1">
      <c r="A180" s="6" t="s">
        <v>44</v>
      </c>
      <c s="6"/>
      <c s="41" t="s">
        <v>119</v>
      </c>
      <c s="6"/>
      <c s="27" t="s">
        <v>278</v>
      </c>
      <c s="6"/>
      <c s="6"/>
      <c s="6"/>
      <c s="42">
        <f>0+Q180</f>
      </c>
      <c s="6"/>
      <c r="O180">
        <f>0+R180</f>
      </c>
      <c r="Q180">
        <f>0+I181</f>
      </c>
      <c>
        <f>0+O181</f>
      </c>
    </row>
    <row r="181" spans="1:16" ht="12.75">
      <c r="A181" s="25" t="s">
        <v>46</v>
      </c>
      <c s="29" t="s">
        <v>309</v>
      </c>
      <c s="29" t="s">
        <v>553</v>
      </c>
      <c s="25" t="s">
        <v>48</v>
      </c>
      <c s="30" t="s">
        <v>554</v>
      </c>
      <c s="31" t="s">
        <v>74</v>
      </c>
      <c s="32">
        <v>4</v>
      </c>
      <c s="33">
        <v>0</v>
      </c>
      <c s="34">
        <f>ROUND(ROUND(H181,2)*ROUND(G181,3),2)</f>
      </c>
      <c s="31" t="s">
        <v>51</v>
      </c>
      <c r="O181">
        <f>(I181*21)/100</f>
      </c>
      <c t="s">
        <v>22</v>
      </c>
    </row>
    <row r="182" spans="1:5" ht="12.75">
      <c r="A182" s="35" t="s">
        <v>52</v>
      </c>
      <c r="E182" s="36" t="s">
        <v>48</v>
      </c>
    </row>
    <row r="183" spans="1:5" ht="12.75">
      <c r="A183" s="37" t="s">
        <v>53</v>
      </c>
      <c r="E183" s="38" t="s">
        <v>48</v>
      </c>
    </row>
    <row r="184" spans="1:5" ht="25.5">
      <c r="A184" t="s">
        <v>55</v>
      </c>
      <c r="E184" s="36" t="s">
        <v>555</v>
      </c>
    </row>
    <row r="185" spans="1:18" ht="12.75" customHeight="1">
      <c r="A185" s="6" t="s">
        <v>44</v>
      </c>
      <c s="6"/>
      <c s="41" t="s">
        <v>39</v>
      </c>
      <c s="6"/>
      <c s="27" t="s">
        <v>284</v>
      </c>
      <c s="6"/>
      <c s="6"/>
      <c s="6"/>
      <c s="42">
        <f>0+Q185</f>
      </c>
      <c s="6"/>
      <c r="O185">
        <f>0+R185</f>
      </c>
      <c r="Q185">
        <f>0+I186+I190+I194+I198+I202+I206</f>
      </c>
      <c>
        <f>0+O186+O190+O194+O198+O202+O206</f>
      </c>
    </row>
    <row r="186" spans="1:16" ht="12.75">
      <c r="A186" s="25" t="s">
        <v>46</v>
      </c>
      <c s="29" t="s">
        <v>314</v>
      </c>
      <c s="29" t="s">
        <v>491</v>
      </c>
      <c s="25" t="s">
        <v>48</v>
      </c>
      <c s="30" t="s">
        <v>492</v>
      </c>
      <c s="31" t="s">
        <v>218</v>
      </c>
      <c s="32">
        <v>4.5</v>
      </c>
      <c s="33">
        <v>0</v>
      </c>
      <c s="34">
        <f>ROUND(ROUND(H186,2)*ROUND(G186,3),2)</f>
      </c>
      <c s="31" t="s">
        <v>51</v>
      </c>
      <c r="O186">
        <f>(I186*21)/100</f>
      </c>
      <c t="s">
        <v>22</v>
      </c>
    </row>
    <row r="187" spans="1:5" ht="12.75">
      <c r="A187" s="35" t="s">
        <v>52</v>
      </c>
      <c r="E187" s="36" t="s">
        <v>493</v>
      </c>
    </row>
    <row r="188" spans="1:5" ht="12.75">
      <c r="A188" s="37" t="s">
        <v>53</v>
      </c>
      <c r="E188" s="38" t="s">
        <v>48</v>
      </c>
    </row>
    <row r="189" spans="1:5" ht="51">
      <c r="A189" t="s">
        <v>55</v>
      </c>
      <c r="E189" s="36" t="s">
        <v>295</v>
      </c>
    </row>
    <row r="190" spans="1:16" ht="12.75">
      <c r="A190" s="25" t="s">
        <v>46</v>
      </c>
      <c s="29" t="s">
        <v>318</v>
      </c>
      <c s="29" t="s">
        <v>292</v>
      </c>
      <c s="25" t="s">
        <v>48</v>
      </c>
      <c s="30" t="s">
        <v>293</v>
      </c>
      <c s="31" t="s">
        <v>218</v>
      </c>
      <c s="32">
        <v>304</v>
      </c>
      <c s="33">
        <v>0</v>
      </c>
      <c s="34">
        <f>ROUND(ROUND(H190,2)*ROUND(G190,3),2)</f>
      </c>
      <c s="31" t="s">
        <v>51</v>
      </c>
      <c r="O190">
        <f>(I190*21)/100</f>
      </c>
      <c t="s">
        <v>22</v>
      </c>
    </row>
    <row r="191" spans="1:5" ht="12.75">
      <c r="A191" s="35" t="s">
        <v>52</v>
      </c>
      <c r="E191" s="36" t="s">
        <v>294</v>
      </c>
    </row>
    <row r="192" spans="1:5" ht="12.75">
      <c r="A192" s="37" t="s">
        <v>53</v>
      </c>
      <c r="E192" s="38" t="s">
        <v>48</v>
      </c>
    </row>
    <row r="193" spans="1:5" ht="51">
      <c r="A193" t="s">
        <v>55</v>
      </c>
      <c r="E193" s="36" t="s">
        <v>295</v>
      </c>
    </row>
    <row r="194" spans="1:16" ht="12.75">
      <c r="A194" s="25" t="s">
        <v>46</v>
      </c>
      <c s="29" t="s">
        <v>322</v>
      </c>
      <c s="29" t="s">
        <v>405</v>
      </c>
      <c s="25" t="s">
        <v>48</v>
      </c>
      <c s="30" t="s">
        <v>406</v>
      </c>
      <c s="31" t="s">
        <v>218</v>
      </c>
      <c s="32">
        <v>17.7</v>
      </c>
      <c s="33">
        <v>0</v>
      </c>
      <c s="34">
        <f>ROUND(ROUND(H194,2)*ROUND(G194,3),2)</f>
      </c>
      <c s="31" t="s">
        <v>51</v>
      </c>
      <c r="O194">
        <f>(I194*21)/100</f>
      </c>
      <c t="s">
        <v>22</v>
      </c>
    </row>
    <row r="195" spans="1:5" ht="12.75">
      <c r="A195" s="35" t="s">
        <v>52</v>
      </c>
      <c r="E195" s="36" t="s">
        <v>48</v>
      </c>
    </row>
    <row r="196" spans="1:5" ht="12.75">
      <c r="A196" s="37" t="s">
        <v>53</v>
      </c>
      <c r="E196" s="38" t="s">
        <v>48</v>
      </c>
    </row>
    <row r="197" spans="1:5" ht="25.5">
      <c r="A197" t="s">
        <v>55</v>
      </c>
      <c r="E197" s="36" t="s">
        <v>308</v>
      </c>
    </row>
    <row r="198" spans="1:16" ht="12.75">
      <c r="A198" s="25" t="s">
        <v>46</v>
      </c>
      <c s="29" t="s">
        <v>386</v>
      </c>
      <c s="29" t="s">
        <v>310</v>
      </c>
      <c s="25" t="s">
        <v>48</v>
      </c>
      <c s="30" t="s">
        <v>311</v>
      </c>
      <c s="31" t="s">
        <v>218</v>
      </c>
      <c s="32">
        <v>37</v>
      </c>
      <c s="33">
        <v>0</v>
      </c>
      <c s="34">
        <f>ROUND(ROUND(H198,2)*ROUND(G198,3),2)</f>
      </c>
      <c s="31" t="s">
        <v>51</v>
      </c>
      <c r="O198">
        <f>(I198*21)/100</f>
      </c>
      <c t="s">
        <v>22</v>
      </c>
    </row>
    <row r="199" spans="1:5" ht="12.75">
      <c r="A199" s="35" t="s">
        <v>52</v>
      </c>
      <c r="E199" s="36" t="s">
        <v>312</v>
      </c>
    </row>
    <row r="200" spans="1:5" ht="12.75">
      <c r="A200" s="37" t="s">
        <v>53</v>
      </c>
      <c r="E200" s="38" t="s">
        <v>48</v>
      </c>
    </row>
    <row r="201" spans="1:5" ht="38.25">
      <c r="A201" t="s">
        <v>55</v>
      </c>
      <c r="E201" s="36" t="s">
        <v>313</v>
      </c>
    </row>
    <row r="202" spans="1:16" ht="12.75">
      <c r="A202" s="25" t="s">
        <v>46</v>
      </c>
      <c s="29" t="s">
        <v>387</v>
      </c>
      <c s="29" t="s">
        <v>410</v>
      </c>
      <c s="25" t="s">
        <v>48</v>
      </c>
      <c s="30" t="s">
        <v>411</v>
      </c>
      <c s="31" t="s">
        <v>218</v>
      </c>
      <c s="32">
        <v>206</v>
      </c>
      <c s="33">
        <v>0</v>
      </c>
      <c s="34">
        <f>ROUND(ROUND(H202,2)*ROUND(G202,3),2)</f>
      </c>
      <c s="31" t="s">
        <v>51</v>
      </c>
      <c r="O202">
        <f>(I202*21)/100</f>
      </c>
      <c t="s">
        <v>22</v>
      </c>
    </row>
    <row r="203" spans="1:5" ht="12.75">
      <c r="A203" s="35" t="s">
        <v>52</v>
      </c>
      <c r="E203" s="36" t="s">
        <v>504</v>
      </c>
    </row>
    <row r="204" spans="1:5" ht="12.75">
      <c r="A204" s="37" t="s">
        <v>53</v>
      </c>
      <c r="E204" s="38" t="s">
        <v>48</v>
      </c>
    </row>
    <row r="205" spans="1:5" ht="89.25">
      <c r="A205" t="s">
        <v>55</v>
      </c>
      <c r="E205" s="36" t="s">
        <v>413</v>
      </c>
    </row>
    <row r="206" spans="1:16" ht="12.75">
      <c r="A206" s="25" t="s">
        <v>46</v>
      </c>
      <c s="29" t="s">
        <v>393</v>
      </c>
      <c s="29" t="s">
        <v>556</v>
      </c>
      <c s="25" t="s">
        <v>48</v>
      </c>
      <c s="30" t="s">
        <v>557</v>
      </c>
      <c s="31" t="s">
        <v>74</v>
      </c>
      <c s="32">
        <v>2</v>
      </c>
      <c s="33">
        <v>0</v>
      </c>
      <c s="34">
        <f>ROUND(ROUND(H206,2)*ROUND(G206,3),2)</f>
      </c>
      <c s="31" t="s">
        <v>51</v>
      </c>
      <c r="O206">
        <f>(I206*21)/100</f>
      </c>
      <c t="s">
        <v>22</v>
      </c>
    </row>
    <row r="207" spans="1:5" ht="12.75">
      <c r="A207" s="35" t="s">
        <v>52</v>
      </c>
      <c r="E207" s="36" t="s">
        <v>48</v>
      </c>
    </row>
    <row r="208" spans="1:5" ht="12.75">
      <c r="A208" s="37" t="s">
        <v>53</v>
      </c>
      <c r="E208" s="38" t="s">
        <v>48</v>
      </c>
    </row>
    <row r="209" spans="1:5" ht="89.25">
      <c r="A209" t="s">
        <v>55</v>
      </c>
      <c r="E209" s="36" t="s">
        <v>558</v>
      </c>
    </row>
    <row r="210" spans="1:18" ht="12.75" customHeight="1">
      <c r="A210" s="6" t="s">
        <v>44</v>
      </c>
      <c s="6"/>
      <c s="41" t="s">
        <v>164</v>
      </c>
      <c s="6"/>
      <c s="27" t="s">
        <v>165</v>
      </c>
      <c s="6"/>
      <c s="6"/>
      <c s="6"/>
      <c s="42">
        <f>0+Q210</f>
      </c>
      <c s="6"/>
      <c r="O210">
        <f>0+R210</f>
      </c>
      <c r="Q210">
        <f>0+I211+I215</f>
      </c>
      <c>
        <f>0+O211+O215</f>
      </c>
    </row>
    <row r="211" spans="1:16" ht="25.5">
      <c r="A211" s="25" t="s">
        <v>46</v>
      </c>
      <c s="29" t="s">
        <v>398</v>
      </c>
      <c s="29" t="s">
        <v>319</v>
      </c>
      <c s="25" t="s">
        <v>110</v>
      </c>
      <c s="30" t="s">
        <v>169</v>
      </c>
      <c s="31" t="s">
        <v>170</v>
      </c>
      <c s="32">
        <v>36.289</v>
      </c>
      <c s="33">
        <v>0</v>
      </c>
      <c s="34">
        <f>ROUND(ROUND(H211,2)*ROUND(G211,3),2)</f>
      </c>
      <c s="31" t="s">
        <v>89</v>
      </c>
      <c r="O211">
        <f>(I211*21)/100</f>
      </c>
      <c t="s">
        <v>22</v>
      </c>
    </row>
    <row r="212" spans="1:5" ht="12.75">
      <c r="A212" s="35" t="s">
        <v>52</v>
      </c>
      <c r="E212" s="36" t="s">
        <v>320</v>
      </c>
    </row>
    <row r="213" spans="1:5" ht="38.25">
      <c r="A213" s="37" t="s">
        <v>53</v>
      </c>
      <c r="E213" s="38" t="s">
        <v>559</v>
      </c>
    </row>
    <row r="214" spans="1:5" ht="76.5">
      <c r="A214" t="s">
        <v>55</v>
      </c>
      <c r="E214" s="36" t="s">
        <v>173</v>
      </c>
    </row>
    <row r="215" spans="1:16" ht="25.5">
      <c r="A215" s="25" t="s">
        <v>46</v>
      </c>
      <c s="29" t="s">
        <v>404</v>
      </c>
      <c s="29" t="s">
        <v>167</v>
      </c>
      <c s="25" t="s">
        <v>168</v>
      </c>
      <c s="30" t="s">
        <v>169</v>
      </c>
      <c s="31" t="s">
        <v>170</v>
      </c>
      <c s="32">
        <v>1954.141</v>
      </c>
      <c s="33">
        <v>0</v>
      </c>
      <c s="34">
        <f>ROUND(ROUND(H215,2)*ROUND(G215,3),2)</f>
      </c>
      <c s="31" t="s">
        <v>89</v>
      </c>
      <c r="O215">
        <f>(I215*21)/100</f>
      </c>
      <c t="s">
        <v>22</v>
      </c>
    </row>
    <row r="216" spans="1:5" ht="25.5">
      <c r="A216" s="35" t="s">
        <v>52</v>
      </c>
      <c r="E216" s="36" t="s">
        <v>508</v>
      </c>
    </row>
    <row r="217" spans="1:5" ht="12.75">
      <c r="A217" s="37" t="s">
        <v>53</v>
      </c>
      <c r="E217" s="38" t="s">
        <v>560</v>
      </c>
    </row>
    <row r="218" spans="1:5" ht="76.5">
      <c r="A218" t="s">
        <v>55</v>
      </c>
      <c r="E21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8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0+O8+O73+O90+O95+O148+O173</f>
      </c>
      <c t="s">
        <v>21</v>
      </c>
    </row>
    <row r="3" spans="1:16" ht="15" customHeight="1">
      <c r="A3" t="s">
        <v>11</v>
      </c>
      <c s="12" t="s">
        <v>13</v>
      </c>
      <c s="13" t="s">
        <v>14</v>
      </c>
      <c s="1"/>
      <c s="14" t="s">
        <v>15</v>
      </c>
      <c s="1"/>
      <c s="9"/>
      <c s="8" t="s">
        <v>561</v>
      </c>
      <c s="39">
        <f>0+I8+I73+I90+I95+I148+I173</f>
      </c>
      <c s="10"/>
      <c r="O3" t="s">
        <v>18</v>
      </c>
      <c t="s">
        <v>22</v>
      </c>
    </row>
    <row r="4" spans="1:16" ht="15" customHeight="1">
      <c r="A4" t="s">
        <v>16</v>
      </c>
      <c s="16" t="s">
        <v>17</v>
      </c>
      <c s="17" t="s">
        <v>561</v>
      </c>
      <c s="6"/>
      <c s="18" t="s">
        <v>562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f>
      </c>
      <c>
        <f>0+O9+O13+O17+O21+O25+O29+O33+O37+O41+O45+O49+O53+O57+O61+O65+O69</f>
      </c>
    </row>
    <row r="9" spans="1:16" ht="12.75">
      <c r="A9" s="25" t="s">
        <v>46</v>
      </c>
      <c s="29" t="s">
        <v>28</v>
      </c>
      <c s="29" t="s">
        <v>428</v>
      </c>
      <c s="25" t="s">
        <v>48</v>
      </c>
      <c s="30" t="s">
        <v>429</v>
      </c>
      <c s="31" t="s">
        <v>70</v>
      </c>
      <c s="32">
        <v>79.853</v>
      </c>
      <c s="33">
        <v>0</v>
      </c>
      <c s="34">
        <f>ROUND(ROUND(H9,2)*ROUND(G9,3),2)</f>
      </c>
      <c s="31" t="s">
        <v>51</v>
      </c>
      <c r="O9">
        <f>(I9*21)/100</f>
      </c>
      <c t="s">
        <v>22</v>
      </c>
    </row>
    <row r="10" spans="1:5" ht="12.75">
      <c r="A10" s="35" t="s">
        <v>52</v>
      </c>
      <c r="E10" s="36" t="s">
        <v>48</v>
      </c>
    </row>
    <row r="11" spans="1:5" ht="12.75">
      <c r="A11" s="37" t="s">
        <v>53</v>
      </c>
      <c r="E11" s="38" t="s">
        <v>563</v>
      </c>
    </row>
    <row r="12" spans="1:5" ht="63.75">
      <c r="A12" t="s">
        <v>55</v>
      </c>
      <c r="E12" s="36" t="s">
        <v>431</v>
      </c>
    </row>
    <row r="13" spans="1:16" ht="25.5">
      <c r="A13" s="25" t="s">
        <v>46</v>
      </c>
      <c s="29" t="s">
        <v>22</v>
      </c>
      <c s="29" t="s">
        <v>99</v>
      </c>
      <c s="25" t="s">
        <v>48</v>
      </c>
      <c s="30" t="s">
        <v>100</v>
      </c>
      <c s="31" t="s">
        <v>50</v>
      </c>
      <c s="32">
        <v>361.883</v>
      </c>
      <c s="33">
        <v>0</v>
      </c>
      <c s="34">
        <f>ROUND(ROUND(H13,2)*ROUND(G13,3),2)</f>
      </c>
      <c s="31" t="s">
        <v>51</v>
      </c>
      <c r="O13">
        <f>(I13*21)/100</f>
      </c>
      <c t="s">
        <v>22</v>
      </c>
    </row>
    <row r="14" spans="1:5" ht="12.75">
      <c r="A14" s="35" t="s">
        <v>52</v>
      </c>
      <c r="E14" s="36" t="s">
        <v>48</v>
      </c>
    </row>
    <row r="15" spans="1:5" ht="12.75">
      <c r="A15" s="37" t="s">
        <v>53</v>
      </c>
      <c r="E15" s="38" t="s">
        <v>564</v>
      </c>
    </row>
    <row r="16" spans="1:5" ht="63.75">
      <c r="A16" t="s">
        <v>55</v>
      </c>
      <c r="E16" s="36" t="s">
        <v>103</v>
      </c>
    </row>
    <row r="17" spans="1:16" ht="12.75">
      <c r="A17" s="25" t="s">
        <v>46</v>
      </c>
      <c s="29" t="s">
        <v>21</v>
      </c>
      <c s="29" t="s">
        <v>188</v>
      </c>
      <c s="25" t="s">
        <v>48</v>
      </c>
      <c s="30" t="s">
        <v>189</v>
      </c>
      <c s="31" t="s">
        <v>50</v>
      </c>
      <c s="32">
        <v>209.79</v>
      </c>
      <c s="33">
        <v>0</v>
      </c>
      <c s="34">
        <f>ROUND(ROUND(H17,2)*ROUND(G17,3),2)</f>
      </c>
      <c s="31" t="s">
        <v>51</v>
      </c>
      <c r="O17">
        <f>(I17*21)/100</f>
      </c>
      <c t="s">
        <v>22</v>
      </c>
    </row>
    <row r="18" spans="1:5" ht="25.5">
      <c r="A18" s="35" t="s">
        <v>52</v>
      </c>
      <c r="E18" s="36" t="s">
        <v>75</v>
      </c>
    </row>
    <row r="19" spans="1:5" ht="12.75">
      <c r="A19" s="37" t="s">
        <v>53</v>
      </c>
      <c r="E19" s="38" t="s">
        <v>565</v>
      </c>
    </row>
    <row r="20" spans="1:5" ht="63.75">
      <c r="A20" t="s">
        <v>55</v>
      </c>
      <c r="E20" s="36" t="s">
        <v>103</v>
      </c>
    </row>
    <row r="21" spans="1:16" ht="12.75">
      <c r="A21" s="25" t="s">
        <v>46</v>
      </c>
      <c s="29" t="s">
        <v>32</v>
      </c>
      <c s="29" t="s">
        <v>434</v>
      </c>
      <c s="25" t="s">
        <v>48</v>
      </c>
      <c s="30" t="s">
        <v>435</v>
      </c>
      <c s="31" t="s">
        <v>218</v>
      </c>
      <c s="32">
        <v>196.35</v>
      </c>
      <c s="33">
        <v>0</v>
      </c>
      <c s="34">
        <f>ROUND(ROUND(H21,2)*ROUND(G21,3),2)</f>
      </c>
      <c s="31" t="s">
        <v>51</v>
      </c>
      <c r="O21">
        <f>(I21*21)/100</f>
      </c>
      <c t="s">
        <v>22</v>
      </c>
    </row>
    <row r="22" spans="1:5" ht="12.75">
      <c r="A22" s="35" t="s">
        <v>52</v>
      </c>
      <c r="E22" s="36" t="s">
        <v>48</v>
      </c>
    </row>
    <row r="23" spans="1:5" ht="12.75">
      <c r="A23" s="37" t="s">
        <v>53</v>
      </c>
      <c r="E23" s="38" t="s">
        <v>436</v>
      </c>
    </row>
    <row r="24" spans="1:5" ht="63.75">
      <c r="A24" t="s">
        <v>55</v>
      </c>
      <c r="E24" s="36" t="s">
        <v>103</v>
      </c>
    </row>
    <row r="25" spans="1:16" ht="12.75">
      <c r="A25" s="25" t="s">
        <v>46</v>
      </c>
      <c s="29" t="s">
        <v>34</v>
      </c>
      <c s="29" t="s">
        <v>104</v>
      </c>
      <c s="25" t="s">
        <v>105</v>
      </c>
      <c s="30" t="s">
        <v>106</v>
      </c>
      <c s="31" t="s">
        <v>50</v>
      </c>
      <c s="32">
        <v>62.99</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851.01</v>
      </c>
      <c s="33">
        <v>0</v>
      </c>
      <c s="34">
        <f>ROUND(ROUND(H29,2)*ROUND(G29,3),2)</f>
      </c>
      <c s="31" t="s">
        <v>51</v>
      </c>
      <c r="O29">
        <f>(I29*21)/100</f>
      </c>
      <c t="s">
        <v>22</v>
      </c>
    </row>
    <row r="30" spans="1:5" ht="12.75">
      <c r="A30" s="35" t="s">
        <v>52</v>
      </c>
      <c r="E30" s="36" t="s">
        <v>111</v>
      </c>
    </row>
    <row r="31" spans="1:5" ht="12.75">
      <c r="A31" s="37" t="s">
        <v>53</v>
      </c>
      <c r="E31" s="38" t="s">
        <v>566</v>
      </c>
    </row>
    <row r="32" spans="1:5" ht="369.75">
      <c r="A32" t="s">
        <v>55</v>
      </c>
      <c r="E32" s="36" t="s">
        <v>109</v>
      </c>
    </row>
    <row r="33" spans="1:16" ht="12.75">
      <c r="A33" s="25" t="s">
        <v>46</v>
      </c>
      <c s="29" t="s">
        <v>113</v>
      </c>
      <c s="29" t="s">
        <v>114</v>
      </c>
      <c s="25" t="s">
        <v>105</v>
      </c>
      <c s="30" t="s">
        <v>115</v>
      </c>
      <c s="31" t="s">
        <v>50</v>
      </c>
      <c s="32">
        <v>62.99</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114</v>
      </c>
      <c s="25" t="s">
        <v>110</v>
      </c>
      <c s="30" t="s">
        <v>115</v>
      </c>
      <c s="31" t="s">
        <v>50</v>
      </c>
      <c s="32">
        <v>294.66</v>
      </c>
      <c s="33">
        <v>0</v>
      </c>
      <c s="34">
        <f>ROUND(ROUND(H37,2)*ROUND(G37,3),2)</f>
      </c>
      <c s="31" t="s">
        <v>51</v>
      </c>
      <c r="O37">
        <f>(I37*21)/100</f>
      </c>
      <c t="s">
        <v>22</v>
      </c>
    </row>
    <row r="38" spans="1:5" ht="12.75">
      <c r="A38" s="35" t="s">
        <v>52</v>
      </c>
      <c r="E38" s="36" t="s">
        <v>120</v>
      </c>
    </row>
    <row r="39" spans="1:5" ht="12.75">
      <c r="A39" s="37" t="s">
        <v>53</v>
      </c>
      <c r="E39" s="38" t="s">
        <v>121</v>
      </c>
    </row>
    <row r="40" spans="1:5" ht="306">
      <c r="A40" t="s">
        <v>55</v>
      </c>
      <c r="E40" s="36" t="s">
        <v>118</v>
      </c>
    </row>
    <row r="41" spans="1:16" ht="12.75">
      <c r="A41" s="25" t="s">
        <v>46</v>
      </c>
      <c s="29" t="s">
        <v>39</v>
      </c>
      <c s="29" t="s">
        <v>122</v>
      </c>
      <c s="25" t="s">
        <v>48</v>
      </c>
      <c s="30" t="s">
        <v>123</v>
      </c>
      <c s="31" t="s">
        <v>50</v>
      </c>
      <c s="32">
        <v>62.99</v>
      </c>
      <c s="33">
        <v>0</v>
      </c>
      <c s="34">
        <f>ROUND(ROUND(H41,2)*ROUND(G41,3),2)</f>
      </c>
      <c s="31" t="s">
        <v>51</v>
      </c>
      <c r="O41">
        <f>(I41*21)/100</f>
      </c>
      <c t="s">
        <v>22</v>
      </c>
    </row>
    <row r="42" spans="1:5" ht="12.75">
      <c r="A42" s="35" t="s">
        <v>52</v>
      </c>
      <c r="E42" s="36" t="s">
        <v>124</v>
      </c>
    </row>
    <row r="43" spans="1:5" ht="12.75">
      <c r="A43" s="37" t="s">
        <v>53</v>
      </c>
      <c r="E43" s="38" t="s">
        <v>48</v>
      </c>
    </row>
    <row r="44" spans="1:5" ht="267.75">
      <c r="A44" t="s">
        <v>55</v>
      </c>
      <c r="E44" s="36" t="s">
        <v>125</v>
      </c>
    </row>
    <row r="45" spans="1:16" ht="12.75">
      <c r="A45" s="25" t="s">
        <v>46</v>
      </c>
      <c s="29" t="s">
        <v>41</v>
      </c>
      <c s="29" t="s">
        <v>62</v>
      </c>
      <c s="25" t="s">
        <v>48</v>
      </c>
      <c s="30" t="s">
        <v>63</v>
      </c>
      <c s="31" t="s">
        <v>50</v>
      </c>
      <c s="32">
        <v>62.99</v>
      </c>
      <c s="33">
        <v>0</v>
      </c>
      <c s="34">
        <f>ROUND(ROUND(H45,2)*ROUND(G45,3),2)</f>
      </c>
      <c s="31" t="s">
        <v>51</v>
      </c>
      <c r="O45">
        <f>(I45*21)/100</f>
      </c>
      <c t="s">
        <v>22</v>
      </c>
    </row>
    <row r="46" spans="1:5" ht="12.75">
      <c r="A46" s="35" t="s">
        <v>52</v>
      </c>
      <c r="E46" s="36" t="s">
        <v>126</v>
      </c>
    </row>
    <row r="47" spans="1:5" ht="12.75">
      <c r="A47" s="37" t="s">
        <v>53</v>
      </c>
      <c r="E47" s="38" t="s">
        <v>117</v>
      </c>
    </row>
    <row r="48" spans="1:5" ht="191.25">
      <c r="A48" t="s">
        <v>55</v>
      </c>
      <c r="E48" s="36" t="s">
        <v>65</v>
      </c>
    </row>
    <row r="49" spans="1:16" ht="12.75">
      <c r="A49" s="25" t="s">
        <v>46</v>
      </c>
      <c s="29" t="s">
        <v>43</v>
      </c>
      <c s="29" t="s">
        <v>192</v>
      </c>
      <c s="25" t="s">
        <v>48</v>
      </c>
      <c s="30" t="s">
        <v>193</v>
      </c>
      <c s="31" t="s">
        <v>50</v>
      </c>
      <c s="32">
        <v>11.03</v>
      </c>
      <c s="33">
        <v>0</v>
      </c>
      <c s="34">
        <f>ROUND(ROUND(H49,2)*ROUND(G49,3),2)</f>
      </c>
      <c s="31" t="s">
        <v>51</v>
      </c>
      <c r="O49">
        <f>(I49*21)/100</f>
      </c>
      <c t="s">
        <v>22</v>
      </c>
    </row>
    <row r="50" spans="1:5" ht="12.75">
      <c r="A50" s="35" t="s">
        <v>52</v>
      </c>
      <c r="E50" s="36" t="s">
        <v>196</v>
      </c>
    </row>
    <row r="51" spans="1:5" ht="12.75">
      <c r="A51" s="37" t="s">
        <v>53</v>
      </c>
      <c r="E51" s="38" t="s">
        <v>48</v>
      </c>
    </row>
    <row r="52" spans="1:5" ht="280.5">
      <c r="A52" t="s">
        <v>55</v>
      </c>
      <c r="E52" s="36" t="s">
        <v>195</v>
      </c>
    </row>
    <row r="53" spans="1:16" ht="12.75">
      <c r="A53" s="25" t="s">
        <v>46</v>
      </c>
      <c s="29" t="s">
        <v>131</v>
      </c>
      <c s="29" t="s">
        <v>127</v>
      </c>
      <c s="25" t="s">
        <v>48</v>
      </c>
      <c s="30" t="s">
        <v>128</v>
      </c>
      <c s="31" t="s">
        <v>70</v>
      </c>
      <c s="32">
        <v>1431.15</v>
      </c>
      <c s="33">
        <v>0</v>
      </c>
      <c s="34">
        <f>ROUND(ROUND(H53,2)*ROUND(G53,3),2)</f>
      </c>
      <c s="31" t="s">
        <v>51</v>
      </c>
      <c r="O53">
        <f>(I53*21)/100</f>
      </c>
      <c t="s">
        <v>22</v>
      </c>
    </row>
    <row r="54" spans="1:5" ht="12.75">
      <c r="A54" s="35" t="s">
        <v>52</v>
      </c>
      <c r="E54" s="36" t="s">
        <v>48</v>
      </c>
    </row>
    <row r="55" spans="1:5" ht="12.75">
      <c r="A55" s="37" t="s">
        <v>53</v>
      </c>
      <c r="E55" s="38" t="s">
        <v>48</v>
      </c>
    </row>
    <row r="56" spans="1:5" ht="25.5">
      <c r="A56" t="s">
        <v>55</v>
      </c>
      <c r="E56" s="36" t="s">
        <v>130</v>
      </c>
    </row>
    <row r="57" spans="1:16" ht="12.75">
      <c r="A57" s="25" t="s">
        <v>46</v>
      </c>
      <c s="29" t="s">
        <v>135</v>
      </c>
      <c s="29" t="s">
        <v>132</v>
      </c>
      <c s="25" t="s">
        <v>48</v>
      </c>
      <c s="30" t="s">
        <v>133</v>
      </c>
      <c s="31" t="s">
        <v>70</v>
      </c>
      <c s="32">
        <v>868.25</v>
      </c>
      <c s="33">
        <v>0</v>
      </c>
      <c s="34">
        <f>ROUND(ROUND(H57,2)*ROUND(G57,3),2)</f>
      </c>
      <c s="31" t="s">
        <v>51</v>
      </c>
      <c r="O57">
        <f>(I57*21)/100</f>
      </c>
      <c t="s">
        <v>22</v>
      </c>
    </row>
    <row r="58" spans="1:5" ht="12.75">
      <c r="A58" s="35" t="s">
        <v>52</v>
      </c>
      <c r="E58" s="36" t="s">
        <v>48</v>
      </c>
    </row>
    <row r="59" spans="1:5" ht="12.75">
      <c r="A59" s="37" t="s">
        <v>53</v>
      </c>
      <c r="E59" s="38" t="s">
        <v>48</v>
      </c>
    </row>
    <row r="60" spans="1:5" ht="12.75">
      <c r="A60" t="s">
        <v>55</v>
      </c>
      <c r="E60" s="36" t="s">
        <v>134</v>
      </c>
    </row>
    <row r="61" spans="1:16" ht="12.75">
      <c r="A61" s="25" t="s">
        <v>46</v>
      </c>
      <c s="29" t="s">
        <v>140</v>
      </c>
      <c s="29" t="s">
        <v>136</v>
      </c>
      <c s="25" t="s">
        <v>48</v>
      </c>
      <c s="30" t="s">
        <v>137</v>
      </c>
      <c s="31" t="s">
        <v>70</v>
      </c>
      <c s="32">
        <v>1964.4</v>
      </c>
      <c s="33">
        <v>0</v>
      </c>
      <c s="34">
        <f>ROUND(ROUND(H61,2)*ROUND(G61,3),2)</f>
      </c>
      <c s="31" t="s">
        <v>51</v>
      </c>
      <c r="O61">
        <f>(I61*21)/100</f>
      </c>
      <c t="s">
        <v>22</v>
      </c>
    </row>
    <row r="62" spans="1:5" ht="12.75">
      <c r="A62" s="35" t="s">
        <v>52</v>
      </c>
      <c r="E62" s="36" t="s">
        <v>138</v>
      </c>
    </row>
    <row r="63" spans="1:5" ht="12.75">
      <c r="A63" s="37" t="s">
        <v>53</v>
      </c>
      <c r="E63" s="38" t="s">
        <v>48</v>
      </c>
    </row>
    <row r="64" spans="1:5" ht="38.25">
      <c r="A64" t="s">
        <v>55</v>
      </c>
      <c r="E64" s="36" t="s">
        <v>139</v>
      </c>
    </row>
    <row r="65" spans="1:16" ht="12.75">
      <c r="A65" s="25" t="s">
        <v>46</v>
      </c>
      <c s="29" t="s">
        <v>145</v>
      </c>
      <c s="29" t="s">
        <v>141</v>
      </c>
      <c s="25" t="s">
        <v>48</v>
      </c>
      <c s="30" t="s">
        <v>142</v>
      </c>
      <c s="31" t="s">
        <v>70</v>
      </c>
      <c s="32">
        <v>1964.4</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144</v>
      </c>
    </row>
    <row r="69" spans="1:16" ht="12.75">
      <c r="A69" s="25" t="s">
        <v>46</v>
      </c>
      <c s="29" t="s">
        <v>150</v>
      </c>
      <c s="29" t="s">
        <v>146</v>
      </c>
      <c s="25" t="s">
        <v>48</v>
      </c>
      <c s="30" t="s">
        <v>147</v>
      </c>
      <c s="31" t="s">
        <v>70</v>
      </c>
      <c s="32">
        <v>1964.4</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148</v>
      </c>
    </row>
    <row r="73" spans="1:18" ht="12.75" customHeight="1">
      <c r="A73" s="6" t="s">
        <v>44</v>
      </c>
      <c s="6"/>
      <c s="41" t="s">
        <v>22</v>
      </c>
      <c s="6"/>
      <c s="27" t="s">
        <v>149</v>
      </c>
      <c s="6"/>
      <c s="6"/>
      <c s="6"/>
      <c s="42">
        <f>0+Q73</f>
      </c>
      <c s="6"/>
      <c r="O73">
        <f>0+R73</f>
      </c>
      <c r="Q73">
        <f>0+I74+I78+I82+I86</f>
      </c>
      <c>
        <f>0+O74+O78+O82+O86</f>
      </c>
    </row>
    <row r="74" spans="1:16" ht="12.75">
      <c r="A74" s="25" t="s">
        <v>46</v>
      </c>
      <c s="29" t="s">
        <v>156</v>
      </c>
      <c s="29" t="s">
        <v>211</v>
      </c>
      <c s="25" t="s">
        <v>48</v>
      </c>
      <c s="30" t="s">
        <v>212</v>
      </c>
      <c s="31" t="s">
        <v>70</v>
      </c>
      <c s="32">
        <v>205</v>
      </c>
      <c s="33">
        <v>0</v>
      </c>
      <c s="34">
        <f>ROUND(ROUND(H74,2)*ROUND(G74,3),2)</f>
      </c>
      <c s="31" t="s">
        <v>51</v>
      </c>
      <c r="O74">
        <f>(I74*21)/100</f>
      </c>
      <c t="s">
        <v>22</v>
      </c>
    </row>
    <row r="75" spans="1:5" ht="12.75">
      <c r="A75" s="35" t="s">
        <v>52</v>
      </c>
      <c r="E75" s="36" t="s">
        <v>213</v>
      </c>
    </row>
    <row r="76" spans="1:5" ht="12.75">
      <c r="A76" s="37" t="s">
        <v>53</v>
      </c>
      <c r="E76" s="38" t="s">
        <v>48</v>
      </c>
    </row>
    <row r="77" spans="1:5" ht="25.5">
      <c r="A77" t="s">
        <v>55</v>
      </c>
      <c r="E77" s="36" t="s">
        <v>214</v>
      </c>
    </row>
    <row r="78" spans="1:16" ht="12.75">
      <c r="A78" s="25" t="s">
        <v>46</v>
      </c>
      <c s="29" t="s">
        <v>161</v>
      </c>
      <c s="29" t="s">
        <v>216</v>
      </c>
      <c s="25" t="s">
        <v>48</v>
      </c>
      <c s="30" t="s">
        <v>217</v>
      </c>
      <c s="31" t="s">
        <v>218</v>
      </c>
      <c s="32">
        <v>82</v>
      </c>
      <c s="33">
        <v>0</v>
      </c>
      <c s="34">
        <f>ROUND(ROUND(H78,2)*ROUND(G78,3),2)</f>
      </c>
      <c s="31" t="s">
        <v>51</v>
      </c>
      <c r="O78">
        <f>(I78*21)/100</f>
      </c>
      <c t="s">
        <v>22</v>
      </c>
    </row>
    <row r="79" spans="1:5" ht="25.5">
      <c r="A79" s="35" t="s">
        <v>52</v>
      </c>
      <c r="E79" s="36" t="s">
        <v>219</v>
      </c>
    </row>
    <row r="80" spans="1:5" ht="12.75">
      <c r="A80" s="37" t="s">
        <v>53</v>
      </c>
      <c r="E80" s="38" t="s">
        <v>48</v>
      </c>
    </row>
    <row r="81" spans="1:5" ht="165.75">
      <c r="A81" t="s">
        <v>55</v>
      </c>
      <c r="E81" s="36" t="s">
        <v>220</v>
      </c>
    </row>
    <row r="82" spans="1:16" ht="12.75">
      <c r="A82" s="25" t="s">
        <v>46</v>
      </c>
      <c s="29" t="s">
        <v>166</v>
      </c>
      <c s="29" t="s">
        <v>226</v>
      </c>
      <c s="25" t="s">
        <v>48</v>
      </c>
      <c s="30" t="s">
        <v>227</v>
      </c>
      <c s="31" t="s">
        <v>70</v>
      </c>
      <c s="32">
        <v>151</v>
      </c>
      <c s="33">
        <v>0</v>
      </c>
      <c s="34">
        <f>ROUND(ROUND(H82,2)*ROUND(G82,3),2)</f>
      </c>
      <c s="31" t="s">
        <v>51</v>
      </c>
      <c r="O82">
        <f>(I82*21)/100</f>
      </c>
      <c t="s">
        <v>22</v>
      </c>
    </row>
    <row r="83" spans="1:5" ht="12.75">
      <c r="A83" s="35" t="s">
        <v>52</v>
      </c>
      <c r="E83" s="36" t="s">
        <v>48</v>
      </c>
    </row>
    <row r="84" spans="1:5" ht="12.75">
      <c r="A84" s="37" t="s">
        <v>53</v>
      </c>
      <c r="E84" s="38" t="s">
        <v>48</v>
      </c>
    </row>
    <row r="85" spans="1:5" ht="38.25">
      <c r="A85" t="s">
        <v>55</v>
      </c>
      <c r="E85" s="36" t="s">
        <v>228</v>
      </c>
    </row>
    <row r="86" spans="1:16" ht="25.5">
      <c r="A86" s="25" t="s">
        <v>46</v>
      </c>
      <c s="29" t="s">
        <v>210</v>
      </c>
      <c s="29" t="s">
        <v>230</v>
      </c>
      <c s="25" t="s">
        <v>48</v>
      </c>
      <c s="30" t="s">
        <v>231</v>
      </c>
      <c s="31" t="s">
        <v>70</v>
      </c>
      <c s="32">
        <v>604</v>
      </c>
      <c s="33">
        <v>0</v>
      </c>
      <c s="34">
        <f>ROUND(ROUND(H86,2)*ROUND(G86,3),2)</f>
      </c>
      <c s="31" t="s">
        <v>51</v>
      </c>
      <c r="O86">
        <f>(I86*21)/100</f>
      </c>
      <c t="s">
        <v>22</v>
      </c>
    </row>
    <row r="87" spans="1:5" ht="12.75">
      <c r="A87" s="35" t="s">
        <v>52</v>
      </c>
      <c r="E87" s="36" t="s">
        <v>48</v>
      </c>
    </row>
    <row r="88" spans="1:5" ht="12.75">
      <c r="A88" s="37" t="s">
        <v>53</v>
      </c>
      <c r="E88" s="38" t="s">
        <v>232</v>
      </c>
    </row>
    <row r="89" spans="1:5" ht="38.25">
      <c r="A89" t="s">
        <v>55</v>
      </c>
      <c r="E89" s="36" t="s">
        <v>233</v>
      </c>
    </row>
    <row r="90" spans="1:18" ht="12.75" customHeight="1">
      <c r="A90" s="6" t="s">
        <v>44</v>
      </c>
      <c s="6"/>
      <c s="41" t="s">
        <v>32</v>
      </c>
      <c s="6"/>
      <c s="27" t="s">
        <v>234</v>
      </c>
      <c s="6"/>
      <c s="6"/>
      <c s="6"/>
      <c s="42">
        <f>0+Q90</f>
      </c>
      <c s="6"/>
      <c r="O90">
        <f>0+R90</f>
      </c>
      <c r="Q90">
        <f>0+I91</f>
      </c>
      <c>
        <f>0+O91</f>
      </c>
    </row>
    <row r="91" spans="1:16" ht="12.75">
      <c r="A91" s="25" t="s">
        <v>46</v>
      </c>
      <c s="29" t="s">
        <v>215</v>
      </c>
      <c s="29" t="s">
        <v>236</v>
      </c>
      <c s="25" t="s">
        <v>48</v>
      </c>
      <c s="30" t="s">
        <v>237</v>
      </c>
      <c s="31" t="s">
        <v>70</v>
      </c>
      <c s="32">
        <v>10.5</v>
      </c>
      <c s="33">
        <v>0</v>
      </c>
      <c s="34">
        <f>ROUND(ROUND(H91,2)*ROUND(G91,3),2)</f>
      </c>
      <c s="31" t="s">
        <v>51</v>
      </c>
      <c r="O91">
        <f>(I91*21)/100</f>
      </c>
      <c t="s">
        <v>22</v>
      </c>
    </row>
    <row r="92" spans="1:5" ht="12.75">
      <c r="A92" s="35" t="s">
        <v>52</v>
      </c>
      <c r="E92" s="36" t="s">
        <v>467</v>
      </c>
    </row>
    <row r="93" spans="1:5" ht="12.75">
      <c r="A93" s="37" t="s">
        <v>53</v>
      </c>
      <c r="E93" s="38" t="s">
        <v>567</v>
      </c>
    </row>
    <row r="94" spans="1:5" ht="127.5">
      <c r="A94" t="s">
        <v>55</v>
      </c>
      <c r="E94" s="36" t="s">
        <v>240</v>
      </c>
    </row>
    <row r="95" spans="1:18" ht="12.75" customHeight="1">
      <c r="A95" s="6" t="s">
        <v>44</v>
      </c>
      <c s="6"/>
      <c s="41" t="s">
        <v>34</v>
      </c>
      <c s="6"/>
      <c s="27" t="s">
        <v>155</v>
      </c>
      <c s="6"/>
      <c s="6"/>
      <c s="6"/>
      <c s="42">
        <f>0+Q95</f>
      </c>
      <c s="6"/>
      <c r="O95">
        <f>0+R95</f>
      </c>
      <c r="Q95">
        <f>0+I96+I100+I104+I108+I112+I116+I120+I124+I128+I132+I136+I140+I144</f>
      </c>
      <c>
        <f>0+O96+O100+O104+O108+O112+O116+O120+O124+O128+O132+O136+O140+O144</f>
      </c>
    </row>
    <row r="96" spans="1:16" ht="25.5">
      <c r="A96" s="25" t="s">
        <v>46</v>
      </c>
      <c s="29" t="s">
        <v>221</v>
      </c>
      <c s="29" t="s">
        <v>242</v>
      </c>
      <c s="25" t="s">
        <v>48</v>
      </c>
      <c s="30" t="s">
        <v>243</v>
      </c>
      <c s="31" t="s">
        <v>70</v>
      </c>
      <c s="32">
        <v>10.5</v>
      </c>
      <c s="33">
        <v>0</v>
      </c>
      <c s="34">
        <f>ROUND(ROUND(H96,2)*ROUND(G96,3),2)</f>
      </c>
      <c s="31" t="s">
        <v>51</v>
      </c>
      <c r="O96">
        <f>(I96*21)/100</f>
      </c>
      <c t="s">
        <v>22</v>
      </c>
    </row>
    <row r="97" spans="1:5" ht="12.75">
      <c r="A97" s="35" t="s">
        <v>52</v>
      </c>
      <c r="E97" s="36" t="s">
        <v>48</v>
      </c>
    </row>
    <row r="98" spans="1:5" ht="12.75">
      <c r="A98" s="37" t="s">
        <v>53</v>
      </c>
      <c r="E98" s="38" t="s">
        <v>567</v>
      </c>
    </row>
    <row r="99" spans="1:5" ht="51">
      <c r="A99" t="s">
        <v>55</v>
      </c>
      <c r="E99" s="36" t="s">
        <v>160</v>
      </c>
    </row>
    <row r="100" spans="1:16" ht="25.5">
      <c r="A100" s="25" t="s">
        <v>46</v>
      </c>
      <c s="29" t="s">
        <v>223</v>
      </c>
      <c s="29" t="s">
        <v>157</v>
      </c>
      <c s="25" t="s">
        <v>48</v>
      </c>
      <c s="30" t="s">
        <v>158</v>
      </c>
      <c s="31" t="s">
        <v>70</v>
      </c>
      <c s="32">
        <v>823.14</v>
      </c>
      <c s="33">
        <v>0</v>
      </c>
      <c s="34">
        <f>ROUND(ROUND(H100,2)*ROUND(G100,3),2)</f>
      </c>
      <c s="31" t="s">
        <v>51</v>
      </c>
      <c r="O100">
        <f>(I100*21)/100</f>
      </c>
      <c t="s">
        <v>22</v>
      </c>
    </row>
    <row r="101" spans="1:5" ht="12.75">
      <c r="A101" s="35" t="s">
        <v>52</v>
      </c>
      <c r="E101" s="36" t="s">
        <v>245</v>
      </c>
    </row>
    <row r="102" spans="1:5" ht="12.75">
      <c r="A102" s="37" t="s">
        <v>53</v>
      </c>
      <c r="E102" s="38" t="s">
        <v>568</v>
      </c>
    </row>
    <row r="103" spans="1:5" ht="51">
      <c r="A103" t="s">
        <v>55</v>
      </c>
      <c r="E103" s="36" t="s">
        <v>160</v>
      </c>
    </row>
    <row r="104" spans="1:16" ht="12.75">
      <c r="A104" s="25" t="s">
        <v>46</v>
      </c>
      <c s="29" t="s">
        <v>225</v>
      </c>
      <c s="29" t="s">
        <v>162</v>
      </c>
      <c s="25" t="s">
        <v>48</v>
      </c>
      <c s="30" t="s">
        <v>163</v>
      </c>
      <c s="31" t="s">
        <v>70</v>
      </c>
      <c s="32">
        <v>13.7</v>
      </c>
      <c s="33">
        <v>0</v>
      </c>
      <c s="34">
        <f>ROUND(ROUND(H104,2)*ROUND(G104,3),2)</f>
      </c>
      <c s="31" t="s">
        <v>51</v>
      </c>
      <c r="O104">
        <f>(I104*21)/100</f>
      </c>
      <c t="s">
        <v>22</v>
      </c>
    </row>
    <row r="105" spans="1:5" ht="12.75">
      <c r="A105" s="35" t="s">
        <v>52</v>
      </c>
      <c r="E105" s="36" t="s">
        <v>48</v>
      </c>
    </row>
    <row r="106" spans="1:5" ht="12.75">
      <c r="A106" s="37" t="s">
        <v>53</v>
      </c>
      <c r="E106" s="38" t="s">
        <v>569</v>
      </c>
    </row>
    <row r="107" spans="1:5" ht="51">
      <c r="A107" t="s">
        <v>55</v>
      </c>
      <c r="E107" s="36" t="s">
        <v>160</v>
      </c>
    </row>
    <row r="108" spans="1:16" ht="12.75">
      <c r="A108" s="25" t="s">
        <v>46</v>
      </c>
      <c s="29" t="s">
        <v>229</v>
      </c>
      <c s="29" t="s">
        <v>248</v>
      </c>
      <c s="25" t="s">
        <v>105</v>
      </c>
      <c s="30" t="s">
        <v>249</v>
      </c>
      <c s="31" t="s">
        <v>70</v>
      </c>
      <c s="32">
        <v>1028.925</v>
      </c>
      <c s="33">
        <v>0</v>
      </c>
      <c s="34">
        <f>ROUND(ROUND(H108,2)*ROUND(G108,3),2)</f>
      </c>
      <c s="31" t="s">
        <v>51</v>
      </c>
      <c r="O108">
        <f>(I108*21)/100</f>
      </c>
      <c t="s">
        <v>22</v>
      </c>
    </row>
    <row r="109" spans="1:5" ht="12.75">
      <c r="A109" s="35" t="s">
        <v>52</v>
      </c>
      <c r="E109" s="36" t="s">
        <v>550</v>
      </c>
    </row>
    <row r="110" spans="1:5" ht="12.75">
      <c r="A110" s="37" t="s">
        <v>53</v>
      </c>
      <c r="E110" s="38" t="s">
        <v>570</v>
      </c>
    </row>
    <row r="111" spans="1:5" ht="51">
      <c r="A111" t="s">
        <v>55</v>
      </c>
      <c r="E111" s="36" t="s">
        <v>160</v>
      </c>
    </row>
    <row r="112" spans="1:16" ht="12.75">
      <c r="A112" s="25" t="s">
        <v>46</v>
      </c>
      <c s="29" t="s">
        <v>235</v>
      </c>
      <c s="29" t="s">
        <v>248</v>
      </c>
      <c s="25" t="s">
        <v>110</v>
      </c>
      <c s="30" t="s">
        <v>249</v>
      </c>
      <c s="31" t="s">
        <v>70</v>
      </c>
      <c s="32">
        <v>10.5</v>
      </c>
      <c s="33">
        <v>0</v>
      </c>
      <c s="34">
        <f>ROUND(ROUND(H112,2)*ROUND(G112,3),2)</f>
      </c>
      <c s="31" t="s">
        <v>51</v>
      </c>
      <c r="O112">
        <f>(I112*21)/100</f>
      </c>
      <c t="s">
        <v>22</v>
      </c>
    </row>
    <row r="113" spans="1:5" ht="12.75">
      <c r="A113" s="35" t="s">
        <v>52</v>
      </c>
      <c r="E113" s="36" t="s">
        <v>48</v>
      </c>
    </row>
    <row r="114" spans="1:5" ht="12.75">
      <c r="A114" s="37" t="s">
        <v>53</v>
      </c>
      <c r="E114" s="38" t="s">
        <v>567</v>
      </c>
    </row>
    <row r="115" spans="1:5" ht="51">
      <c r="A115" t="s">
        <v>55</v>
      </c>
      <c r="E115" s="36" t="s">
        <v>160</v>
      </c>
    </row>
    <row r="116" spans="1:16" ht="12.75">
      <c r="A116" s="25" t="s">
        <v>46</v>
      </c>
      <c s="29" t="s">
        <v>241</v>
      </c>
      <c s="29" t="s">
        <v>255</v>
      </c>
      <c s="25" t="s">
        <v>48</v>
      </c>
      <c s="30" t="s">
        <v>256</v>
      </c>
      <c s="31" t="s">
        <v>70</v>
      </c>
      <c s="32">
        <v>30.45</v>
      </c>
      <c s="33">
        <v>0</v>
      </c>
      <c s="34">
        <f>ROUND(ROUND(H116,2)*ROUND(G116,3),2)</f>
      </c>
      <c s="31" t="s">
        <v>51</v>
      </c>
      <c r="O116">
        <f>(I116*21)/100</f>
      </c>
      <c t="s">
        <v>22</v>
      </c>
    </row>
    <row r="117" spans="1:5" ht="12.75">
      <c r="A117" s="35" t="s">
        <v>52</v>
      </c>
      <c r="E117" s="36" t="s">
        <v>48</v>
      </c>
    </row>
    <row r="118" spans="1:5" ht="12.75">
      <c r="A118" s="37" t="s">
        <v>53</v>
      </c>
      <c r="E118" s="38" t="s">
        <v>48</v>
      </c>
    </row>
    <row r="119" spans="1:5" ht="38.25">
      <c r="A119" t="s">
        <v>55</v>
      </c>
      <c r="E119" s="36" t="s">
        <v>257</v>
      </c>
    </row>
    <row r="120" spans="1:16" ht="12.75">
      <c r="A120" s="25" t="s">
        <v>46</v>
      </c>
      <c s="29" t="s">
        <v>244</v>
      </c>
      <c s="29" t="s">
        <v>259</v>
      </c>
      <c s="25" t="s">
        <v>48</v>
      </c>
      <c s="30" t="s">
        <v>260</v>
      </c>
      <c s="31" t="s">
        <v>70</v>
      </c>
      <c s="32">
        <v>823.14</v>
      </c>
      <c s="33">
        <v>0</v>
      </c>
      <c s="34">
        <f>ROUND(ROUND(H120,2)*ROUND(G120,3),2)</f>
      </c>
      <c s="31" t="s">
        <v>51</v>
      </c>
      <c r="O120">
        <f>(I120*21)/100</f>
      </c>
      <c t="s">
        <v>22</v>
      </c>
    </row>
    <row r="121" spans="1:5" ht="12.75">
      <c r="A121" s="35" t="s">
        <v>52</v>
      </c>
      <c r="E121" s="36" t="s">
        <v>261</v>
      </c>
    </row>
    <row r="122" spans="1:5" ht="12.75">
      <c r="A122" s="37" t="s">
        <v>53</v>
      </c>
      <c r="E122" s="38" t="s">
        <v>568</v>
      </c>
    </row>
    <row r="123" spans="1:5" ht="51">
      <c r="A123" t="s">
        <v>55</v>
      </c>
      <c r="E123" s="36" t="s">
        <v>262</v>
      </c>
    </row>
    <row r="124" spans="1:16" ht="12.75">
      <c r="A124" s="25" t="s">
        <v>46</v>
      </c>
      <c s="29" t="s">
        <v>247</v>
      </c>
      <c s="29" t="s">
        <v>264</v>
      </c>
      <c s="25" t="s">
        <v>48</v>
      </c>
      <c s="30" t="s">
        <v>265</v>
      </c>
      <c s="31" t="s">
        <v>70</v>
      </c>
      <c s="32">
        <v>1646.28</v>
      </c>
      <c s="33">
        <v>0</v>
      </c>
      <c s="34">
        <f>ROUND(ROUND(H124,2)*ROUND(G124,3),2)</f>
      </c>
      <c s="31" t="s">
        <v>51</v>
      </c>
      <c r="O124">
        <f>(I124*21)/100</f>
      </c>
      <c t="s">
        <v>22</v>
      </c>
    </row>
    <row r="125" spans="1:5" ht="12.75">
      <c r="A125" s="35" t="s">
        <v>52</v>
      </c>
      <c r="E125" s="36" t="s">
        <v>266</v>
      </c>
    </row>
    <row r="126" spans="1:5" ht="12.75">
      <c r="A126" s="37" t="s">
        <v>53</v>
      </c>
      <c r="E126" s="38" t="s">
        <v>571</v>
      </c>
    </row>
    <row r="127" spans="1:5" ht="51">
      <c r="A127" t="s">
        <v>55</v>
      </c>
      <c r="E127" s="36" t="s">
        <v>262</v>
      </c>
    </row>
    <row r="128" spans="1:16" ht="12.75">
      <c r="A128" s="25" t="s">
        <v>46</v>
      </c>
      <c s="29" t="s">
        <v>250</v>
      </c>
      <c s="29" t="s">
        <v>269</v>
      </c>
      <c s="25" t="s">
        <v>48</v>
      </c>
      <c s="30" t="s">
        <v>270</v>
      </c>
      <c s="31" t="s">
        <v>70</v>
      </c>
      <c s="32">
        <v>823.14</v>
      </c>
      <c s="33">
        <v>0</v>
      </c>
      <c s="34">
        <f>ROUND(ROUND(H128,2)*ROUND(G128,3),2)</f>
      </c>
      <c s="31" t="s">
        <v>51</v>
      </c>
      <c r="O128">
        <f>(I128*21)/100</f>
      </c>
      <c t="s">
        <v>22</v>
      </c>
    </row>
    <row r="129" spans="1:5" ht="12.75">
      <c r="A129" s="35" t="s">
        <v>52</v>
      </c>
      <c r="E129" s="36" t="s">
        <v>48</v>
      </c>
    </row>
    <row r="130" spans="1:5" ht="12.75">
      <c r="A130" s="37" t="s">
        <v>53</v>
      </c>
      <c r="E130" s="38" t="s">
        <v>568</v>
      </c>
    </row>
    <row r="131" spans="1:5" ht="140.25">
      <c r="A131" t="s">
        <v>55</v>
      </c>
      <c r="E131" s="36" t="s">
        <v>271</v>
      </c>
    </row>
    <row r="132" spans="1:16" ht="12.75">
      <c r="A132" s="25" t="s">
        <v>46</v>
      </c>
      <c s="29" t="s">
        <v>254</v>
      </c>
      <c s="29" t="s">
        <v>273</v>
      </c>
      <c s="25" t="s">
        <v>48</v>
      </c>
      <c s="30" t="s">
        <v>274</v>
      </c>
      <c s="31" t="s">
        <v>70</v>
      </c>
      <c s="32">
        <v>823.14</v>
      </c>
      <c s="33">
        <v>0</v>
      </c>
      <c s="34">
        <f>ROUND(ROUND(H132,2)*ROUND(G132,3),2)</f>
      </c>
      <c s="31" t="s">
        <v>51</v>
      </c>
      <c r="O132">
        <f>(I132*21)/100</f>
      </c>
      <c t="s">
        <v>22</v>
      </c>
    </row>
    <row r="133" spans="1:5" ht="12.75">
      <c r="A133" s="35" t="s">
        <v>52</v>
      </c>
      <c r="E133" s="36" t="s">
        <v>48</v>
      </c>
    </row>
    <row r="134" spans="1:5" ht="12.75">
      <c r="A134" s="37" t="s">
        <v>53</v>
      </c>
      <c r="E134" s="38" t="s">
        <v>568</v>
      </c>
    </row>
    <row r="135" spans="1:5" ht="140.25">
      <c r="A135" t="s">
        <v>55</v>
      </c>
      <c r="E135" s="36" t="s">
        <v>271</v>
      </c>
    </row>
    <row r="136" spans="1:16" ht="12.75">
      <c r="A136" s="25" t="s">
        <v>46</v>
      </c>
      <c s="29" t="s">
        <v>258</v>
      </c>
      <c s="29" t="s">
        <v>276</v>
      </c>
      <c s="25" t="s">
        <v>48</v>
      </c>
      <c s="30" t="s">
        <v>277</v>
      </c>
      <c s="31" t="s">
        <v>70</v>
      </c>
      <c s="32">
        <v>823.14</v>
      </c>
      <c s="33">
        <v>0</v>
      </c>
      <c s="34">
        <f>ROUND(ROUND(H136,2)*ROUND(G136,3),2)</f>
      </c>
      <c s="31" t="s">
        <v>51</v>
      </c>
      <c r="O136">
        <f>(I136*21)/100</f>
      </c>
      <c t="s">
        <v>22</v>
      </c>
    </row>
    <row r="137" spans="1:5" ht="12.75">
      <c r="A137" s="35" t="s">
        <v>52</v>
      </c>
      <c r="E137" s="36" t="s">
        <v>48</v>
      </c>
    </row>
    <row r="138" spans="1:5" ht="12.75">
      <c r="A138" s="37" t="s">
        <v>53</v>
      </c>
      <c r="E138" s="38" t="s">
        <v>568</v>
      </c>
    </row>
    <row r="139" spans="1:5" ht="140.25">
      <c r="A139" t="s">
        <v>55</v>
      </c>
      <c r="E139" s="36" t="s">
        <v>271</v>
      </c>
    </row>
    <row r="140" spans="1:16" ht="12.75">
      <c r="A140" s="25" t="s">
        <v>46</v>
      </c>
      <c s="29" t="s">
        <v>263</v>
      </c>
      <c s="29" t="s">
        <v>473</v>
      </c>
      <c s="25" t="s">
        <v>48</v>
      </c>
      <c s="30" t="s">
        <v>474</v>
      </c>
      <c s="31" t="s">
        <v>70</v>
      </c>
      <c s="32">
        <v>9.2</v>
      </c>
      <c s="33">
        <v>0</v>
      </c>
      <c s="34">
        <f>ROUND(ROUND(H140,2)*ROUND(G140,3),2)</f>
      </c>
      <c s="31" t="s">
        <v>51</v>
      </c>
      <c r="O140">
        <f>(I140*21)/100</f>
      </c>
      <c t="s">
        <v>22</v>
      </c>
    </row>
    <row r="141" spans="1:5" ht="12.75">
      <c r="A141" s="35" t="s">
        <v>52</v>
      </c>
      <c r="E141" s="36" t="s">
        <v>475</v>
      </c>
    </row>
    <row r="142" spans="1:5" ht="12.75">
      <c r="A142" s="37" t="s">
        <v>53</v>
      </c>
      <c r="E142" s="38" t="s">
        <v>48</v>
      </c>
    </row>
    <row r="143" spans="1:5" ht="153">
      <c r="A143" t="s">
        <v>55</v>
      </c>
      <c r="E143" s="36" t="s">
        <v>476</v>
      </c>
    </row>
    <row r="144" spans="1:16" ht="25.5">
      <c r="A144" s="25" t="s">
        <v>46</v>
      </c>
      <c s="29" t="s">
        <v>268</v>
      </c>
      <c s="29" t="s">
        <v>477</v>
      </c>
      <c s="25" t="s">
        <v>48</v>
      </c>
      <c s="30" t="s">
        <v>478</v>
      </c>
      <c s="31" t="s">
        <v>70</v>
      </c>
      <c s="32">
        <v>4.5</v>
      </c>
      <c s="33">
        <v>0</v>
      </c>
      <c s="34">
        <f>ROUND(ROUND(H144,2)*ROUND(G144,3),2)</f>
      </c>
      <c s="31" t="s">
        <v>51</v>
      </c>
      <c r="O144">
        <f>(I144*21)/100</f>
      </c>
      <c t="s">
        <v>22</v>
      </c>
    </row>
    <row r="145" spans="1:5" ht="12.75">
      <c r="A145" s="35" t="s">
        <v>52</v>
      </c>
      <c r="E145" s="36" t="s">
        <v>479</v>
      </c>
    </row>
    <row r="146" spans="1:5" ht="12.75">
      <c r="A146" s="37" t="s">
        <v>53</v>
      </c>
      <c r="E146" s="38" t="s">
        <v>48</v>
      </c>
    </row>
    <row r="147" spans="1:5" ht="153">
      <c r="A147" t="s">
        <v>55</v>
      </c>
      <c r="E147" s="36" t="s">
        <v>476</v>
      </c>
    </row>
    <row r="148" spans="1:18" ht="12.75" customHeight="1">
      <c r="A148" s="6" t="s">
        <v>44</v>
      </c>
      <c s="6"/>
      <c s="41" t="s">
        <v>39</v>
      </c>
      <c s="6"/>
      <c s="27" t="s">
        <v>284</v>
      </c>
      <c s="6"/>
      <c s="6"/>
      <c s="6"/>
      <c s="42">
        <f>0+Q148</f>
      </c>
      <c s="6"/>
      <c r="O148">
        <f>0+R148</f>
      </c>
      <c r="Q148">
        <f>0+I149+I153+I157+I161+I165+I169</f>
      </c>
      <c>
        <f>0+O149+O153+O157+O161+O165+O169</f>
      </c>
    </row>
    <row r="149" spans="1:16" ht="12.75">
      <c r="A149" s="25" t="s">
        <v>46</v>
      </c>
      <c s="29" t="s">
        <v>272</v>
      </c>
      <c s="29" t="s">
        <v>572</v>
      </c>
      <c s="25" t="s">
        <v>48</v>
      </c>
      <c s="30" t="s">
        <v>573</v>
      </c>
      <c s="31" t="s">
        <v>218</v>
      </c>
      <c s="32">
        <v>80.85</v>
      </c>
      <c s="33">
        <v>0</v>
      </c>
      <c s="34">
        <f>ROUND(ROUND(H149,2)*ROUND(G149,3),2)</f>
      </c>
      <c s="31" t="s">
        <v>51</v>
      </c>
      <c r="O149">
        <f>(I149*21)/100</f>
      </c>
      <c t="s">
        <v>22</v>
      </c>
    </row>
    <row r="150" spans="1:5" ht="12.75">
      <c r="A150" s="35" t="s">
        <v>52</v>
      </c>
      <c r="E150" s="36" t="s">
        <v>48</v>
      </c>
    </row>
    <row r="151" spans="1:5" ht="12.75">
      <c r="A151" s="37" t="s">
        <v>53</v>
      </c>
      <c r="E151" s="38" t="s">
        <v>48</v>
      </c>
    </row>
    <row r="152" spans="1:5" ht="38.25">
      <c r="A152" t="s">
        <v>55</v>
      </c>
      <c r="E152" s="36" t="s">
        <v>574</v>
      </c>
    </row>
    <row r="153" spans="1:16" ht="12.75">
      <c r="A153" s="25" t="s">
        <v>46</v>
      </c>
      <c s="29" t="s">
        <v>275</v>
      </c>
      <c s="29" t="s">
        <v>491</v>
      </c>
      <c s="25" t="s">
        <v>48</v>
      </c>
      <c s="30" t="s">
        <v>492</v>
      </c>
      <c s="31" t="s">
        <v>218</v>
      </c>
      <c s="32">
        <v>4.5</v>
      </c>
      <c s="33">
        <v>0</v>
      </c>
      <c s="34">
        <f>ROUND(ROUND(H153,2)*ROUND(G153,3),2)</f>
      </c>
      <c s="31" t="s">
        <v>51</v>
      </c>
      <c r="O153">
        <f>(I153*21)/100</f>
      </c>
      <c t="s">
        <v>22</v>
      </c>
    </row>
    <row r="154" spans="1:5" ht="12.75">
      <c r="A154" s="35" t="s">
        <v>52</v>
      </c>
      <c r="E154" s="36" t="s">
        <v>493</v>
      </c>
    </row>
    <row r="155" spans="1:5" ht="12.75">
      <c r="A155" s="37" t="s">
        <v>53</v>
      </c>
      <c r="E155" s="38" t="s">
        <v>48</v>
      </c>
    </row>
    <row r="156" spans="1:5" ht="51">
      <c r="A156" t="s">
        <v>55</v>
      </c>
      <c r="E156" s="36" t="s">
        <v>295</v>
      </c>
    </row>
    <row r="157" spans="1:16" ht="12.75">
      <c r="A157" s="25" t="s">
        <v>46</v>
      </c>
      <c s="29" t="s">
        <v>279</v>
      </c>
      <c s="29" t="s">
        <v>292</v>
      </c>
      <c s="25" t="s">
        <v>48</v>
      </c>
      <c s="30" t="s">
        <v>293</v>
      </c>
      <c s="31" t="s">
        <v>218</v>
      </c>
      <c s="32">
        <v>133.6</v>
      </c>
      <c s="33">
        <v>0</v>
      </c>
      <c s="34">
        <f>ROUND(ROUND(H157,2)*ROUND(G157,3),2)</f>
      </c>
      <c s="31" t="s">
        <v>51</v>
      </c>
      <c r="O157">
        <f>(I157*21)/100</f>
      </c>
      <c t="s">
        <v>22</v>
      </c>
    </row>
    <row r="158" spans="1:5" ht="12.75">
      <c r="A158" s="35" t="s">
        <v>52</v>
      </c>
      <c r="E158" s="36" t="s">
        <v>294</v>
      </c>
    </row>
    <row r="159" spans="1:5" ht="12.75">
      <c r="A159" s="37" t="s">
        <v>53</v>
      </c>
      <c r="E159" s="38" t="s">
        <v>48</v>
      </c>
    </row>
    <row r="160" spans="1:5" ht="51">
      <c r="A160" t="s">
        <v>55</v>
      </c>
      <c r="E160" s="36" t="s">
        <v>295</v>
      </c>
    </row>
    <row r="161" spans="1:16" ht="12.75">
      <c r="A161" s="25" t="s">
        <v>46</v>
      </c>
      <c s="29" t="s">
        <v>285</v>
      </c>
      <c s="29" t="s">
        <v>306</v>
      </c>
      <c s="25" t="s">
        <v>48</v>
      </c>
      <c s="30" t="s">
        <v>307</v>
      </c>
      <c s="31" t="s">
        <v>218</v>
      </c>
      <c s="32">
        <v>238</v>
      </c>
      <c s="33">
        <v>0</v>
      </c>
      <c s="34">
        <f>ROUND(ROUND(H161,2)*ROUND(G161,3),2)</f>
      </c>
      <c s="31" t="s">
        <v>51</v>
      </c>
      <c r="O161">
        <f>(I161*21)/100</f>
      </c>
      <c t="s">
        <v>22</v>
      </c>
    </row>
    <row r="162" spans="1:5" ht="12.75">
      <c r="A162" s="35" t="s">
        <v>52</v>
      </c>
      <c r="E162" s="36" t="s">
        <v>48</v>
      </c>
    </row>
    <row r="163" spans="1:5" ht="12.75">
      <c r="A163" s="37" t="s">
        <v>53</v>
      </c>
      <c r="E163" s="38" t="s">
        <v>48</v>
      </c>
    </row>
    <row r="164" spans="1:5" ht="25.5">
      <c r="A164" t="s">
        <v>55</v>
      </c>
      <c r="E164" s="36" t="s">
        <v>308</v>
      </c>
    </row>
    <row r="165" spans="1:16" ht="12.75">
      <c r="A165" s="25" t="s">
        <v>46</v>
      </c>
      <c s="29" t="s">
        <v>291</v>
      </c>
      <c s="29" t="s">
        <v>310</v>
      </c>
      <c s="25" t="s">
        <v>48</v>
      </c>
      <c s="30" t="s">
        <v>311</v>
      </c>
      <c s="31" t="s">
        <v>218</v>
      </c>
      <c s="32">
        <v>119</v>
      </c>
      <c s="33">
        <v>0</v>
      </c>
      <c s="34">
        <f>ROUND(ROUND(H165,2)*ROUND(G165,3),2)</f>
      </c>
      <c s="31" t="s">
        <v>51</v>
      </c>
      <c r="O165">
        <f>(I165*21)/100</f>
      </c>
      <c t="s">
        <v>22</v>
      </c>
    </row>
    <row r="166" spans="1:5" ht="12.75">
      <c r="A166" s="35" t="s">
        <v>52</v>
      </c>
      <c r="E166" s="36" t="s">
        <v>312</v>
      </c>
    </row>
    <row r="167" spans="1:5" ht="12.75">
      <c r="A167" s="37" t="s">
        <v>53</v>
      </c>
      <c r="E167" s="38" t="s">
        <v>48</v>
      </c>
    </row>
    <row r="168" spans="1:5" ht="38.25">
      <c r="A168" t="s">
        <v>55</v>
      </c>
      <c r="E168" s="36" t="s">
        <v>313</v>
      </c>
    </row>
    <row r="169" spans="1:16" ht="12.75">
      <c r="A169" s="25" t="s">
        <v>46</v>
      </c>
      <c s="29" t="s">
        <v>296</v>
      </c>
      <c s="29" t="s">
        <v>410</v>
      </c>
      <c s="25" t="s">
        <v>48</v>
      </c>
      <c s="30" t="s">
        <v>411</v>
      </c>
      <c s="31" t="s">
        <v>218</v>
      </c>
      <c s="32">
        <v>118</v>
      </c>
      <c s="33">
        <v>0</v>
      </c>
      <c s="34">
        <f>ROUND(ROUND(H169,2)*ROUND(G169,3),2)</f>
      </c>
      <c s="31" t="s">
        <v>51</v>
      </c>
      <c r="O169">
        <f>(I169*21)/100</f>
      </c>
      <c t="s">
        <v>22</v>
      </c>
    </row>
    <row r="170" spans="1:5" ht="12.75">
      <c r="A170" s="35" t="s">
        <v>52</v>
      </c>
      <c r="E170" s="36" t="s">
        <v>575</v>
      </c>
    </row>
    <row r="171" spans="1:5" ht="12.75">
      <c r="A171" s="37" t="s">
        <v>53</v>
      </c>
      <c r="E171" s="38" t="s">
        <v>48</v>
      </c>
    </row>
    <row r="172" spans="1:5" ht="89.25">
      <c r="A172" t="s">
        <v>55</v>
      </c>
      <c r="E172" s="36" t="s">
        <v>413</v>
      </c>
    </row>
    <row r="173" spans="1:18" ht="12.75" customHeight="1">
      <c r="A173" s="6" t="s">
        <v>44</v>
      </c>
      <c s="6"/>
      <c s="41" t="s">
        <v>164</v>
      </c>
      <c s="6"/>
      <c s="27" t="s">
        <v>165</v>
      </c>
      <c s="6"/>
      <c s="6"/>
      <c s="6"/>
      <c s="42">
        <f>0+Q173</f>
      </c>
      <c s="6"/>
      <c r="O173">
        <f>0+R173</f>
      </c>
      <c r="Q173">
        <f>0+I174+I178</f>
      </c>
      <c>
        <f>0+O174+O178</f>
      </c>
    </row>
    <row r="174" spans="1:16" ht="25.5">
      <c r="A174" s="25" t="s">
        <v>46</v>
      </c>
      <c s="29" t="s">
        <v>301</v>
      </c>
      <c s="29" t="s">
        <v>319</v>
      </c>
      <c s="25" t="s">
        <v>110</v>
      </c>
      <c s="30" t="s">
        <v>169</v>
      </c>
      <c s="31" t="s">
        <v>170</v>
      </c>
      <c s="32">
        <v>50</v>
      </c>
      <c s="33">
        <v>0</v>
      </c>
      <c s="34">
        <f>ROUND(ROUND(H174,2)*ROUND(G174,3),2)</f>
      </c>
      <c s="31" t="s">
        <v>89</v>
      </c>
      <c r="O174">
        <f>(I174*21)/100</f>
      </c>
      <c t="s">
        <v>22</v>
      </c>
    </row>
    <row r="175" spans="1:5" ht="12.75">
      <c r="A175" s="35" t="s">
        <v>52</v>
      </c>
      <c r="E175" s="36" t="s">
        <v>320</v>
      </c>
    </row>
    <row r="176" spans="1:5" ht="12.75">
      <c r="A176" s="37" t="s">
        <v>53</v>
      </c>
      <c r="E176" s="38" t="s">
        <v>576</v>
      </c>
    </row>
    <row r="177" spans="1:5" ht="76.5">
      <c r="A177" t="s">
        <v>55</v>
      </c>
      <c r="E177" s="36" t="s">
        <v>173</v>
      </c>
    </row>
    <row r="178" spans="1:16" ht="25.5">
      <c r="A178" s="25" t="s">
        <v>46</v>
      </c>
      <c s="29" t="s">
        <v>305</v>
      </c>
      <c s="29" t="s">
        <v>167</v>
      </c>
      <c s="25" t="s">
        <v>168</v>
      </c>
      <c s="30" t="s">
        <v>169</v>
      </c>
      <c s="31" t="s">
        <v>170</v>
      </c>
      <c s="32">
        <v>2439.531</v>
      </c>
      <c s="33">
        <v>0</v>
      </c>
      <c s="34">
        <f>ROUND(ROUND(H178,2)*ROUND(G178,3),2)</f>
      </c>
      <c s="31" t="s">
        <v>89</v>
      </c>
      <c r="O178">
        <f>(I178*21)/100</f>
      </c>
      <c t="s">
        <v>22</v>
      </c>
    </row>
    <row r="179" spans="1:5" ht="25.5">
      <c r="A179" s="35" t="s">
        <v>52</v>
      </c>
      <c r="E179" s="36" t="s">
        <v>508</v>
      </c>
    </row>
    <row r="180" spans="1:5" ht="12.75">
      <c r="A180" s="37" t="s">
        <v>53</v>
      </c>
      <c r="E180" s="38" t="s">
        <v>577</v>
      </c>
    </row>
    <row r="181" spans="1:5" ht="76.5">
      <c r="A181" t="s">
        <v>55</v>
      </c>
      <c r="E18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2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0+O8+O61+O78+O87+O104+O121</f>
      </c>
      <c t="s">
        <v>21</v>
      </c>
    </row>
    <row r="3" spans="1:16" ht="15" customHeight="1">
      <c r="A3" t="s">
        <v>11</v>
      </c>
      <c s="12" t="s">
        <v>13</v>
      </c>
      <c s="13" t="s">
        <v>14</v>
      </c>
      <c s="1"/>
      <c s="14" t="s">
        <v>15</v>
      </c>
      <c s="1"/>
      <c s="9"/>
      <c s="8" t="s">
        <v>578</v>
      </c>
      <c s="39">
        <f>0+I8+I61+I78+I87+I104+I121</f>
      </c>
      <c s="10"/>
      <c r="O3" t="s">
        <v>18</v>
      </c>
      <c t="s">
        <v>22</v>
      </c>
    </row>
    <row r="4" spans="1:16" ht="15" customHeight="1">
      <c r="A4" t="s">
        <v>16</v>
      </c>
      <c s="16" t="s">
        <v>17</v>
      </c>
      <c s="17" t="s">
        <v>578</v>
      </c>
      <c s="6"/>
      <c s="18" t="s">
        <v>579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f>
      </c>
      <c>
        <f>0+O9+O13+O17+O21+O25+O29+O33+O37+O41+O45+O49+O53+O57</f>
      </c>
    </row>
    <row r="9" spans="1:16" ht="25.5">
      <c r="A9" s="25" t="s">
        <v>46</v>
      </c>
      <c s="29" t="s">
        <v>28</v>
      </c>
      <c s="29" t="s">
        <v>99</v>
      </c>
      <c s="25" t="s">
        <v>48</v>
      </c>
      <c s="30" t="s">
        <v>100</v>
      </c>
      <c s="31" t="s">
        <v>50</v>
      </c>
      <c s="32">
        <v>14</v>
      </c>
      <c s="33">
        <v>0</v>
      </c>
      <c s="34">
        <f>ROUND(ROUND(H9,2)*ROUND(G9,3),2)</f>
      </c>
      <c s="31" t="s">
        <v>51</v>
      </c>
      <c r="O9">
        <f>(I9*21)/100</f>
      </c>
      <c t="s">
        <v>22</v>
      </c>
    </row>
    <row r="10" spans="1:5" ht="12.75">
      <c r="A10" s="35" t="s">
        <v>52</v>
      </c>
      <c r="E10" s="36" t="s">
        <v>48</v>
      </c>
    </row>
    <row r="11" spans="1:5" ht="12.75">
      <c r="A11" s="37" t="s">
        <v>53</v>
      </c>
      <c r="E11" s="38" t="s">
        <v>580</v>
      </c>
    </row>
    <row r="12" spans="1:5" ht="63.75">
      <c r="A12" t="s">
        <v>55</v>
      </c>
      <c r="E12" s="36" t="s">
        <v>103</v>
      </c>
    </row>
    <row r="13" spans="1:16" ht="12.75">
      <c r="A13" s="25" t="s">
        <v>46</v>
      </c>
      <c s="29" t="s">
        <v>22</v>
      </c>
      <c s="29" t="s">
        <v>104</v>
      </c>
      <c s="25" t="s">
        <v>48</v>
      </c>
      <c s="30" t="s">
        <v>106</v>
      </c>
      <c s="31" t="s">
        <v>50</v>
      </c>
      <c s="32">
        <v>16.13</v>
      </c>
      <c s="33">
        <v>0</v>
      </c>
      <c s="34">
        <f>ROUND(ROUND(H13,2)*ROUND(G13,3),2)</f>
      </c>
      <c s="31" t="s">
        <v>51</v>
      </c>
      <c r="O13">
        <f>(I13*21)/100</f>
      </c>
      <c t="s">
        <v>22</v>
      </c>
    </row>
    <row r="14" spans="1:5" ht="12.75">
      <c r="A14" s="35" t="s">
        <v>52</v>
      </c>
      <c r="E14" s="36" t="s">
        <v>581</v>
      </c>
    </row>
    <row r="15" spans="1:5" ht="12.75">
      <c r="A15" s="37" t="s">
        <v>53</v>
      </c>
      <c r="E15" s="38" t="s">
        <v>582</v>
      </c>
    </row>
    <row r="16" spans="1:5" ht="369.75">
      <c r="A16" t="s">
        <v>55</v>
      </c>
      <c r="E16" s="36" t="s">
        <v>109</v>
      </c>
    </row>
    <row r="17" spans="1:16" ht="12.75">
      <c r="A17" s="25" t="s">
        <v>46</v>
      </c>
      <c s="29" t="s">
        <v>21</v>
      </c>
      <c s="29" t="s">
        <v>114</v>
      </c>
      <c s="25" t="s">
        <v>48</v>
      </c>
      <c s="30" t="s">
        <v>115</v>
      </c>
      <c s="31" t="s">
        <v>50</v>
      </c>
      <c s="32">
        <v>396.18</v>
      </c>
      <c s="33">
        <v>0</v>
      </c>
      <c s="34">
        <f>ROUND(ROUND(H17,2)*ROUND(G17,3),2)</f>
      </c>
      <c s="31" t="s">
        <v>51</v>
      </c>
      <c r="O17">
        <f>(I17*21)/100</f>
      </c>
      <c t="s">
        <v>22</v>
      </c>
    </row>
    <row r="18" spans="1:5" ht="12.75">
      <c r="A18" s="35" t="s">
        <v>52</v>
      </c>
      <c r="E18" s="36" t="s">
        <v>120</v>
      </c>
    </row>
    <row r="19" spans="1:5" ht="12.75">
      <c r="A19" s="37" t="s">
        <v>53</v>
      </c>
      <c r="E19" s="38" t="s">
        <v>121</v>
      </c>
    </row>
    <row r="20" spans="1:5" ht="306">
      <c r="A20" t="s">
        <v>55</v>
      </c>
      <c r="E20" s="36" t="s">
        <v>118</v>
      </c>
    </row>
    <row r="21" spans="1:16" ht="12.75">
      <c r="A21" s="25" t="s">
        <v>46</v>
      </c>
      <c s="29" t="s">
        <v>32</v>
      </c>
      <c s="29" t="s">
        <v>192</v>
      </c>
      <c s="25" t="s">
        <v>105</v>
      </c>
      <c s="30" t="s">
        <v>193</v>
      </c>
      <c s="31" t="s">
        <v>50</v>
      </c>
      <c s="32">
        <v>675.02</v>
      </c>
      <c s="33">
        <v>0</v>
      </c>
      <c s="34">
        <f>ROUND(ROUND(H21,2)*ROUND(G21,3),2)</f>
      </c>
      <c s="31" t="s">
        <v>51</v>
      </c>
      <c r="O21">
        <f>(I21*21)/100</f>
      </c>
      <c t="s">
        <v>22</v>
      </c>
    </row>
    <row r="22" spans="1:5" ht="12.75">
      <c r="A22" s="35" t="s">
        <v>52</v>
      </c>
      <c r="E22" s="36" t="s">
        <v>583</v>
      </c>
    </row>
    <row r="23" spans="1:5" ht="12.75">
      <c r="A23" s="37" t="s">
        <v>53</v>
      </c>
      <c r="E23" s="38" t="s">
        <v>48</v>
      </c>
    </row>
    <row r="24" spans="1:5" ht="280.5">
      <c r="A24" t="s">
        <v>55</v>
      </c>
      <c r="E24" s="36" t="s">
        <v>195</v>
      </c>
    </row>
    <row r="25" spans="1:16" ht="12.75">
      <c r="A25" s="25" t="s">
        <v>46</v>
      </c>
      <c s="29" t="s">
        <v>34</v>
      </c>
      <c s="29" t="s">
        <v>192</v>
      </c>
      <c s="25" t="s">
        <v>110</v>
      </c>
      <c s="30" t="s">
        <v>193</v>
      </c>
      <c s="31" t="s">
        <v>50</v>
      </c>
      <c s="32">
        <v>18.17</v>
      </c>
      <c s="33">
        <v>0</v>
      </c>
      <c s="34">
        <f>ROUND(ROUND(H25,2)*ROUND(G25,3),2)</f>
      </c>
      <c s="31" t="s">
        <v>51</v>
      </c>
      <c r="O25">
        <f>(I25*21)/100</f>
      </c>
      <c t="s">
        <v>22</v>
      </c>
    </row>
    <row r="26" spans="1:5" ht="12.75">
      <c r="A26" s="35" t="s">
        <v>52</v>
      </c>
      <c r="E26" s="36" t="s">
        <v>196</v>
      </c>
    </row>
    <row r="27" spans="1:5" ht="12.75">
      <c r="A27" s="37" t="s">
        <v>53</v>
      </c>
      <c r="E27" s="38" t="s">
        <v>48</v>
      </c>
    </row>
    <row r="28" spans="1:5" ht="280.5">
      <c r="A28" t="s">
        <v>55</v>
      </c>
      <c r="E28" s="36" t="s">
        <v>195</v>
      </c>
    </row>
    <row r="29" spans="1:16" ht="12.75">
      <c r="A29" s="25" t="s">
        <v>46</v>
      </c>
      <c s="29" t="s">
        <v>36</v>
      </c>
      <c s="29" t="s">
        <v>197</v>
      </c>
      <c s="25" t="s">
        <v>105</v>
      </c>
      <c s="30" t="s">
        <v>198</v>
      </c>
      <c s="31" t="s">
        <v>50</v>
      </c>
      <c s="32">
        <v>7.35</v>
      </c>
      <c s="33">
        <v>0</v>
      </c>
      <c s="34">
        <f>ROUND(ROUND(H29,2)*ROUND(G29,3),2)</f>
      </c>
      <c s="31" t="s">
        <v>51</v>
      </c>
      <c r="O29">
        <f>(I29*21)/100</f>
      </c>
      <c t="s">
        <v>22</v>
      </c>
    </row>
    <row r="30" spans="1:5" ht="12.75">
      <c r="A30" s="35" t="s">
        <v>52</v>
      </c>
      <c r="E30" s="36" t="s">
        <v>584</v>
      </c>
    </row>
    <row r="31" spans="1:5" ht="12.75">
      <c r="A31" s="37" t="s">
        <v>53</v>
      </c>
      <c r="E31" s="38" t="s">
        <v>585</v>
      </c>
    </row>
    <row r="32" spans="1:5" ht="293.25">
      <c r="A32" t="s">
        <v>55</v>
      </c>
      <c r="E32" s="36" t="s">
        <v>201</v>
      </c>
    </row>
    <row r="33" spans="1:16" ht="12.75">
      <c r="A33" s="25" t="s">
        <v>46</v>
      </c>
      <c s="29" t="s">
        <v>113</v>
      </c>
      <c s="29" t="s">
        <v>197</v>
      </c>
      <c s="25" t="s">
        <v>110</v>
      </c>
      <c s="30" t="s">
        <v>198</v>
      </c>
      <c s="31" t="s">
        <v>50</v>
      </c>
      <c s="32">
        <v>6.3</v>
      </c>
      <c s="33">
        <v>0</v>
      </c>
      <c s="34">
        <f>ROUND(ROUND(H33,2)*ROUND(G33,3),2)</f>
      </c>
      <c s="31" t="s">
        <v>51</v>
      </c>
      <c r="O33">
        <f>(I33*21)/100</f>
      </c>
      <c t="s">
        <v>22</v>
      </c>
    </row>
    <row r="34" spans="1:5" ht="12.75">
      <c r="A34" s="35" t="s">
        <v>52</v>
      </c>
      <c r="E34" s="36" t="s">
        <v>586</v>
      </c>
    </row>
    <row r="35" spans="1:5" ht="12.75">
      <c r="A35" s="37" t="s">
        <v>53</v>
      </c>
      <c r="E35" s="38" t="s">
        <v>587</v>
      </c>
    </row>
    <row r="36" spans="1:5" ht="293.25">
      <c r="A36" t="s">
        <v>55</v>
      </c>
      <c r="E36" s="36" t="s">
        <v>201</v>
      </c>
    </row>
    <row r="37" spans="1:16" ht="12.75">
      <c r="A37" s="25" t="s">
        <v>46</v>
      </c>
      <c s="29" t="s">
        <v>119</v>
      </c>
      <c s="29" t="s">
        <v>197</v>
      </c>
      <c s="25" t="s">
        <v>588</v>
      </c>
      <c s="30" t="s">
        <v>198</v>
      </c>
      <c s="31" t="s">
        <v>50</v>
      </c>
      <c s="32">
        <v>18.75</v>
      </c>
      <c s="33">
        <v>0</v>
      </c>
      <c s="34">
        <f>ROUND(ROUND(H37,2)*ROUND(G37,3),2)</f>
      </c>
      <c s="31" t="s">
        <v>51</v>
      </c>
      <c r="O37">
        <f>(I37*21)/100</f>
      </c>
      <c t="s">
        <v>22</v>
      </c>
    </row>
    <row r="38" spans="1:5" ht="12.75">
      <c r="A38" s="35" t="s">
        <v>52</v>
      </c>
      <c r="E38" s="36" t="s">
        <v>589</v>
      </c>
    </row>
    <row r="39" spans="1:5" ht="12.75">
      <c r="A39" s="37" t="s">
        <v>53</v>
      </c>
      <c r="E39" s="38" t="s">
        <v>590</v>
      </c>
    </row>
    <row r="40" spans="1:5" ht="293.25">
      <c r="A40" t="s">
        <v>55</v>
      </c>
      <c r="E40" s="36" t="s">
        <v>201</v>
      </c>
    </row>
    <row r="41" spans="1:16" ht="12.75">
      <c r="A41" s="25" t="s">
        <v>46</v>
      </c>
      <c s="29" t="s">
        <v>39</v>
      </c>
      <c s="29" t="s">
        <v>127</v>
      </c>
      <c s="25" t="s">
        <v>48</v>
      </c>
      <c s="30" t="s">
        <v>128</v>
      </c>
      <c s="31" t="s">
        <v>70</v>
      </c>
      <c s="32">
        <v>1350.3</v>
      </c>
      <c s="33">
        <v>0</v>
      </c>
      <c s="34">
        <f>ROUND(ROUND(H41,2)*ROUND(G41,3),2)</f>
      </c>
      <c s="31" t="s">
        <v>51</v>
      </c>
      <c r="O41">
        <f>(I41*21)/100</f>
      </c>
      <c t="s">
        <v>22</v>
      </c>
    </row>
    <row r="42" spans="1:5" ht="12.75">
      <c r="A42" s="35" t="s">
        <v>52</v>
      </c>
      <c r="E42" s="36" t="s">
        <v>48</v>
      </c>
    </row>
    <row r="43" spans="1:5" ht="12.75">
      <c r="A43" s="37" t="s">
        <v>53</v>
      </c>
      <c r="E43" s="38" t="s">
        <v>48</v>
      </c>
    </row>
    <row r="44" spans="1:5" ht="25.5">
      <c r="A44" t="s">
        <v>55</v>
      </c>
      <c r="E44" s="36" t="s">
        <v>130</v>
      </c>
    </row>
    <row r="45" spans="1:16" ht="12.75">
      <c r="A45" s="25" t="s">
        <v>46</v>
      </c>
      <c s="29" t="s">
        <v>41</v>
      </c>
      <c s="29" t="s">
        <v>132</v>
      </c>
      <c s="25" t="s">
        <v>48</v>
      </c>
      <c s="30" t="s">
        <v>133</v>
      </c>
      <c s="31" t="s">
        <v>70</v>
      </c>
      <c s="32">
        <v>2809.45</v>
      </c>
      <c s="33">
        <v>0</v>
      </c>
      <c s="34">
        <f>ROUND(ROUND(H45,2)*ROUND(G45,3),2)</f>
      </c>
      <c s="31" t="s">
        <v>51</v>
      </c>
      <c r="O45">
        <f>(I45*21)/100</f>
      </c>
      <c t="s">
        <v>22</v>
      </c>
    </row>
    <row r="46" spans="1:5" ht="12.75">
      <c r="A46" s="35" t="s">
        <v>52</v>
      </c>
      <c r="E46" s="36" t="s">
        <v>48</v>
      </c>
    </row>
    <row r="47" spans="1:5" ht="12.75">
      <c r="A47" s="37" t="s">
        <v>53</v>
      </c>
      <c r="E47" s="38" t="s">
        <v>48</v>
      </c>
    </row>
    <row r="48" spans="1:5" ht="12.75">
      <c r="A48" t="s">
        <v>55</v>
      </c>
      <c r="E48" s="36" t="s">
        <v>134</v>
      </c>
    </row>
    <row r="49" spans="1:16" ht="12.75">
      <c r="A49" s="25" t="s">
        <v>46</v>
      </c>
      <c s="29" t="s">
        <v>43</v>
      </c>
      <c s="29" t="s">
        <v>136</v>
      </c>
      <c s="25" t="s">
        <v>48</v>
      </c>
      <c s="30" t="s">
        <v>137</v>
      </c>
      <c s="31" t="s">
        <v>70</v>
      </c>
      <c s="32">
        <v>2641.2</v>
      </c>
      <c s="33">
        <v>0</v>
      </c>
      <c s="34">
        <f>ROUND(ROUND(H49,2)*ROUND(G49,3),2)</f>
      </c>
      <c s="31" t="s">
        <v>51</v>
      </c>
      <c r="O49">
        <f>(I49*21)/100</f>
      </c>
      <c t="s">
        <v>22</v>
      </c>
    </row>
    <row r="50" spans="1:5" ht="12.75">
      <c r="A50" s="35" t="s">
        <v>52</v>
      </c>
      <c r="E50" s="36" t="s">
        <v>138</v>
      </c>
    </row>
    <row r="51" spans="1:5" ht="12.75">
      <c r="A51" s="37" t="s">
        <v>53</v>
      </c>
      <c r="E51" s="38" t="s">
        <v>48</v>
      </c>
    </row>
    <row r="52" spans="1:5" ht="38.25">
      <c r="A52" t="s">
        <v>55</v>
      </c>
      <c r="E52" s="36" t="s">
        <v>139</v>
      </c>
    </row>
    <row r="53" spans="1:16" ht="12.75">
      <c r="A53" s="25" t="s">
        <v>46</v>
      </c>
      <c s="29" t="s">
        <v>131</v>
      </c>
      <c s="29" t="s">
        <v>141</v>
      </c>
      <c s="25" t="s">
        <v>48</v>
      </c>
      <c s="30" t="s">
        <v>142</v>
      </c>
      <c s="31" t="s">
        <v>70</v>
      </c>
      <c s="32">
        <v>2641.2</v>
      </c>
      <c s="33">
        <v>0</v>
      </c>
      <c s="34">
        <f>ROUND(ROUND(H53,2)*ROUND(G53,3),2)</f>
      </c>
      <c s="31" t="s">
        <v>51</v>
      </c>
      <c r="O53">
        <f>(I53*21)/100</f>
      </c>
      <c t="s">
        <v>22</v>
      </c>
    </row>
    <row r="54" spans="1:5" ht="12.75">
      <c r="A54" s="35" t="s">
        <v>52</v>
      </c>
      <c r="E54" s="36" t="s">
        <v>138</v>
      </c>
    </row>
    <row r="55" spans="1:5" ht="12.75">
      <c r="A55" s="37" t="s">
        <v>53</v>
      </c>
      <c r="E55" s="38" t="s">
        <v>143</v>
      </c>
    </row>
    <row r="56" spans="1:5" ht="25.5">
      <c r="A56" t="s">
        <v>55</v>
      </c>
      <c r="E56" s="36" t="s">
        <v>144</v>
      </c>
    </row>
    <row r="57" spans="1:16" ht="12.75">
      <c r="A57" s="25" t="s">
        <v>46</v>
      </c>
      <c s="29" t="s">
        <v>135</v>
      </c>
      <c s="29" t="s">
        <v>146</v>
      </c>
      <c s="25" t="s">
        <v>48</v>
      </c>
      <c s="30" t="s">
        <v>147</v>
      </c>
      <c s="31" t="s">
        <v>70</v>
      </c>
      <c s="32">
        <v>2641.2</v>
      </c>
      <c s="33">
        <v>0</v>
      </c>
      <c s="34">
        <f>ROUND(ROUND(H57,2)*ROUND(G57,3),2)</f>
      </c>
      <c s="31" t="s">
        <v>51</v>
      </c>
      <c r="O57">
        <f>(I57*21)/100</f>
      </c>
      <c t="s">
        <v>22</v>
      </c>
    </row>
    <row r="58" spans="1:5" ht="12.75">
      <c r="A58" s="35" t="s">
        <v>52</v>
      </c>
      <c r="E58" s="36" t="s">
        <v>138</v>
      </c>
    </row>
    <row r="59" spans="1:5" ht="12.75">
      <c r="A59" s="37" t="s">
        <v>53</v>
      </c>
      <c r="E59" s="38" t="s">
        <v>143</v>
      </c>
    </row>
    <row r="60" spans="1:5" ht="25.5">
      <c r="A60" t="s">
        <v>55</v>
      </c>
      <c r="E60" s="36" t="s">
        <v>148</v>
      </c>
    </row>
    <row r="61" spans="1:18" ht="12.75" customHeight="1">
      <c r="A61" s="6" t="s">
        <v>44</v>
      </c>
      <c s="6"/>
      <c s="41" t="s">
        <v>22</v>
      </c>
      <c s="6"/>
      <c s="27" t="s">
        <v>149</v>
      </c>
      <c s="6"/>
      <c s="6"/>
      <c s="6"/>
      <c s="42">
        <f>0+Q61</f>
      </c>
      <c s="6"/>
      <c r="O61">
        <f>0+R61</f>
      </c>
      <c r="Q61">
        <f>0+I62+I66+I70+I74</f>
      </c>
      <c>
        <f>0+O62+O66+O70+O74</f>
      </c>
    </row>
    <row r="62" spans="1:16" ht="12.75">
      <c r="A62" s="25" t="s">
        <v>46</v>
      </c>
      <c s="29" t="s">
        <v>140</v>
      </c>
      <c s="29" t="s">
        <v>151</v>
      </c>
      <c s="25" t="s">
        <v>48</v>
      </c>
      <c s="30" t="s">
        <v>152</v>
      </c>
      <c s="31" t="s">
        <v>70</v>
      </c>
      <c s="32">
        <v>18.75</v>
      </c>
      <c s="33">
        <v>0</v>
      </c>
      <c s="34">
        <f>ROUND(ROUND(H62,2)*ROUND(G62,3),2)</f>
      </c>
      <c s="31" t="s">
        <v>51</v>
      </c>
      <c r="O62">
        <f>(I62*21)/100</f>
      </c>
      <c t="s">
        <v>22</v>
      </c>
    </row>
    <row r="63" spans="1:5" ht="12.75">
      <c r="A63" s="35" t="s">
        <v>52</v>
      </c>
      <c r="E63" s="36" t="s">
        <v>591</v>
      </c>
    </row>
    <row r="64" spans="1:5" ht="12.75">
      <c r="A64" s="37" t="s">
        <v>53</v>
      </c>
      <c r="E64" s="38" t="s">
        <v>592</v>
      </c>
    </row>
    <row r="65" spans="1:5" ht="102">
      <c r="A65" t="s">
        <v>55</v>
      </c>
      <c r="E65" s="36" t="s">
        <v>154</v>
      </c>
    </row>
    <row r="66" spans="1:16" ht="12.75">
      <c r="A66" s="25" t="s">
        <v>46</v>
      </c>
      <c s="29" t="s">
        <v>145</v>
      </c>
      <c s="29" t="s">
        <v>226</v>
      </c>
      <c s="25" t="s">
        <v>48</v>
      </c>
      <c s="30" t="s">
        <v>227</v>
      </c>
      <c s="31" t="s">
        <v>70</v>
      </c>
      <c s="32">
        <v>1350.3</v>
      </c>
      <c s="33">
        <v>0</v>
      </c>
      <c s="34">
        <f>ROUND(ROUND(H66,2)*ROUND(G66,3),2)</f>
      </c>
      <c s="31" t="s">
        <v>51</v>
      </c>
      <c r="O66">
        <f>(I66*21)/100</f>
      </c>
      <c t="s">
        <v>22</v>
      </c>
    </row>
    <row r="67" spans="1:5" ht="12.75">
      <c r="A67" s="35" t="s">
        <v>52</v>
      </c>
      <c r="E67" s="36" t="s">
        <v>48</v>
      </c>
    </row>
    <row r="68" spans="1:5" ht="12.75">
      <c r="A68" s="37" t="s">
        <v>53</v>
      </c>
      <c r="E68" s="38" t="s">
        <v>48</v>
      </c>
    </row>
    <row r="69" spans="1:5" ht="38.25">
      <c r="A69" t="s">
        <v>55</v>
      </c>
      <c r="E69" s="36" t="s">
        <v>228</v>
      </c>
    </row>
    <row r="70" spans="1:16" ht="25.5">
      <c r="A70" s="25" t="s">
        <v>46</v>
      </c>
      <c s="29" t="s">
        <v>150</v>
      </c>
      <c s="29" t="s">
        <v>230</v>
      </c>
      <c s="25" t="s">
        <v>48</v>
      </c>
      <c s="30" t="s">
        <v>231</v>
      </c>
      <c s="31" t="s">
        <v>70</v>
      </c>
      <c s="32">
        <v>5401.2</v>
      </c>
      <c s="33">
        <v>0</v>
      </c>
      <c s="34">
        <f>ROUND(ROUND(H70,2)*ROUND(G70,3),2)</f>
      </c>
      <c s="31" t="s">
        <v>51</v>
      </c>
      <c r="O70">
        <f>(I70*21)/100</f>
      </c>
      <c t="s">
        <v>22</v>
      </c>
    </row>
    <row r="71" spans="1:5" ht="12.75">
      <c r="A71" s="35" t="s">
        <v>52</v>
      </c>
      <c r="E71" s="36" t="s">
        <v>48</v>
      </c>
    </row>
    <row r="72" spans="1:5" ht="12.75">
      <c r="A72" s="37" t="s">
        <v>53</v>
      </c>
      <c r="E72" s="38" t="s">
        <v>232</v>
      </c>
    </row>
    <row r="73" spans="1:5" ht="38.25">
      <c r="A73" t="s">
        <v>55</v>
      </c>
      <c r="E73" s="36" t="s">
        <v>233</v>
      </c>
    </row>
    <row r="74" spans="1:16" ht="12.75">
      <c r="A74" s="25" t="s">
        <v>46</v>
      </c>
      <c s="29" t="s">
        <v>156</v>
      </c>
      <c s="29" t="s">
        <v>444</v>
      </c>
      <c s="25" t="s">
        <v>48</v>
      </c>
      <c s="30" t="s">
        <v>445</v>
      </c>
      <c s="31" t="s">
        <v>50</v>
      </c>
      <c s="32">
        <v>1.8</v>
      </c>
      <c s="33">
        <v>0</v>
      </c>
      <c s="34">
        <f>ROUND(ROUND(H74,2)*ROUND(G74,3),2)</f>
      </c>
      <c s="31" t="s">
        <v>51</v>
      </c>
      <c r="O74">
        <f>(I74*21)/100</f>
      </c>
      <c t="s">
        <v>22</v>
      </c>
    </row>
    <row r="75" spans="1:5" ht="12.75">
      <c r="A75" s="35" t="s">
        <v>52</v>
      </c>
      <c r="E75" s="36" t="s">
        <v>446</v>
      </c>
    </row>
    <row r="76" spans="1:5" ht="12.75">
      <c r="A76" s="37" t="s">
        <v>53</v>
      </c>
      <c r="E76" s="38" t="s">
        <v>593</v>
      </c>
    </row>
    <row r="77" spans="1:5" ht="369.75">
      <c r="A77" t="s">
        <v>55</v>
      </c>
      <c r="E77" s="36" t="s">
        <v>448</v>
      </c>
    </row>
    <row r="78" spans="1:18" ht="12.75" customHeight="1">
      <c r="A78" s="6" t="s">
        <v>44</v>
      </c>
      <c s="6"/>
      <c s="41" t="s">
        <v>32</v>
      </c>
      <c s="6"/>
      <c s="27" t="s">
        <v>234</v>
      </c>
      <c s="6"/>
      <c s="6"/>
      <c s="6"/>
      <c s="42">
        <f>0+Q78</f>
      </c>
      <c s="6"/>
      <c r="O78">
        <f>0+R78</f>
      </c>
      <c r="Q78">
        <f>0+I79+I83</f>
      </c>
      <c>
        <f>0+O79+O83</f>
      </c>
    </row>
    <row r="79" spans="1:16" ht="12.75">
      <c r="A79" s="25" t="s">
        <v>46</v>
      </c>
      <c s="29" t="s">
        <v>161</v>
      </c>
      <c s="29" t="s">
        <v>594</v>
      </c>
      <c s="25" t="s">
        <v>48</v>
      </c>
      <c s="30" t="s">
        <v>595</v>
      </c>
      <c s="31" t="s">
        <v>170</v>
      </c>
      <c s="32">
        <v>0.288</v>
      </c>
      <c s="33">
        <v>0</v>
      </c>
      <c s="34">
        <f>ROUND(ROUND(H79,2)*ROUND(G79,3),2)</f>
      </c>
      <c s="31" t="s">
        <v>51</v>
      </c>
      <c r="O79">
        <f>(I79*21)/100</f>
      </c>
      <c t="s">
        <v>22</v>
      </c>
    </row>
    <row r="80" spans="1:5" ht="12.75">
      <c r="A80" s="35" t="s">
        <v>52</v>
      </c>
      <c r="E80" s="36" t="s">
        <v>596</v>
      </c>
    </row>
    <row r="81" spans="1:5" ht="12.75">
      <c r="A81" s="37" t="s">
        <v>53</v>
      </c>
      <c r="E81" s="38" t="s">
        <v>597</v>
      </c>
    </row>
    <row r="82" spans="1:5" ht="178.5">
      <c r="A82" t="s">
        <v>55</v>
      </c>
      <c r="E82" s="36" t="s">
        <v>598</v>
      </c>
    </row>
    <row r="83" spans="1:16" ht="12.75">
      <c r="A83" s="25" t="s">
        <v>46</v>
      </c>
      <c s="29" t="s">
        <v>166</v>
      </c>
      <c s="29" t="s">
        <v>462</v>
      </c>
      <c s="25" t="s">
        <v>48</v>
      </c>
      <c s="30" t="s">
        <v>463</v>
      </c>
      <c s="31" t="s">
        <v>50</v>
      </c>
      <c s="32">
        <v>5.355</v>
      </c>
      <c s="33">
        <v>0</v>
      </c>
      <c s="34">
        <f>ROUND(ROUND(H83,2)*ROUND(G83,3),2)</f>
      </c>
      <c s="31" t="s">
        <v>51</v>
      </c>
      <c r="O83">
        <f>(I83*21)/100</f>
      </c>
      <c t="s">
        <v>22</v>
      </c>
    </row>
    <row r="84" spans="1:5" ht="12.75">
      <c r="A84" s="35" t="s">
        <v>52</v>
      </c>
      <c r="E84" s="36" t="s">
        <v>599</v>
      </c>
    </row>
    <row r="85" spans="1:5" ht="12.75">
      <c r="A85" s="37" t="s">
        <v>53</v>
      </c>
      <c r="E85" s="38" t="s">
        <v>600</v>
      </c>
    </row>
    <row r="86" spans="1:5" ht="102">
      <c r="A86" t="s">
        <v>55</v>
      </c>
      <c r="E86" s="36" t="s">
        <v>466</v>
      </c>
    </row>
    <row r="87" spans="1:18" ht="12.75" customHeight="1">
      <c r="A87" s="6" t="s">
        <v>44</v>
      </c>
      <c s="6"/>
      <c s="41" t="s">
        <v>34</v>
      </c>
      <c s="6"/>
      <c s="27" t="s">
        <v>155</v>
      </c>
      <c s="6"/>
      <c s="6"/>
      <c s="6"/>
      <c s="42">
        <f>0+Q87</f>
      </c>
      <c s="6"/>
      <c r="O87">
        <f>0+R87</f>
      </c>
      <c r="Q87">
        <f>0+I88+I92+I96+I100</f>
      </c>
      <c>
        <f>0+O88+O92+O96+O100</f>
      </c>
    </row>
    <row r="88" spans="1:16" ht="12.75">
      <c r="A88" s="25" t="s">
        <v>46</v>
      </c>
      <c s="29" t="s">
        <v>210</v>
      </c>
      <c s="29" t="s">
        <v>248</v>
      </c>
      <c s="25" t="s">
        <v>48</v>
      </c>
      <c s="30" t="s">
        <v>249</v>
      </c>
      <c s="31" t="s">
        <v>70</v>
      </c>
      <c s="32">
        <v>835.125</v>
      </c>
      <c s="33">
        <v>0</v>
      </c>
      <c s="34">
        <f>ROUND(ROUND(H88,2)*ROUND(G88,3),2)</f>
      </c>
      <c s="31" t="s">
        <v>51</v>
      </c>
      <c r="O88">
        <f>(I88*21)/100</f>
      </c>
      <c t="s">
        <v>22</v>
      </c>
    </row>
    <row r="89" spans="1:5" ht="12.75">
      <c r="A89" s="35" t="s">
        <v>52</v>
      </c>
      <c r="E89" s="36" t="s">
        <v>550</v>
      </c>
    </row>
    <row r="90" spans="1:5" ht="12.75">
      <c r="A90" s="37" t="s">
        <v>53</v>
      </c>
      <c r="E90" s="38" t="s">
        <v>601</v>
      </c>
    </row>
    <row r="91" spans="1:5" ht="51">
      <c r="A91" t="s">
        <v>55</v>
      </c>
      <c r="E91" s="36" t="s">
        <v>160</v>
      </c>
    </row>
    <row r="92" spans="1:16" ht="12.75">
      <c r="A92" s="25" t="s">
        <v>46</v>
      </c>
      <c s="29" t="s">
        <v>215</v>
      </c>
      <c s="29" t="s">
        <v>602</v>
      </c>
      <c s="25" t="s">
        <v>48</v>
      </c>
      <c s="30" t="s">
        <v>603</v>
      </c>
      <c s="31" t="s">
        <v>70</v>
      </c>
      <c s="32">
        <v>668.1</v>
      </c>
      <c s="33">
        <v>0</v>
      </c>
      <c s="34">
        <f>ROUND(ROUND(H92,2)*ROUND(G92,3),2)</f>
      </c>
      <c s="31" t="s">
        <v>51</v>
      </c>
      <c r="O92">
        <f>(I92*21)/100</f>
      </c>
      <c t="s">
        <v>22</v>
      </c>
    </row>
    <row r="93" spans="1:5" ht="12.75">
      <c r="A93" s="35" t="s">
        <v>52</v>
      </c>
      <c r="E93" s="36" t="s">
        <v>48</v>
      </c>
    </row>
    <row r="94" spans="1:5" ht="12.75">
      <c r="A94" s="37" t="s">
        <v>53</v>
      </c>
      <c r="E94" s="38" t="s">
        <v>604</v>
      </c>
    </row>
    <row r="95" spans="1:5" ht="89.25">
      <c r="A95" t="s">
        <v>55</v>
      </c>
      <c r="E95" s="36" t="s">
        <v>605</v>
      </c>
    </row>
    <row r="96" spans="1:16" ht="12.75">
      <c r="A96" s="25" t="s">
        <v>46</v>
      </c>
      <c s="29" t="s">
        <v>221</v>
      </c>
      <c s="29" t="s">
        <v>255</v>
      </c>
      <c s="25" t="s">
        <v>48</v>
      </c>
      <c s="30" t="s">
        <v>256</v>
      </c>
      <c s="31" t="s">
        <v>70</v>
      </c>
      <c s="32">
        <v>215.25</v>
      </c>
      <c s="33">
        <v>0</v>
      </c>
      <c s="34">
        <f>ROUND(ROUND(H96,2)*ROUND(G96,3),2)</f>
      </c>
      <c s="31" t="s">
        <v>51</v>
      </c>
      <c r="O96">
        <f>(I96*21)/100</f>
      </c>
      <c t="s">
        <v>22</v>
      </c>
    </row>
    <row r="97" spans="1:5" ht="12.75">
      <c r="A97" s="35" t="s">
        <v>52</v>
      </c>
      <c r="E97" s="36" t="s">
        <v>48</v>
      </c>
    </row>
    <row r="98" spans="1:5" ht="12.75">
      <c r="A98" s="37" t="s">
        <v>53</v>
      </c>
      <c r="E98" s="38" t="s">
        <v>48</v>
      </c>
    </row>
    <row r="99" spans="1:5" ht="38.25">
      <c r="A99" t="s">
        <v>55</v>
      </c>
      <c r="E99" s="36" t="s">
        <v>257</v>
      </c>
    </row>
    <row r="100" spans="1:16" ht="12.75">
      <c r="A100" s="25" t="s">
        <v>46</v>
      </c>
      <c s="29" t="s">
        <v>223</v>
      </c>
      <c s="29" t="s">
        <v>606</v>
      </c>
      <c s="25" t="s">
        <v>48</v>
      </c>
      <c s="30" t="s">
        <v>607</v>
      </c>
      <c s="31" t="s">
        <v>70</v>
      </c>
      <c s="32">
        <v>668.1</v>
      </c>
      <c s="33">
        <v>0</v>
      </c>
      <c s="34">
        <f>ROUND(ROUND(H100,2)*ROUND(G100,3),2)</f>
      </c>
      <c s="31" t="s">
        <v>51</v>
      </c>
      <c r="O100">
        <f>(I100*21)/100</f>
      </c>
      <c t="s">
        <v>22</v>
      </c>
    </row>
    <row r="101" spans="1:5" ht="12.75">
      <c r="A101" s="35" t="s">
        <v>52</v>
      </c>
      <c r="E101" s="36" t="s">
        <v>608</v>
      </c>
    </row>
    <row r="102" spans="1:5" ht="12.75">
      <c r="A102" s="37" t="s">
        <v>53</v>
      </c>
      <c r="E102" s="38" t="s">
        <v>604</v>
      </c>
    </row>
    <row r="103" spans="1:5" ht="51">
      <c r="A103" t="s">
        <v>55</v>
      </c>
      <c r="E103" s="36" t="s">
        <v>609</v>
      </c>
    </row>
    <row r="104" spans="1:18" ht="12.75" customHeight="1">
      <c r="A104" s="6" t="s">
        <v>44</v>
      </c>
      <c s="6"/>
      <c s="41" t="s">
        <v>39</v>
      </c>
      <c s="6"/>
      <c s="27" t="s">
        <v>284</v>
      </c>
      <c s="6"/>
      <c s="6"/>
      <c s="6"/>
      <c s="42">
        <f>0+Q104</f>
      </c>
      <c s="6"/>
      <c r="O104">
        <f>0+R104</f>
      </c>
      <c r="Q104">
        <f>0+I105+I109+I113+I117</f>
      </c>
      <c>
        <f>0+O105+O109+O113+O117</f>
      </c>
    </row>
    <row r="105" spans="1:16" ht="12.75">
      <c r="A105" s="25" t="s">
        <v>46</v>
      </c>
      <c s="29" t="s">
        <v>225</v>
      </c>
      <c s="29" t="s">
        <v>610</v>
      </c>
      <c s="25" t="s">
        <v>48</v>
      </c>
      <c s="30" t="s">
        <v>611</v>
      </c>
      <c s="31" t="s">
        <v>218</v>
      </c>
      <c s="32">
        <v>12.5</v>
      </c>
      <c s="33">
        <v>0</v>
      </c>
      <c s="34">
        <f>ROUND(ROUND(H105,2)*ROUND(G105,3),2)</f>
      </c>
      <c s="31" t="s">
        <v>51</v>
      </c>
      <c r="O105">
        <f>(I105*21)/100</f>
      </c>
      <c t="s">
        <v>22</v>
      </c>
    </row>
    <row r="106" spans="1:5" ht="25.5">
      <c r="A106" s="35" t="s">
        <v>52</v>
      </c>
      <c r="E106" s="36" t="s">
        <v>612</v>
      </c>
    </row>
    <row r="107" spans="1:5" ht="12.75">
      <c r="A107" s="37" t="s">
        <v>53</v>
      </c>
      <c r="E107" s="38" t="s">
        <v>48</v>
      </c>
    </row>
    <row r="108" spans="1:5" ht="63.75">
      <c r="A108" t="s">
        <v>55</v>
      </c>
      <c r="E108" s="36" t="s">
        <v>397</v>
      </c>
    </row>
    <row r="109" spans="1:16" ht="12.75">
      <c r="A109" s="25" t="s">
        <v>46</v>
      </c>
      <c s="29" t="s">
        <v>229</v>
      </c>
      <c s="29" t="s">
        <v>405</v>
      </c>
      <c s="25" t="s">
        <v>48</v>
      </c>
      <c s="30" t="s">
        <v>406</v>
      </c>
      <c s="31" t="s">
        <v>218</v>
      </c>
      <c s="32">
        <v>15</v>
      </c>
      <c s="33">
        <v>0</v>
      </c>
      <c s="34">
        <f>ROUND(ROUND(H109,2)*ROUND(G109,3),2)</f>
      </c>
      <c s="31" t="s">
        <v>51</v>
      </c>
      <c r="O109">
        <f>(I109*21)/100</f>
      </c>
      <c t="s">
        <v>22</v>
      </c>
    </row>
    <row r="110" spans="1:5" ht="12.75">
      <c r="A110" s="35" t="s">
        <v>52</v>
      </c>
      <c r="E110" s="36" t="s">
        <v>48</v>
      </c>
    </row>
    <row r="111" spans="1:5" ht="12.75">
      <c r="A111" s="37" t="s">
        <v>53</v>
      </c>
      <c r="E111" s="38" t="s">
        <v>48</v>
      </c>
    </row>
    <row r="112" spans="1:5" ht="25.5">
      <c r="A112" t="s">
        <v>55</v>
      </c>
      <c r="E112" s="36" t="s">
        <v>308</v>
      </c>
    </row>
    <row r="113" spans="1:16" ht="12.75">
      <c r="A113" s="25" t="s">
        <v>46</v>
      </c>
      <c s="29" t="s">
        <v>235</v>
      </c>
      <c s="29" t="s">
        <v>310</v>
      </c>
      <c s="25" t="s">
        <v>48</v>
      </c>
      <c s="30" t="s">
        <v>311</v>
      </c>
      <c s="31" t="s">
        <v>218</v>
      </c>
      <c s="32">
        <v>15</v>
      </c>
      <c s="33">
        <v>0</v>
      </c>
      <c s="34">
        <f>ROUND(ROUND(H113,2)*ROUND(G113,3),2)</f>
      </c>
      <c s="31" t="s">
        <v>51</v>
      </c>
      <c r="O113">
        <f>(I113*21)/100</f>
      </c>
      <c t="s">
        <v>22</v>
      </c>
    </row>
    <row r="114" spans="1:5" ht="12.75">
      <c r="A114" s="35" t="s">
        <v>52</v>
      </c>
      <c r="E114" s="36" t="s">
        <v>312</v>
      </c>
    </row>
    <row r="115" spans="1:5" ht="12.75">
      <c r="A115" s="37" t="s">
        <v>53</v>
      </c>
      <c r="E115" s="38" t="s">
        <v>408</v>
      </c>
    </row>
    <row r="116" spans="1:5" ht="38.25">
      <c r="A116" t="s">
        <v>55</v>
      </c>
      <c r="E116" s="36" t="s">
        <v>313</v>
      </c>
    </row>
    <row r="117" spans="1:16" ht="12.75">
      <c r="A117" s="25" t="s">
        <v>46</v>
      </c>
      <c s="29" t="s">
        <v>241</v>
      </c>
      <c s="29" t="s">
        <v>410</v>
      </c>
      <c s="25" t="s">
        <v>48</v>
      </c>
      <c s="30" t="s">
        <v>411</v>
      </c>
      <c s="31" t="s">
        <v>218</v>
      </c>
      <c s="32">
        <v>11</v>
      </c>
      <c s="33">
        <v>0</v>
      </c>
      <c s="34">
        <f>ROUND(ROUND(H117,2)*ROUND(G117,3),2)</f>
      </c>
      <c s="31" t="s">
        <v>51</v>
      </c>
      <c r="O117">
        <f>(I117*21)/100</f>
      </c>
      <c t="s">
        <v>22</v>
      </c>
    </row>
    <row r="118" spans="1:5" ht="12.75">
      <c r="A118" s="35" t="s">
        <v>52</v>
      </c>
      <c r="E118" s="36" t="s">
        <v>504</v>
      </c>
    </row>
    <row r="119" spans="1:5" ht="12.75">
      <c r="A119" s="37" t="s">
        <v>53</v>
      </c>
      <c r="E119" s="38" t="s">
        <v>48</v>
      </c>
    </row>
    <row r="120" spans="1:5" ht="89.25">
      <c r="A120" t="s">
        <v>55</v>
      </c>
      <c r="E120" s="36" t="s">
        <v>413</v>
      </c>
    </row>
    <row r="121" spans="1:18" ht="12.75" customHeight="1">
      <c r="A121" s="6" t="s">
        <v>44</v>
      </c>
      <c s="6"/>
      <c s="41" t="s">
        <v>164</v>
      </c>
      <c s="6"/>
      <c s="27" t="s">
        <v>165</v>
      </c>
      <c s="6"/>
      <c s="6"/>
      <c s="6"/>
      <c s="42">
        <f>0+Q121</f>
      </c>
      <c s="6"/>
      <c r="O121">
        <f>0+R121</f>
      </c>
      <c r="Q121">
        <f>0+I122</f>
      </c>
      <c>
        <f>0+O122</f>
      </c>
    </row>
    <row r="122" spans="1:16" ht="25.5">
      <c r="A122" s="25" t="s">
        <v>46</v>
      </c>
      <c s="29" t="s">
        <v>244</v>
      </c>
      <c s="29" t="s">
        <v>167</v>
      </c>
      <c s="25" t="s">
        <v>168</v>
      </c>
      <c s="30" t="s">
        <v>169</v>
      </c>
      <c s="31" t="s">
        <v>170</v>
      </c>
      <c s="32">
        <v>60.26</v>
      </c>
      <c s="33">
        <v>0</v>
      </c>
      <c s="34">
        <f>ROUND(ROUND(H122,2)*ROUND(G122,3),2)</f>
      </c>
      <c s="31" t="s">
        <v>89</v>
      </c>
      <c r="O122">
        <f>(I122*21)/100</f>
      </c>
      <c t="s">
        <v>22</v>
      </c>
    </row>
    <row r="123" spans="1:5" ht="25.5">
      <c r="A123" s="35" t="s">
        <v>52</v>
      </c>
      <c r="E123" s="36" t="s">
        <v>508</v>
      </c>
    </row>
    <row r="124" spans="1:5" ht="12.75">
      <c r="A124" s="37" t="s">
        <v>53</v>
      </c>
      <c r="E124" s="38" t="s">
        <v>613</v>
      </c>
    </row>
    <row r="125" spans="1:5" ht="76.5">
      <c r="A125" t="s">
        <v>55</v>
      </c>
      <c r="E12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0+O8+O69+O114+O139</f>
      </c>
      <c t="s">
        <v>21</v>
      </c>
    </row>
    <row r="3" spans="1:16" ht="15" customHeight="1">
      <c r="A3" t="s">
        <v>11</v>
      </c>
      <c s="12" t="s">
        <v>13</v>
      </c>
      <c s="13" t="s">
        <v>14</v>
      </c>
      <c s="1"/>
      <c s="14" t="s">
        <v>15</v>
      </c>
      <c s="1"/>
      <c s="9"/>
      <c s="8" t="s">
        <v>614</v>
      </c>
      <c s="39">
        <f>0+I8+I69+I114+I139</f>
      </c>
      <c s="10"/>
      <c r="O3" t="s">
        <v>18</v>
      </c>
      <c t="s">
        <v>22</v>
      </c>
    </row>
    <row r="4" spans="1:16" ht="15" customHeight="1">
      <c r="A4" t="s">
        <v>16</v>
      </c>
      <c s="16" t="s">
        <v>17</v>
      </c>
      <c s="17" t="s">
        <v>614</v>
      </c>
      <c s="6"/>
      <c s="18" t="s">
        <v>615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f>
      </c>
      <c>
        <f>0+O9+O13+O17+O21+O25+O29+O33+O37+O41+O45+O49+O53+O57+O61+O65</f>
      </c>
    </row>
    <row r="9" spans="1:16" ht="12.75">
      <c r="A9" s="25" t="s">
        <v>46</v>
      </c>
      <c s="29" t="s">
        <v>28</v>
      </c>
      <c s="29" t="s">
        <v>616</v>
      </c>
      <c s="25" t="s">
        <v>48</v>
      </c>
      <c s="30" t="s">
        <v>617</v>
      </c>
      <c s="31" t="s">
        <v>50</v>
      </c>
      <c s="32">
        <v>39.74</v>
      </c>
      <c s="33">
        <v>0</v>
      </c>
      <c s="34">
        <f>ROUND(ROUND(H9,2)*ROUND(G9,3),2)</f>
      </c>
      <c s="31" t="s">
        <v>51</v>
      </c>
      <c r="O9">
        <f>(I9*21)/100</f>
      </c>
      <c t="s">
        <v>22</v>
      </c>
    </row>
    <row r="10" spans="1:5" ht="25.5">
      <c r="A10" s="35" t="s">
        <v>52</v>
      </c>
      <c r="E10" s="36" t="s">
        <v>75</v>
      </c>
    </row>
    <row r="11" spans="1:5" ht="12.75">
      <c r="A11" s="37" t="s">
        <v>53</v>
      </c>
      <c r="E11" s="38" t="s">
        <v>618</v>
      </c>
    </row>
    <row r="12" spans="1:5" ht="63.75">
      <c r="A12" t="s">
        <v>55</v>
      </c>
      <c r="E12" s="36" t="s">
        <v>103</v>
      </c>
    </row>
    <row r="13" spans="1:16" ht="12.75">
      <c r="A13" s="25" t="s">
        <v>46</v>
      </c>
      <c s="29" t="s">
        <v>22</v>
      </c>
      <c s="29" t="s">
        <v>534</v>
      </c>
      <c s="25" t="s">
        <v>48</v>
      </c>
      <c s="30" t="s">
        <v>535</v>
      </c>
      <c s="31" t="s">
        <v>50</v>
      </c>
      <c s="32">
        <v>4.02</v>
      </c>
      <c s="33">
        <v>0</v>
      </c>
      <c s="34">
        <f>ROUND(ROUND(H13,2)*ROUND(G13,3),2)</f>
      </c>
      <c s="31" t="s">
        <v>51</v>
      </c>
      <c r="O13">
        <f>(I13*21)/100</f>
      </c>
      <c t="s">
        <v>22</v>
      </c>
    </row>
    <row r="14" spans="1:5" ht="12.75">
      <c r="A14" s="35" t="s">
        <v>52</v>
      </c>
      <c r="E14" s="36" t="s">
        <v>619</v>
      </c>
    </row>
    <row r="15" spans="1:5" ht="12.75">
      <c r="A15" s="37" t="s">
        <v>53</v>
      </c>
      <c r="E15" s="38" t="s">
        <v>620</v>
      </c>
    </row>
    <row r="16" spans="1:5" ht="63.75">
      <c r="A16" t="s">
        <v>55</v>
      </c>
      <c r="E16" s="36" t="s">
        <v>103</v>
      </c>
    </row>
    <row r="17" spans="1:16" ht="12.75">
      <c r="A17" s="25" t="s">
        <v>46</v>
      </c>
      <c s="29" t="s">
        <v>21</v>
      </c>
      <c s="29" t="s">
        <v>537</v>
      </c>
      <c s="25" t="s">
        <v>48</v>
      </c>
      <c s="30" t="s">
        <v>538</v>
      </c>
      <c s="31" t="s">
        <v>218</v>
      </c>
      <c s="32">
        <v>99</v>
      </c>
      <c s="33">
        <v>0</v>
      </c>
      <c s="34">
        <f>ROUND(ROUND(H17,2)*ROUND(G17,3),2)</f>
      </c>
      <c s="31" t="s">
        <v>51</v>
      </c>
      <c r="O17">
        <f>(I17*21)/100</f>
      </c>
      <c t="s">
        <v>22</v>
      </c>
    </row>
    <row r="18" spans="1:5" ht="12.75">
      <c r="A18" s="35" t="s">
        <v>52</v>
      </c>
      <c r="E18" s="36" t="s">
        <v>621</v>
      </c>
    </row>
    <row r="19" spans="1:5" ht="12.75">
      <c r="A19" s="37" t="s">
        <v>53</v>
      </c>
      <c r="E19" s="38" t="s">
        <v>48</v>
      </c>
    </row>
    <row r="20" spans="1:5" ht="63.75">
      <c r="A20" t="s">
        <v>55</v>
      </c>
      <c r="E20" s="36" t="s">
        <v>103</v>
      </c>
    </row>
    <row r="21" spans="1:16" ht="12.75">
      <c r="A21" s="25" t="s">
        <v>46</v>
      </c>
      <c s="29" t="s">
        <v>32</v>
      </c>
      <c s="29" t="s">
        <v>104</v>
      </c>
      <c s="25" t="s">
        <v>105</v>
      </c>
      <c s="30" t="s">
        <v>106</v>
      </c>
      <c s="31" t="s">
        <v>50</v>
      </c>
      <c s="32">
        <v>73.62</v>
      </c>
      <c s="33">
        <v>0</v>
      </c>
      <c s="34">
        <f>ROUND(ROUND(H21,2)*ROUND(G21,3),2)</f>
      </c>
      <c s="31" t="s">
        <v>51</v>
      </c>
      <c r="O21">
        <f>(I21*21)/100</f>
      </c>
      <c t="s">
        <v>22</v>
      </c>
    </row>
    <row r="22" spans="1:5" ht="12.75">
      <c r="A22" s="35" t="s">
        <v>52</v>
      </c>
      <c r="E22" s="36" t="s">
        <v>107</v>
      </c>
    </row>
    <row r="23" spans="1:5" ht="12.75">
      <c r="A23" s="37" t="s">
        <v>53</v>
      </c>
      <c r="E23" s="38" t="s">
        <v>418</v>
      </c>
    </row>
    <row r="24" spans="1:5" ht="369.75">
      <c r="A24" t="s">
        <v>55</v>
      </c>
      <c r="E24" s="36" t="s">
        <v>109</v>
      </c>
    </row>
    <row r="25" spans="1:16" ht="12.75">
      <c r="A25" s="25" t="s">
        <v>46</v>
      </c>
      <c s="29" t="s">
        <v>34</v>
      </c>
      <c s="29" t="s">
        <v>104</v>
      </c>
      <c s="25" t="s">
        <v>110</v>
      </c>
      <c s="30" t="s">
        <v>106</v>
      </c>
      <c s="31" t="s">
        <v>50</v>
      </c>
      <c s="32">
        <v>2411.99</v>
      </c>
      <c s="33">
        <v>0</v>
      </c>
      <c s="34">
        <f>ROUND(ROUND(H25,2)*ROUND(G25,3),2)</f>
      </c>
      <c s="31" t="s">
        <v>51</v>
      </c>
      <c r="O25">
        <f>(I25*21)/100</f>
      </c>
      <c t="s">
        <v>22</v>
      </c>
    </row>
    <row r="26" spans="1:5" ht="12.75">
      <c r="A26" s="35" t="s">
        <v>52</v>
      </c>
      <c r="E26" s="36" t="s">
        <v>581</v>
      </c>
    </row>
    <row r="27" spans="1:5" ht="38.25">
      <c r="A27" s="37" t="s">
        <v>53</v>
      </c>
      <c r="E27" s="38" t="s">
        <v>622</v>
      </c>
    </row>
    <row r="28" spans="1:5" ht="369.75">
      <c r="A28" t="s">
        <v>55</v>
      </c>
      <c r="E28" s="36" t="s">
        <v>109</v>
      </c>
    </row>
    <row r="29" spans="1:16" ht="12.75">
      <c r="A29" s="25" t="s">
        <v>46</v>
      </c>
      <c s="29" t="s">
        <v>36</v>
      </c>
      <c s="29" t="s">
        <v>114</v>
      </c>
      <c s="25" t="s">
        <v>105</v>
      </c>
      <c s="30" t="s">
        <v>115</v>
      </c>
      <c s="31" t="s">
        <v>50</v>
      </c>
      <c s="32">
        <v>73.62</v>
      </c>
      <c s="33">
        <v>0</v>
      </c>
      <c s="34">
        <f>ROUND(ROUND(H29,2)*ROUND(G29,3),2)</f>
      </c>
      <c s="31" t="s">
        <v>51</v>
      </c>
      <c r="O29">
        <f>(I29*21)/100</f>
      </c>
      <c t="s">
        <v>22</v>
      </c>
    </row>
    <row r="30" spans="1:5" ht="12.75">
      <c r="A30" s="35" t="s">
        <v>52</v>
      </c>
      <c r="E30" s="36" t="s">
        <v>116</v>
      </c>
    </row>
    <row r="31" spans="1:5" ht="12.75">
      <c r="A31" s="37" t="s">
        <v>53</v>
      </c>
      <c r="E31" s="38" t="s">
        <v>117</v>
      </c>
    </row>
    <row r="32" spans="1:5" ht="306">
      <c r="A32" t="s">
        <v>55</v>
      </c>
      <c r="E32" s="36" t="s">
        <v>118</v>
      </c>
    </row>
    <row r="33" spans="1:16" ht="12.75">
      <c r="A33" s="25" t="s">
        <v>46</v>
      </c>
      <c s="29" t="s">
        <v>113</v>
      </c>
      <c s="29" t="s">
        <v>114</v>
      </c>
      <c s="25" t="s">
        <v>110</v>
      </c>
      <c s="30" t="s">
        <v>115</v>
      </c>
      <c s="31" t="s">
        <v>50</v>
      </c>
      <c s="32">
        <v>458.817</v>
      </c>
      <c s="33">
        <v>0</v>
      </c>
      <c s="34">
        <f>ROUND(ROUND(H33,2)*ROUND(G33,3),2)</f>
      </c>
      <c s="31" t="s">
        <v>51</v>
      </c>
      <c r="O33">
        <f>(I33*21)/100</f>
      </c>
      <c t="s">
        <v>22</v>
      </c>
    </row>
    <row r="34" spans="1:5" ht="12.75">
      <c r="A34" s="35" t="s">
        <v>52</v>
      </c>
      <c r="E34" s="36" t="s">
        <v>120</v>
      </c>
    </row>
    <row r="35" spans="1:5" ht="12.75">
      <c r="A35" s="37" t="s">
        <v>53</v>
      </c>
      <c r="E35" s="38" t="s">
        <v>121</v>
      </c>
    </row>
    <row r="36" spans="1:5" ht="306">
      <c r="A36" t="s">
        <v>55</v>
      </c>
      <c r="E36" s="36" t="s">
        <v>118</v>
      </c>
    </row>
    <row r="37" spans="1:16" ht="12.75">
      <c r="A37" s="25" t="s">
        <v>46</v>
      </c>
      <c s="29" t="s">
        <v>119</v>
      </c>
      <c s="29" t="s">
        <v>122</v>
      </c>
      <c s="25" t="s">
        <v>48</v>
      </c>
      <c s="30" t="s">
        <v>123</v>
      </c>
      <c s="31" t="s">
        <v>50</v>
      </c>
      <c s="32">
        <v>73.62</v>
      </c>
      <c s="33">
        <v>0</v>
      </c>
      <c s="34">
        <f>ROUND(ROUND(H37,2)*ROUND(G37,3),2)</f>
      </c>
      <c s="31" t="s">
        <v>51</v>
      </c>
      <c r="O37">
        <f>(I37*21)/100</f>
      </c>
      <c t="s">
        <v>22</v>
      </c>
    </row>
    <row r="38" spans="1:5" ht="12.75">
      <c r="A38" s="35" t="s">
        <v>52</v>
      </c>
      <c r="E38" s="36" t="s">
        <v>124</v>
      </c>
    </row>
    <row r="39" spans="1:5" ht="12.75">
      <c r="A39" s="37" t="s">
        <v>53</v>
      </c>
      <c r="E39" s="38" t="s">
        <v>48</v>
      </c>
    </row>
    <row r="40" spans="1:5" ht="267.75">
      <c r="A40" t="s">
        <v>55</v>
      </c>
      <c r="E40" s="36" t="s">
        <v>125</v>
      </c>
    </row>
    <row r="41" spans="1:16" ht="12.75">
      <c r="A41" s="25" t="s">
        <v>46</v>
      </c>
      <c s="29" t="s">
        <v>39</v>
      </c>
      <c s="29" t="s">
        <v>62</v>
      </c>
      <c s="25" t="s">
        <v>48</v>
      </c>
      <c s="30" t="s">
        <v>63</v>
      </c>
      <c s="31" t="s">
        <v>50</v>
      </c>
      <c s="32">
        <v>73.62</v>
      </c>
      <c s="33">
        <v>0</v>
      </c>
      <c s="34">
        <f>ROUND(ROUND(H41,2)*ROUND(G41,3),2)</f>
      </c>
      <c s="31" t="s">
        <v>51</v>
      </c>
      <c r="O41">
        <f>(I41*21)/100</f>
      </c>
      <c t="s">
        <v>22</v>
      </c>
    </row>
    <row r="42" spans="1:5" ht="12.75">
      <c r="A42" s="35" t="s">
        <v>52</v>
      </c>
      <c r="E42" s="36" t="s">
        <v>126</v>
      </c>
    </row>
    <row r="43" spans="1:5" ht="12.75">
      <c r="A43" s="37" t="s">
        <v>53</v>
      </c>
      <c r="E43" s="38" t="s">
        <v>117</v>
      </c>
    </row>
    <row r="44" spans="1:5" ht="191.25">
      <c r="A44" t="s">
        <v>55</v>
      </c>
      <c r="E44" s="36" t="s">
        <v>65</v>
      </c>
    </row>
    <row r="45" spans="1:16" ht="12.75">
      <c r="A45" s="25" t="s">
        <v>46</v>
      </c>
      <c s="29" t="s">
        <v>41</v>
      </c>
      <c s="29" t="s">
        <v>192</v>
      </c>
      <c s="25" t="s">
        <v>48</v>
      </c>
      <c s="30" t="s">
        <v>193</v>
      </c>
      <c s="31" t="s">
        <v>50</v>
      </c>
      <c s="32">
        <v>51.25</v>
      </c>
      <c s="33">
        <v>0</v>
      </c>
      <c s="34">
        <f>ROUND(ROUND(H45,2)*ROUND(G45,3),2)</f>
      </c>
      <c s="31" t="s">
        <v>51</v>
      </c>
      <c r="O45">
        <f>(I45*21)/100</f>
      </c>
      <c t="s">
        <v>22</v>
      </c>
    </row>
    <row r="46" spans="1:5" ht="12.75">
      <c r="A46" s="35" t="s">
        <v>52</v>
      </c>
      <c r="E46" s="36" t="s">
        <v>196</v>
      </c>
    </row>
    <row r="47" spans="1:5" ht="12.75">
      <c r="A47" s="37" t="s">
        <v>53</v>
      </c>
      <c r="E47" s="38" t="s">
        <v>48</v>
      </c>
    </row>
    <row r="48" spans="1:5" ht="280.5">
      <c r="A48" t="s">
        <v>55</v>
      </c>
      <c r="E48" s="36" t="s">
        <v>195</v>
      </c>
    </row>
    <row r="49" spans="1:16" ht="12.75">
      <c r="A49" s="25" t="s">
        <v>46</v>
      </c>
      <c s="29" t="s">
        <v>43</v>
      </c>
      <c s="29" t="s">
        <v>127</v>
      </c>
      <c s="25" t="s">
        <v>48</v>
      </c>
      <c s="30" t="s">
        <v>128</v>
      </c>
      <c s="31" t="s">
        <v>70</v>
      </c>
      <c s="32">
        <v>2663.22</v>
      </c>
      <c s="33">
        <v>0</v>
      </c>
      <c s="34">
        <f>ROUND(ROUND(H49,2)*ROUND(G49,3),2)</f>
      </c>
      <c s="31" t="s">
        <v>51</v>
      </c>
      <c r="O49">
        <f>(I49*21)/100</f>
      </c>
      <c t="s">
        <v>22</v>
      </c>
    </row>
    <row r="50" spans="1:5" ht="12.75">
      <c r="A50" s="35" t="s">
        <v>52</v>
      </c>
      <c r="E50" s="36" t="s">
        <v>48</v>
      </c>
    </row>
    <row r="51" spans="1:5" ht="12.75">
      <c r="A51" s="37" t="s">
        <v>53</v>
      </c>
      <c r="E51" s="38" t="s">
        <v>48</v>
      </c>
    </row>
    <row r="52" spans="1:5" ht="25.5">
      <c r="A52" t="s">
        <v>55</v>
      </c>
      <c r="E52" s="36" t="s">
        <v>130</v>
      </c>
    </row>
    <row r="53" spans="1:16" ht="12.75">
      <c r="A53" s="25" t="s">
        <v>46</v>
      </c>
      <c s="29" t="s">
        <v>131</v>
      </c>
      <c s="29" t="s">
        <v>132</v>
      </c>
      <c s="25" t="s">
        <v>48</v>
      </c>
      <c s="30" t="s">
        <v>133</v>
      </c>
      <c s="31" t="s">
        <v>70</v>
      </c>
      <c s="32">
        <v>1940.8</v>
      </c>
      <c s="33">
        <v>0</v>
      </c>
      <c s="34">
        <f>ROUND(ROUND(H53,2)*ROUND(G53,3),2)</f>
      </c>
      <c s="31" t="s">
        <v>51</v>
      </c>
      <c r="O53">
        <f>(I53*21)/100</f>
      </c>
      <c t="s">
        <v>22</v>
      </c>
    </row>
    <row r="54" spans="1:5" ht="12.75">
      <c r="A54" s="35" t="s">
        <v>52</v>
      </c>
      <c r="E54" s="36" t="s">
        <v>48</v>
      </c>
    </row>
    <row r="55" spans="1:5" ht="12.75">
      <c r="A55" s="37" t="s">
        <v>53</v>
      </c>
      <c r="E55" s="38" t="s">
        <v>48</v>
      </c>
    </row>
    <row r="56" spans="1:5" ht="12.75">
      <c r="A56" t="s">
        <v>55</v>
      </c>
      <c r="E56" s="36" t="s">
        <v>134</v>
      </c>
    </row>
    <row r="57" spans="1:16" ht="12.75">
      <c r="A57" s="25" t="s">
        <v>46</v>
      </c>
      <c s="29" t="s">
        <v>135</v>
      </c>
      <c s="29" t="s">
        <v>136</v>
      </c>
      <c s="25" t="s">
        <v>48</v>
      </c>
      <c s="30" t="s">
        <v>137</v>
      </c>
      <c s="31" t="s">
        <v>70</v>
      </c>
      <c s="32">
        <v>3058.78</v>
      </c>
      <c s="33">
        <v>0</v>
      </c>
      <c s="34">
        <f>ROUND(ROUND(H57,2)*ROUND(G57,3),2)</f>
      </c>
      <c s="31" t="s">
        <v>51</v>
      </c>
      <c r="O57">
        <f>(I57*21)/100</f>
      </c>
      <c t="s">
        <v>22</v>
      </c>
    </row>
    <row r="58" spans="1:5" ht="12.75">
      <c r="A58" s="35" t="s">
        <v>52</v>
      </c>
      <c r="E58" s="36" t="s">
        <v>138</v>
      </c>
    </row>
    <row r="59" spans="1:5" ht="12.75">
      <c r="A59" s="37" t="s">
        <v>53</v>
      </c>
      <c r="E59" s="38" t="s">
        <v>48</v>
      </c>
    </row>
    <row r="60" spans="1:5" ht="38.25">
      <c r="A60" t="s">
        <v>55</v>
      </c>
      <c r="E60" s="36" t="s">
        <v>139</v>
      </c>
    </row>
    <row r="61" spans="1:16" ht="12.75">
      <c r="A61" s="25" t="s">
        <v>46</v>
      </c>
      <c s="29" t="s">
        <v>140</v>
      </c>
      <c s="29" t="s">
        <v>141</v>
      </c>
      <c s="25" t="s">
        <v>48</v>
      </c>
      <c s="30" t="s">
        <v>142</v>
      </c>
      <c s="31" t="s">
        <v>70</v>
      </c>
      <c s="32">
        <v>3058.78</v>
      </c>
      <c s="33">
        <v>0</v>
      </c>
      <c s="34">
        <f>ROUND(ROUND(H61,2)*ROUND(G61,3),2)</f>
      </c>
      <c s="31" t="s">
        <v>51</v>
      </c>
      <c r="O61">
        <f>(I61*21)/100</f>
      </c>
      <c t="s">
        <v>22</v>
      </c>
    </row>
    <row r="62" spans="1:5" ht="12.75">
      <c r="A62" s="35" t="s">
        <v>52</v>
      </c>
      <c r="E62" s="36" t="s">
        <v>138</v>
      </c>
    </row>
    <row r="63" spans="1:5" ht="12.75">
      <c r="A63" s="37" t="s">
        <v>53</v>
      </c>
      <c r="E63" s="38" t="s">
        <v>143</v>
      </c>
    </row>
    <row r="64" spans="1:5" ht="25.5">
      <c r="A64" t="s">
        <v>55</v>
      </c>
      <c r="E64" s="36" t="s">
        <v>144</v>
      </c>
    </row>
    <row r="65" spans="1:16" ht="12.75">
      <c r="A65" s="25" t="s">
        <v>46</v>
      </c>
      <c s="29" t="s">
        <v>145</v>
      </c>
      <c s="29" t="s">
        <v>146</v>
      </c>
      <c s="25" t="s">
        <v>48</v>
      </c>
      <c s="30" t="s">
        <v>147</v>
      </c>
      <c s="31" t="s">
        <v>70</v>
      </c>
      <c s="32">
        <v>3058.78</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148</v>
      </c>
    </row>
    <row r="69" spans="1:18" ht="12.75" customHeight="1">
      <c r="A69" s="6" t="s">
        <v>44</v>
      </c>
      <c s="6"/>
      <c s="41" t="s">
        <v>34</v>
      </c>
      <c s="6"/>
      <c s="27" t="s">
        <v>155</v>
      </c>
      <c s="6"/>
      <c s="6"/>
      <c s="6"/>
      <c s="42">
        <f>0+Q69</f>
      </c>
      <c s="6"/>
      <c r="O69">
        <f>0+R69</f>
      </c>
      <c r="Q69">
        <f>0+I70+I74+I78+I82+I86+I90+I94+I98+I102+I106+I110</f>
      </c>
      <c>
        <f>0+O70+O74+O78+O82+O86+O90+O94+O98+O102+O106+O110</f>
      </c>
    </row>
    <row r="70" spans="1:16" ht="25.5">
      <c r="A70" s="25" t="s">
        <v>46</v>
      </c>
      <c s="29" t="s">
        <v>150</v>
      </c>
      <c s="29" t="s">
        <v>157</v>
      </c>
      <c s="25" t="s">
        <v>48</v>
      </c>
      <c s="30" t="s">
        <v>158</v>
      </c>
      <c s="31" t="s">
        <v>70</v>
      </c>
      <c s="32">
        <v>1406.9</v>
      </c>
      <c s="33">
        <v>0</v>
      </c>
      <c s="34">
        <f>ROUND(ROUND(H70,2)*ROUND(G70,3),2)</f>
      </c>
      <c s="31" t="s">
        <v>51</v>
      </c>
      <c r="O70">
        <f>(I70*21)/100</f>
      </c>
      <c t="s">
        <v>22</v>
      </c>
    </row>
    <row r="71" spans="1:5" ht="12.75">
      <c r="A71" s="35" t="s">
        <v>52</v>
      </c>
      <c r="E71" s="36" t="s">
        <v>245</v>
      </c>
    </row>
    <row r="72" spans="1:5" ht="12.75">
      <c r="A72" s="37" t="s">
        <v>53</v>
      </c>
      <c r="E72" s="38" t="s">
        <v>623</v>
      </c>
    </row>
    <row r="73" spans="1:5" ht="51">
      <c r="A73" t="s">
        <v>55</v>
      </c>
      <c r="E73" s="36" t="s">
        <v>160</v>
      </c>
    </row>
    <row r="74" spans="1:16" ht="12.75">
      <c r="A74" s="25" t="s">
        <v>46</v>
      </c>
      <c s="29" t="s">
        <v>156</v>
      </c>
      <c s="29" t="s">
        <v>162</v>
      </c>
      <c s="25" t="s">
        <v>48</v>
      </c>
      <c s="30" t="s">
        <v>163</v>
      </c>
      <c s="31" t="s">
        <v>70</v>
      </c>
      <c s="32">
        <v>53.55</v>
      </c>
      <c s="33">
        <v>0</v>
      </c>
      <c s="34">
        <f>ROUND(ROUND(H74,2)*ROUND(G74,3),2)</f>
      </c>
      <c s="31" t="s">
        <v>51</v>
      </c>
      <c r="O74">
        <f>(I74*21)/100</f>
      </c>
      <c t="s">
        <v>22</v>
      </c>
    </row>
    <row r="75" spans="1:5" ht="12.75">
      <c r="A75" s="35" t="s">
        <v>52</v>
      </c>
      <c r="E75" s="36" t="s">
        <v>624</v>
      </c>
    </row>
    <row r="76" spans="1:5" ht="12.75">
      <c r="A76" s="37" t="s">
        <v>53</v>
      </c>
      <c r="E76" s="38" t="s">
        <v>625</v>
      </c>
    </row>
    <row r="77" spans="1:5" ht="51">
      <c r="A77" t="s">
        <v>55</v>
      </c>
      <c r="E77" s="36" t="s">
        <v>160</v>
      </c>
    </row>
    <row r="78" spans="1:16" ht="12.75">
      <c r="A78" s="25" t="s">
        <v>46</v>
      </c>
      <c s="29" t="s">
        <v>161</v>
      </c>
      <c s="29" t="s">
        <v>251</v>
      </c>
      <c s="25" t="s">
        <v>48</v>
      </c>
      <c s="30" t="s">
        <v>252</v>
      </c>
      <c s="31" t="s">
        <v>70</v>
      </c>
      <c s="32">
        <v>1758.625</v>
      </c>
      <c s="33">
        <v>0</v>
      </c>
      <c s="34">
        <f>ROUND(ROUND(H78,2)*ROUND(G78,3),2)</f>
      </c>
      <c s="31" t="s">
        <v>51</v>
      </c>
      <c r="O78">
        <f>(I78*21)/100</f>
      </c>
      <c t="s">
        <v>22</v>
      </c>
    </row>
    <row r="79" spans="1:5" ht="12.75">
      <c r="A79" s="35" t="s">
        <v>52</v>
      </c>
      <c r="E79" s="36" t="s">
        <v>48</v>
      </c>
    </row>
    <row r="80" spans="1:5" ht="12.75">
      <c r="A80" s="37" t="s">
        <v>53</v>
      </c>
      <c r="E80" s="38" t="s">
        <v>626</v>
      </c>
    </row>
    <row r="81" spans="1:5" ht="51">
      <c r="A81" t="s">
        <v>55</v>
      </c>
      <c r="E81" s="36" t="s">
        <v>160</v>
      </c>
    </row>
    <row r="82" spans="1:16" ht="12.75">
      <c r="A82" s="25" t="s">
        <v>46</v>
      </c>
      <c s="29" t="s">
        <v>166</v>
      </c>
      <c s="29" t="s">
        <v>255</v>
      </c>
      <c s="25" t="s">
        <v>48</v>
      </c>
      <c s="30" t="s">
        <v>256</v>
      </c>
      <c s="31" t="s">
        <v>70</v>
      </c>
      <c s="32">
        <v>286.963</v>
      </c>
      <c s="33">
        <v>0</v>
      </c>
      <c s="34">
        <f>ROUND(ROUND(H82,2)*ROUND(G82,3),2)</f>
      </c>
      <c s="31" t="s">
        <v>51</v>
      </c>
      <c r="O82">
        <f>(I82*21)/100</f>
      </c>
      <c t="s">
        <v>22</v>
      </c>
    </row>
    <row r="83" spans="1:5" ht="12.75">
      <c r="A83" s="35" t="s">
        <v>52</v>
      </c>
      <c r="E83" s="36" t="s">
        <v>48</v>
      </c>
    </row>
    <row r="84" spans="1:5" ht="12.75">
      <c r="A84" s="37" t="s">
        <v>53</v>
      </c>
      <c r="E84" s="38" t="s">
        <v>48</v>
      </c>
    </row>
    <row r="85" spans="1:5" ht="38.25">
      <c r="A85" t="s">
        <v>55</v>
      </c>
      <c r="E85" s="36" t="s">
        <v>257</v>
      </c>
    </row>
    <row r="86" spans="1:16" ht="12.75">
      <c r="A86" s="25" t="s">
        <v>46</v>
      </c>
      <c s="29" t="s">
        <v>210</v>
      </c>
      <c s="29" t="s">
        <v>259</v>
      </c>
      <c s="25" t="s">
        <v>48</v>
      </c>
      <c s="30" t="s">
        <v>260</v>
      </c>
      <c s="31" t="s">
        <v>70</v>
      </c>
      <c s="32">
        <v>1406.9</v>
      </c>
      <c s="33">
        <v>0</v>
      </c>
      <c s="34">
        <f>ROUND(ROUND(H86,2)*ROUND(G86,3),2)</f>
      </c>
      <c s="31" t="s">
        <v>51</v>
      </c>
      <c r="O86">
        <f>(I86*21)/100</f>
      </c>
      <c t="s">
        <v>22</v>
      </c>
    </row>
    <row r="87" spans="1:5" ht="12.75">
      <c r="A87" s="35" t="s">
        <v>52</v>
      </c>
      <c r="E87" s="36" t="s">
        <v>261</v>
      </c>
    </row>
    <row r="88" spans="1:5" ht="12.75">
      <c r="A88" s="37" t="s">
        <v>53</v>
      </c>
      <c r="E88" s="38" t="s">
        <v>623</v>
      </c>
    </row>
    <row r="89" spans="1:5" ht="51">
      <c r="A89" t="s">
        <v>55</v>
      </c>
      <c r="E89" s="36" t="s">
        <v>262</v>
      </c>
    </row>
    <row r="90" spans="1:16" ht="12.75">
      <c r="A90" s="25" t="s">
        <v>46</v>
      </c>
      <c s="29" t="s">
        <v>215</v>
      </c>
      <c s="29" t="s">
        <v>264</v>
      </c>
      <c s="25" t="s">
        <v>48</v>
      </c>
      <c s="30" t="s">
        <v>265</v>
      </c>
      <c s="31" t="s">
        <v>70</v>
      </c>
      <c s="32">
        <v>2813.8</v>
      </c>
      <c s="33">
        <v>0</v>
      </c>
      <c s="34">
        <f>ROUND(ROUND(H90,2)*ROUND(G90,3),2)</f>
      </c>
      <c s="31" t="s">
        <v>51</v>
      </c>
      <c r="O90">
        <f>(I90*21)/100</f>
      </c>
      <c t="s">
        <v>22</v>
      </c>
    </row>
    <row r="91" spans="1:5" ht="12.75">
      <c r="A91" s="35" t="s">
        <v>52</v>
      </c>
      <c r="E91" s="36" t="s">
        <v>266</v>
      </c>
    </row>
    <row r="92" spans="1:5" ht="12.75">
      <c r="A92" s="37" t="s">
        <v>53</v>
      </c>
      <c r="E92" s="38" t="s">
        <v>627</v>
      </c>
    </row>
    <row r="93" spans="1:5" ht="51">
      <c r="A93" t="s">
        <v>55</v>
      </c>
      <c r="E93" s="36" t="s">
        <v>262</v>
      </c>
    </row>
    <row r="94" spans="1:16" ht="12.75">
      <c r="A94" s="25" t="s">
        <v>46</v>
      </c>
      <c s="29" t="s">
        <v>221</v>
      </c>
      <c s="29" t="s">
        <v>269</v>
      </c>
      <c s="25" t="s">
        <v>48</v>
      </c>
      <c s="30" t="s">
        <v>270</v>
      </c>
      <c s="31" t="s">
        <v>70</v>
      </c>
      <c s="32">
        <v>1406.9</v>
      </c>
      <c s="33">
        <v>0</v>
      </c>
      <c s="34">
        <f>ROUND(ROUND(H94,2)*ROUND(G94,3),2)</f>
      </c>
      <c s="31" t="s">
        <v>51</v>
      </c>
      <c r="O94">
        <f>(I94*21)/100</f>
      </c>
      <c t="s">
        <v>22</v>
      </c>
    </row>
    <row r="95" spans="1:5" ht="12.75">
      <c r="A95" s="35" t="s">
        <v>52</v>
      </c>
      <c r="E95" s="36" t="s">
        <v>48</v>
      </c>
    </row>
    <row r="96" spans="1:5" ht="12.75">
      <c r="A96" s="37" t="s">
        <v>53</v>
      </c>
      <c r="E96" s="38" t="s">
        <v>623</v>
      </c>
    </row>
    <row r="97" spans="1:5" ht="140.25">
      <c r="A97" t="s">
        <v>55</v>
      </c>
      <c r="E97" s="36" t="s">
        <v>271</v>
      </c>
    </row>
    <row r="98" spans="1:16" ht="12.75">
      <c r="A98" s="25" t="s">
        <v>46</v>
      </c>
      <c s="29" t="s">
        <v>223</v>
      </c>
      <c s="29" t="s">
        <v>273</v>
      </c>
      <c s="25" t="s">
        <v>48</v>
      </c>
      <c s="30" t="s">
        <v>274</v>
      </c>
      <c s="31" t="s">
        <v>70</v>
      </c>
      <c s="32">
        <v>1406.9</v>
      </c>
      <c s="33">
        <v>0</v>
      </c>
      <c s="34">
        <f>ROUND(ROUND(H98,2)*ROUND(G98,3),2)</f>
      </c>
      <c s="31" t="s">
        <v>51</v>
      </c>
      <c r="O98">
        <f>(I98*21)/100</f>
      </c>
      <c t="s">
        <v>22</v>
      </c>
    </row>
    <row r="99" spans="1:5" ht="12.75">
      <c r="A99" s="35" t="s">
        <v>52</v>
      </c>
      <c r="E99" s="36" t="s">
        <v>48</v>
      </c>
    </row>
    <row r="100" spans="1:5" ht="12.75">
      <c r="A100" s="37" t="s">
        <v>53</v>
      </c>
      <c r="E100" s="38" t="s">
        <v>623</v>
      </c>
    </row>
    <row r="101" spans="1:5" ht="140.25">
      <c r="A101" t="s">
        <v>55</v>
      </c>
      <c r="E101" s="36" t="s">
        <v>271</v>
      </c>
    </row>
    <row r="102" spans="1:16" ht="12.75">
      <c r="A102" s="25" t="s">
        <v>46</v>
      </c>
      <c s="29" t="s">
        <v>225</v>
      </c>
      <c s="29" t="s">
        <v>276</v>
      </c>
      <c s="25" t="s">
        <v>48</v>
      </c>
      <c s="30" t="s">
        <v>277</v>
      </c>
      <c s="31" t="s">
        <v>70</v>
      </c>
      <c s="32">
        <v>1406.9</v>
      </c>
      <c s="33">
        <v>0</v>
      </c>
      <c s="34">
        <f>ROUND(ROUND(H102,2)*ROUND(G102,3),2)</f>
      </c>
      <c s="31" t="s">
        <v>51</v>
      </c>
      <c r="O102">
        <f>(I102*21)/100</f>
      </c>
      <c t="s">
        <v>22</v>
      </c>
    </row>
    <row r="103" spans="1:5" ht="12.75">
      <c r="A103" s="35" t="s">
        <v>52</v>
      </c>
      <c r="E103" s="36" t="s">
        <v>48</v>
      </c>
    </row>
    <row r="104" spans="1:5" ht="12.75">
      <c r="A104" s="37" t="s">
        <v>53</v>
      </c>
      <c r="E104" s="38" t="s">
        <v>623</v>
      </c>
    </row>
    <row r="105" spans="1:5" ht="140.25">
      <c r="A105" t="s">
        <v>55</v>
      </c>
      <c r="E105" s="36" t="s">
        <v>271</v>
      </c>
    </row>
    <row r="106" spans="1:16" ht="12.75">
      <c r="A106" s="25" t="s">
        <v>46</v>
      </c>
      <c s="29" t="s">
        <v>229</v>
      </c>
      <c s="29" t="s">
        <v>473</v>
      </c>
      <c s="25" t="s">
        <v>48</v>
      </c>
      <c s="30" t="s">
        <v>474</v>
      </c>
      <c s="31" t="s">
        <v>70</v>
      </c>
      <c s="32">
        <v>48</v>
      </c>
      <c s="33">
        <v>0</v>
      </c>
      <c s="34">
        <f>ROUND(ROUND(H106,2)*ROUND(G106,3),2)</f>
      </c>
      <c s="31" t="s">
        <v>51</v>
      </c>
      <c r="O106">
        <f>(I106*21)/100</f>
      </c>
      <c t="s">
        <v>22</v>
      </c>
    </row>
    <row r="107" spans="1:5" ht="12.75">
      <c r="A107" s="35" t="s">
        <v>52</v>
      </c>
      <c r="E107" s="36" t="s">
        <v>628</v>
      </c>
    </row>
    <row r="108" spans="1:5" ht="12.75">
      <c r="A108" s="37" t="s">
        <v>53</v>
      </c>
      <c r="E108" s="38" t="s">
        <v>625</v>
      </c>
    </row>
    <row r="109" spans="1:5" ht="153">
      <c r="A109" t="s">
        <v>55</v>
      </c>
      <c r="E109" s="36" t="s">
        <v>476</v>
      </c>
    </row>
    <row r="110" spans="1:16" ht="25.5">
      <c r="A110" s="25" t="s">
        <v>46</v>
      </c>
      <c s="29" t="s">
        <v>235</v>
      </c>
      <c s="29" t="s">
        <v>477</v>
      </c>
      <c s="25" t="s">
        <v>48</v>
      </c>
      <c s="30" t="s">
        <v>478</v>
      </c>
      <c s="31" t="s">
        <v>70</v>
      </c>
      <c s="32">
        <v>3</v>
      </c>
      <c s="33">
        <v>0</v>
      </c>
      <c s="34">
        <f>ROUND(ROUND(H110,2)*ROUND(G110,3),2)</f>
      </c>
      <c s="31" t="s">
        <v>51</v>
      </c>
      <c r="O110">
        <f>(I110*21)/100</f>
      </c>
      <c t="s">
        <v>22</v>
      </c>
    </row>
    <row r="111" spans="1:5" ht="25.5">
      <c r="A111" s="35" t="s">
        <v>52</v>
      </c>
      <c r="E111" s="36" t="s">
        <v>629</v>
      </c>
    </row>
    <row r="112" spans="1:5" ht="12.75">
      <c r="A112" s="37" t="s">
        <v>53</v>
      </c>
      <c r="E112" s="38" t="s">
        <v>625</v>
      </c>
    </row>
    <row r="113" spans="1:5" ht="153">
      <c r="A113" t="s">
        <v>55</v>
      </c>
      <c r="E113" s="36" t="s">
        <v>476</v>
      </c>
    </row>
    <row r="114" spans="1:18" ht="12.75" customHeight="1">
      <c r="A114" s="6" t="s">
        <v>44</v>
      </c>
      <c s="6"/>
      <c s="41" t="s">
        <v>39</v>
      </c>
      <c s="6"/>
      <c s="27" t="s">
        <v>284</v>
      </c>
      <c s="6"/>
      <c s="6"/>
      <c s="6"/>
      <c s="42">
        <f>0+Q114</f>
      </c>
      <c s="6"/>
      <c r="O114">
        <f>0+R114</f>
      </c>
      <c r="Q114">
        <f>0+I115+I119+I123+I127+I131+I135</f>
      </c>
      <c>
        <f>0+O115+O119+O123+O127+O131+O135</f>
      </c>
    </row>
    <row r="115" spans="1:16" ht="25.5">
      <c r="A115" s="25" t="s">
        <v>46</v>
      </c>
      <c s="29" t="s">
        <v>241</v>
      </c>
      <c s="29" t="s">
        <v>286</v>
      </c>
      <c s="25" t="s">
        <v>48</v>
      </c>
      <c s="30" t="s">
        <v>287</v>
      </c>
      <c s="31" t="s">
        <v>218</v>
      </c>
      <c s="32">
        <v>40</v>
      </c>
      <c s="33">
        <v>0</v>
      </c>
      <c s="34">
        <f>ROUND(ROUND(H115,2)*ROUND(G115,3),2)</f>
      </c>
      <c s="31" t="s">
        <v>51</v>
      </c>
      <c r="O115">
        <f>(I115*21)/100</f>
      </c>
      <c t="s">
        <v>22</v>
      </c>
    </row>
    <row r="116" spans="1:5" ht="12.75">
      <c r="A116" s="35" t="s">
        <v>52</v>
      </c>
      <c r="E116" s="36" t="s">
        <v>423</v>
      </c>
    </row>
    <row r="117" spans="1:5" ht="12.75">
      <c r="A117" s="37" t="s">
        <v>53</v>
      </c>
      <c r="E117" s="38" t="s">
        <v>630</v>
      </c>
    </row>
    <row r="118" spans="1:5" ht="127.5">
      <c r="A118" t="s">
        <v>55</v>
      </c>
      <c r="E118" s="36" t="s">
        <v>290</v>
      </c>
    </row>
    <row r="119" spans="1:16" ht="12.75">
      <c r="A119" s="25" t="s">
        <v>46</v>
      </c>
      <c s="29" t="s">
        <v>244</v>
      </c>
      <c s="29" t="s">
        <v>491</v>
      </c>
      <c s="25" t="s">
        <v>48</v>
      </c>
      <c s="30" t="s">
        <v>492</v>
      </c>
      <c s="31" t="s">
        <v>218</v>
      </c>
      <c s="32">
        <v>27</v>
      </c>
      <c s="33">
        <v>0</v>
      </c>
      <c s="34">
        <f>ROUND(ROUND(H119,2)*ROUND(G119,3),2)</f>
      </c>
      <c s="31" t="s">
        <v>51</v>
      </c>
      <c r="O119">
        <f>(I119*21)/100</f>
      </c>
      <c t="s">
        <v>22</v>
      </c>
    </row>
    <row r="120" spans="1:5" ht="25.5">
      <c r="A120" s="35" t="s">
        <v>52</v>
      </c>
      <c r="E120" s="36" t="s">
        <v>631</v>
      </c>
    </row>
    <row r="121" spans="1:5" ht="12.75">
      <c r="A121" s="37" t="s">
        <v>53</v>
      </c>
      <c r="E121" s="38" t="s">
        <v>48</v>
      </c>
    </row>
    <row r="122" spans="1:5" ht="51">
      <c r="A122" t="s">
        <v>55</v>
      </c>
      <c r="E122" s="36" t="s">
        <v>295</v>
      </c>
    </row>
    <row r="123" spans="1:16" ht="12.75">
      <c r="A123" s="25" t="s">
        <v>46</v>
      </c>
      <c s="29" t="s">
        <v>247</v>
      </c>
      <c s="29" t="s">
        <v>292</v>
      </c>
      <c s="25" t="s">
        <v>48</v>
      </c>
      <c s="30" t="s">
        <v>293</v>
      </c>
      <c s="31" t="s">
        <v>218</v>
      </c>
      <c s="32">
        <v>36</v>
      </c>
      <c s="33">
        <v>0</v>
      </c>
      <c s="34">
        <f>ROUND(ROUND(H123,2)*ROUND(G123,3),2)</f>
      </c>
      <c s="31" t="s">
        <v>51</v>
      </c>
      <c r="O123">
        <f>(I123*21)/100</f>
      </c>
      <c t="s">
        <v>22</v>
      </c>
    </row>
    <row r="124" spans="1:5" ht="25.5">
      <c r="A124" s="35" t="s">
        <v>52</v>
      </c>
      <c r="E124" s="36" t="s">
        <v>632</v>
      </c>
    </row>
    <row r="125" spans="1:5" ht="12.75">
      <c r="A125" s="37" t="s">
        <v>53</v>
      </c>
      <c r="E125" s="38" t="s">
        <v>48</v>
      </c>
    </row>
    <row r="126" spans="1:5" ht="51">
      <c r="A126" t="s">
        <v>55</v>
      </c>
      <c r="E126" s="36" t="s">
        <v>295</v>
      </c>
    </row>
    <row r="127" spans="1:16" ht="12.75">
      <c r="A127" s="25" t="s">
        <v>46</v>
      </c>
      <c s="29" t="s">
        <v>250</v>
      </c>
      <c s="29" t="s">
        <v>405</v>
      </c>
      <c s="25" t="s">
        <v>105</v>
      </c>
      <c s="30" t="s">
        <v>406</v>
      </c>
      <c s="31" t="s">
        <v>218</v>
      </c>
      <c s="32">
        <v>55</v>
      </c>
      <c s="33">
        <v>0</v>
      </c>
      <c s="34">
        <f>ROUND(ROUND(H127,2)*ROUND(G127,3),2)</f>
      </c>
      <c s="31" t="s">
        <v>51</v>
      </c>
      <c r="O127">
        <f>(I127*21)/100</f>
      </c>
      <c t="s">
        <v>22</v>
      </c>
    </row>
    <row r="128" spans="1:5" ht="12.75">
      <c r="A128" s="35" t="s">
        <v>52</v>
      </c>
      <c r="E128" s="36" t="s">
        <v>633</v>
      </c>
    </row>
    <row r="129" spans="1:5" ht="12.75">
      <c r="A129" s="37" t="s">
        <v>53</v>
      </c>
      <c r="E129" s="38" t="s">
        <v>634</v>
      </c>
    </row>
    <row r="130" spans="1:5" ht="25.5">
      <c r="A130" t="s">
        <v>55</v>
      </c>
      <c r="E130" s="36" t="s">
        <v>308</v>
      </c>
    </row>
    <row r="131" spans="1:16" ht="12.75">
      <c r="A131" s="25" t="s">
        <v>46</v>
      </c>
      <c s="29" t="s">
        <v>254</v>
      </c>
      <c s="29" t="s">
        <v>405</v>
      </c>
      <c s="25" t="s">
        <v>110</v>
      </c>
      <c s="30" t="s">
        <v>406</v>
      </c>
      <c s="31" t="s">
        <v>218</v>
      </c>
      <c s="32">
        <v>49</v>
      </c>
      <c s="33">
        <v>0</v>
      </c>
      <c s="34">
        <f>ROUND(ROUND(H131,2)*ROUND(G131,3),2)</f>
      </c>
      <c s="31" t="s">
        <v>51</v>
      </c>
      <c r="O131">
        <f>(I131*21)/100</f>
      </c>
      <c t="s">
        <v>22</v>
      </c>
    </row>
    <row r="132" spans="1:5" ht="12.75">
      <c r="A132" s="35" t="s">
        <v>52</v>
      </c>
      <c r="E132" s="36" t="s">
        <v>635</v>
      </c>
    </row>
    <row r="133" spans="1:5" ht="12.75">
      <c r="A133" s="37" t="s">
        <v>53</v>
      </c>
      <c r="E133" s="38" t="s">
        <v>636</v>
      </c>
    </row>
    <row r="134" spans="1:5" ht="25.5">
      <c r="A134" t="s">
        <v>55</v>
      </c>
      <c r="E134" s="36" t="s">
        <v>308</v>
      </c>
    </row>
    <row r="135" spans="1:16" ht="12.75">
      <c r="A135" s="25" t="s">
        <v>46</v>
      </c>
      <c s="29" t="s">
        <v>258</v>
      </c>
      <c s="29" t="s">
        <v>310</v>
      </c>
      <c s="25" t="s">
        <v>48</v>
      </c>
      <c s="30" t="s">
        <v>311</v>
      </c>
      <c s="31" t="s">
        <v>218</v>
      </c>
      <c s="32">
        <v>49</v>
      </c>
      <c s="33">
        <v>0</v>
      </c>
      <c s="34">
        <f>ROUND(ROUND(H135,2)*ROUND(G135,3),2)</f>
      </c>
      <c s="31" t="s">
        <v>51</v>
      </c>
      <c r="O135">
        <f>(I135*21)/100</f>
      </c>
      <c t="s">
        <v>22</v>
      </c>
    </row>
    <row r="136" spans="1:5" ht="12.75">
      <c r="A136" s="35" t="s">
        <v>52</v>
      </c>
      <c r="E136" s="36" t="s">
        <v>312</v>
      </c>
    </row>
    <row r="137" spans="1:5" ht="12.75">
      <c r="A137" s="37" t="s">
        <v>53</v>
      </c>
      <c r="E137" s="38" t="s">
        <v>637</v>
      </c>
    </row>
    <row r="138" spans="1:5" ht="38.25">
      <c r="A138" t="s">
        <v>55</v>
      </c>
      <c r="E138" s="36" t="s">
        <v>313</v>
      </c>
    </row>
    <row r="139" spans="1:18" ht="12.75" customHeight="1">
      <c r="A139" s="6" t="s">
        <v>44</v>
      </c>
      <c s="6"/>
      <c s="41" t="s">
        <v>164</v>
      </c>
      <c s="6"/>
      <c s="27" t="s">
        <v>165</v>
      </c>
      <c s="6"/>
      <c s="6"/>
      <c s="6"/>
      <c s="42">
        <f>0+Q139</f>
      </c>
      <c s="6"/>
      <c r="O139">
        <f>0+R139</f>
      </c>
      <c r="Q139">
        <f>0+I140+I144</f>
      </c>
      <c>
        <f>0+O140+O144</f>
      </c>
    </row>
    <row r="140" spans="1:16" ht="25.5">
      <c r="A140" s="25" t="s">
        <v>46</v>
      </c>
      <c s="29" t="s">
        <v>263</v>
      </c>
      <c s="29" t="s">
        <v>319</v>
      </c>
      <c s="25" t="s">
        <v>110</v>
      </c>
      <c s="30" t="s">
        <v>169</v>
      </c>
      <c s="31" t="s">
        <v>170</v>
      </c>
      <c s="32">
        <v>21.93</v>
      </c>
      <c s="33">
        <v>0</v>
      </c>
      <c s="34">
        <f>ROUND(ROUND(H140,2)*ROUND(G140,3),2)</f>
      </c>
      <c s="31" t="s">
        <v>89</v>
      </c>
      <c r="O140">
        <f>(I140*21)/100</f>
      </c>
      <c t="s">
        <v>22</v>
      </c>
    </row>
    <row r="141" spans="1:5" ht="12.75">
      <c r="A141" s="35" t="s">
        <v>52</v>
      </c>
      <c r="E141" s="36" t="s">
        <v>320</v>
      </c>
    </row>
    <row r="142" spans="1:5" ht="25.5">
      <c r="A142" s="37" t="s">
        <v>53</v>
      </c>
      <c r="E142" s="38" t="s">
        <v>638</v>
      </c>
    </row>
    <row r="143" spans="1:5" ht="76.5">
      <c r="A143" t="s">
        <v>55</v>
      </c>
      <c r="E143" s="36" t="s">
        <v>173</v>
      </c>
    </row>
    <row r="144" spans="1:16" ht="25.5">
      <c r="A144" s="25" t="s">
        <v>46</v>
      </c>
      <c s="29" t="s">
        <v>268</v>
      </c>
      <c s="29" t="s">
        <v>167</v>
      </c>
      <c s="25" t="s">
        <v>168</v>
      </c>
      <c s="30" t="s">
        <v>169</v>
      </c>
      <c s="31" t="s">
        <v>170</v>
      </c>
      <c s="32">
        <v>4823.98</v>
      </c>
      <c s="33">
        <v>0</v>
      </c>
      <c s="34">
        <f>ROUND(ROUND(H144,2)*ROUND(G144,3),2)</f>
      </c>
      <c s="31" t="s">
        <v>89</v>
      </c>
      <c r="O144">
        <f>(I144*21)/100</f>
      </c>
      <c t="s">
        <v>22</v>
      </c>
    </row>
    <row r="145" spans="1:5" ht="25.5">
      <c r="A145" s="35" t="s">
        <v>52</v>
      </c>
      <c r="E145" s="36" t="s">
        <v>508</v>
      </c>
    </row>
    <row r="146" spans="1:5" ht="12.75">
      <c r="A146" s="37" t="s">
        <v>53</v>
      </c>
      <c r="E146" s="38" t="s">
        <v>639</v>
      </c>
    </row>
    <row r="147" spans="1:5" ht="76.5">
      <c r="A147" t="s">
        <v>55</v>
      </c>
      <c r="E14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8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0+O8+O21+O30+O35+O60+O77</f>
      </c>
      <c t="s">
        <v>21</v>
      </c>
    </row>
    <row r="3" spans="1:16" ht="15" customHeight="1">
      <c r="A3" t="s">
        <v>11</v>
      </c>
      <c s="12" t="s">
        <v>13</v>
      </c>
      <c s="13" t="s">
        <v>14</v>
      </c>
      <c s="1"/>
      <c s="14" t="s">
        <v>15</v>
      </c>
      <c s="1"/>
      <c s="9"/>
      <c s="8" t="s">
        <v>640</v>
      </c>
      <c s="39">
        <f>0+I8+I21+I30+I35+I60+I77</f>
      </c>
      <c s="10"/>
      <c r="O3" t="s">
        <v>18</v>
      </c>
      <c t="s">
        <v>22</v>
      </c>
    </row>
    <row r="4" spans="1:16" ht="15" customHeight="1">
      <c r="A4" t="s">
        <v>16</v>
      </c>
      <c s="16" t="s">
        <v>17</v>
      </c>
      <c s="17" t="s">
        <v>640</v>
      </c>
      <c s="6"/>
      <c s="18" t="s">
        <v>641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f>
      </c>
      <c>
        <f>0+O9+O13+O17</f>
      </c>
    </row>
    <row r="9" spans="1:16" ht="12.75">
      <c r="A9" s="25" t="s">
        <v>46</v>
      </c>
      <c s="29" t="s">
        <v>28</v>
      </c>
      <c s="29" t="s">
        <v>104</v>
      </c>
      <c s="25" t="s">
        <v>48</v>
      </c>
      <c s="30" t="s">
        <v>106</v>
      </c>
      <c s="31" t="s">
        <v>50</v>
      </c>
      <c s="32">
        <v>55.13</v>
      </c>
      <c s="33">
        <v>0</v>
      </c>
      <c s="34">
        <f>ROUND(ROUND(H9,2)*ROUND(G9,3),2)</f>
      </c>
      <c s="31" t="s">
        <v>51</v>
      </c>
      <c r="O9">
        <f>(I9*21)/100</f>
      </c>
      <c t="s">
        <v>22</v>
      </c>
    </row>
    <row r="10" spans="1:5" ht="12.75">
      <c r="A10" s="35" t="s">
        <v>52</v>
      </c>
      <c r="E10" s="36" t="s">
        <v>581</v>
      </c>
    </row>
    <row r="11" spans="1:5" ht="12.75">
      <c r="A11" s="37" t="s">
        <v>53</v>
      </c>
      <c r="E11" s="38" t="s">
        <v>642</v>
      </c>
    </row>
    <row r="12" spans="1:5" ht="369.75">
      <c r="A12" t="s">
        <v>55</v>
      </c>
      <c r="E12" s="36" t="s">
        <v>109</v>
      </c>
    </row>
    <row r="13" spans="1:16" ht="12.75">
      <c r="A13" s="25" t="s">
        <v>46</v>
      </c>
      <c s="29" t="s">
        <v>22</v>
      </c>
      <c s="29" t="s">
        <v>192</v>
      </c>
      <c s="25" t="s">
        <v>48</v>
      </c>
      <c s="30" t="s">
        <v>193</v>
      </c>
      <c s="31" t="s">
        <v>50</v>
      </c>
      <c s="32">
        <v>247.66</v>
      </c>
      <c s="33">
        <v>0</v>
      </c>
      <c s="34">
        <f>ROUND(ROUND(H13,2)*ROUND(G13,3),2)</f>
      </c>
      <c s="31" t="s">
        <v>51</v>
      </c>
      <c r="O13">
        <f>(I13*21)/100</f>
      </c>
      <c t="s">
        <v>22</v>
      </c>
    </row>
    <row r="14" spans="1:5" ht="12.75">
      <c r="A14" s="35" t="s">
        <v>52</v>
      </c>
      <c r="E14" s="36" t="s">
        <v>583</v>
      </c>
    </row>
    <row r="15" spans="1:5" ht="12.75">
      <c r="A15" s="37" t="s">
        <v>53</v>
      </c>
      <c r="E15" s="38" t="s">
        <v>48</v>
      </c>
    </row>
    <row r="16" spans="1:5" ht="280.5">
      <c r="A16" t="s">
        <v>55</v>
      </c>
      <c r="E16" s="36" t="s">
        <v>195</v>
      </c>
    </row>
    <row r="17" spans="1:16" ht="12.75">
      <c r="A17" s="25" t="s">
        <v>46</v>
      </c>
      <c s="29" t="s">
        <v>21</v>
      </c>
      <c s="29" t="s">
        <v>127</v>
      </c>
      <c s="25" t="s">
        <v>48</v>
      </c>
      <c s="30" t="s">
        <v>128</v>
      </c>
      <c s="31" t="s">
        <v>70</v>
      </c>
      <c s="32">
        <v>984.4</v>
      </c>
      <c s="33">
        <v>0</v>
      </c>
      <c s="34">
        <f>ROUND(ROUND(H17,2)*ROUND(G17,3),2)</f>
      </c>
      <c s="31" t="s">
        <v>51</v>
      </c>
      <c r="O17">
        <f>(I17*21)/100</f>
      </c>
      <c t="s">
        <v>22</v>
      </c>
    </row>
    <row r="18" spans="1:5" ht="12.75">
      <c r="A18" s="35" t="s">
        <v>52</v>
      </c>
      <c r="E18" s="36" t="s">
        <v>48</v>
      </c>
    </row>
    <row r="19" spans="1:5" ht="12.75">
      <c r="A19" s="37" t="s">
        <v>53</v>
      </c>
      <c r="E19" s="38" t="s">
        <v>48</v>
      </c>
    </row>
    <row r="20" spans="1:5" ht="25.5">
      <c r="A20" t="s">
        <v>55</v>
      </c>
      <c r="E20" s="36" t="s">
        <v>130</v>
      </c>
    </row>
    <row r="21" spans="1:18" ht="12.75" customHeight="1">
      <c r="A21" s="6" t="s">
        <v>44</v>
      </c>
      <c s="6"/>
      <c s="41" t="s">
        <v>22</v>
      </c>
      <c s="6"/>
      <c s="27" t="s">
        <v>149</v>
      </c>
      <c s="6"/>
      <c s="6"/>
      <c s="6"/>
      <c s="42">
        <f>0+Q21</f>
      </c>
      <c s="6"/>
      <c r="O21">
        <f>0+R21</f>
      </c>
      <c r="Q21">
        <f>0+I22+I26</f>
      </c>
      <c>
        <f>0+O22+O26</f>
      </c>
    </row>
    <row r="22" spans="1:16" ht="12.75">
      <c r="A22" s="25" t="s">
        <v>46</v>
      </c>
      <c s="29" t="s">
        <v>32</v>
      </c>
      <c s="29" t="s">
        <v>449</v>
      </c>
      <c s="25" t="s">
        <v>48</v>
      </c>
      <c s="30" t="s">
        <v>450</v>
      </c>
      <c s="31" t="s">
        <v>50</v>
      </c>
      <c s="32">
        <v>19.655</v>
      </c>
      <c s="33">
        <v>0</v>
      </c>
      <c s="34">
        <f>ROUND(ROUND(H22,2)*ROUND(G22,3),2)</f>
      </c>
      <c s="31" t="s">
        <v>51</v>
      </c>
      <c r="O22">
        <f>(I22*21)/100</f>
      </c>
      <c t="s">
        <v>22</v>
      </c>
    </row>
    <row r="23" spans="1:5" ht="12.75">
      <c r="A23" s="35" t="s">
        <v>52</v>
      </c>
      <c r="E23" s="36" t="s">
        <v>451</v>
      </c>
    </row>
    <row r="24" spans="1:5" ht="12.75">
      <c r="A24" s="37" t="s">
        <v>53</v>
      </c>
      <c r="E24" s="38" t="s">
        <v>643</v>
      </c>
    </row>
    <row r="25" spans="1:5" ht="369.75">
      <c r="A25" t="s">
        <v>55</v>
      </c>
      <c r="E25" s="36" t="s">
        <v>448</v>
      </c>
    </row>
    <row r="26" spans="1:16" ht="12.75">
      <c r="A26" s="25" t="s">
        <v>46</v>
      </c>
      <c s="29" t="s">
        <v>34</v>
      </c>
      <c s="29" t="s">
        <v>453</v>
      </c>
      <c s="25" t="s">
        <v>48</v>
      </c>
      <c s="30" t="s">
        <v>454</v>
      </c>
      <c s="31" t="s">
        <v>170</v>
      </c>
      <c s="32">
        <v>2.154</v>
      </c>
      <c s="33">
        <v>0</v>
      </c>
      <c s="34">
        <f>ROUND(ROUND(H26,2)*ROUND(G26,3),2)</f>
      </c>
      <c s="31" t="s">
        <v>51</v>
      </c>
      <c r="O26">
        <f>(I26*21)/100</f>
      </c>
      <c t="s">
        <v>22</v>
      </c>
    </row>
    <row r="27" spans="1:5" ht="12.75">
      <c r="A27" s="35" t="s">
        <v>52</v>
      </c>
      <c r="E27" s="36" t="s">
        <v>455</v>
      </c>
    </row>
    <row r="28" spans="1:5" ht="12.75">
      <c r="A28" s="37" t="s">
        <v>53</v>
      </c>
      <c r="E28" s="38" t="s">
        <v>644</v>
      </c>
    </row>
    <row r="29" spans="1:5" ht="267.75">
      <c r="A29" t="s">
        <v>55</v>
      </c>
      <c r="E29" s="36" t="s">
        <v>457</v>
      </c>
    </row>
    <row r="30" spans="1:18" ht="12.75" customHeight="1">
      <c r="A30" s="6" t="s">
        <v>44</v>
      </c>
      <c s="6"/>
      <c s="41" t="s">
        <v>32</v>
      </c>
      <c s="6"/>
      <c s="27" t="s">
        <v>234</v>
      </c>
      <c s="6"/>
      <c s="6"/>
      <c s="6"/>
      <c s="42">
        <f>0+Q30</f>
      </c>
      <c s="6"/>
      <c r="O30">
        <f>0+R30</f>
      </c>
      <c r="Q30">
        <f>0+I31</f>
      </c>
      <c>
        <f>0+O31</f>
      </c>
    </row>
    <row r="31" spans="1:16" ht="12.75">
      <c r="A31" s="25" t="s">
        <v>46</v>
      </c>
      <c s="29" t="s">
        <v>36</v>
      </c>
      <c s="29" t="s">
        <v>462</v>
      </c>
      <c s="25" t="s">
        <v>48</v>
      </c>
      <c s="30" t="s">
        <v>463</v>
      </c>
      <c s="31" t="s">
        <v>50</v>
      </c>
      <c s="32">
        <v>11.43</v>
      </c>
      <c s="33">
        <v>0</v>
      </c>
      <c s="34">
        <f>ROUND(ROUND(H31,2)*ROUND(G31,3),2)</f>
      </c>
      <c s="31" t="s">
        <v>51</v>
      </c>
      <c r="O31">
        <f>(I31*21)/100</f>
      </c>
      <c t="s">
        <v>22</v>
      </c>
    </row>
    <row r="32" spans="1:5" ht="25.5">
      <c r="A32" s="35" t="s">
        <v>52</v>
      </c>
      <c r="E32" s="36" t="s">
        <v>464</v>
      </c>
    </row>
    <row r="33" spans="1:5" ht="12.75">
      <c r="A33" s="37" t="s">
        <v>53</v>
      </c>
      <c r="E33" s="38" t="s">
        <v>645</v>
      </c>
    </row>
    <row r="34" spans="1:5" ht="102">
      <c r="A34" t="s">
        <v>55</v>
      </c>
      <c r="E34" s="36" t="s">
        <v>466</v>
      </c>
    </row>
    <row r="35" spans="1:18" ht="12.75" customHeight="1">
      <c r="A35" s="6" t="s">
        <v>44</v>
      </c>
      <c s="6"/>
      <c s="41" t="s">
        <v>34</v>
      </c>
      <c s="6"/>
      <c s="27" t="s">
        <v>155</v>
      </c>
      <c s="6"/>
      <c s="6"/>
      <c s="6"/>
      <c s="42">
        <f>0+Q35</f>
      </c>
      <c s="6"/>
      <c r="O35">
        <f>0+R35</f>
      </c>
      <c r="Q35">
        <f>0+I36+I40+I44+I48+I52+I56</f>
      </c>
      <c>
        <f>0+O36+O40+O44+O48+O52+O56</f>
      </c>
    </row>
    <row r="36" spans="1:16" ht="12.75">
      <c r="A36" s="25" t="s">
        <v>46</v>
      </c>
      <c s="29" t="s">
        <v>113</v>
      </c>
      <c s="29" t="s">
        <v>162</v>
      </c>
      <c s="25" t="s">
        <v>48</v>
      </c>
      <c s="30" t="s">
        <v>163</v>
      </c>
      <c s="31" t="s">
        <v>70</v>
      </c>
      <c s="32">
        <v>863.125</v>
      </c>
      <c s="33">
        <v>0</v>
      </c>
      <c s="34">
        <f>ROUND(ROUND(H36,2)*ROUND(G36,3),2)</f>
      </c>
      <c s="31" t="s">
        <v>51</v>
      </c>
      <c r="O36">
        <f>(I36*21)/100</f>
      </c>
      <c t="s">
        <v>22</v>
      </c>
    </row>
    <row r="37" spans="1:5" ht="12.75">
      <c r="A37" s="35" t="s">
        <v>52</v>
      </c>
      <c r="E37" s="36" t="s">
        <v>48</v>
      </c>
    </row>
    <row r="38" spans="1:5" ht="12.75">
      <c r="A38" s="37" t="s">
        <v>53</v>
      </c>
      <c r="E38" s="38" t="s">
        <v>646</v>
      </c>
    </row>
    <row r="39" spans="1:5" ht="51">
      <c r="A39" t="s">
        <v>55</v>
      </c>
      <c r="E39" s="36" t="s">
        <v>160</v>
      </c>
    </row>
    <row r="40" spans="1:16" ht="12.75">
      <c r="A40" s="25" t="s">
        <v>46</v>
      </c>
      <c s="29" t="s">
        <v>119</v>
      </c>
      <c s="29" t="s">
        <v>647</v>
      </c>
      <c s="25" t="s">
        <v>48</v>
      </c>
      <c s="30" t="s">
        <v>648</v>
      </c>
      <c s="31" t="s">
        <v>70</v>
      </c>
      <c s="32">
        <v>690.5</v>
      </c>
      <c s="33">
        <v>0</v>
      </c>
      <c s="34">
        <f>ROUND(ROUND(H40,2)*ROUND(G40,3),2)</f>
      </c>
      <c s="31" t="s">
        <v>51</v>
      </c>
      <c r="O40">
        <f>(I40*21)/100</f>
      </c>
      <c t="s">
        <v>22</v>
      </c>
    </row>
    <row r="41" spans="1:5" ht="12.75">
      <c r="A41" s="35" t="s">
        <v>52</v>
      </c>
      <c r="E41" s="36" t="s">
        <v>48</v>
      </c>
    </row>
    <row r="42" spans="1:5" ht="12.75">
      <c r="A42" s="37" t="s">
        <v>53</v>
      </c>
      <c r="E42" s="38" t="s">
        <v>649</v>
      </c>
    </row>
    <row r="43" spans="1:5" ht="102">
      <c r="A43" t="s">
        <v>55</v>
      </c>
      <c r="E43" s="36" t="s">
        <v>650</v>
      </c>
    </row>
    <row r="44" spans="1:16" ht="12.75">
      <c r="A44" s="25" t="s">
        <v>46</v>
      </c>
      <c s="29" t="s">
        <v>39</v>
      </c>
      <c s="29" t="s">
        <v>255</v>
      </c>
      <c s="25" t="s">
        <v>48</v>
      </c>
      <c s="30" t="s">
        <v>256</v>
      </c>
      <c s="31" t="s">
        <v>70</v>
      </c>
      <c s="32">
        <v>119.9</v>
      </c>
      <c s="33">
        <v>0</v>
      </c>
      <c s="34">
        <f>ROUND(ROUND(H44,2)*ROUND(G44,3),2)</f>
      </c>
      <c s="31" t="s">
        <v>51</v>
      </c>
      <c r="O44">
        <f>(I44*21)/100</f>
      </c>
      <c t="s">
        <v>22</v>
      </c>
    </row>
    <row r="45" spans="1:5" ht="12.75">
      <c r="A45" s="35" t="s">
        <v>52</v>
      </c>
      <c r="E45" s="36" t="s">
        <v>48</v>
      </c>
    </row>
    <row r="46" spans="1:5" ht="12.75">
      <c r="A46" s="37" t="s">
        <v>53</v>
      </c>
      <c r="E46" s="38" t="s">
        <v>48</v>
      </c>
    </row>
    <row r="47" spans="1:5" ht="38.25">
      <c r="A47" t="s">
        <v>55</v>
      </c>
      <c r="E47" s="36" t="s">
        <v>257</v>
      </c>
    </row>
    <row r="48" spans="1:16" ht="12.75">
      <c r="A48" s="25" t="s">
        <v>46</v>
      </c>
      <c s="29" t="s">
        <v>41</v>
      </c>
      <c s="29" t="s">
        <v>259</v>
      </c>
      <c s="25" t="s">
        <v>48</v>
      </c>
      <c s="30" t="s">
        <v>260</v>
      </c>
      <c s="31" t="s">
        <v>70</v>
      </c>
      <c s="32">
        <v>690.5</v>
      </c>
      <c s="33">
        <v>0</v>
      </c>
      <c s="34">
        <f>ROUND(ROUND(H48,2)*ROUND(G48,3),2)</f>
      </c>
      <c s="31" t="s">
        <v>51</v>
      </c>
      <c r="O48">
        <f>(I48*21)/100</f>
      </c>
      <c t="s">
        <v>22</v>
      </c>
    </row>
    <row r="49" spans="1:5" ht="12.75">
      <c r="A49" s="35" t="s">
        <v>52</v>
      </c>
      <c r="E49" s="36" t="s">
        <v>261</v>
      </c>
    </row>
    <row r="50" spans="1:5" ht="12.75">
      <c r="A50" s="37" t="s">
        <v>53</v>
      </c>
      <c r="E50" s="38" t="s">
        <v>649</v>
      </c>
    </row>
    <row r="51" spans="1:5" ht="51">
      <c r="A51" t="s">
        <v>55</v>
      </c>
      <c r="E51" s="36" t="s">
        <v>262</v>
      </c>
    </row>
    <row r="52" spans="1:16" ht="12.75">
      <c r="A52" s="25" t="s">
        <v>46</v>
      </c>
      <c s="29" t="s">
        <v>43</v>
      </c>
      <c s="29" t="s">
        <v>264</v>
      </c>
      <c s="25" t="s">
        <v>48</v>
      </c>
      <c s="30" t="s">
        <v>265</v>
      </c>
      <c s="31" t="s">
        <v>70</v>
      </c>
      <c s="32">
        <v>690.5</v>
      </c>
      <c s="33">
        <v>0</v>
      </c>
      <c s="34">
        <f>ROUND(ROUND(H52,2)*ROUND(G52,3),2)</f>
      </c>
      <c s="31" t="s">
        <v>51</v>
      </c>
      <c r="O52">
        <f>(I52*21)/100</f>
      </c>
      <c t="s">
        <v>22</v>
      </c>
    </row>
    <row r="53" spans="1:5" ht="12.75">
      <c r="A53" s="35" t="s">
        <v>52</v>
      </c>
      <c r="E53" s="36" t="s">
        <v>651</v>
      </c>
    </row>
    <row r="54" spans="1:5" ht="12.75">
      <c r="A54" s="37" t="s">
        <v>53</v>
      </c>
      <c r="E54" s="38" t="s">
        <v>649</v>
      </c>
    </row>
    <row r="55" spans="1:5" ht="51">
      <c r="A55" t="s">
        <v>55</v>
      </c>
      <c r="E55" s="36" t="s">
        <v>262</v>
      </c>
    </row>
    <row r="56" spans="1:16" ht="12.75">
      <c r="A56" s="25" t="s">
        <v>46</v>
      </c>
      <c s="29" t="s">
        <v>131</v>
      </c>
      <c s="29" t="s">
        <v>652</v>
      </c>
      <c s="25" t="s">
        <v>48</v>
      </c>
      <c s="30" t="s">
        <v>653</v>
      </c>
      <c s="31" t="s">
        <v>70</v>
      </c>
      <c s="32">
        <v>690.5</v>
      </c>
      <c s="33">
        <v>0</v>
      </c>
      <c s="34">
        <f>ROUND(ROUND(H56,2)*ROUND(G56,3),2)</f>
      </c>
      <c s="31" t="s">
        <v>51</v>
      </c>
      <c r="O56">
        <f>(I56*21)/100</f>
      </c>
      <c t="s">
        <v>22</v>
      </c>
    </row>
    <row r="57" spans="1:5" ht="12.75">
      <c r="A57" s="35" t="s">
        <v>52</v>
      </c>
      <c r="E57" s="36" t="s">
        <v>48</v>
      </c>
    </row>
    <row r="58" spans="1:5" ht="12.75">
      <c r="A58" s="37" t="s">
        <v>53</v>
      </c>
      <c r="E58" s="38" t="s">
        <v>649</v>
      </c>
    </row>
    <row r="59" spans="1:5" ht="140.25">
      <c r="A59" t="s">
        <v>55</v>
      </c>
      <c r="E59" s="36" t="s">
        <v>271</v>
      </c>
    </row>
    <row r="60" spans="1:18" ht="12.75" customHeight="1">
      <c r="A60" s="6" t="s">
        <v>44</v>
      </c>
      <c s="6"/>
      <c s="41" t="s">
        <v>39</v>
      </c>
      <c s="6"/>
      <c s="27" t="s">
        <v>284</v>
      </c>
      <c s="6"/>
      <c s="6"/>
      <c s="6"/>
      <c s="42">
        <f>0+Q60</f>
      </c>
      <c s="6"/>
      <c r="O60">
        <f>0+R60</f>
      </c>
      <c r="Q60">
        <f>0+I61+I65+I69+I73</f>
      </c>
      <c>
        <f>0+O61+O65+O69+O73</f>
      </c>
    </row>
    <row r="61" spans="1:16" ht="12.75">
      <c r="A61" s="25" t="s">
        <v>46</v>
      </c>
      <c s="29" t="s">
        <v>135</v>
      </c>
      <c s="29" t="s">
        <v>494</v>
      </c>
      <c s="25" t="s">
        <v>48</v>
      </c>
      <c s="30" t="s">
        <v>495</v>
      </c>
      <c s="31" t="s">
        <v>218</v>
      </c>
      <c s="32">
        <v>16</v>
      </c>
      <c s="33">
        <v>0</v>
      </c>
      <c s="34">
        <f>ROUND(ROUND(H61,2)*ROUND(G61,3),2)</f>
      </c>
      <c s="31" t="s">
        <v>51</v>
      </c>
      <c r="O61">
        <f>(I61*21)/100</f>
      </c>
      <c t="s">
        <v>22</v>
      </c>
    </row>
    <row r="62" spans="1:5" ht="12.75">
      <c r="A62" s="35" t="s">
        <v>52</v>
      </c>
      <c r="E62" s="36" t="s">
        <v>654</v>
      </c>
    </row>
    <row r="63" spans="1:5" ht="12.75">
      <c r="A63" s="37" t="s">
        <v>53</v>
      </c>
      <c r="E63" s="38" t="s">
        <v>48</v>
      </c>
    </row>
    <row r="64" spans="1:5" ht="63.75">
      <c r="A64" t="s">
        <v>55</v>
      </c>
      <c r="E64" s="36" t="s">
        <v>397</v>
      </c>
    </row>
    <row r="65" spans="1:16" ht="12.75">
      <c r="A65" s="25" t="s">
        <v>46</v>
      </c>
      <c s="29" t="s">
        <v>140</v>
      </c>
      <c s="29" t="s">
        <v>655</v>
      </c>
      <c s="25" t="s">
        <v>48</v>
      </c>
      <c s="30" t="s">
        <v>656</v>
      </c>
      <c s="31" t="s">
        <v>218</v>
      </c>
      <c s="32">
        <v>9.5</v>
      </c>
      <c s="33">
        <v>0</v>
      </c>
      <c s="34">
        <f>ROUND(ROUND(H65,2)*ROUND(G65,3),2)</f>
      </c>
      <c s="31" t="s">
        <v>51</v>
      </c>
      <c r="O65">
        <f>(I65*21)/100</f>
      </c>
      <c t="s">
        <v>22</v>
      </c>
    </row>
    <row r="66" spans="1:5" ht="12.75">
      <c r="A66" s="35" t="s">
        <v>52</v>
      </c>
      <c r="E66" s="36" t="s">
        <v>657</v>
      </c>
    </row>
    <row r="67" spans="1:5" ht="12.75">
      <c r="A67" s="37" t="s">
        <v>53</v>
      </c>
      <c r="E67" s="38" t="s">
        <v>48</v>
      </c>
    </row>
    <row r="68" spans="1:5" ht="63.75">
      <c r="A68" t="s">
        <v>55</v>
      </c>
      <c r="E68" s="36" t="s">
        <v>397</v>
      </c>
    </row>
    <row r="69" spans="1:16" ht="12.75">
      <c r="A69" s="25" t="s">
        <v>46</v>
      </c>
      <c s="29" t="s">
        <v>145</v>
      </c>
      <c s="29" t="s">
        <v>405</v>
      </c>
      <c s="25" t="s">
        <v>48</v>
      </c>
      <c s="30" t="s">
        <v>406</v>
      </c>
      <c s="31" t="s">
        <v>218</v>
      </c>
      <c s="32">
        <v>89</v>
      </c>
      <c s="33">
        <v>0</v>
      </c>
      <c s="34">
        <f>ROUND(ROUND(H69,2)*ROUND(G69,3),2)</f>
      </c>
      <c s="31" t="s">
        <v>51</v>
      </c>
      <c r="O69">
        <f>(I69*21)/100</f>
      </c>
      <c t="s">
        <v>22</v>
      </c>
    </row>
    <row r="70" spans="1:5" ht="12.75">
      <c r="A70" s="35" t="s">
        <v>52</v>
      </c>
      <c r="E70" s="36" t="s">
        <v>48</v>
      </c>
    </row>
    <row r="71" spans="1:5" ht="12.75">
      <c r="A71" s="37" t="s">
        <v>53</v>
      </c>
      <c r="E71" s="38" t="s">
        <v>48</v>
      </c>
    </row>
    <row r="72" spans="1:5" ht="25.5">
      <c r="A72" t="s">
        <v>55</v>
      </c>
      <c r="E72" s="36" t="s">
        <v>308</v>
      </c>
    </row>
    <row r="73" spans="1:16" ht="12.75">
      <c r="A73" s="25" t="s">
        <v>46</v>
      </c>
      <c s="29" t="s">
        <v>150</v>
      </c>
      <c s="29" t="s">
        <v>310</v>
      </c>
      <c s="25" t="s">
        <v>48</v>
      </c>
      <c s="30" t="s">
        <v>311</v>
      </c>
      <c s="31" t="s">
        <v>218</v>
      </c>
      <c s="32">
        <v>89</v>
      </c>
      <c s="33">
        <v>0</v>
      </c>
      <c s="34">
        <f>ROUND(ROUND(H73,2)*ROUND(G73,3),2)</f>
      </c>
      <c s="31" t="s">
        <v>51</v>
      </c>
      <c r="O73">
        <f>(I73*21)/100</f>
      </c>
      <c t="s">
        <v>22</v>
      </c>
    </row>
    <row r="74" spans="1:5" ht="12.75">
      <c r="A74" s="35" t="s">
        <v>52</v>
      </c>
      <c r="E74" s="36" t="s">
        <v>312</v>
      </c>
    </row>
    <row r="75" spans="1:5" ht="12.75">
      <c r="A75" s="37" t="s">
        <v>53</v>
      </c>
      <c r="E75" s="38" t="s">
        <v>408</v>
      </c>
    </row>
    <row r="76" spans="1:5" ht="38.25">
      <c r="A76" t="s">
        <v>55</v>
      </c>
      <c r="E76" s="36" t="s">
        <v>313</v>
      </c>
    </row>
    <row r="77" spans="1:18" ht="12.75" customHeight="1">
      <c r="A77" s="6" t="s">
        <v>44</v>
      </c>
      <c s="6"/>
      <c s="41" t="s">
        <v>164</v>
      </c>
      <c s="6"/>
      <c s="27" t="s">
        <v>165</v>
      </c>
      <c s="6"/>
      <c s="6"/>
      <c s="6"/>
      <c s="42">
        <f>0+Q77</f>
      </c>
      <c s="6"/>
      <c r="O77">
        <f>0+R77</f>
      </c>
      <c r="Q77">
        <f>0+I78</f>
      </c>
      <c>
        <f>0+O78</f>
      </c>
    </row>
    <row r="78" spans="1:16" ht="25.5">
      <c r="A78" s="25" t="s">
        <v>46</v>
      </c>
      <c s="29" t="s">
        <v>156</v>
      </c>
      <c s="29" t="s">
        <v>167</v>
      </c>
      <c s="25" t="s">
        <v>168</v>
      </c>
      <c s="30" t="s">
        <v>169</v>
      </c>
      <c s="31" t="s">
        <v>170</v>
      </c>
      <c s="32">
        <v>110.26</v>
      </c>
      <c s="33">
        <v>0</v>
      </c>
      <c s="34">
        <f>ROUND(ROUND(H78,2)*ROUND(G78,3),2)</f>
      </c>
      <c s="31" t="s">
        <v>89</v>
      </c>
      <c r="O78">
        <f>(I78*21)/100</f>
      </c>
      <c t="s">
        <v>22</v>
      </c>
    </row>
    <row r="79" spans="1:5" ht="25.5">
      <c r="A79" s="35" t="s">
        <v>52</v>
      </c>
      <c r="E79" s="36" t="s">
        <v>508</v>
      </c>
    </row>
    <row r="80" spans="1:5" ht="12.75">
      <c r="A80" s="37" t="s">
        <v>53</v>
      </c>
      <c r="E80" s="38" t="s">
        <v>658</v>
      </c>
    </row>
    <row r="81" spans="1:5" ht="76.5">
      <c r="A81" t="s">
        <v>55</v>
      </c>
      <c r="E8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0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0+O8+O69+O74+O87+O100</f>
      </c>
      <c t="s">
        <v>21</v>
      </c>
    </row>
    <row r="3" spans="1:16" ht="15" customHeight="1">
      <c r="A3" t="s">
        <v>11</v>
      </c>
      <c s="12" t="s">
        <v>13</v>
      </c>
      <c s="13" t="s">
        <v>14</v>
      </c>
      <c s="1"/>
      <c s="14" t="s">
        <v>15</v>
      </c>
      <c s="1"/>
      <c s="9"/>
      <c s="8" t="s">
        <v>659</v>
      </c>
      <c s="39">
        <f>0+I8+I69+I74+I87+I100</f>
      </c>
      <c s="10"/>
      <c r="O3" t="s">
        <v>18</v>
      </c>
      <c t="s">
        <v>22</v>
      </c>
    </row>
    <row r="4" spans="1:16" ht="15" customHeight="1">
      <c r="A4" t="s">
        <v>16</v>
      </c>
      <c s="16" t="s">
        <v>17</v>
      </c>
      <c s="17" t="s">
        <v>659</v>
      </c>
      <c s="6"/>
      <c s="18" t="s">
        <v>660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f>
      </c>
      <c>
        <f>0+O9+O13+O17+O21+O25+O29+O33+O37+O41+O45+O49+O53+O57+O61+O65</f>
      </c>
    </row>
    <row r="9" spans="1:16" ht="25.5">
      <c r="A9" s="25" t="s">
        <v>46</v>
      </c>
      <c s="29" t="s">
        <v>28</v>
      </c>
      <c s="29" t="s">
        <v>99</v>
      </c>
      <c s="25" t="s">
        <v>48</v>
      </c>
      <c s="30" t="s">
        <v>100</v>
      </c>
      <c s="31" t="s">
        <v>50</v>
      </c>
      <c s="32">
        <v>0.675</v>
      </c>
      <c s="33">
        <v>0</v>
      </c>
      <c s="34">
        <f>ROUND(ROUND(H9,2)*ROUND(G9,3),2)</f>
      </c>
      <c s="31" t="s">
        <v>51</v>
      </c>
      <c r="O9">
        <f>(I9*21)/100</f>
      </c>
      <c t="s">
        <v>22</v>
      </c>
    </row>
    <row r="10" spans="1:5" ht="12.75">
      <c r="A10" s="35" t="s">
        <v>52</v>
      </c>
      <c r="E10" s="36" t="s">
        <v>48</v>
      </c>
    </row>
    <row r="11" spans="1:5" ht="12.75">
      <c r="A11" s="37" t="s">
        <v>53</v>
      </c>
      <c r="E11" s="38" t="s">
        <v>661</v>
      </c>
    </row>
    <row r="12" spans="1:5" ht="63.75">
      <c r="A12" t="s">
        <v>55</v>
      </c>
      <c r="E12" s="36" t="s">
        <v>103</v>
      </c>
    </row>
    <row r="13" spans="1:16" ht="12.75">
      <c r="A13" s="25" t="s">
        <v>46</v>
      </c>
      <c s="29" t="s">
        <v>22</v>
      </c>
      <c s="29" t="s">
        <v>534</v>
      </c>
      <c s="25" t="s">
        <v>48</v>
      </c>
      <c s="30" t="s">
        <v>535</v>
      </c>
      <c s="31" t="s">
        <v>50</v>
      </c>
      <c s="32">
        <v>0.27</v>
      </c>
      <c s="33">
        <v>0</v>
      </c>
      <c s="34">
        <f>ROUND(ROUND(H13,2)*ROUND(G13,3),2)</f>
      </c>
      <c s="31" t="s">
        <v>51</v>
      </c>
      <c r="O13">
        <f>(I13*21)/100</f>
      </c>
      <c t="s">
        <v>22</v>
      </c>
    </row>
    <row r="14" spans="1:5" ht="12.75">
      <c r="A14" s="35" t="s">
        <v>52</v>
      </c>
      <c r="E14" s="36" t="s">
        <v>48</v>
      </c>
    </row>
    <row r="15" spans="1:5" ht="12.75">
      <c r="A15" s="37" t="s">
        <v>53</v>
      </c>
      <c r="E15" s="38" t="s">
        <v>662</v>
      </c>
    </row>
    <row r="16" spans="1:5" ht="63.75">
      <c r="A16" t="s">
        <v>55</v>
      </c>
      <c r="E16" s="36" t="s">
        <v>103</v>
      </c>
    </row>
    <row r="17" spans="1:16" ht="12.75">
      <c r="A17" s="25" t="s">
        <v>46</v>
      </c>
      <c s="29" t="s">
        <v>21</v>
      </c>
      <c s="29" t="s">
        <v>537</v>
      </c>
      <c s="25" t="s">
        <v>48</v>
      </c>
      <c s="30" t="s">
        <v>538</v>
      </c>
      <c s="31" t="s">
        <v>218</v>
      </c>
      <c s="32">
        <v>9.5</v>
      </c>
      <c s="33">
        <v>0</v>
      </c>
      <c s="34">
        <f>ROUND(ROUND(H17,2)*ROUND(G17,3),2)</f>
      </c>
      <c s="31" t="s">
        <v>51</v>
      </c>
      <c r="O17">
        <f>(I17*21)/100</f>
      </c>
      <c t="s">
        <v>22</v>
      </c>
    </row>
    <row r="18" spans="1:5" ht="12.75">
      <c r="A18" s="35" t="s">
        <v>52</v>
      </c>
      <c r="E18" s="36" t="s">
        <v>48</v>
      </c>
    </row>
    <row r="19" spans="1:5" ht="12.75">
      <c r="A19" s="37" t="s">
        <v>53</v>
      </c>
      <c r="E19" s="38" t="s">
        <v>48</v>
      </c>
    </row>
    <row r="20" spans="1:5" ht="63.75">
      <c r="A20" t="s">
        <v>55</v>
      </c>
      <c r="E20" s="36" t="s">
        <v>103</v>
      </c>
    </row>
    <row r="21" spans="1:16" ht="12.75">
      <c r="A21" s="25" t="s">
        <v>46</v>
      </c>
      <c s="29" t="s">
        <v>32</v>
      </c>
      <c s="29" t="s">
        <v>104</v>
      </c>
      <c s="25" t="s">
        <v>105</v>
      </c>
      <c s="30" t="s">
        <v>106</v>
      </c>
      <c s="31" t="s">
        <v>50</v>
      </c>
      <c s="32">
        <v>142.28</v>
      </c>
      <c s="33">
        <v>0</v>
      </c>
      <c s="34">
        <f>ROUND(ROUND(H21,2)*ROUND(G21,3),2)</f>
      </c>
      <c s="31" t="s">
        <v>51</v>
      </c>
      <c r="O21">
        <f>(I21*21)/100</f>
      </c>
      <c t="s">
        <v>22</v>
      </c>
    </row>
    <row r="22" spans="1:5" ht="12.75">
      <c r="A22" s="35" t="s">
        <v>52</v>
      </c>
      <c r="E22" s="36" t="s">
        <v>107</v>
      </c>
    </row>
    <row r="23" spans="1:5" ht="12.75">
      <c r="A23" s="37" t="s">
        <v>53</v>
      </c>
      <c r="E23" s="38" t="s">
        <v>108</v>
      </c>
    </row>
    <row r="24" spans="1:5" ht="369.75">
      <c r="A24" t="s">
        <v>55</v>
      </c>
      <c r="E24" s="36" t="s">
        <v>109</v>
      </c>
    </row>
    <row r="25" spans="1:16" ht="12.75">
      <c r="A25" s="25" t="s">
        <v>46</v>
      </c>
      <c s="29" t="s">
        <v>34</v>
      </c>
      <c s="29" t="s">
        <v>104</v>
      </c>
      <c s="25" t="s">
        <v>110</v>
      </c>
      <c s="30" t="s">
        <v>106</v>
      </c>
      <c s="31" t="s">
        <v>50</v>
      </c>
      <c s="32">
        <v>109.91</v>
      </c>
      <c s="33">
        <v>0</v>
      </c>
      <c s="34">
        <f>ROUND(ROUND(H25,2)*ROUND(G25,3),2)</f>
      </c>
      <c s="31" t="s">
        <v>51</v>
      </c>
      <c r="O25">
        <f>(I25*21)/100</f>
      </c>
      <c t="s">
        <v>22</v>
      </c>
    </row>
    <row r="26" spans="1:5" ht="12.75">
      <c r="A26" s="35" t="s">
        <v>52</v>
      </c>
      <c r="E26" s="36" t="s">
        <v>111</v>
      </c>
    </row>
    <row r="27" spans="1:5" ht="12.75">
      <c r="A27" s="37" t="s">
        <v>53</v>
      </c>
      <c r="E27" s="38" t="s">
        <v>663</v>
      </c>
    </row>
    <row r="28" spans="1:5" ht="369.75">
      <c r="A28" t="s">
        <v>55</v>
      </c>
      <c r="E28" s="36" t="s">
        <v>109</v>
      </c>
    </row>
    <row r="29" spans="1:16" ht="12.75">
      <c r="A29" s="25" t="s">
        <v>46</v>
      </c>
      <c s="29" t="s">
        <v>36</v>
      </c>
      <c s="29" t="s">
        <v>114</v>
      </c>
      <c s="25" t="s">
        <v>105</v>
      </c>
      <c s="30" t="s">
        <v>115</v>
      </c>
      <c s="31" t="s">
        <v>50</v>
      </c>
      <c s="32">
        <v>142.28</v>
      </c>
      <c s="33">
        <v>0</v>
      </c>
      <c s="34">
        <f>ROUND(ROUND(H29,2)*ROUND(G29,3),2)</f>
      </c>
      <c s="31" t="s">
        <v>51</v>
      </c>
      <c r="O29">
        <f>(I29*21)/100</f>
      </c>
      <c t="s">
        <v>22</v>
      </c>
    </row>
    <row r="30" spans="1:5" ht="12.75">
      <c r="A30" s="35" t="s">
        <v>52</v>
      </c>
      <c r="E30" s="36" t="s">
        <v>116</v>
      </c>
    </row>
    <row r="31" spans="1:5" ht="12.75">
      <c r="A31" s="37" t="s">
        <v>53</v>
      </c>
      <c r="E31" s="38" t="s">
        <v>117</v>
      </c>
    </row>
    <row r="32" spans="1:5" ht="306">
      <c r="A32" t="s">
        <v>55</v>
      </c>
      <c r="E32" s="36" t="s">
        <v>118</v>
      </c>
    </row>
    <row r="33" spans="1:16" ht="12.75">
      <c r="A33" s="25" t="s">
        <v>46</v>
      </c>
      <c s="29" t="s">
        <v>113</v>
      </c>
      <c s="29" t="s">
        <v>114</v>
      </c>
      <c s="25" t="s">
        <v>110</v>
      </c>
      <c s="30" t="s">
        <v>115</v>
      </c>
      <c s="31" t="s">
        <v>50</v>
      </c>
      <c s="32">
        <v>60.66</v>
      </c>
      <c s="33">
        <v>0</v>
      </c>
      <c s="34">
        <f>ROUND(ROUND(H33,2)*ROUND(G33,3),2)</f>
      </c>
      <c s="31" t="s">
        <v>51</v>
      </c>
      <c r="O33">
        <f>(I33*21)/100</f>
      </c>
      <c t="s">
        <v>22</v>
      </c>
    </row>
    <row r="34" spans="1:5" ht="12.75">
      <c r="A34" s="35" t="s">
        <v>52</v>
      </c>
      <c r="E34" s="36" t="s">
        <v>120</v>
      </c>
    </row>
    <row r="35" spans="1:5" ht="12.75">
      <c r="A35" s="37" t="s">
        <v>53</v>
      </c>
      <c r="E35" s="38" t="s">
        <v>121</v>
      </c>
    </row>
    <row r="36" spans="1:5" ht="306">
      <c r="A36" t="s">
        <v>55</v>
      </c>
      <c r="E36" s="36" t="s">
        <v>118</v>
      </c>
    </row>
    <row r="37" spans="1:16" ht="12.75">
      <c r="A37" s="25" t="s">
        <v>46</v>
      </c>
      <c s="29" t="s">
        <v>119</v>
      </c>
      <c s="29" t="s">
        <v>122</v>
      </c>
      <c s="25" t="s">
        <v>48</v>
      </c>
      <c s="30" t="s">
        <v>123</v>
      </c>
      <c s="31" t="s">
        <v>50</v>
      </c>
      <c s="32">
        <v>142.28</v>
      </c>
      <c s="33">
        <v>0</v>
      </c>
      <c s="34">
        <f>ROUND(ROUND(H37,2)*ROUND(G37,3),2)</f>
      </c>
      <c s="31" t="s">
        <v>51</v>
      </c>
      <c r="O37">
        <f>(I37*21)/100</f>
      </c>
      <c t="s">
        <v>22</v>
      </c>
    </row>
    <row r="38" spans="1:5" ht="12.75">
      <c r="A38" s="35" t="s">
        <v>52</v>
      </c>
      <c r="E38" s="36" t="s">
        <v>124</v>
      </c>
    </row>
    <row r="39" spans="1:5" ht="12.75">
      <c r="A39" s="37" t="s">
        <v>53</v>
      </c>
      <c r="E39" s="38" t="s">
        <v>48</v>
      </c>
    </row>
    <row r="40" spans="1:5" ht="267.75">
      <c r="A40" t="s">
        <v>55</v>
      </c>
      <c r="E40" s="36" t="s">
        <v>125</v>
      </c>
    </row>
    <row r="41" spans="1:16" ht="12.75">
      <c r="A41" s="25" t="s">
        <v>46</v>
      </c>
      <c s="29" t="s">
        <v>39</v>
      </c>
      <c s="29" t="s">
        <v>62</v>
      </c>
      <c s="25" t="s">
        <v>48</v>
      </c>
      <c s="30" t="s">
        <v>63</v>
      </c>
      <c s="31" t="s">
        <v>50</v>
      </c>
      <c s="32">
        <v>142.28</v>
      </c>
      <c s="33">
        <v>0</v>
      </c>
      <c s="34">
        <f>ROUND(ROUND(H41,2)*ROUND(G41,3),2)</f>
      </c>
      <c s="31" t="s">
        <v>51</v>
      </c>
      <c r="O41">
        <f>(I41*21)/100</f>
      </c>
      <c t="s">
        <v>22</v>
      </c>
    </row>
    <row r="42" spans="1:5" ht="12.75">
      <c r="A42" s="35" t="s">
        <v>52</v>
      </c>
      <c r="E42" s="36" t="s">
        <v>126</v>
      </c>
    </row>
    <row r="43" spans="1:5" ht="12.75">
      <c r="A43" s="37" t="s">
        <v>53</v>
      </c>
      <c r="E43" s="38" t="s">
        <v>117</v>
      </c>
    </row>
    <row r="44" spans="1:5" ht="191.25">
      <c r="A44" t="s">
        <v>55</v>
      </c>
      <c r="E44" s="36" t="s">
        <v>65</v>
      </c>
    </row>
    <row r="45" spans="1:16" ht="12.75">
      <c r="A45" s="25" t="s">
        <v>46</v>
      </c>
      <c s="29" t="s">
        <v>41</v>
      </c>
      <c s="29" t="s">
        <v>192</v>
      </c>
      <c s="25" t="s">
        <v>48</v>
      </c>
      <c s="30" t="s">
        <v>193</v>
      </c>
      <c s="31" t="s">
        <v>50</v>
      </c>
      <c s="32">
        <v>14.4</v>
      </c>
      <c s="33">
        <v>0</v>
      </c>
      <c s="34">
        <f>ROUND(ROUND(H45,2)*ROUND(G45,3),2)</f>
      </c>
      <c s="31" t="s">
        <v>51</v>
      </c>
      <c r="O45">
        <f>(I45*21)/100</f>
      </c>
      <c t="s">
        <v>22</v>
      </c>
    </row>
    <row r="46" spans="1:5" ht="12.75">
      <c r="A46" s="35" t="s">
        <v>52</v>
      </c>
      <c r="E46" s="36" t="s">
        <v>664</v>
      </c>
    </row>
    <row r="47" spans="1:5" ht="12.75">
      <c r="A47" s="37" t="s">
        <v>53</v>
      </c>
      <c r="E47" s="38" t="s">
        <v>48</v>
      </c>
    </row>
    <row r="48" spans="1:5" ht="280.5">
      <c r="A48" t="s">
        <v>55</v>
      </c>
      <c r="E48" s="36" t="s">
        <v>195</v>
      </c>
    </row>
    <row r="49" spans="1:16" ht="12.75">
      <c r="A49" s="25" t="s">
        <v>46</v>
      </c>
      <c s="29" t="s">
        <v>43</v>
      </c>
      <c s="29" t="s">
        <v>127</v>
      </c>
      <c s="25" t="s">
        <v>48</v>
      </c>
      <c s="30" t="s">
        <v>128</v>
      </c>
      <c s="31" t="s">
        <v>70</v>
      </c>
      <c s="32">
        <v>740.44</v>
      </c>
      <c s="33">
        <v>0</v>
      </c>
      <c s="34">
        <f>ROUND(ROUND(H49,2)*ROUND(G49,3),2)</f>
      </c>
      <c s="31" t="s">
        <v>51</v>
      </c>
      <c r="O49">
        <f>(I49*21)/100</f>
      </c>
      <c t="s">
        <v>22</v>
      </c>
    </row>
    <row r="50" spans="1:5" ht="12.75">
      <c r="A50" s="35" t="s">
        <v>52</v>
      </c>
      <c r="E50" s="36" t="s">
        <v>48</v>
      </c>
    </row>
    <row r="51" spans="1:5" ht="12.75">
      <c r="A51" s="37" t="s">
        <v>53</v>
      </c>
      <c r="E51" s="38" t="s">
        <v>48</v>
      </c>
    </row>
    <row r="52" spans="1:5" ht="25.5">
      <c r="A52" t="s">
        <v>55</v>
      </c>
      <c r="E52" s="36" t="s">
        <v>130</v>
      </c>
    </row>
    <row r="53" spans="1:16" ht="12.75">
      <c r="A53" s="25" t="s">
        <v>46</v>
      </c>
      <c s="29" t="s">
        <v>131</v>
      </c>
      <c s="29" t="s">
        <v>132</v>
      </c>
      <c s="25" t="s">
        <v>48</v>
      </c>
      <c s="30" t="s">
        <v>133</v>
      </c>
      <c s="31" t="s">
        <v>70</v>
      </c>
      <c s="32">
        <v>404.4</v>
      </c>
      <c s="33">
        <v>0</v>
      </c>
      <c s="34">
        <f>ROUND(ROUND(H53,2)*ROUND(G53,3),2)</f>
      </c>
      <c s="31" t="s">
        <v>51</v>
      </c>
      <c r="O53">
        <f>(I53*21)/100</f>
      </c>
      <c t="s">
        <v>22</v>
      </c>
    </row>
    <row r="54" spans="1:5" ht="12.75">
      <c r="A54" s="35" t="s">
        <v>52</v>
      </c>
      <c r="E54" s="36" t="s">
        <v>48</v>
      </c>
    </row>
    <row r="55" spans="1:5" ht="12.75">
      <c r="A55" s="37" t="s">
        <v>53</v>
      </c>
      <c r="E55" s="38" t="s">
        <v>48</v>
      </c>
    </row>
    <row r="56" spans="1:5" ht="12.75">
      <c r="A56" t="s">
        <v>55</v>
      </c>
      <c r="E56" s="36" t="s">
        <v>134</v>
      </c>
    </row>
    <row r="57" spans="1:16" ht="12.75">
      <c r="A57" s="25" t="s">
        <v>46</v>
      </c>
      <c s="29" t="s">
        <v>135</v>
      </c>
      <c s="29" t="s">
        <v>136</v>
      </c>
      <c s="25" t="s">
        <v>48</v>
      </c>
      <c s="30" t="s">
        <v>137</v>
      </c>
      <c s="31" t="s">
        <v>70</v>
      </c>
      <c s="32">
        <v>404.4</v>
      </c>
      <c s="33">
        <v>0</v>
      </c>
      <c s="34">
        <f>ROUND(ROUND(H57,2)*ROUND(G57,3),2)</f>
      </c>
      <c s="31" t="s">
        <v>51</v>
      </c>
      <c r="O57">
        <f>(I57*21)/100</f>
      </c>
      <c t="s">
        <v>22</v>
      </c>
    </row>
    <row r="58" spans="1:5" ht="12.75">
      <c r="A58" s="35" t="s">
        <v>52</v>
      </c>
      <c r="E58" s="36" t="s">
        <v>138</v>
      </c>
    </row>
    <row r="59" spans="1:5" ht="12.75">
      <c r="A59" s="37" t="s">
        <v>53</v>
      </c>
      <c r="E59" s="38" t="s">
        <v>48</v>
      </c>
    </row>
    <row r="60" spans="1:5" ht="38.25">
      <c r="A60" t="s">
        <v>55</v>
      </c>
      <c r="E60" s="36" t="s">
        <v>139</v>
      </c>
    </row>
    <row r="61" spans="1:16" ht="12.75">
      <c r="A61" s="25" t="s">
        <v>46</v>
      </c>
      <c s="29" t="s">
        <v>140</v>
      </c>
      <c s="29" t="s">
        <v>141</v>
      </c>
      <c s="25" t="s">
        <v>48</v>
      </c>
      <c s="30" t="s">
        <v>142</v>
      </c>
      <c s="31" t="s">
        <v>70</v>
      </c>
      <c s="32">
        <v>404.4</v>
      </c>
      <c s="33">
        <v>0</v>
      </c>
      <c s="34">
        <f>ROUND(ROUND(H61,2)*ROUND(G61,3),2)</f>
      </c>
      <c s="31" t="s">
        <v>51</v>
      </c>
      <c r="O61">
        <f>(I61*21)/100</f>
      </c>
      <c t="s">
        <v>22</v>
      </c>
    </row>
    <row r="62" spans="1:5" ht="12.75">
      <c r="A62" s="35" t="s">
        <v>52</v>
      </c>
      <c r="E62" s="36" t="s">
        <v>138</v>
      </c>
    </row>
    <row r="63" spans="1:5" ht="12.75">
      <c r="A63" s="37" t="s">
        <v>53</v>
      </c>
      <c r="E63" s="38" t="s">
        <v>143</v>
      </c>
    </row>
    <row r="64" spans="1:5" ht="25.5">
      <c r="A64" t="s">
        <v>55</v>
      </c>
      <c r="E64" s="36" t="s">
        <v>144</v>
      </c>
    </row>
    <row r="65" spans="1:16" ht="12.75">
      <c r="A65" s="25" t="s">
        <v>46</v>
      </c>
      <c s="29" t="s">
        <v>145</v>
      </c>
      <c s="29" t="s">
        <v>146</v>
      </c>
      <c s="25" t="s">
        <v>48</v>
      </c>
      <c s="30" t="s">
        <v>147</v>
      </c>
      <c s="31" t="s">
        <v>70</v>
      </c>
      <c s="32">
        <v>404.4</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148</v>
      </c>
    </row>
    <row r="69" spans="1:18" ht="12.75" customHeight="1">
      <c r="A69" s="6" t="s">
        <v>44</v>
      </c>
      <c s="6"/>
      <c s="41" t="s">
        <v>22</v>
      </c>
      <c s="6"/>
      <c s="27" t="s">
        <v>149</v>
      </c>
      <c s="6"/>
      <c s="6"/>
      <c s="6"/>
      <c s="42">
        <f>0+Q69</f>
      </c>
      <c s="6"/>
      <c r="O69">
        <f>0+R69</f>
      </c>
      <c r="Q69">
        <f>0+I70</f>
      </c>
      <c>
        <f>0+O70</f>
      </c>
    </row>
    <row r="70" spans="1:16" ht="12.75">
      <c r="A70" s="25" t="s">
        <v>46</v>
      </c>
      <c s="29" t="s">
        <v>150</v>
      </c>
      <c s="29" t="s">
        <v>665</v>
      </c>
      <c s="25" t="s">
        <v>48</v>
      </c>
      <c s="30" t="s">
        <v>666</v>
      </c>
      <c s="31" t="s">
        <v>70</v>
      </c>
      <c s="32">
        <v>102.88</v>
      </c>
      <c s="33">
        <v>0</v>
      </c>
      <c s="34">
        <f>ROUND(ROUND(H70,2)*ROUND(G70,3),2)</f>
      </c>
      <c s="31" t="s">
        <v>51</v>
      </c>
      <c r="O70">
        <f>(I70*21)/100</f>
      </c>
      <c t="s">
        <v>22</v>
      </c>
    </row>
    <row r="71" spans="1:5" ht="12.75">
      <c r="A71" s="35" t="s">
        <v>52</v>
      </c>
      <c r="E71" s="36" t="s">
        <v>667</v>
      </c>
    </row>
    <row r="72" spans="1:5" ht="12.75">
      <c r="A72" s="37" t="s">
        <v>53</v>
      </c>
      <c r="E72" s="38" t="s">
        <v>48</v>
      </c>
    </row>
    <row r="73" spans="1:5" ht="51">
      <c r="A73" t="s">
        <v>55</v>
      </c>
      <c r="E73" s="36" t="s">
        <v>668</v>
      </c>
    </row>
    <row r="74" spans="1:18" ht="12.75" customHeight="1">
      <c r="A74" s="6" t="s">
        <v>44</v>
      </c>
      <c s="6"/>
      <c s="41" t="s">
        <v>34</v>
      </c>
      <c s="6"/>
      <c s="27" t="s">
        <v>155</v>
      </c>
      <c s="6"/>
      <c s="6"/>
      <c s="6"/>
      <c s="42">
        <f>0+Q74</f>
      </c>
      <c s="6"/>
      <c r="O74">
        <f>0+R74</f>
      </c>
      <c r="Q74">
        <f>0+I75+I79+I83</f>
      </c>
      <c>
        <f>0+O75+O79+O83</f>
      </c>
    </row>
    <row r="75" spans="1:16" ht="12.75">
      <c r="A75" s="25" t="s">
        <v>46</v>
      </c>
      <c s="29" t="s">
        <v>156</v>
      </c>
      <c s="29" t="s">
        <v>162</v>
      </c>
      <c s="25" t="s">
        <v>48</v>
      </c>
      <c s="30" t="s">
        <v>163</v>
      </c>
      <c s="31" t="s">
        <v>70</v>
      </c>
      <c s="32">
        <v>647.88</v>
      </c>
      <c s="33">
        <v>0</v>
      </c>
      <c s="34">
        <f>ROUND(ROUND(H75,2)*ROUND(G75,3),2)</f>
      </c>
      <c s="31" t="s">
        <v>51</v>
      </c>
      <c r="O75">
        <f>(I75*21)/100</f>
      </c>
      <c t="s">
        <v>22</v>
      </c>
    </row>
    <row r="76" spans="1:5" ht="12.75">
      <c r="A76" s="35" t="s">
        <v>52</v>
      </c>
      <c r="E76" s="36" t="s">
        <v>48</v>
      </c>
    </row>
    <row r="77" spans="1:5" ht="12.75">
      <c r="A77" s="37" t="s">
        <v>53</v>
      </c>
      <c r="E77" s="38" t="s">
        <v>669</v>
      </c>
    </row>
    <row r="78" spans="1:5" ht="51">
      <c r="A78" t="s">
        <v>55</v>
      </c>
      <c r="E78" s="36" t="s">
        <v>160</v>
      </c>
    </row>
    <row r="79" spans="1:16" ht="12.75">
      <c r="A79" s="25" t="s">
        <v>46</v>
      </c>
      <c s="29" t="s">
        <v>161</v>
      </c>
      <c s="29" t="s">
        <v>473</v>
      </c>
      <c s="25" t="s">
        <v>48</v>
      </c>
      <c s="30" t="s">
        <v>474</v>
      </c>
      <c s="31" t="s">
        <v>70</v>
      </c>
      <c s="32">
        <v>613.2</v>
      </c>
      <c s="33">
        <v>0</v>
      </c>
      <c s="34">
        <f>ROUND(ROUND(H79,2)*ROUND(G79,3),2)</f>
      </c>
      <c s="31" t="s">
        <v>51</v>
      </c>
      <c r="O79">
        <f>(I79*21)/100</f>
      </c>
      <c t="s">
        <v>22</v>
      </c>
    </row>
    <row r="80" spans="1:5" ht="12.75">
      <c r="A80" s="35" t="s">
        <v>52</v>
      </c>
      <c r="E80" s="36" t="s">
        <v>475</v>
      </c>
    </row>
    <row r="81" spans="1:5" ht="12.75">
      <c r="A81" s="37" t="s">
        <v>53</v>
      </c>
      <c r="E81" s="38" t="s">
        <v>48</v>
      </c>
    </row>
    <row r="82" spans="1:5" ht="153">
      <c r="A82" t="s">
        <v>55</v>
      </c>
      <c r="E82" s="36" t="s">
        <v>476</v>
      </c>
    </row>
    <row r="83" spans="1:16" ht="25.5">
      <c r="A83" s="25" t="s">
        <v>46</v>
      </c>
      <c s="29" t="s">
        <v>166</v>
      </c>
      <c s="29" t="s">
        <v>477</v>
      </c>
      <c s="25" t="s">
        <v>48</v>
      </c>
      <c s="30" t="s">
        <v>478</v>
      </c>
      <c s="31" t="s">
        <v>70</v>
      </c>
      <c s="32">
        <v>34.68</v>
      </c>
      <c s="33">
        <v>0</v>
      </c>
      <c s="34">
        <f>ROUND(ROUND(H83,2)*ROUND(G83,3),2)</f>
      </c>
      <c s="31" t="s">
        <v>51</v>
      </c>
      <c r="O83">
        <f>(I83*21)/100</f>
      </c>
      <c t="s">
        <v>22</v>
      </c>
    </row>
    <row r="84" spans="1:5" ht="12.75">
      <c r="A84" s="35" t="s">
        <v>52</v>
      </c>
      <c r="E84" s="36" t="s">
        <v>479</v>
      </c>
    </row>
    <row r="85" spans="1:5" ht="12.75">
      <c r="A85" s="37" t="s">
        <v>53</v>
      </c>
      <c r="E85" s="38" t="s">
        <v>48</v>
      </c>
    </row>
    <row r="86" spans="1:5" ht="153">
      <c r="A86" t="s">
        <v>55</v>
      </c>
      <c r="E86" s="36" t="s">
        <v>476</v>
      </c>
    </row>
    <row r="87" spans="1:18" ht="12.75" customHeight="1">
      <c r="A87" s="6" t="s">
        <v>44</v>
      </c>
      <c s="6"/>
      <c s="41" t="s">
        <v>39</v>
      </c>
      <c s="6"/>
      <c s="27" t="s">
        <v>284</v>
      </c>
      <c s="6"/>
      <c s="6"/>
      <c s="6"/>
      <c s="42">
        <f>0+Q87</f>
      </c>
      <c s="6"/>
      <c r="O87">
        <f>0+R87</f>
      </c>
      <c r="Q87">
        <f>0+I88+I92+I96</f>
      </c>
      <c>
        <f>0+O88+O92+O96</f>
      </c>
    </row>
    <row r="88" spans="1:16" ht="12.75">
      <c r="A88" s="25" t="s">
        <v>46</v>
      </c>
      <c s="29" t="s">
        <v>210</v>
      </c>
      <c s="29" t="s">
        <v>670</v>
      </c>
      <c s="25" t="s">
        <v>48</v>
      </c>
      <c s="30" t="s">
        <v>671</v>
      </c>
      <c s="31" t="s">
        <v>50</v>
      </c>
      <c s="32">
        <v>16.461</v>
      </c>
      <c s="33">
        <v>0</v>
      </c>
      <c s="34">
        <f>ROUND(ROUND(H88,2)*ROUND(G88,3),2)</f>
      </c>
      <c s="31" t="s">
        <v>51</v>
      </c>
      <c r="O88">
        <f>(I88*21)/100</f>
      </c>
      <c t="s">
        <v>22</v>
      </c>
    </row>
    <row r="89" spans="1:5" ht="12.75">
      <c r="A89" s="35" t="s">
        <v>52</v>
      </c>
      <c r="E89" s="36" t="s">
        <v>672</v>
      </c>
    </row>
    <row r="90" spans="1:5" ht="12.75">
      <c r="A90" s="37" t="s">
        <v>53</v>
      </c>
      <c r="E90" s="38" t="s">
        <v>673</v>
      </c>
    </row>
    <row r="91" spans="1:5" ht="51">
      <c r="A91" t="s">
        <v>55</v>
      </c>
      <c r="E91" s="36" t="s">
        <v>674</v>
      </c>
    </row>
    <row r="92" spans="1:16" ht="12.75">
      <c r="A92" s="25" t="s">
        <v>46</v>
      </c>
      <c s="29" t="s">
        <v>215</v>
      </c>
      <c s="29" t="s">
        <v>491</v>
      </c>
      <c s="25" t="s">
        <v>48</v>
      </c>
      <c s="30" t="s">
        <v>492</v>
      </c>
      <c s="31" t="s">
        <v>218</v>
      </c>
      <c s="32">
        <v>229</v>
      </c>
      <c s="33">
        <v>0</v>
      </c>
      <c s="34">
        <f>ROUND(ROUND(H92,2)*ROUND(G92,3),2)</f>
      </c>
      <c s="31" t="s">
        <v>51</v>
      </c>
      <c r="O92">
        <f>(I92*21)/100</f>
      </c>
      <c t="s">
        <v>22</v>
      </c>
    </row>
    <row r="93" spans="1:5" ht="12.75">
      <c r="A93" s="35" t="s">
        <v>52</v>
      </c>
      <c r="E93" s="36" t="s">
        <v>493</v>
      </c>
    </row>
    <row r="94" spans="1:5" ht="12.75">
      <c r="A94" s="37" t="s">
        <v>53</v>
      </c>
      <c r="E94" s="38" t="s">
        <v>48</v>
      </c>
    </row>
    <row r="95" spans="1:5" ht="51">
      <c r="A95" t="s">
        <v>55</v>
      </c>
      <c r="E95" s="36" t="s">
        <v>295</v>
      </c>
    </row>
    <row r="96" spans="1:16" ht="12.75">
      <c r="A96" s="25" t="s">
        <v>46</v>
      </c>
      <c s="29" t="s">
        <v>221</v>
      </c>
      <c s="29" t="s">
        <v>292</v>
      </c>
      <c s="25" t="s">
        <v>48</v>
      </c>
      <c s="30" t="s">
        <v>293</v>
      </c>
      <c s="31" t="s">
        <v>218</v>
      </c>
      <c s="32">
        <v>22.5</v>
      </c>
      <c s="33">
        <v>0</v>
      </c>
      <c s="34">
        <f>ROUND(ROUND(H96,2)*ROUND(G96,3),2)</f>
      </c>
      <c s="31" t="s">
        <v>51</v>
      </c>
      <c r="O96">
        <f>(I96*21)/100</f>
      </c>
      <c t="s">
        <v>22</v>
      </c>
    </row>
    <row r="97" spans="1:5" ht="12.75">
      <c r="A97" s="35" t="s">
        <v>52</v>
      </c>
      <c r="E97" s="36" t="s">
        <v>675</v>
      </c>
    </row>
    <row r="98" spans="1:5" ht="12.75">
      <c r="A98" s="37" t="s">
        <v>53</v>
      </c>
      <c r="E98" s="38" t="s">
        <v>48</v>
      </c>
    </row>
    <row r="99" spans="1:5" ht="51">
      <c r="A99" t="s">
        <v>55</v>
      </c>
      <c r="E99" s="36" t="s">
        <v>295</v>
      </c>
    </row>
    <row r="100" spans="1:18" ht="12.75" customHeight="1">
      <c r="A100" s="6" t="s">
        <v>44</v>
      </c>
      <c s="6"/>
      <c s="41" t="s">
        <v>164</v>
      </c>
      <c s="6"/>
      <c s="27" t="s">
        <v>165</v>
      </c>
      <c s="6"/>
      <c s="6"/>
      <c s="6"/>
      <c s="42">
        <f>0+Q100</f>
      </c>
      <c s="6"/>
      <c r="O100">
        <f>0+R100</f>
      </c>
      <c r="Q100">
        <f>0+I101+I105</f>
      </c>
      <c>
        <f>0+O101+O105</f>
      </c>
    </row>
    <row r="101" spans="1:16" ht="25.5">
      <c r="A101" s="25" t="s">
        <v>46</v>
      </c>
      <c s="29" t="s">
        <v>223</v>
      </c>
      <c s="29" t="s">
        <v>319</v>
      </c>
      <c s="25" t="s">
        <v>110</v>
      </c>
      <c s="30" t="s">
        <v>169</v>
      </c>
      <c s="31" t="s">
        <v>170</v>
      </c>
      <c s="32">
        <v>1.435</v>
      </c>
      <c s="33">
        <v>0</v>
      </c>
      <c s="34">
        <f>ROUND(ROUND(H101,2)*ROUND(G101,3),2)</f>
      </c>
      <c s="31" t="s">
        <v>89</v>
      </c>
      <c r="O101">
        <f>(I101*21)/100</f>
      </c>
      <c t="s">
        <v>22</v>
      </c>
    </row>
    <row r="102" spans="1:5" ht="12.75">
      <c r="A102" s="35" t="s">
        <v>52</v>
      </c>
      <c r="E102" s="36" t="s">
        <v>320</v>
      </c>
    </row>
    <row r="103" spans="1:5" ht="12.75">
      <c r="A103" s="37" t="s">
        <v>53</v>
      </c>
      <c r="E103" s="38" t="s">
        <v>676</v>
      </c>
    </row>
    <row r="104" spans="1:5" ht="76.5">
      <c r="A104" t="s">
        <v>55</v>
      </c>
      <c r="E104" s="36" t="s">
        <v>173</v>
      </c>
    </row>
    <row r="105" spans="1:16" ht="25.5">
      <c r="A105" s="25" t="s">
        <v>46</v>
      </c>
      <c s="29" t="s">
        <v>225</v>
      </c>
      <c s="29" t="s">
        <v>167</v>
      </c>
      <c s="25" t="s">
        <v>168</v>
      </c>
      <c s="30" t="s">
        <v>169</v>
      </c>
      <c s="31" t="s">
        <v>170</v>
      </c>
      <c s="32">
        <v>221.17</v>
      </c>
      <c s="33">
        <v>0</v>
      </c>
      <c s="34">
        <f>ROUND(ROUND(H105,2)*ROUND(G105,3),2)</f>
      </c>
      <c s="31" t="s">
        <v>89</v>
      </c>
      <c r="O105">
        <f>(I105*21)/100</f>
      </c>
      <c t="s">
        <v>22</v>
      </c>
    </row>
    <row r="106" spans="1:5" ht="25.5">
      <c r="A106" s="35" t="s">
        <v>52</v>
      </c>
      <c r="E106" s="36" t="s">
        <v>508</v>
      </c>
    </row>
    <row r="107" spans="1:5" ht="12.75">
      <c r="A107" s="37" t="s">
        <v>53</v>
      </c>
      <c r="E107" s="38" t="s">
        <v>677</v>
      </c>
    </row>
    <row r="108" spans="1:5" ht="76.5">
      <c r="A108" t="s">
        <v>55</v>
      </c>
      <c r="E10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0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0+O8+O65+O90+O99</f>
      </c>
      <c t="s">
        <v>21</v>
      </c>
    </row>
    <row r="3" spans="1:16" ht="15" customHeight="1">
      <c r="A3" t="s">
        <v>11</v>
      </c>
      <c s="12" t="s">
        <v>13</v>
      </c>
      <c s="13" t="s">
        <v>14</v>
      </c>
      <c s="1"/>
      <c s="14" t="s">
        <v>15</v>
      </c>
      <c s="1"/>
      <c s="9"/>
      <c s="8" t="s">
        <v>678</v>
      </c>
      <c s="39">
        <f>0+I8+I65+I90+I99</f>
      </c>
      <c s="10"/>
      <c r="O3" t="s">
        <v>18</v>
      </c>
      <c t="s">
        <v>22</v>
      </c>
    </row>
    <row r="4" spans="1:16" ht="15" customHeight="1">
      <c r="A4" t="s">
        <v>16</v>
      </c>
      <c s="16" t="s">
        <v>17</v>
      </c>
      <c s="17" t="s">
        <v>678</v>
      </c>
      <c s="6"/>
      <c s="18" t="s">
        <v>679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f>
      </c>
      <c>
        <f>0+O9+O13+O17+O21+O25+O29+O33+O37+O41+O45+O49+O53+O57+O61</f>
      </c>
    </row>
    <row r="9" spans="1:16" ht="25.5">
      <c r="A9" s="25" t="s">
        <v>46</v>
      </c>
      <c s="29" t="s">
        <v>28</v>
      </c>
      <c s="29" t="s">
        <v>99</v>
      </c>
      <c s="25" t="s">
        <v>48</v>
      </c>
      <c s="30" t="s">
        <v>100</v>
      </c>
      <c s="31" t="s">
        <v>50</v>
      </c>
      <c s="32">
        <v>22.398</v>
      </c>
      <c s="33">
        <v>0</v>
      </c>
      <c s="34">
        <f>ROUND(ROUND(H9,2)*ROUND(G9,3),2)</f>
      </c>
      <c s="31" t="s">
        <v>51</v>
      </c>
      <c r="O9">
        <f>(I9*21)/100</f>
      </c>
      <c t="s">
        <v>22</v>
      </c>
    </row>
    <row r="10" spans="1:5" ht="12.75">
      <c r="A10" s="35" t="s">
        <v>52</v>
      </c>
      <c r="E10" s="36" t="s">
        <v>48</v>
      </c>
    </row>
    <row r="11" spans="1:5" ht="12.75">
      <c r="A11" s="37" t="s">
        <v>53</v>
      </c>
      <c r="E11" s="38" t="s">
        <v>680</v>
      </c>
    </row>
    <row r="12" spans="1:5" ht="63.75">
      <c r="A12" t="s">
        <v>55</v>
      </c>
      <c r="E12" s="36" t="s">
        <v>103</v>
      </c>
    </row>
    <row r="13" spans="1:16" ht="12.75">
      <c r="A13" s="25" t="s">
        <v>46</v>
      </c>
      <c s="29" t="s">
        <v>22</v>
      </c>
      <c s="29" t="s">
        <v>534</v>
      </c>
      <c s="25" t="s">
        <v>48</v>
      </c>
      <c s="30" t="s">
        <v>535</v>
      </c>
      <c s="31" t="s">
        <v>50</v>
      </c>
      <c s="32">
        <v>8.959</v>
      </c>
      <c s="33">
        <v>0</v>
      </c>
      <c s="34">
        <f>ROUND(ROUND(H13,2)*ROUND(G13,3),2)</f>
      </c>
      <c s="31" t="s">
        <v>51</v>
      </c>
      <c r="O13">
        <f>(I13*21)/100</f>
      </c>
      <c t="s">
        <v>22</v>
      </c>
    </row>
    <row r="14" spans="1:5" ht="12.75">
      <c r="A14" s="35" t="s">
        <v>52</v>
      </c>
      <c r="E14" s="36" t="s">
        <v>48</v>
      </c>
    </row>
    <row r="15" spans="1:5" ht="12.75">
      <c r="A15" s="37" t="s">
        <v>53</v>
      </c>
      <c r="E15" s="38" t="s">
        <v>681</v>
      </c>
    </row>
    <row r="16" spans="1:5" ht="63.75">
      <c r="A16" t="s">
        <v>55</v>
      </c>
      <c r="E16" s="36" t="s">
        <v>103</v>
      </c>
    </row>
    <row r="17" spans="1:16" ht="12.75">
      <c r="A17" s="25" t="s">
        <v>46</v>
      </c>
      <c s="29" t="s">
        <v>21</v>
      </c>
      <c s="29" t="s">
        <v>537</v>
      </c>
      <c s="25" t="s">
        <v>48</v>
      </c>
      <c s="30" t="s">
        <v>538</v>
      </c>
      <c s="31" t="s">
        <v>218</v>
      </c>
      <c s="32">
        <v>41</v>
      </c>
      <c s="33">
        <v>0</v>
      </c>
      <c s="34">
        <f>ROUND(ROUND(H17,2)*ROUND(G17,3),2)</f>
      </c>
      <c s="31" t="s">
        <v>51</v>
      </c>
      <c r="O17">
        <f>(I17*21)/100</f>
      </c>
      <c t="s">
        <v>22</v>
      </c>
    </row>
    <row r="18" spans="1:5" ht="12.75">
      <c r="A18" s="35" t="s">
        <v>52</v>
      </c>
      <c r="E18" s="36" t="s">
        <v>48</v>
      </c>
    </row>
    <row r="19" spans="1:5" ht="12.75">
      <c r="A19" s="37" t="s">
        <v>53</v>
      </c>
      <c r="E19" s="38" t="s">
        <v>682</v>
      </c>
    </row>
    <row r="20" spans="1:5" ht="63.75">
      <c r="A20" t="s">
        <v>55</v>
      </c>
      <c r="E20" s="36" t="s">
        <v>103</v>
      </c>
    </row>
    <row r="21" spans="1:16" ht="12.75">
      <c r="A21" s="25" t="s">
        <v>46</v>
      </c>
      <c s="29" t="s">
        <v>32</v>
      </c>
      <c s="29" t="s">
        <v>104</v>
      </c>
      <c s="25" t="s">
        <v>105</v>
      </c>
      <c s="30" t="s">
        <v>106</v>
      </c>
      <c s="31" t="s">
        <v>50</v>
      </c>
      <c s="32">
        <v>75.66</v>
      </c>
      <c s="33">
        <v>0</v>
      </c>
      <c s="34">
        <f>ROUND(ROUND(H21,2)*ROUND(G21,3),2)</f>
      </c>
      <c s="31" t="s">
        <v>51</v>
      </c>
      <c r="O21">
        <f>(I21*21)/100</f>
      </c>
      <c t="s">
        <v>22</v>
      </c>
    </row>
    <row r="22" spans="1:5" ht="12.75">
      <c r="A22" s="35" t="s">
        <v>52</v>
      </c>
      <c r="E22" s="36" t="s">
        <v>107</v>
      </c>
    </row>
    <row r="23" spans="1:5" ht="12.75">
      <c r="A23" s="37" t="s">
        <v>53</v>
      </c>
      <c r="E23" s="38" t="s">
        <v>108</v>
      </c>
    </row>
    <row r="24" spans="1:5" ht="369.75">
      <c r="A24" t="s">
        <v>55</v>
      </c>
      <c r="E24" s="36" t="s">
        <v>109</v>
      </c>
    </row>
    <row r="25" spans="1:16" ht="12.75">
      <c r="A25" s="25" t="s">
        <v>46</v>
      </c>
      <c s="29" t="s">
        <v>34</v>
      </c>
      <c s="29" t="s">
        <v>104</v>
      </c>
      <c s="25" t="s">
        <v>110</v>
      </c>
      <c s="30" t="s">
        <v>106</v>
      </c>
      <c s="31" t="s">
        <v>50</v>
      </c>
      <c s="32">
        <v>23.76</v>
      </c>
      <c s="33">
        <v>0</v>
      </c>
      <c s="34">
        <f>ROUND(ROUND(H25,2)*ROUND(G25,3),2)</f>
      </c>
      <c s="31" t="s">
        <v>51</v>
      </c>
      <c r="O25">
        <f>(I25*21)/100</f>
      </c>
      <c t="s">
        <v>22</v>
      </c>
    </row>
    <row r="26" spans="1:5" ht="12.75">
      <c r="A26" s="35" t="s">
        <v>52</v>
      </c>
      <c r="E26" s="36" t="s">
        <v>111</v>
      </c>
    </row>
    <row r="27" spans="1:5" ht="12.75">
      <c r="A27" s="37" t="s">
        <v>53</v>
      </c>
      <c r="E27" s="38" t="s">
        <v>683</v>
      </c>
    </row>
    <row r="28" spans="1:5" ht="369.75">
      <c r="A28" t="s">
        <v>55</v>
      </c>
      <c r="E28" s="36" t="s">
        <v>109</v>
      </c>
    </row>
    <row r="29" spans="1:16" ht="12.75">
      <c r="A29" s="25" t="s">
        <v>46</v>
      </c>
      <c s="29" t="s">
        <v>36</v>
      </c>
      <c s="29" t="s">
        <v>114</v>
      </c>
      <c s="25" t="s">
        <v>105</v>
      </c>
      <c s="30" t="s">
        <v>115</v>
      </c>
      <c s="31" t="s">
        <v>50</v>
      </c>
      <c s="32">
        <v>75.66</v>
      </c>
      <c s="33">
        <v>0</v>
      </c>
      <c s="34">
        <f>ROUND(ROUND(H29,2)*ROUND(G29,3),2)</f>
      </c>
      <c s="31" t="s">
        <v>51</v>
      </c>
      <c r="O29">
        <f>(I29*21)/100</f>
      </c>
      <c t="s">
        <v>22</v>
      </c>
    </row>
    <row r="30" spans="1:5" ht="12.75">
      <c r="A30" s="35" t="s">
        <v>52</v>
      </c>
      <c r="E30" s="36" t="s">
        <v>116</v>
      </c>
    </row>
    <row r="31" spans="1:5" ht="12.75">
      <c r="A31" s="37" t="s">
        <v>53</v>
      </c>
      <c r="E31" s="38" t="s">
        <v>117</v>
      </c>
    </row>
    <row r="32" spans="1:5" ht="306">
      <c r="A32" t="s">
        <v>55</v>
      </c>
      <c r="E32" s="36" t="s">
        <v>118</v>
      </c>
    </row>
    <row r="33" spans="1:16" ht="12.75">
      <c r="A33" s="25" t="s">
        <v>46</v>
      </c>
      <c s="29" t="s">
        <v>113</v>
      </c>
      <c s="29" t="s">
        <v>114</v>
      </c>
      <c s="25" t="s">
        <v>110</v>
      </c>
      <c s="30" t="s">
        <v>115</v>
      </c>
      <c s="31" t="s">
        <v>50</v>
      </c>
      <c s="32">
        <v>13.5</v>
      </c>
      <c s="33">
        <v>0</v>
      </c>
      <c s="34">
        <f>ROUND(ROUND(H33,2)*ROUND(G33,3),2)</f>
      </c>
      <c s="31" t="s">
        <v>51</v>
      </c>
      <c r="O33">
        <f>(I33*21)/100</f>
      </c>
      <c t="s">
        <v>22</v>
      </c>
    </row>
    <row r="34" spans="1:5" ht="12.75">
      <c r="A34" s="35" t="s">
        <v>52</v>
      </c>
      <c r="E34" s="36" t="s">
        <v>120</v>
      </c>
    </row>
    <row r="35" spans="1:5" ht="12.75">
      <c r="A35" s="37" t="s">
        <v>53</v>
      </c>
      <c r="E35" s="38" t="s">
        <v>121</v>
      </c>
    </row>
    <row r="36" spans="1:5" ht="306">
      <c r="A36" t="s">
        <v>55</v>
      </c>
      <c r="E36" s="36" t="s">
        <v>118</v>
      </c>
    </row>
    <row r="37" spans="1:16" ht="12.75">
      <c r="A37" s="25" t="s">
        <v>46</v>
      </c>
      <c s="29" t="s">
        <v>119</v>
      </c>
      <c s="29" t="s">
        <v>122</v>
      </c>
      <c s="25" t="s">
        <v>48</v>
      </c>
      <c s="30" t="s">
        <v>123</v>
      </c>
      <c s="31" t="s">
        <v>50</v>
      </c>
      <c s="32">
        <v>75.66</v>
      </c>
      <c s="33">
        <v>0</v>
      </c>
      <c s="34">
        <f>ROUND(ROUND(H37,2)*ROUND(G37,3),2)</f>
      </c>
      <c s="31" t="s">
        <v>51</v>
      </c>
      <c r="O37">
        <f>(I37*21)/100</f>
      </c>
      <c t="s">
        <v>22</v>
      </c>
    </row>
    <row r="38" spans="1:5" ht="12.75">
      <c r="A38" s="35" t="s">
        <v>52</v>
      </c>
      <c r="E38" s="36" t="s">
        <v>124</v>
      </c>
    </row>
    <row r="39" spans="1:5" ht="12.75">
      <c r="A39" s="37" t="s">
        <v>53</v>
      </c>
      <c r="E39" s="38" t="s">
        <v>48</v>
      </c>
    </row>
    <row r="40" spans="1:5" ht="267.75">
      <c r="A40" t="s">
        <v>55</v>
      </c>
      <c r="E40" s="36" t="s">
        <v>125</v>
      </c>
    </row>
    <row r="41" spans="1:16" ht="12.75">
      <c r="A41" s="25" t="s">
        <v>46</v>
      </c>
      <c s="29" t="s">
        <v>39</v>
      </c>
      <c s="29" t="s">
        <v>62</v>
      </c>
      <c s="25" t="s">
        <v>48</v>
      </c>
      <c s="30" t="s">
        <v>63</v>
      </c>
      <c s="31" t="s">
        <v>50</v>
      </c>
      <c s="32">
        <v>75.66</v>
      </c>
      <c s="33">
        <v>0</v>
      </c>
      <c s="34">
        <f>ROUND(ROUND(H41,2)*ROUND(G41,3),2)</f>
      </c>
      <c s="31" t="s">
        <v>51</v>
      </c>
      <c r="O41">
        <f>(I41*21)/100</f>
      </c>
      <c t="s">
        <v>22</v>
      </c>
    </row>
    <row r="42" spans="1:5" ht="12.75">
      <c r="A42" s="35" t="s">
        <v>52</v>
      </c>
      <c r="E42" s="36" t="s">
        <v>126</v>
      </c>
    </row>
    <row r="43" spans="1:5" ht="12.75">
      <c r="A43" s="37" t="s">
        <v>53</v>
      </c>
      <c r="E43" s="38" t="s">
        <v>117</v>
      </c>
    </row>
    <row r="44" spans="1:5" ht="191.25">
      <c r="A44" t="s">
        <v>55</v>
      </c>
      <c r="E44" s="36" t="s">
        <v>65</v>
      </c>
    </row>
    <row r="45" spans="1:16" ht="12.75">
      <c r="A45" s="25" t="s">
        <v>46</v>
      </c>
      <c s="29" t="s">
        <v>41</v>
      </c>
      <c s="29" t="s">
        <v>127</v>
      </c>
      <c s="25" t="s">
        <v>48</v>
      </c>
      <c s="30" t="s">
        <v>128</v>
      </c>
      <c s="31" t="s">
        <v>70</v>
      </c>
      <c s="32">
        <v>359.86</v>
      </c>
      <c s="33">
        <v>0</v>
      </c>
      <c s="34">
        <f>ROUND(ROUND(H45,2)*ROUND(G45,3),2)</f>
      </c>
      <c s="31" t="s">
        <v>51</v>
      </c>
      <c r="O45">
        <f>(I45*21)/100</f>
      </c>
      <c t="s">
        <v>22</v>
      </c>
    </row>
    <row r="46" spans="1:5" ht="12.75">
      <c r="A46" s="35" t="s">
        <v>52</v>
      </c>
      <c r="E46" s="36" t="s">
        <v>48</v>
      </c>
    </row>
    <row r="47" spans="1:5" ht="12.75">
      <c r="A47" s="37" t="s">
        <v>53</v>
      </c>
      <c r="E47" s="38" t="s">
        <v>48</v>
      </c>
    </row>
    <row r="48" spans="1:5" ht="25.5">
      <c r="A48" t="s">
        <v>55</v>
      </c>
      <c r="E48" s="36" t="s">
        <v>130</v>
      </c>
    </row>
    <row r="49" spans="1:16" ht="12.75">
      <c r="A49" s="25" t="s">
        <v>46</v>
      </c>
      <c s="29" t="s">
        <v>43</v>
      </c>
      <c s="29" t="s">
        <v>132</v>
      </c>
      <c s="25" t="s">
        <v>48</v>
      </c>
      <c s="30" t="s">
        <v>133</v>
      </c>
      <c s="31" t="s">
        <v>70</v>
      </c>
      <c s="32">
        <v>90</v>
      </c>
      <c s="33">
        <v>0</v>
      </c>
      <c s="34">
        <f>ROUND(ROUND(H49,2)*ROUND(G49,3),2)</f>
      </c>
      <c s="31" t="s">
        <v>51</v>
      </c>
      <c r="O49">
        <f>(I49*21)/100</f>
      </c>
      <c t="s">
        <v>22</v>
      </c>
    </row>
    <row r="50" spans="1:5" ht="12.75">
      <c r="A50" s="35" t="s">
        <v>52</v>
      </c>
      <c r="E50" s="36" t="s">
        <v>48</v>
      </c>
    </row>
    <row r="51" spans="1:5" ht="12.75">
      <c r="A51" s="37" t="s">
        <v>53</v>
      </c>
      <c r="E51" s="38" t="s">
        <v>48</v>
      </c>
    </row>
    <row r="52" spans="1:5" ht="12.75">
      <c r="A52" t="s">
        <v>55</v>
      </c>
      <c r="E52" s="36" t="s">
        <v>134</v>
      </c>
    </row>
    <row r="53" spans="1:16" ht="12.75">
      <c r="A53" s="25" t="s">
        <v>46</v>
      </c>
      <c s="29" t="s">
        <v>131</v>
      </c>
      <c s="29" t="s">
        <v>136</v>
      </c>
      <c s="25" t="s">
        <v>48</v>
      </c>
      <c s="30" t="s">
        <v>137</v>
      </c>
      <c s="31" t="s">
        <v>70</v>
      </c>
      <c s="32">
        <v>90</v>
      </c>
      <c s="33">
        <v>0</v>
      </c>
      <c s="34">
        <f>ROUND(ROUND(H53,2)*ROUND(G53,3),2)</f>
      </c>
      <c s="31" t="s">
        <v>51</v>
      </c>
      <c r="O53">
        <f>(I53*21)/100</f>
      </c>
      <c t="s">
        <v>22</v>
      </c>
    </row>
    <row r="54" spans="1:5" ht="12.75">
      <c r="A54" s="35" t="s">
        <v>52</v>
      </c>
      <c r="E54" s="36" t="s">
        <v>138</v>
      </c>
    </row>
    <row r="55" spans="1:5" ht="12.75">
      <c r="A55" s="37" t="s">
        <v>53</v>
      </c>
      <c r="E55" s="38" t="s">
        <v>48</v>
      </c>
    </row>
    <row r="56" spans="1:5" ht="38.25">
      <c r="A56" t="s">
        <v>55</v>
      </c>
      <c r="E56" s="36" t="s">
        <v>139</v>
      </c>
    </row>
    <row r="57" spans="1:16" ht="12.75">
      <c r="A57" s="25" t="s">
        <v>46</v>
      </c>
      <c s="29" t="s">
        <v>135</v>
      </c>
      <c s="29" t="s">
        <v>141</v>
      </c>
      <c s="25" t="s">
        <v>48</v>
      </c>
      <c s="30" t="s">
        <v>142</v>
      </c>
      <c s="31" t="s">
        <v>70</v>
      </c>
      <c s="32">
        <v>90</v>
      </c>
      <c s="33">
        <v>0</v>
      </c>
      <c s="34">
        <f>ROUND(ROUND(H57,2)*ROUND(G57,3),2)</f>
      </c>
      <c s="31" t="s">
        <v>51</v>
      </c>
      <c r="O57">
        <f>(I57*21)/100</f>
      </c>
      <c t="s">
        <v>22</v>
      </c>
    </row>
    <row r="58" spans="1:5" ht="12.75">
      <c r="A58" s="35" t="s">
        <v>52</v>
      </c>
      <c r="E58" s="36" t="s">
        <v>138</v>
      </c>
    </row>
    <row r="59" spans="1:5" ht="12.75">
      <c r="A59" s="37" t="s">
        <v>53</v>
      </c>
      <c r="E59" s="38" t="s">
        <v>143</v>
      </c>
    </row>
    <row r="60" spans="1:5" ht="25.5">
      <c r="A60" t="s">
        <v>55</v>
      </c>
      <c r="E60" s="36" t="s">
        <v>144</v>
      </c>
    </row>
    <row r="61" spans="1:16" ht="12.75">
      <c r="A61" s="25" t="s">
        <v>46</v>
      </c>
      <c s="29" t="s">
        <v>140</v>
      </c>
      <c s="29" t="s">
        <v>146</v>
      </c>
      <c s="25" t="s">
        <v>48</v>
      </c>
      <c s="30" t="s">
        <v>147</v>
      </c>
      <c s="31" t="s">
        <v>70</v>
      </c>
      <c s="32">
        <v>90</v>
      </c>
      <c s="33">
        <v>0</v>
      </c>
      <c s="34">
        <f>ROUND(ROUND(H61,2)*ROUND(G61,3),2)</f>
      </c>
      <c s="31" t="s">
        <v>51</v>
      </c>
      <c r="O61">
        <f>(I61*21)/100</f>
      </c>
      <c t="s">
        <v>22</v>
      </c>
    </row>
    <row r="62" spans="1:5" ht="12.75">
      <c r="A62" s="35" t="s">
        <v>52</v>
      </c>
      <c r="E62" s="36" t="s">
        <v>138</v>
      </c>
    </row>
    <row r="63" spans="1:5" ht="12.75">
      <c r="A63" s="37" t="s">
        <v>53</v>
      </c>
      <c r="E63" s="38" t="s">
        <v>143</v>
      </c>
    </row>
    <row r="64" spans="1:5" ht="25.5">
      <c r="A64" t="s">
        <v>55</v>
      </c>
      <c r="E64" s="36" t="s">
        <v>148</v>
      </c>
    </row>
    <row r="65" spans="1:18" ht="12.75" customHeight="1">
      <c r="A65" s="6" t="s">
        <v>44</v>
      </c>
      <c s="6"/>
      <c s="41" t="s">
        <v>34</v>
      </c>
      <c s="6"/>
      <c s="27" t="s">
        <v>155</v>
      </c>
      <c s="6"/>
      <c s="6"/>
      <c s="6"/>
      <c s="42">
        <f>0+Q65</f>
      </c>
      <c s="6"/>
      <c r="O65">
        <f>0+R65</f>
      </c>
      <c r="Q65">
        <f>0+I66+I70+I74+I78+I82+I86</f>
      </c>
      <c>
        <f>0+O66+O70+O74+O78+O82+O86</f>
      </c>
    </row>
    <row r="66" spans="1:16" ht="12.75">
      <c r="A66" s="25" t="s">
        <v>46</v>
      </c>
      <c s="29" t="s">
        <v>145</v>
      </c>
      <c s="29" t="s">
        <v>162</v>
      </c>
      <c s="25" t="s">
        <v>48</v>
      </c>
      <c s="30" t="s">
        <v>163</v>
      </c>
      <c s="31" t="s">
        <v>70</v>
      </c>
      <c s="32">
        <v>651.525</v>
      </c>
      <c s="33">
        <v>0</v>
      </c>
      <c s="34">
        <f>ROUND(ROUND(H66,2)*ROUND(G66,3),2)</f>
      </c>
      <c s="31" t="s">
        <v>51</v>
      </c>
      <c r="O66">
        <f>(I66*21)/100</f>
      </c>
      <c t="s">
        <v>22</v>
      </c>
    </row>
    <row r="67" spans="1:5" ht="12.75">
      <c r="A67" s="35" t="s">
        <v>52</v>
      </c>
      <c r="E67" s="36" t="s">
        <v>624</v>
      </c>
    </row>
    <row r="68" spans="1:5" ht="12.75">
      <c r="A68" s="37" t="s">
        <v>53</v>
      </c>
      <c r="E68" s="38" t="s">
        <v>684</v>
      </c>
    </row>
    <row r="69" spans="1:5" ht="51">
      <c r="A69" t="s">
        <v>55</v>
      </c>
      <c r="E69" s="36" t="s">
        <v>160</v>
      </c>
    </row>
    <row r="70" spans="1:16" ht="12.75">
      <c r="A70" s="25" t="s">
        <v>46</v>
      </c>
      <c s="29" t="s">
        <v>150</v>
      </c>
      <c s="29" t="s">
        <v>248</v>
      </c>
      <c s="25" t="s">
        <v>48</v>
      </c>
      <c s="30" t="s">
        <v>249</v>
      </c>
      <c s="31" t="s">
        <v>70</v>
      </c>
      <c s="32">
        <v>36.75</v>
      </c>
      <c s="33">
        <v>0</v>
      </c>
      <c s="34">
        <f>ROUND(ROUND(H70,2)*ROUND(G70,3),2)</f>
      </c>
      <c s="31" t="s">
        <v>51</v>
      </c>
      <c r="O70">
        <f>(I70*21)/100</f>
      </c>
      <c t="s">
        <v>22</v>
      </c>
    </row>
    <row r="71" spans="1:5" ht="12.75">
      <c r="A71" s="35" t="s">
        <v>52</v>
      </c>
      <c r="E71" s="36" t="s">
        <v>685</v>
      </c>
    </row>
    <row r="72" spans="1:5" ht="25.5">
      <c r="A72" s="37" t="s">
        <v>53</v>
      </c>
      <c r="E72" s="38" t="s">
        <v>686</v>
      </c>
    </row>
    <row r="73" spans="1:5" ht="51">
      <c r="A73" t="s">
        <v>55</v>
      </c>
      <c r="E73" s="36" t="s">
        <v>160</v>
      </c>
    </row>
    <row r="74" spans="1:16" ht="12.75">
      <c r="A74" s="25" t="s">
        <v>46</v>
      </c>
      <c s="29" t="s">
        <v>156</v>
      </c>
      <c s="29" t="s">
        <v>473</v>
      </c>
      <c s="25" t="s">
        <v>48</v>
      </c>
      <c s="30" t="s">
        <v>474</v>
      </c>
      <c s="31" t="s">
        <v>70</v>
      </c>
      <c s="32">
        <v>581.7</v>
      </c>
      <c s="33">
        <v>0</v>
      </c>
      <c s="34">
        <f>ROUND(ROUND(H74,2)*ROUND(G74,3),2)</f>
      </c>
      <c s="31" t="s">
        <v>51</v>
      </c>
      <c r="O74">
        <f>(I74*21)/100</f>
      </c>
      <c t="s">
        <v>22</v>
      </c>
    </row>
    <row r="75" spans="1:5" ht="12.75">
      <c r="A75" s="35" t="s">
        <v>52</v>
      </c>
      <c r="E75" s="36" t="s">
        <v>475</v>
      </c>
    </row>
    <row r="76" spans="1:5" ht="12.75">
      <c r="A76" s="37" t="s">
        <v>53</v>
      </c>
      <c r="E76" s="38" t="s">
        <v>48</v>
      </c>
    </row>
    <row r="77" spans="1:5" ht="153">
      <c r="A77" t="s">
        <v>55</v>
      </c>
      <c r="E77" s="36" t="s">
        <v>476</v>
      </c>
    </row>
    <row r="78" spans="1:16" ht="12.75">
      <c r="A78" s="25" t="s">
        <v>46</v>
      </c>
      <c s="29" t="s">
        <v>161</v>
      </c>
      <c s="29" t="s">
        <v>687</v>
      </c>
      <c s="25" t="s">
        <v>48</v>
      </c>
      <c s="30" t="s">
        <v>688</v>
      </c>
      <c s="31" t="s">
        <v>70</v>
      </c>
      <c s="32">
        <v>31</v>
      </c>
      <c s="33">
        <v>0</v>
      </c>
      <c s="34">
        <f>ROUND(ROUND(H78,2)*ROUND(G78,3),2)</f>
      </c>
      <c s="31" t="s">
        <v>51</v>
      </c>
      <c r="O78">
        <f>(I78*21)/100</f>
      </c>
      <c t="s">
        <v>22</v>
      </c>
    </row>
    <row r="79" spans="1:5" ht="12.75">
      <c r="A79" s="35" t="s">
        <v>52</v>
      </c>
      <c r="E79" s="36" t="s">
        <v>689</v>
      </c>
    </row>
    <row r="80" spans="1:5" ht="12.75">
      <c r="A80" s="37" t="s">
        <v>53</v>
      </c>
      <c r="E80" s="38" t="s">
        <v>690</v>
      </c>
    </row>
    <row r="81" spans="1:5" ht="153">
      <c r="A81" t="s">
        <v>55</v>
      </c>
      <c r="E81" s="36" t="s">
        <v>476</v>
      </c>
    </row>
    <row r="82" spans="1:16" ht="25.5">
      <c r="A82" s="25" t="s">
        <v>46</v>
      </c>
      <c s="29" t="s">
        <v>166</v>
      </c>
      <c s="29" t="s">
        <v>477</v>
      </c>
      <c s="25" t="s">
        <v>48</v>
      </c>
      <c s="30" t="s">
        <v>478</v>
      </c>
      <c s="31" t="s">
        <v>70</v>
      </c>
      <c s="32">
        <v>38.8</v>
      </c>
      <c s="33">
        <v>0</v>
      </c>
      <c s="34">
        <f>ROUND(ROUND(H82,2)*ROUND(G82,3),2)</f>
      </c>
      <c s="31" t="s">
        <v>51</v>
      </c>
      <c r="O82">
        <f>(I82*21)/100</f>
      </c>
      <c t="s">
        <v>22</v>
      </c>
    </row>
    <row r="83" spans="1:5" ht="12.75">
      <c r="A83" s="35" t="s">
        <v>52</v>
      </c>
      <c r="E83" s="36" t="s">
        <v>479</v>
      </c>
    </row>
    <row r="84" spans="1:5" ht="12.75">
      <c r="A84" s="37" t="s">
        <v>53</v>
      </c>
      <c r="E84" s="38" t="s">
        <v>48</v>
      </c>
    </row>
    <row r="85" spans="1:5" ht="153">
      <c r="A85" t="s">
        <v>55</v>
      </c>
      <c r="E85" s="36" t="s">
        <v>476</v>
      </c>
    </row>
    <row r="86" spans="1:16" ht="25.5">
      <c r="A86" s="25" t="s">
        <v>46</v>
      </c>
      <c s="29" t="s">
        <v>210</v>
      </c>
      <c s="29" t="s">
        <v>691</v>
      </c>
      <c s="25" t="s">
        <v>48</v>
      </c>
      <c s="30" t="s">
        <v>692</v>
      </c>
      <c s="31" t="s">
        <v>70</v>
      </c>
      <c s="32">
        <v>4</v>
      </c>
      <c s="33">
        <v>0</v>
      </c>
      <c s="34">
        <f>ROUND(ROUND(H86,2)*ROUND(G86,3),2)</f>
      </c>
      <c s="31" t="s">
        <v>51</v>
      </c>
      <c r="O86">
        <f>(I86*21)/100</f>
      </c>
      <c t="s">
        <v>22</v>
      </c>
    </row>
    <row r="87" spans="1:5" ht="25.5">
      <c r="A87" s="35" t="s">
        <v>52</v>
      </c>
      <c r="E87" s="36" t="s">
        <v>693</v>
      </c>
    </row>
    <row r="88" spans="1:5" ht="12.75">
      <c r="A88" s="37" t="s">
        <v>53</v>
      </c>
      <c r="E88" s="38" t="s">
        <v>690</v>
      </c>
    </row>
    <row r="89" spans="1:5" ht="153">
      <c r="A89" t="s">
        <v>55</v>
      </c>
      <c r="E89" s="36" t="s">
        <v>476</v>
      </c>
    </row>
    <row r="90" spans="1:18" ht="12.75" customHeight="1">
      <c r="A90" s="6" t="s">
        <v>44</v>
      </c>
      <c s="6"/>
      <c s="41" t="s">
        <v>39</v>
      </c>
      <c s="6"/>
      <c s="27" t="s">
        <v>284</v>
      </c>
      <c s="6"/>
      <c s="6"/>
      <c s="6"/>
      <c s="42">
        <f>0+Q90</f>
      </c>
      <c s="6"/>
      <c r="O90">
        <f>0+R90</f>
      </c>
      <c r="Q90">
        <f>0+I91+I95</f>
      </c>
      <c>
        <f>0+O91+O95</f>
      </c>
    </row>
    <row r="91" spans="1:16" ht="12.75">
      <c r="A91" s="25" t="s">
        <v>46</v>
      </c>
      <c s="29" t="s">
        <v>215</v>
      </c>
      <c s="29" t="s">
        <v>491</v>
      </c>
      <c s="25" t="s">
        <v>48</v>
      </c>
      <c s="30" t="s">
        <v>492</v>
      </c>
      <c s="31" t="s">
        <v>218</v>
      </c>
      <c s="32">
        <v>286</v>
      </c>
      <c s="33">
        <v>0</v>
      </c>
      <c s="34">
        <f>ROUND(ROUND(H91,2)*ROUND(G91,3),2)</f>
      </c>
      <c s="31" t="s">
        <v>51</v>
      </c>
      <c r="O91">
        <f>(I91*21)/100</f>
      </c>
      <c t="s">
        <v>22</v>
      </c>
    </row>
    <row r="92" spans="1:5" ht="12.75">
      <c r="A92" s="35" t="s">
        <v>52</v>
      </c>
      <c r="E92" s="36" t="s">
        <v>493</v>
      </c>
    </row>
    <row r="93" spans="1:5" ht="12.75">
      <c r="A93" s="37" t="s">
        <v>53</v>
      </c>
      <c r="E93" s="38" t="s">
        <v>48</v>
      </c>
    </row>
    <row r="94" spans="1:5" ht="51">
      <c r="A94" t="s">
        <v>55</v>
      </c>
      <c r="E94" s="36" t="s">
        <v>295</v>
      </c>
    </row>
    <row r="95" spans="1:16" ht="12.75">
      <c r="A95" s="25" t="s">
        <v>46</v>
      </c>
      <c s="29" t="s">
        <v>221</v>
      </c>
      <c s="29" t="s">
        <v>292</v>
      </c>
      <c s="25" t="s">
        <v>48</v>
      </c>
      <c s="30" t="s">
        <v>293</v>
      </c>
      <c s="31" t="s">
        <v>218</v>
      </c>
      <c s="32">
        <v>8.5</v>
      </c>
      <c s="33">
        <v>0</v>
      </c>
      <c s="34">
        <f>ROUND(ROUND(H95,2)*ROUND(G95,3),2)</f>
      </c>
      <c s="31" t="s">
        <v>51</v>
      </c>
      <c r="O95">
        <f>(I95*21)/100</f>
      </c>
      <c t="s">
        <v>22</v>
      </c>
    </row>
    <row r="96" spans="1:5" ht="12.75">
      <c r="A96" s="35" t="s">
        <v>52</v>
      </c>
      <c r="E96" s="36" t="s">
        <v>675</v>
      </c>
    </row>
    <row r="97" spans="1:5" ht="12.75">
      <c r="A97" s="37" t="s">
        <v>53</v>
      </c>
      <c r="E97" s="38" t="s">
        <v>48</v>
      </c>
    </row>
    <row r="98" spans="1:5" ht="51">
      <c r="A98" t="s">
        <v>55</v>
      </c>
      <c r="E98" s="36" t="s">
        <v>295</v>
      </c>
    </row>
    <row r="99" spans="1:18" ht="12.75" customHeight="1">
      <c r="A99" s="6" t="s">
        <v>44</v>
      </c>
      <c s="6"/>
      <c s="41" t="s">
        <v>164</v>
      </c>
      <c s="6"/>
      <c s="27" t="s">
        <v>165</v>
      </c>
      <c s="6"/>
      <c s="6"/>
      <c s="6"/>
      <c s="42">
        <f>0+Q99</f>
      </c>
      <c s="6"/>
      <c r="O99">
        <f>0+R99</f>
      </c>
      <c r="Q99">
        <f>0+I100+I104</f>
      </c>
      <c>
        <f>0+O100+O104</f>
      </c>
    </row>
    <row r="100" spans="1:16" ht="25.5">
      <c r="A100" s="25" t="s">
        <v>46</v>
      </c>
      <c s="29" t="s">
        <v>223</v>
      </c>
      <c s="29" t="s">
        <v>319</v>
      </c>
      <c s="25" t="s">
        <v>110</v>
      </c>
      <c s="30" t="s">
        <v>169</v>
      </c>
      <c s="31" t="s">
        <v>170</v>
      </c>
      <c s="32">
        <v>25.678</v>
      </c>
      <c s="33">
        <v>0</v>
      </c>
      <c s="34">
        <f>ROUND(ROUND(H100,2)*ROUND(G100,3),2)</f>
      </c>
      <c s="31" t="s">
        <v>89</v>
      </c>
      <c r="O100">
        <f>(I100*21)/100</f>
      </c>
      <c t="s">
        <v>22</v>
      </c>
    </row>
    <row r="101" spans="1:5" ht="12.75">
      <c r="A101" s="35" t="s">
        <v>52</v>
      </c>
      <c r="E101" s="36" t="s">
        <v>320</v>
      </c>
    </row>
    <row r="102" spans="1:5" ht="12.75">
      <c r="A102" s="37" t="s">
        <v>53</v>
      </c>
      <c r="E102" s="38" t="s">
        <v>694</v>
      </c>
    </row>
    <row r="103" spans="1:5" ht="76.5">
      <c r="A103" t="s">
        <v>55</v>
      </c>
      <c r="E103" s="36" t="s">
        <v>173</v>
      </c>
    </row>
    <row r="104" spans="1:16" ht="25.5">
      <c r="A104" s="25" t="s">
        <v>46</v>
      </c>
      <c s="29" t="s">
        <v>225</v>
      </c>
      <c s="29" t="s">
        <v>167</v>
      </c>
      <c s="25" t="s">
        <v>168</v>
      </c>
      <c s="30" t="s">
        <v>169</v>
      </c>
      <c s="31" t="s">
        <v>170</v>
      </c>
      <c s="32">
        <v>92.316</v>
      </c>
      <c s="33">
        <v>0</v>
      </c>
      <c s="34">
        <f>ROUND(ROUND(H104,2)*ROUND(G104,3),2)</f>
      </c>
      <c s="31" t="s">
        <v>89</v>
      </c>
      <c r="O104">
        <f>(I104*21)/100</f>
      </c>
      <c t="s">
        <v>22</v>
      </c>
    </row>
    <row r="105" spans="1:5" ht="25.5">
      <c r="A105" s="35" t="s">
        <v>52</v>
      </c>
      <c r="E105" s="36" t="s">
        <v>508</v>
      </c>
    </row>
    <row r="106" spans="1:5" ht="12.75">
      <c r="A106" s="37" t="s">
        <v>53</v>
      </c>
      <c r="E106" s="38" t="s">
        <v>695</v>
      </c>
    </row>
    <row r="107" spans="1:5" ht="76.5">
      <c r="A107" t="s">
        <v>55</v>
      </c>
      <c r="E10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8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0+O8+O53+O66+O79</f>
      </c>
      <c t="s">
        <v>21</v>
      </c>
    </row>
    <row r="3" spans="1:16" ht="15" customHeight="1">
      <c r="A3" t="s">
        <v>11</v>
      </c>
      <c s="12" t="s">
        <v>13</v>
      </c>
      <c s="13" t="s">
        <v>14</v>
      </c>
      <c s="1"/>
      <c s="14" t="s">
        <v>15</v>
      </c>
      <c s="1"/>
      <c s="9"/>
      <c s="8" t="s">
        <v>696</v>
      </c>
      <c s="39">
        <f>0+I8+I53+I66+I79</f>
      </c>
      <c s="10"/>
      <c r="O3" t="s">
        <v>18</v>
      </c>
      <c t="s">
        <v>22</v>
      </c>
    </row>
    <row r="4" spans="1:16" ht="15" customHeight="1">
      <c r="A4" t="s">
        <v>16</v>
      </c>
      <c s="16" t="s">
        <v>17</v>
      </c>
      <c s="17" t="s">
        <v>696</v>
      </c>
      <c s="6"/>
      <c s="18" t="s">
        <v>697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25.5">
      <c r="A9" s="25" t="s">
        <v>46</v>
      </c>
      <c s="29" t="s">
        <v>28</v>
      </c>
      <c s="29" t="s">
        <v>99</v>
      </c>
      <c s="25" t="s">
        <v>48</v>
      </c>
      <c s="30" t="s">
        <v>100</v>
      </c>
      <c s="31" t="s">
        <v>50</v>
      </c>
      <c s="32">
        <v>66.78</v>
      </c>
      <c s="33">
        <v>0</v>
      </c>
      <c s="34">
        <f>ROUND(ROUND(H9,2)*ROUND(G9,3),2)</f>
      </c>
      <c s="31" t="s">
        <v>51</v>
      </c>
      <c r="O9">
        <f>(I9*21)/100</f>
      </c>
      <c t="s">
        <v>22</v>
      </c>
    </row>
    <row r="10" spans="1:5" ht="12.75">
      <c r="A10" s="35" t="s">
        <v>52</v>
      </c>
      <c r="E10" s="36" t="s">
        <v>48</v>
      </c>
    </row>
    <row r="11" spans="1:5" ht="12.75">
      <c r="A11" s="37" t="s">
        <v>53</v>
      </c>
      <c r="E11" s="38" t="s">
        <v>698</v>
      </c>
    </row>
    <row r="12" spans="1:5" ht="63.75">
      <c r="A12" t="s">
        <v>55</v>
      </c>
      <c r="E12" s="36" t="s">
        <v>103</v>
      </c>
    </row>
    <row r="13" spans="1:16" ht="12.75">
      <c r="A13" s="25" t="s">
        <v>46</v>
      </c>
      <c s="29" t="s">
        <v>22</v>
      </c>
      <c s="29" t="s">
        <v>188</v>
      </c>
      <c s="25" t="s">
        <v>48</v>
      </c>
      <c s="30" t="s">
        <v>189</v>
      </c>
      <c s="31" t="s">
        <v>50</v>
      </c>
      <c s="32">
        <v>44.52</v>
      </c>
      <c s="33">
        <v>0</v>
      </c>
      <c s="34">
        <f>ROUND(ROUND(H13,2)*ROUND(G13,3),2)</f>
      </c>
      <c s="31" t="s">
        <v>51</v>
      </c>
      <c r="O13">
        <f>(I13*21)/100</f>
      </c>
      <c t="s">
        <v>22</v>
      </c>
    </row>
    <row r="14" spans="1:5" ht="25.5">
      <c r="A14" s="35" t="s">
        <v>52</v>
      </c>
      <c r="E14" s="36" t="s">
        <v>75</v>
      </c>
    </row>
    <row r="15" spans="1:5" ht="12.75">
      <c r="A15" s="37" t="s">
        <v>53</v>
      </c>
      <c r="E15" s="38" t="s">
        <v>699</v>
      </c>
    </row>
    <row r="16" spans="1:5" ht="63.75">
      <c r="A16" t="s">
        <v>55</v>
      </c>
      <c r="E16" s="36" t="s">
        <v>103</v>
      </c>
    </row>
    <row r="17" spans="1:16" ht="12.75">
      <c r="A17" s="25" t="s">
        <v>46</v>
      </c>
      <c s="29" t="s">
        <v>21</v>
      </c>
      <c s="29" t="s">
        <v>537</v>
      </c>
      <c s="25" t="s">
        <v>48</v>
      </c>
      <c s="30" t="s">
        <v>538</v>
      </c>
      <c s="31" t="s">
        <v>218</v>
      </c>
      <c s="32">
        <v>7</v>
      </c>
      <c s="33">
        <v>0</v>
      </c>
      <c s="34">
        <f>ROUND(ROUND(H17,2)*ROUND(G17,3),2)</f>
      </c>
      <c s="31" t="s">
        <v>51</v>
      </c>
      <c r="O17">
        <f>(I17*21)/100</f>
      </c>
      <c t="s">
        <v>22</v>
      </c>
    </row>
    <row r="18" spans="1:5" ht="12.75">
      <c r="A18" s="35" t="s">
        <v>52</v>
      </c>
      <c r="E18" s="36" t="s">
        <v>48</v>
      </c>
    </row>
    <row r="19" spans="1:5" ht="12.75">
      <c r="A19" s="37" t="s">
        <v>53</v>
      </c>
      <c r="E19" s="38" t="s">
        <v>682</v>
      </c>
    </row>
    <row r="20" spans="1:5" ht="63.75">
      <c r="A20" t="s">
        <v>55</v>
      </c>
      <c r="E20" s="36" t="s">
        <v>103</v>
      </c>
    </row>
    <row r="21" spans="1:16" ht="12.75">
      <c r="A21" s="25" t="s">
        <v>46</v>
      </c>
      <c s="29" t="s">
        <v>32</v>
      </c>
      <c s="29" t="s">
        <v>434</v>
      </c>
      <c s="25" t="s">
        <v>48</v>
      </c>
      <c s="30" t="s">
        <v>435</v>
      </c>
      <c s="31" t="s">
        <v>218</v>
      </c>
      <c s="32">
        <v>456</v>
      </c>
      <c s="33">
        <v>0</v>
      </c>
      <c s="34">
        <f>ROUND(ROUND(H21,2)*ROUND(G21,3),2)</f>
      </c>
      <c s="31" t="s">
        <v>51</v>
      </c>
      <c r="O21">
        <f>(I21*21)/100</f>
      </c>
      <c t="s">
        <v>22</v>
      </c>
    </row>
    <row r="22" spans="1:5" ht="12.75">
      <c r="A22" s="35" t="s">
        <v>52</v>
      </c>
      <c r="E22" s="36" t="s">
        <v>48</v>
      </c>
    </row>
    <row r="23" spans="1:5" ht="12.75">
      <c r="A23" s="37" t="s">
        <v>53</v>
      </c>
      <c r="E23" s="38" t="s">
        <v>682</v>
      </c>
    </row>
    <row r="24" spans="1:5" ht="63.75">
      <c r="A24" t="s">
        <v>55</v>
      </c>
      <c r="E24" s="36" t="s">
        <v>103</v>
      </c>
    </row>
    <row r="25" spans="1:16" ht="12.75">
      <c r="A25" s="25" t="s">
        <v>46</v>
      </c>
      <c s="29" t="s">
        <v>34</v>
      </c>
      <c s="29" t="s">
        <v>104</v>
      </c>
      <c s="25" t="s">
        <v>105</v>
      </c>
      <c s="30" t="s">
        <v>106</v>
      </c>
      <c s="31" t="s">
        <v>50</v>
      </c>
      <c s="32">
        <v>295.46</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1201.07</v>
      </c>
      <c s="33">
        <v>0</v>
      </c>
      <c s="34">
        <f>ROUND(ROUND(H29,2)*ROUND(G29,3),2)</f>
      </c>
      <c s="31" t="s">
        <v>51</v>
      </c>
      <c r="O29">
        <f>(I29*21)/100</f>
      </c>
      <c t="s">
        <v>22</v>
      </c>
    </row>
    <row r="30" spans="1:5" ht="12.75">
      <c r="A30" s="35" t="s">
        <v>52</v>
      </c>
      <c r="E30" s="36" t="s">
        <v>111</v>
      </c>
    </row>
    <row r="31" spans="1:5" ht="12.75">
      <c r="A31" s="37" t="s">
        <v>53</v>
      </c>
      <c r="E31" s="38" t="s">
        <v>700</v>
      </c>
    </row>
    <row r="32" spans="1:5" ht="369.75">
      <c r="A32" t="s">
        <v>55</v>
      </c>
      <c r="E32" s="36" t="s">
        <v>109</v>
      </c>
    </row>
    <row r="33" spans="1:16" ht="12.75">
      <c r="A33" s="25" t="s">
        <v>46</v>
      </c>
      <c s="29" t="s">
        <v>113</v>
      </c>
      <c s="29" t="s">
        <v>114</v>
      </c>
      <c s="25" t="s">
        <v>48</v>
      </c>
      <c s="30" t="s">
        <v>115</v>
      </c>
      <c s="31" t="s">
        <v>50</v>
      </c>
      <c s="32">
        <v>295.46</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62</v>
      </c>
      <c s="25" t="s">
        <v>48</v>
      </c>
      <c s="30" t="s">
        <v>63</v>
      </c>
      <c s="31" t="s">
        <v>50</v>
      </c>
      <c s="32">
        <v>295.46</v>
      </c>
      <c s="33">
        <v>0</v>
      </c>
      <c s="34">
        <f>ROUND(ROUND(H37,2)*ROUND(G37,3),2)</f>
      </c>
      <c s="31" t="s">
        <v>51</v>
      </c>
      <c r="O37">
        <f>(I37*21)/100</f>
      </c>
      <c t="s">
        <v>22</v>
      </c>
    </row>
    <row r="38" spans="1:5" ht="12.75">
      <c r="A38" s="35" t="s">
        <v>52</v>
      </c>
      <c r="E38" s="36" t="s">
        <v>126</v>
      </c>
    </row>
    <row r="39" spans="1:5" ht="12.75">
      <c r="A39" s="37" t="s">
        <v>53</v>
      </c>
      <c r="E39" s="38" t="s">
        <v>117</v>
      </c>
    </row>
    <row r="40" spans="1:5" ht="191.25">
      <c r="A40" t="s">
        <v>55</v>
      </c>
      <c r="E40" s="36" t="s">
        <v>65</v>
      </c>
    </row>
    <row r="41" spans="1:16" ht="12.75">
      <c r="A41" s="25" t="s">
        <v>46</v>
      </c>
      <c s="29" t="s">
        <v>39</v>
      </c>
      <c s="29" t="s">
        <v>122</v>
      </c>
      <c s="25" t="s">
        <v>48</v>
      </c>
      <c s="30" t="s">
        <v>123</v>
      </c>
      <c s="31" t="s">
        <v>50</v>
      </c>
      <c s="32">
        <v>295.46</v>
      </c>
      <c s="33">
        <v>0</v>
      </c>
      <c s="34">
        <f>ROUND(ROUND(H41,2)*ROUND(G41,3),2)</f>
      </c>
      <c s="31" t="s">
        <v>51</v>
      </c>
      <c r="O41">
        <f>(I41*21)/100</f>
      </c>
      <c t="s">
        <v>22</v>
      </c>
    </row>
    <row r="42" spans="1:5" ht="12.75">
      <c r="A42" s="35" t="s">
        <v>52</v>
      </c>
      <c r="E42" s="36" t="s">
        <v>701</v>
      </c>
    </row>
    <row r="43" spans="1:5" ht="12.75">
      <c r="A43" s="37" t="s">
        <v>53</v>
      </c>
      <c r="E43" s="38" t="s">
        <v>48</v>
      </c>
    </row>
    <row r="44" spans="1:5" ht="267.75">
      <c r="A44" t="s">
        <v>55</v>
      </c>
      <c r="E44" s="36" t="s">
        <v>125</v>
      </c>
    </row>
    <row r="45" spans="1:16" ht="12.75">
      <c r="A45" s="25" t="s">
        <v>46</v>
      </c>
      <c s="29" t="s">
        <v>41</v>
      </c>
      <c s="29" t="s">
        <v>127</v>
      </c>
      <c s="25" t="s">
        <v>48</v>
      </c>
      <c s="30" t="s">
        <v>128</v>
      </c>
      <c s="31" t="s">
        <v>70</v>
      </c>
      <c s="32">
        <v>1165.7</v>
      </c>
      <c s="33">
        <v>0</v>
      </c>
      <c s="34">
        <f>ROUND(ROUND(H45,2)*ROUND(G45,3),2)</f>
      </c>
      <c s="31" t="s">
        <v>51</v>
      </c>
      <c r="O45">
        <f>(I45*21)/100</f>
      </c>
      <c t="s">
        <v>22</v>
      </c>
    </row>
    <row r="46" spans="1:5" ht="12.75">
      <c r="A46" s="35" t="s">
        <v>52</v>
      </c>
      <c r="E46" s="36" t="s">
        <v>48</v>
      </c>
    </row>
    <row r="47" spans="1:5" ht="12.75">
      <c r="A47" s="37" t="s">
        <v>53</v>
      </c>
      <c r="E47" s="38" t="s">
        <v>48</v>
      </c>
    </row>
    <row r="48" spans="1:5" ht="25.5">
      <c r="A48" t="s">
        <v>55</v>
      </c>
      <c r="E48" s="36" t="s">
        <v>130</v>
      </c>
    </row>
    <row r="49" spans="1:16" ht="12.75">
      <c r="A49" s="25" t="s">
        <v>46</v>
      </c>
      <c s="29" t="s">
        <v>43</v>
      </c>
      <c s="29" t="s">
        <v>132</v>
      </c>
      <c s="25" t="s">
        <v>48</v>
      </c>
      <c s="30" t="s">
        <v>133</v>
      </c>
      <c s="31" t="s">
        <v>70</v>
      </c>
      <c s="32">
        <v>540</v>
      </c>
      <c s="33">
        <v>0</v>
      </c>
      <c s="34">
        <f>ROUND(ROUND(H49,2)*ROUND(G49,3),2)</f>
      </c>
      <c s="31" t="s">
        <v>51</v>
      </c>
      <c r="O49">
        <f>(I49*21)/100</f>
      </c>
      <c t="s">
        <v>22</v>
      </c>
    </row>
    <row r="50" spans="1:5" ht="12.75">
      <c r="A50" s="35" t="s">
        <v>52</v>
      </c>
      <c r="E50" s="36" t="s">
        <v>48</v>
      </c>
    </row>
    <row r="51" spans="1:5" ht="12.75">
      <c r="A51" s="37" t="s">
        <v>53</v>
      </c>
      <c r="E51" s="38" t="s">
        <v>48</v>
      </c>
    </row>
    <row r="52" spans="1:5" ht="12.75">
      <c r="A52" t="s">
        <v>55</v>
      </c>
      <c r="E52" s="36" t="s">
        <v>134</v>
      </c>
    </row>
    <row r="53" spans="1:18" ht="12.75" customHeight="1">
      <c r="A53" s="6" t="s">
        <v>44</v>
      </c>
      <c s="6"/>
      <c s="41" t="s">
        <v>34</v>
      </c>
      <c s="6"/>
      <c s="27" t="s">
        <v>155</v>
      </c>
      <c s="6"/>
      <c s="6"/>
      <c s="6"/>
      <c s="42">
        <f>0+Q53</f>
      </c>
      <c s="6"/>
      <c r="O53">
        <f>0+R53</f>
      </c>
      <c r="Q53">
        <f>0+I54+I58+I62</f>
      </c>
      <c>
        <f>0+O54+O58+O62</f>
      </c>
    </row>
    <row r="54" spans="1:16" ht="12.75">
      <c r="A54" s="25" t="s">
        <v>46</v>
      </c>
      <c s="29" t="s">
        <v>131</v>
      </c>
      <c s="29" t="s">
        <v>162</v>
      </c>
      <c s="25" t="s">
        <v>48</v>
      </c>
      <c s="30" t="s">
        <v>163</v>
      </c>
      <c s="31" t="s">
        <v>70</v>
      </c>
      <c s="32">
        <v>949.66</v>
      </c>
      <c s="33">
        <v>0</v>
      </c>
      <c s="34">
        <f>ROUND(ROUND(H54,2)*ROUND(G54,3),2)</f>
      </c>
      <c s="31" t="s">
        <v>51</v>
      </c>
      <c r="O54">
        <f>(I54*21)/100</f>
      </c>
      <c t="s">
        <v>22</v>
      </c>
    </row>
    <row r="55" spans="1:5" ht="12.75">
      <c r="A55" s="35" t="s">
        <v>52</v>
      </c>
      <c r="E55" s="36" t="s">
        <v>48</v>
      </c>
    </row>
    <row r="56" spans="1:5" ht="12.75">
      <c r="A56" s="37" t="s">
        <v>53</v>
      </c>
      <c r="E56" s="38" t="s">
        <v>702</v>
      </c>
    </row>
    <row r="57" spans="1:5" ht="51">
      <c r="A57" t="s">
        <v>55</v>
      </c>
      <c r="E57" s="36" t="s">
        <v>160</v>
      </c>
    </row>
    <row r="58" spans="1:16" ht="12.75">
      <c r="A58" s="25" t="s">
        <v>46</v>
      </c>
      <c s="29" t="s">
        <v>135</v>
      </c>
      <c s="29" t="s">
        <v>473</v>
      </c>
      <c s="25" t="s">
        <v>48</v>
      </c>
      <c s="30" t="s">
        <v>474</v>
      </c>
      <c s="31" t="s">
        <v>70</v>
      </c>
      <c s="32">
        <v>925.16</v>
      </c>
      <c s="33">
        <v>0</v>
      </c>
      <c s="34">
        <f>ROUND(ROUND(H58,2)*ROUND(G58,3),2)</f>
      </c>
      <c s="31" t="s">
        <v>51</v>
      </c>
      <c r="O58">
        <f>(I58*21)/100</f>
      </c>
      <c t="s">
        <v>22</v>
      </c>
    </row>
    <row r="59" spans="1:5" ht="12.75">
      <c r="A59" s="35" t="s">
        <v>52</v>
      </c>
      <c r="E59" s="36" t="s">
        <v>475</v>
      </c>
    </row>
    <row r="60" spans="1:5" ht="12.75">
      <c r="A60" s="37" t="s">
        <v>53</v>
      </c>
      <c r="E60" s="38" t="s">
        <v>48</v>
      </c>
    </row>
    <row r="61" spans="1:5" ht="153">
      <c r="A61" t="s">
        <v>55</v>
      </c>
      <c r="E61" s="36" t="s">
        <v>476</v>
      </c>
    </row>
    <row r="62" spans="1:16" ht="25.5">
      <c r="A62" s="25" t="s">
        <v>46</v>
      </c>
      <c s="29" t="s">
        <v>140</v>
      </c>
      <c s="29" t="s">
        <v>477</v>
      </c>
      <c s="25" t="s">
        <v>48</v>
      </c>
      <c s="30" t="s">
        <v>478</v>
      </c>
      <c s="31" t="s">
        <v>70</v>
      </c>
      <c s="32">
        <v>24.5</v>
      </c>
      <c s="33">
        <v>0</v>
      </c>
      <c s="34">
        <f>ROUND(ROUND(H62,2)*ROUND(G62,3),2)</f>
      </c>
      <c s="31" t="s">
        <v>51</v>
      </c>
      <c r="O62">
        <f>(I62*21)/100</f>
      </c>
      <c t="s">
        <v>22</v>
      </c>
    </row>
    <row r="63" spans="1:5" ht="12.75">
      <c r="A63" s="35" t="s">
        <v>52</v>
      </c>
      <c r="E63" s="36" t="s">
        <v>479</v>
      </c>
    </row>
    <row r="64" spans="1:5" ht="12.75">
      <c r="A64" s="37" t="s">
        <v>53</v>
      </c>
      <c r="E64" s="38" t="s">
        <v>48</v>
      </c>
    </row>
    <row r="65" spans="1:5" ht="153">
      <c r="A65" t="s">
        <v>55</v>
      </c>
      <c r="E65" s="36" t="s">
        <v>476</v>
      </c>
    </row>
    <row r="66" spans="1:18" ht="12.75" customHeight="1">
      <c r="A66" s="6" t="s">
        <v>44</v>
      </c>
      <c s="6"/>
      <c s="41" t="s">
        <v>39</v>
      </c>
      <c s="6"/>
      <c s="27" t="s">
        <v>284</v>
      </c>
      <c s="6"/>
      <c s="6"/>
      <c s="6"/>
      <c s="42">
        <f>0+Q66</f>
      </c>
      <c s="6"/>
      <c r="O66">
        <f>0+R66</f>
      </c>
      <c r="Q66">
        <f>0+I67+I71+I75</f>
      </c>
      <c>
        <f>0+O67+O71+O75</f>
      </c>
    </row>
    <row r="67" spans="1:16" ht="12.75">
      <c r="A67" s="25" t="s">
        <v>46</v>
      </c>
      <c s="29" t="s">
        <v>145</v>
      </c>
      <c s="29" t="s">
        <v>703</v>
      </c>
      <c s="25" t="s">
        <v>48</v>
      </c>
      <c s="30" t="s">
        <v>704</v>
      </c>
      <c s="31" t="s">
        <v>218</v>
      </c>
      <c s="32">
        <v>253</v>
      </c>
      <c s="33">
        <v>0</v>
      </c>
      <c s="34">
        <f>ROUND(ROUND(H67,2)*ROUND(G67,3),2)</f>
      </c>
      <c s="31" t="s">
        <v>51</v>
      </c>
      <c r="O67">
        <f>(I67*21)/100</f>
      </c>
      <c t="s">
        <v>22</v>
      </c>
    </row>
    <row r="68" spans="1:5" ht="12.75">
      <c r="A68" s="35" t="s">
        <v>52</v>
      </c>
      <c r="E68" s="36" t="s">
        <v>705</v>
      </c>
    </row>
    <row r="69" spans="1:5" ht="12.75">
      <c r="A69" s="37" t="s">
        <v>53</v>
      </c>
      <c r="E69" s="38" t="s">
        <v>48</v>
      </c>
    </row>
    <row r="70" spans="1:5" ht="63.75">
      <c r="A70" t="s">
        <v>55</v>
      </c>
      <c r="E70" s="36" t="s">
        <v>706</v>
      </c>
    </row>
    <row r="71" spans="1:16" ht="12.75">
      <c r="A71" s="25" t="s">
        <v>46</v>
      </c>
      <c s="29" t="s">
        <v>150</v>
      </c>
      <c s="29" t="s">
        <v>491</v>
      </c>
      <c s="25" t="s">
        <v>48</v>
      </c>
      <c s="30" t="s">
        <v>492</v>
      </c>
      <c s="31" t="s">
        <v>218</v>
      </c>
      <c s="32">
        <v>741</v>
      </c>
      <c s="33">
        <v>0</v>
      </c>
      <c s="34">
        <f>ROUND(ROUND(H71,2)*ROUND(G71,3),2)</f>
      </c>
      <c s="31" t="s">
        <v>51</v>
      </c>
      <c r="O71">
        <f>(I71*21)/100</f>
      </c>
      <c t="s">
        <v>22</v>
      </c>
    </row>
    <row r="72" spans="1:5" ht="12.75">
      <c r="A72" s="35" t="s">
        <v>52</v>
      </c>
      <c r="E72" s="36" t="s">
        <v>493</v>
      </c>
    </row>
    <row r="73" spans="1:5" ht="12.75">
      <c r="A73" s="37" t="s">
        <v>53</v>
      </c>
      <c r="E73" s="38" t="s">
        <v>48</v>
      </c>
    </row>
    <row r="74" spans="1:5" ht="51">
      <c r="A74" t="s">
        <v>55</v>
      </c>
      <c r="E74" s="36" t="s">
        <v>295</v>
      </c>
    </row>
    <row r="75" spans="1:16" ht="12.75">
      <c r="A75" s="25" t="s">
        <v>46</v>
      </c>
      <c s="29" t="s">
        <v>156</v>
      </c>
      <c s="29" t="s">
        <v>405</v>
      </c>
      <c s="25" t="s">
        <v>48</v>
      </c>
      <c s="30" t="s">
        <v>406</v>
      </c>
      <c s="31" t="s">
        <v>218</v>
      </c>
      <c s="32">
        <v>8</v>
      </c>
      <c s="33">
        <v>0</v>
      </c>
      <c s="34">
        <f>ROUND(ROUND(H75,2)*ROUND(G75,3),2)</f>
      </c>
      <c s="31" t="s">
        <v>51</v>
      </c>
      <c r="O75">
        <f>(I75*21)/100</f>
      </c>
      <c t="s">
        <v>22</v>
      </c>
    </row>
    <row r="76" spans="1:5" ht="12.75">
      <c r="A76" s="35" t="s">
        <v>52</v>
      </c>
      <c r="E76" s="36" t="s">
        <v>48</v>
      </c>
    </row>
    <row r="77" spans="1:5" ht="12.75">
      <c r="A77" s="37" t="s">
        <v>53</v>
      </c>
      <c r="E77" s="38" t="s">
        <v>48</v>
      </c>
    </row>
    <row r="78" spans="1:5" ht="25.5">
      <c r="A78" t="s">
        <v>55</v>
      </c>
      <c r="E78" s="36" t="s">
        <v>308</v>
      </c>
    </row>
    <row r="79" spans="1:18" ht="12.75" customHeight="1">
      <c r="A79" s="6" t="s">
        <v>44</v>
      </c>
      <c s="6"/>
      <c s="41" t="s">
        <v>164</v>
      </c>
      <c s="6"/>
      <c s="27" t="s">
        <v>165</v>
      </c>
      <c s="6"/>
      <c s="6"/>
      <c s="6"/>
      <c s="42">
        <f>0+Q79</f>
      </c>
      <c s="6"/>
      <c r="O79">
        <f>0+R79</f>
      </c>
      <c r="Q79">
        <f>0+I80+I84</f>
      </c>
      <c>
        <f>0+O80+O84</f>
      </c>
    </row>
    <row r="80" spans="1:16" ht="25.5">
      <c r="A80" s="25" t="s">
        <v>46</v>
      </c>
      <c s="29" t="s">
        <v>161</v>
      </c>
      <c s="29" t="s">
        <v>319</v>
      </c>
      <c s="25" t="s">
        <v>110</v>
      </c>
      <c s="30" t="s">
        <v>169</v>
      </c>
      <c s="31" t="s">
        <v>170</v>
      </c>
      <c s="32">
        <v>0.56</v>
      </c>
      <c s="33">
        <v>0</v>
      </c>
      <c s="34">
        <f>ROUND(ROUND(H80,2)*ROUND(G80,3),2)</f>
      </c>
      <c s="31" t="s">
        <v>89</v>
      </c>
      <c r="O80">
        <f>(I80*21)/100</f>
      </c>
      <c t="s">
        <v>22</v>
      </c>
    </row>
    <row r="81" spans="1:5" ht="12.75">
      <c r="A81" s="35" t="s">
        <v>52</v>
      </c>
      <c r="E81" s="36" t="s">
        <v>320</v>
      </c>
    </row>
    <row r="82" spans="1:5" ht="12.75">
      <c r="A82" s="37" t="s">
        <v>53</v>
      </c>
      <c r="E82" s="38" t="s">
        <v>707</v>
      </c>
    </row>
    <row r="83" spans="1:5" ht="76.5">
      <c r="A83" t="s">
        <v>55</v>
      </c>
      <c r="E83" s="36" t="s">
        <v>173</v>
      </c>
    </row>
    <row r="84" spans="1:16" ht="25.5">
      <c r="A84" s="25" t="s">
        <v>46</v>
      </c>
      <c s="29" t="s">
        <v>166</v>
      </c>
      <c s="29" t="s">
        <v>167</v>
      </c>
      <c s="25" t="s">
        <v>168</v>
      </c>
      <c s="30" t="s">
        <v>169</v>
      </c>
      <c s="31" t="s">
        <v>170</v>
      </c>
      <c s="32">
        <v>2572.18</v>
      </c>
      <c s="33">
        <v>0</v>
      </c>
      <c s="34">
        <f>ROUND(ROUND(H84,2)*ROUND(G84,3),2)</f>
      </c>
      <c s="31" t="s">
        <v>89</v>
      </c>
      <c r="O84">
        <f>(I84*21)/100</f>
      </c>
      <c t="s">
        <v>22</v>
      </c>
    </row>
    <row r="85" spans="1:5" ht="25.5">
      <c r="A85" s="35" t="s">
        <v>52</v>
      </c>
      <c r="E85" s="36" t="s">
        <v>508</v>
      </c>
    </row>
    <row r="86" spans="1:5" ht="12.75">
      <c r="A86" s="37" t="s">
        <v>53</v>
      </c>
      <c r="E86" s="38" t="s">
        <v>708</v>
      </c>
    </row>
    <row r="87" spans="1:5" ht="76.5">
      <c r="A87" t="s">
        <v>55</v>
      </c>
      <c r="E8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f>
      </c>
      <c t="s">
        <v>21</v>
      </c>
    </row>
    <row r="3" spans="1:16" ht="15" customHeight="1">
      <c r="A3" t="s">
        <v>11</v>
      </c>
      <c s="12" t="s">
        <v>13</v>
      </c>
      <c s="13" t="s">
        <v>14</v>
      </c>
      <c s="1"/>
      <c s="14" t="s">
        <v>15</v>
      </c>
      <c s="1"/>
      <c s="9"/>
      <c s="8" t="s">
        <v>709</v>
      </c>
      <c s="39">
        <f>0+I8+I53</f>
      </c>
      <c s="10"/>
      <c r="O3" t="s">
        <v>18</v>
      </c>
      <c t="s">
        <v>22</v>
      </c>
    </row>
    <row r="4" spans="1:16" ht="15" customHeight="1">
      <c r="A4" t="s">
        <v>16</v>
      </c>
      <c s="16" t="s">
        <v>17</v>
      </c>
      <c s="17" t="s">
        <v>709</v>
      </c>
      <c s="6"/>
      <c s="18" t="s">
        <v>710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39</v>
      </c>
      <c s="19"/>
      <c s="27" t="s">
        <v>284</v>
      </c>
      <c s="19"/>
      <c s="19"/>
      <c s="19"/>
      <c s="28">
        <f>0+Q8</f>
      </c>
      <c s="19"/>
      <c r="O8">
        <f>0+R8</f>
      </c>
      <c r="Q8">
        <f>0+I9+I13+I17+I21+I25+I29+I33+I37+I41+I45+I49</f>
      </c>
      <c>
        <f>0+O9+O13+O17+O21+O25+O29+O33+O37+O41+O45+O49</f>
      </c>
    </row>
    <row r="9" spans="1:16" ht="12.75">
      <c r="A9" s="25" t="s">
        <v>46</v>
      </c>
      <c s="29" t="s">
        <v>28</v>
      </c>
      <c s="29" t="s">
        <v>711</v>
      </c>
      <c s="25" t="s">
        <v>48</v>
      </c>
      <c s="30" t="s">
        <v>712</v>
      </c>
      <c s="31" t="s">
        <v>74</v>
      </c>
      <c s="32">
        <v>199</v>
      </c>
      <c s="33">
        <v>0</v>
      </c>
      <c s="34">
        <f>ROUND(ROUND(H9,2)*ROUND(G9,3),2)</f>
      </c>
      <c s="31" t="s">
        <v>51</v>
      </c>
      <c r="O9">
        <f>(I9*21)/100</f>
      </c>
      <c t="s">
        <v>22</v>
      </c>
    </row>
    <row r="10" spans="1:5" ht="12.75">
      <c r="A10" s="35" t="s">
        <v>52</v>
      </c>
      <c r="E10" s="36" t="s">
        <v>713</v>
      </c>
    </row>
    <row r="11" spans="1:5" ht="63.75">
      <c r="A11" s="37" t="s">
        <v>53</v>
      </c>
      <c r="E11" s="38" t="s">
        <v>714</v>
      </c>
    </row>
    <row r="12" spans="1:5" ht="51">
      <c r="A12" t="s">
        <v>55</v>
      </c>
      <c r="E12" s="36" t="s">
        <v>715</v>
      </c>
    </row>
    <row r="13" spans="1:16" ht="25.5">
      <c r="A13" s="25" t="s">
        <v>46</v>
      </c>
      <c s="29" t="s">
        <v>22</v>
      </c>
      <c s="29" t="s">
        <v>716</v>
      </c>
      <c s="25" t="s">
        <v>48</v>
      </c>
      <c s="30" t="s">
        <v>717</v>
      </c>
      <c s="31" t="s">
        <v>74</v>
      </c>
      <c s="32">
        <v>25</v>
      </c>
      <c s="33">
        <v>0</v>
      </c>
      <c s="34">
        <f>ROUND(ROUND(H13,2)*ROUND(G13,3),2)</f>
      </c>
      <c s="31" t="s">
        <v>51</v>
      </c>
      <c r="O13">
        <f>(I13*21)/100</f>
      </c>
      <c t="s">
        <v>22</v>
      </c>
    </row>
    <row r="14" spans="1:5" ht="12.75">
      <c r="A14" s="35" t="s">
        <v>52</v>
      </c>
      <c r="E14" s="36" t="s">
        <v>48</v>
      </c>
    </row>
    <row r="15" spans="1:5" ht="12.75">
      <c r="A15" s="37" t="s">
        <v>53</v>
      </c>
      <c r="E15" s="38" t="s">
        <v>718</v>
      </c>
    </row>
    <row r="16" spans="1:5" ht="25.5">
      <c r="A16" t="s">
        <v>55</v>
      </c>
      <c r="E16" s="36" t="s">
        <v>719</v>
      </c>
    </row>
    <row r="17" spans="1:16" ht="12.75">
      <c r="A17" s="25" t="s">
        <v>46</v>
      </c>
      <c s="29" t="s">
        <v>21</v>
      </c>
      <c s="29" t="s">
        <v>720</v>
      </c>
      <c s="25" t="s">
        <v>48</v>
      </c>
      <c s="30" t="s">
        <v>721</v>
      </c>
      <c s="31" t="s">
        <v>74</v>
      </c>
      <c s="32">
        <v>170</v>
      </c>
      <c s="33">
        <v>0</v>
      </c>
      <c s="34">
        <f>ROUND(ROUND(H17,2)*ROUND(G17,3),2)</f>
      </c>
      <c s="31" t="s">
        <v>51</v>
      </c>
      <c r="O17">
        <f>(I17*21)/100</f>
      </c>
      <c t="s">
        <v>22</v>
      </c>
    </row>
    <row r="18" spans="1:5" ht="12.75">
      <c r="A18" s="35" t="s">
        <v>52</v>
      </c>
      <c r="E18" s="36" t="s">
        <v>48</v>
      </c>
    </row>
    <row r="19" spans="1:5" ht="63.75">
      <c r="A19" s="37" t="s">
        <v>53</v>
      </c>
      <c r="E19" s="38" t="s">
        <v>722</v>
      </c>
    </row>
    <row r="20" spans="1:5" ht="25.5">
      <c r="A20" t="s">
        <v>55</v>
      </c>
      <c r="E20" s="36" t="s">
        <v>723</v>
      </c>
    </row>
    <row r="21" spans="1:16" ht="12.75">
      <c r="A21" s="25" t="s">
        <v>46</v>
      </c>
      <c s="29" t="s">
        <v>32</v>
      </c>
      <c s="29" t="s">
        <v>724</v>
      </c>
      <c s="25" t="s">
        <v>48</v>
      </c>
      <c s="30" t="s">
        <v>725</v>
      </c>
      <c s="31" t="s">
        <v>74</v>
      </c>
      <c s="32">
        <v>2</v>
      </c>
      <c s="33">
        <v>0</v>
      </c>
      <c s="34">
        <f>ROUND(ROUND(H21,2)*ROUND(G21,3),2)</f>
      </c>
      <c s="31" t="s">
        <v>51</v>
      </c>
      <c r="O21">
        <f>(I21*21)/100</f>
      </c>
      <c t="s">
        <v>22</v>
      </c>
    </row>
    <row r="22" spans="1:5" ht="12.75">
      <c r="A22" s="35" t="s">
        <v>52</v>
      </c>
      <c r="E22" s="36" t="s">
        <v>48</v>
      </c>
    </row>
    <row r="23" spans="1:5" ht="25.5">
      <c r="A23" s="37" t="s">
        <v>53</v>
      </c>
      <c r="E23" s="38" t="s">
        <v>726</v>
      </c>
    </row>
    <row r="24" spans="1:5" ht="25.5">
      <c r="A24" t="s">
        <v>55</v>
      </c>
      <c r="E24" s="36" t="s">
        <v>723</v>
      </c>
    </row>
    <row r="25" spans="1:16" ht="12.75">
      <c r="A25" s="25" t="s">
        <v>46</v>
      </c>
      <c s="29" t="s">
        <v>34</v>
      </c>
      <c s="29" t="s">
        <v>727</v>
      </c>
      <c s="25" t="s">
        <v>48</v>
      </c>
      <c s="30" t="s">
        <v>728</v>
      </c>
      <c s="31" t="s">
        <v>70</v>
      </c>
      <c s="32">
        <v>280</v>
      </c>
      <c s="33">
        <v>0</v>
      </c>
      <c s="34">
        <f>ROUND(ROUND(H25,2)*ROUND(G25,3),2)</f>
      </c>
      <c s="31" t="s">
        <v>51</v>
      </c>
      <c r="O25">
        <f>(I25*21)/100</f>
      </c>
      <c t="s">
        <v>22</v>
      </c>
    </row>
    <row r="26" spans="1:5" ht="12.75">
      <c r="A26" s="35" t="s">
        <v>52</v>
      </c>
      <c r="E26" s="36" t="s">
        <v>48</v>
      </c>
    </row>
    <row r="27" spans="1:5" ht="25.5">
      <c r="A27" s="37" t="s">
        <v>53</v>
      </c>
      <c r="E27" s="38" t="s">
        <v>729</v>
      </c>
    </row>
    <row r="28" spans="1:5" ht="25.5">
      <c r="A28" t="s">
        <v>55</v>
      </c>
      <c r="E28" s="36" t="s">
        <v>723</v>
      </c>
    </row>
    <row r="29" spans="1:16" ht="25.5">
      <c r="A29" s="25" t="s">
        <v>46</v>
      </c>
      <c s="29" t="s">
        <v>36</v>
      </c>
      <c s="29" t="s">
        <v>730</v>
      </c>
      <c s="25" t="s">
        <v>48</v>
      </c>
      <c s="30" t="s">
        <v>731</v>
      </c>
      <c s="31" t="s">
        <v>74</v>
      </c>
      <c s="32">
        <v>150</v>
      </c>
      <c s="33">
        <v>0</v>
      </c>
      <c s="34">
        <f>ROUND(ROUND(H29,2)*ROUND(G29,3),2)</f>
      </c>
      <c s="31" t="s">
        <v>51</v>
      </c>
      <c r="O29">
        <f>(I29*21)/100</f>
      </c>
      <c t="s">
        <v>22</v>
      </c>
    </row>
    <row r="30" spans="1:5" ht="12.75">
      <c r="A30" s="35" t="s">
        <v>52</v>
      </c>
      <c r="E30" s="36" t="s">
        <v>48</v>
      </c>
    </row>
    <row r="31" spans="1:5" ht="12.75">
      <c r="A31" s="37" t="s">
        <v>53</v>
      </c>
      <c r="E31" s="38" t="s">
        <v>718</v>
      </c>
    </row>
    <row r="32" spans="1:5" ht="25.5">
      <c r="A32" t="s">
        <v>55</v>
      </c>
      <c r="E32" s="36" t="s">
        <v>732</v>
      </c>
    </row>
    <row r="33" spans="1:16" ht="12.75">
      <c r="A33" s="25" t="s">
        <v>46</v>
      </c>
      <c s="29" t="s">
        <v>113</v>
      </c>
      <c s="29" t="s">
        <v>733</v>
      </c>
      <c s="25" t="s">
        <v>48</v>
      </c>
      <c s="30" t="s">
        <v>734</v>
      </c>
      <c s="31" t="s">
        <v>74</v>
      </c>
      <c s="32">
        <v>20</v>
      </c>
      <c s="33">
        <v>0</v>
      </c>
      <c s="34">
        <f>ROUND(ROUND(H33,2)*ROUND(G33,3),2)</f>
      </c>
      <c s="31" t="s">
        <v>51</v>
      </c>
      <c r="O33">
        <f>(I33*21)/100</f>
      </c>
      <c t="s">
        <v>22</v>
      </c>
    </row>
    <row r="34" spans="1:5" ht="12.75">
      <c r="A34" s="35" t="s">
        <v>52</v>
      </c>
      <c r="E34" s="36" t="s">
        <v>48</v>
      </c>
    </row>
    <row r="35" spans="1:5" ht="12.75">
      <c r="A35" s="37" t="s">
        <v>53</v>
      </c>
      <c r="E35" s="38" t="s">
        <v>718</v>
      </c>
    </row>
    <row r="36" spans="1:5" ht="25.5">
      <c r="A36" t="s">
        <v>55</v>
      </c>
      <c r="E36" s="36" t="s">
        <v>719</v>
      </c>
    </row>
    <row r="37" spans="1:16" ht="12.75">
      <c r="A37" s="25" t="s">
        <v>46</v>
      </c>
      <c s="29" t="s">
        <v>119</v>
      </c>
      <c s="29" t="s">
        <v>735</v>
      </c>
      <c s="25" t="s">
        <v>48</v>
      </c>
      <c s="30" t="s">
        <v>736</v>
      </c>
      <c s="31" t="s">
        <v>74</v>
      </c>
      <c s="32">
        <v>28</v>
      </c>
      <c s="33">
        <v>0</v>
      </c>
      <c s="34">
        <f>ROUND(ROUND(H37,2)*ROUND(G37,3),2)</f>
      </c>
      <c s="31" t="s">
        <v>51</v>
      </c>
      <c r="O37">
        <f>(I37*21)/100</f>
      </c>
      <c t="s">
        <v>22</v>
      </c>
    </row>
    <row r="38" spans="1:5" ht="12.75">
      <c r="A38" s="35" t="s">
        <v>52</v>
      </c>
      <c r="E38" s="36" t="s">
        <v>48</v>
      </c>
    </row>
    <row r="39" spans="1:5" ht="25.5">
      <c r="A39" s="37" t="s">
        <v>53</v>
      </c>
      <c r="E39" s="38" t="s">
        <v>737</v>
      </c>
    </row>
    <row r="40" spans="1:5" ht="25.5">
      <c r="A40" t="s">
        <v>55</v>
      </c>
      <c r="E40" s="36" t="s">
        <v>732</v>
      </c>
    </row>
    <row r="41" spans="1:16" ht="25.5">
      <c r="A41" s="25" t="s">
        <v>46</v>
      </c>
      <c s="29" t="s">
        <v>39</v>
      </c>
      <c s="29" t="s">
        <v>738</v>
      </c>
      <c s="25" t="s">
        <v>48</v>
      </c>
      <c s="30" t="s">
        <v>739</v>
      </c>
      <c s="31" t="s">
        <v>70</v>
      </c>
      <c s="32">
        <v>2701</v>
      </c>
      <c s="33">
        <v>0</v>
      </c>
      <c s="34">
        <f>ROUND(ROUND(H41,2)*ROUND(G41,3),2)</f>
      </c>
      <c s="31" t="s">
        <v>51</v>
      </c>
      <c r="O41">
        <f>(I41*21)/100</f>
      </c>
      <c t="s">
        <v>22</v>
      </c>
    </row>
    <row r="42" spans="1:5" ht="12.75">
      <c r="A42" s="35" t="s">
        <v>52</v>
      </c>
      <c r="E42" s="36" t="s">
        <v>48</v>
      </c>
    </row>
    <row r="43" spans="1:5" ht="12.75">
      <c r="A43" s="37" t="s">
        <v>53</v>
      </c>
      <c r="E43" s="38" t="s">
        <v>740</v>
      </c>
    </row>
    <row r="44" spans="1:5" ht="38.25">
      <c r="A44" t="s">
        <v>55</v>
      </c>
      <c r="E44" s="36" t="s">
        <v>741</v>
      </c>
    </row>
    <row r="45" spans="1:16" ht="25.5">
      <c r="A45" s="25" t="s">
        <v>46</v>
      </c>
      <c s="29" t="s">
        <v>41</v>
      </c>
      <c s="29" t="s">
        <v>742</v>
      </c>
      <c s="25" t="s">
        <v>48</v>
      </c>
      <c s="30" t="s">
        <v>743</v>
      </c>
      <c s="31" t="s">
        <v>70</v>
      </c>
      <c s="32">
        <v>2701</v>
      </c>
      <c s="33">
        <v>0</v>
      </c>
      <c s="34">
        <f>ROUND(ROUND(H45,2)*ROUND(G45,3),2)</f>
      </c>
      <c s="31" t="s">
        <v>51</v>
      </c>
      <c r="O45">
        <f>(I45*21)/100</f>
      </c>
      <c t="s">
        <v>22</v>
      </c>
    </row>
    <row r="46" spans="1:5" ht="12.75">
      <c r="A46" s="35" t="s">
        <v>52</v>
      </c>
      <c r="E46" s="36" t="s">
        <v>48</v>
      </c>
    </row>
    <row r="47" spans="1:5" ht="12.75">
      <c r="A47" s="37" t="s">
        <v>53</v>
      </c>
      <c r="E47" s="38" t="s">
        <v>744</v>
      </c>
    </row>
    <row r="48" spans="1:5" ht="38.25">
      <c r="A48" t="s">
        <v>55</v>
      </c>
      <c r="E48" s="36" t="s">
        <v>741</v>
      </c>
    </row>
    <row r="49" spans="1:16" ht="12.75">
      <c r="A49" s="25" t="s">
        <v>46</v>
      </c>
      <c s="29" t="s">
        <v>43</v>
      </c>
      <c s="29" t="s">
        <v>745</v>
      </c>
      <c s="25" t="s">
        <v>48</v>
      </c>
      <c s="30" t="s">
        <v>746</v>
      </c>
      <c s="31" t="s">
        <v>74</v>
      </c>
      <c s="32">
        <v>25</v>
      </c>
      <c s="33">
        <v>0</v>
      </c>
      <c s="34">
        <f>ROUND(ROUND(H49,2)*ROUND(G49,3),2)</f>
      </c>
      <c s="31" t="s">
        <v>51</v>
      </c>
      <c r="O49">
        <f>(I49*21)/100</f>
      </c>
      <c t="s">
        <v>22</v>
      </c>
    </row>
    <row r="50" spans="1:5" ht="12.75">
      <c r="A50" s="35" t="s">
        <v>52</v>
      </c>
      <c r="E50" s="36" t="s">
        <v>48</v>
      </c>
    </row>
    <row r="51" spans="1:5" ht="25.5">
      <c r="A51" s="37" t="s">
        <v>53</v>
      </c>
      <c r="E51" s="38" t="s">
        <v>747</v>
      </c>
    </row>
    <row r="52" spans="1:5" ht="12.75">
      <c r="A52" t="s">
        <v>55</v>
      </c>
      <c r="E52" s="36" t="s">
        <v>748</v>
      </c>
    </row>
    <row r="53" spans="1:18" ht="12.75" customHeight="1">
      <c r="A53" s="6" t="s">
        <v>44</v>
      </c>
      <c s="6"/>
      <c s="41" t="s">
        <v>164</v>
      </c>
      <c s="6"/>
      <c s="27" t="s">
        <v>165</v>
      </c>
      <c s="6"/>
      <c s="6"/>
      <c s="6"/>
      <c s="42">
        <f>0+Q53</f>
      </c>
      <c s="6"/>
      <c r="O53">
        <f>0+R53</f>
      </c>
      <c r="Q53">
        <f>0+I54</f>
      </c>
      <c>
        <f>0+O54</f>
      </c>
    </row>
    <row r="54" spans="1:16" ht="25.5">
      <c r="A54" s="25" t="s">
        <v>46</v>
      </c>
      <c s="29" t="s">
        <v>131</v>
      </c>
      <c s="29" t="s">
        <v>319</v>
      </c>
      <c s="25" t="s">
        <v>110</v>
      </c>
      <c s="30" t="s">
        <v>169</v>
      </c>
      <c s="31" t="s">
        <v>170</v>
      </c>
      <c s="32">
        <v>6</v>
      </c>
      <c s="33">
        <v>0</v>
      </c>
      <c s="34">
        <f>ROUND(ROUND(H54,2)*ROUND(G54,3),2)</f>
      </c>
      <c s="31" t="s">
        <v>89</v>
      </c>
      <c r="O54">
        <f>(I54*21)/100</f>
      </c>
      <c t="s">
        <v>22</v>
      </c>
    </row>
    <row r="55" spans="1:5" ht="12.75">
      <c r="A55" s="35" t="s">
        <v>52</v>
      </c>
      <c r="E55" s="36" t="s">
        <v>320</v>
      </c>
    </row>
    <row r="56" spans="1:5" ht="12.75">
      <c r="A56" s="37" t="s">
        <v>53</v>
      </c>
      <c r="E56" s="38" t="s">
        <v>749</v>
      </c>
    </row>
    <row r="57" spans="1:5" ht="76.5">
      <c r="A57" t="s">
        <v>55</v>
      </c>
      <c r="E5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0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750</v>
      </c>
      <c s="39">
        <f>0+I8</f>
      </c>
      <c s="10"/>
      <c r="O3" t="s">
        <v>18</v>
      </c>
      <c t="s">
        <v>22</v>
      </c>
    </row>
    <row r="4" spans="1:16" ht="15" customHeight="1">
      <c r="A4" t="s">
        <v>16</v>
      </c>
      <c s="16" t="s">
        <v>17</v>
      </c>
      <c s="17" t="s">
        <v>750</v>
      </c>
      <c s="6"/>
      <c s="18" t="s">
        <v>751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39</v>
      </c>
      <c s="19"/>
      <c s="27" t="s">
        <v>284</v>
      </c>
      <c s="19"/>
      <c s="19"/>
      <c s="19"/>
      <c s="28">
        <f>0+Q8</f>
      </c>
      <c s="19"/>
      <c r="O8">
        <f>0+R8</f>
      </c>
      <c r="Q8">
        <f>0+I9+I13+I17+I21+I25+I29+I33+I37+I41+I45+I49+I53+I57+I61+I65+I69+I73+I77+I81+I85+I89+I93+I97+I101+I105</f>
      </c>
      <c>
        <f>0+O9+O13+O17+O21+O25+O29+O33+O37+O41+O45+O49+O53+O57+O61+O65+O69+O73+O77+O81+O85+O89+O93+O97+O101+O105</f>
      </c>
    </row>
    <row r="9" spans="1:16" ht="25.5">
      <c r="A9" s="25" t="s">
        <v>46</v>
      </c>
      <c s="29" t="s">
        <v>28</v>
      </c>
      <c s="29" t="s">
        <v>752</v>
      </c>
      <c s="25" t="s">
        <v>48</v>
      </c>
      <c s="30" t="s">
        <v>753</v>
      </c>
      <c s="31" t="s">
        <v>218</v>
      </c>
      <c s="32">
        <v>98</v>
      </c>
      <c s="33">
        <v>0</v>
      </c>
      <c s="34">
        <f>ROUND(ROUND(H9,2)*ROUND(G9,3),2)</f>
      </c>
      <c s="31" t="s">
        <v>51</v>
      </c>
      <c r="O9">
        <f>(I9*21)/100</f>
      </c>
      <c t="s">
        <v>22</v>
      </c>
    </row>
    <row r="10" spans="1:5" ht="12.75">
      <c r="A10" s="35" t="s">
        <v>52</v>
      </c>
      <c r="E10" s="36" t="s">
        <v>48</v>
      </c>
    </row>
    <row r="11" spans="1:5" ht="25.5">
      <c r="A11" s="37" t="s">
        <v>53</v>
      </c>
      <c r="E11" s="38" t="s">
        <v>754</v>
      </c>
    </row>
    <row r="12" spans="1:5" ht="76.5">
      <c r="A12" t="s">
        <v>55</v>
      </c>
      <c r="E12" s="36" t="s">
        <v>755</v>
      </c>
    </row>
    <row r="13" spans="1:16" ht="12.75">
      <c r="A13" s="25" t="s">
        <v>46</v>
      </c>
      <c s="29" t="s">
        <v>22</v>
      </c>
      <c s="29" t="s">
        <v>756</v>
      </c>
      <c s="25" t="s">
        <v>48</v>
      </c>
      <c s="30" t="s">
        <v>757</v>
      </c>
      <c s="31" t="s">
        <v>758</v>
      </c>
      <c s="32">
        <v>6495</v>
      </c>
      <c s="33">
        <v>0</v>
      </c>
      <c s="34">
        <f>ROUND(ROUND(H13,2)*ROUND(G13,3),2)</f>
      </c>
      <c s="31" t="s">
        <v>51</v>
      </c>
      <c r="O13">
        <f>(I13*21)/100</f>
      </c>
      <c t="s">
        <v>22</v>
      </c>
    </row>
    <row r="14" spans="1:5" ht="12.75">
      <c r="A14" s="35" t="s">
        <v>52</v>
      </c>
      <c r="E14" s="36" t="s">
        <v>48</v>
      </c>
    </row>
    <row r="15" spans="1:5" ht="38.25">
      <c r="A15" s="37" t="s">
        <v>53</v>
      </c>
      <c r="E15" s="38" t="s">
        <v>759</v>
      </c>
    </row>
    <row r="16" spans="1:5" ht="25.5">
      <c r="A16" t="s">
        <v>55</v>
      </c>
      <c r="E16" s="36" t="s">
        <v>760</v>
      </c>
    </row>
    <row r="17" spans="1:16" ht="12.75">
      <c r="A17" s="25" t="s">
        <v>46</v>
      </c>
      <c s="29" t="s">
        <v>21</v>
      </c>
      <c s="29" t="s">
        <v>761</v>
      </c>
      <c s="25" t="s">
        <v>48</v>
      </c>
      <c s="30" t="s">
        <v>762</v>
      </c>
      <c s="31" t="s">
        <v>74</v>
      </c>
      <c s="32">
        <v>170</v>
      </c>
      <c s="33">
        <v>0</v>
      </c>
      <c s="34">
        <f>ROUND(ROUND(H17,2)*ROUND(G17,3),2)</f>
      </c>
      <c s="31" t="s">
        <v>51</v>
      </c>
      <c r="O17">
        <f>(I17*21)/100</f>
      </c>
      <c t="s">
        <v>22</v>
      </c>
    </row>
    <row r="18" spans="1:5" ht="12.75">
      <c r="A18" s="35" t="s">
        <v>52</v>
      </c>
      <c r="E18" s="36" t="s">
        <v>48</v>
      </c>
    </row>
    <row r="19" spans="1:5" ht="12.75">
      <c r="A19" s="37" t="s">
        <v>53</v>
      </c>
      <c r="E19" s="38" t="s">
        <v>763</v>
      </c>
    </row>
    <row r="20" spans="1:5" ht="38.25">
      <c r="A20" t="s">
        <v>55</v>
      </c>
      <c r="E20" s="36" t="s">
        <v>764</v>
      </c>
    </row>
    <row r="21" spans="1:16" ht="12.75">
      <c r="A21" s="25" t="s">
        <v>46</v>
      </c>
      <c s="29" t="s">
        <v>32</v>
      </c>
      <c s="29" t="s">
        <v>765</v>
      </c>
      <c s="25" t="s">
        <v>48</v>
      </c>
      <c s="30" t="s">
        <v>766</v>
      </c>
      <c s="31" t="s">
        <v>74</v>
      </c>
      <c s="32">
        <v>354</v>
      </c>
      <c s="33">
        <v>0</v>
      </c>
      <c s="34">
        <f>ROUND(ROUND(H21,2)*ROUND(G21,3),2)</f>
      </c>
      <c s="31" t="s">
        <v>51</v>
      </c>
      <c r="O21">
        <f>(I21*21)/100</f>
      </c>
      <c t="s">
        <v>22</v>
      </c>
    </row>
    <row r="22" spans="1:5" ht="12.75">
      <c r="A22" s="35" t="s">
        <v>52</v>
      </c>
      <c r="E22" s="36" t="s">
        <v>48</v>
      </c>
    </row>
    <row r="23" spans="1:5" ht="76.5">
      <c r="A23" s="37" t="s">
        <v>53</v>
      </c>
      <c r="E23" s="38" t="s">
        <v>767</v>
      </c>
    </row>
    <row r="24" spans="1:5" ht="63.75">
      <c r="A24" t="s">
        <v>55</v>
      </c>
      <c r="E24" s="36" t="s">
        <v>768</v>
      </c>
    </row>
    <row r="25" spans="1:16" ht="12.75">
      <c r="A25" s="25" t="s">
        <v>46</v>
      </c>
      <c s="29" t="s">
        <v>34</v>
      </c>
      <c s="29" t="s">
        <v>769</v>
      </c>
      <c s="25" t="s">
        <v>48</v>
      </c>
      <c s="30" t="s">
        <v>770</v>
      </c>
      <c s="31" t="s">
        <v>771</v>
      </c>
      <c s="32">
        <v>23037</v>
      </c>
      <c s="33">
        <v>0</v>
      </c>
      <c s="34">
        <f>ROUND(ROUND(H25,2)*ROUND(G25,3),2)</f>
      </c>
      <c s="31" t="s">
        <v>51</v>
      </c>
      <c r="O25">
        <f>(I25*21)/100</f>
      </c>
      <c t="s">
        <v>22</v>
      </c>
    </row>
    <row r="26" spans="1:5" ht="12.75">
      <c r="A26" s="35" t="s">
        <v>52</v>
      </c>
      <c r="E26" s="36" t="s">
        <v>48</v>
      </c>
    </row>
    <row r="27" spans="1:5" ht="89.25">
      <c r="A27" s="37" t="s">
        <v>53</v>
      </c>
      <c r="E27" s="38" t="s">
        <v>772</v>
      </c>
    </row>
    <row r="28" spans="1:5" ht="25.5">
      <c r="A28" t="s">
        <v>55</v>
      </c>
      <c r="E28" s="36" t="s">
        <v>773</v>
      </c>
    </row>
    <row r="29" spans="1:16" ht="12.75">
      <c r="A29" s="25" t="s">
        <v>46</v>
      </c>
      <c s="29" t="s">
        <v>36</v>
      </c>
      <c s="29" t="s">
        <v>774</v>
      </c>
      <c s="25" t="s">
        <v>48</v>
      </c>
      <c s="30" t="s">
        <v>775</v>
      </c>
      <c s="31" t="s">
        <v>74</v>
      </c>
      <c s="32">
        <v>20</v>
      </c>
      <c s="33">
        <v>0</v>
      </c>
      <c s="34">
        <f>ROUND(ROUND(H29,2)*ROUND(G29,3),2)</f>
      </c>
      <c s="31" t="s">
        <v>51</v>
      </c>
      <c r="O29">
        <f>(I29*21)/100</f>
      </c>
      <c t="s">
        <v>22</v>
      </c>
    </row>
    <row r="30" spans="1:5" ht="12.75">
      <c r="A30" s="35" t="s">
        <v>52</v>
      </c>
      <c r="E30" s="36" t="s">
        <v>48</v>
      </c>
    </row>
    <row r="31" spans="1:5" ht="51">
      <c r="A31" s="37" t="s">
        <v>53</v>
      </c>
      <c r="E31" s="38" t="s">
        <v>776</v>
      </c>
    </row>
    <row r="32" spans="1:5" ht="63.75">
      <c r="A32" t="s">
        <v>55</v>
      </c>
      <c r="E32" s="36" t="s">
        <v>768</v>
      </c>
    </row>
    <row r="33" spans="1:16" ht="12.75">
      <c r="A33" s="25" t="s">
        <v>46</v>
      </c>
      <c s="29" t="s">
        <v>113</v>
      </c>
      <c s="29" t="s">
        <v>777</v>
      </c>
      <c s="25" t="s">
        <v>48</v>
      </c>
      <c s="30" t="s">
        <v>778</v>
      </c>
      <c s="31" t="s">
        <v>771</v>
      </c>
      <c s="32">
        <v>735</v>
      </c>
      <c s="33">
        <v>0</v>
      </c>
      <c s="34">
        <f>ROUND(ROUND(H33,2)*ROUND(G33,3),2)</f>
      </c>
      <c s="31" t="s">
        <v>51</v>
      </c>
      <c r="O33">
        <f>(I33*21)/100</f>
      </c>
      <c t="s">
        <v>22</v>
      </c>
    </row>
    <row r="34" spans="1:5" ht="12.75">
      <c r="A34" s="35" t="s">
        <v>52</v>
      </c>
      <c r="E34" s="36" t="s">
        <v>48</v>
      </c>
    </row>
    <row r="35" spans="1:5" ht="63.75">
      <c r="A35" s="37" t="s">
        <v>53</v>
      </c>
      <c r="E35" s="38" t="s">
        <v>779</v>
      </c>
    </row>
    <row r="36" spans="1:5" ht="25.5">
      <c r="A36" t="s">
        <v>55</v>
      </c>
      <c r="E36" s="36" t="s">
        <v>773</v>
      </c>
    </row>
    <row r="37" spans="1:16" ht="12.75">
      <c r="A37" s="25" t="s">
        <v>46</v>
      </c>
      <c s="29" t="s">
        <v>119</v>
      </c>
      <c s="29" t="s">
        <v>780</v>
      </c>
      <c s="25" t="s">
        <v>48</v>
      </c>
      <c s="30" t="s">
        <v>781</v>
      </c>
      <c s="31" t="s">
        <v>74</v>
      </c>
      <c s="32">
        <v>607</v>
      </c>
      <c s="33">
        <v>0</v>
      </c>
      <c s="34">
        <f>ROUND(ROUND(H37,2)*ROUND(G37,3),2)</f>
      </c>
      <c s="31" t="s">
        <v>51</v>
      </c>
      <c r="O37">
        <f>(I37*21)/100</f>
      </c>
      <c t="s">
        <v>22</v>
      </c>
    </row>
    <row r="38" spans="1:5" ht="12.75">
      <c r="A38" s="35" t="s">
        <v>52</v>
      </c>
      <c r="E38" s="36" t="s">
        <v>48</v>
      </c>
    </row>
    <row r="39" spans="1:5" ht="76.5">
      <c r="A39" s="37" t="s">
        <v>53</v>
      </c>
      <c r="E39" s="38" t="s">
        <v>782</v>
      </c>
    </row>
    <row r="40" spans="1:5" ht="63.75">
      <c r="A40" t="s">
        <v>55</v>
      </c>
      <c r="E40" s="36" t="s">
        <v>783</v>
      </c>
    </row>
    <row r="41" spans="1:16" ht="12.75">
      <c r="A41" s="25" t="s">
        <v>46</v>
      </c>
      <c s="29" t="s">
        <v>39</v>
      </c>
      <c s="29" t="s">
        <v>784</v>
      </c>
      <c s="25" t="s">
        <v>48</v>
      </c>
      <c s="30" t="s">
        <v>785</v>
      </c>
      <c s="31" t="s">
        <v>771</v>
      </c>
      <c s="32">
        <v>44175</v>
      </c>
      <c s="33">
        <v>0</v>
      </c>
      <c s="34">
        <f>ROUND(ROUND(H41,2)*ROUND(G41,3),2)</f>
      </c>
      <c s="31" t="s">
        <v>51</v>
      </c>
      <c r="O41">
        <f>(I41*21)/100</f>
      </c>
      <c t="s">
        <v>22</v>
      </c>
    </row>
    <row r="42" spans="1:5" ht="12.75">
      <c r="A42" s="35" t="s">
        <v>52</v>
      </c>
      <c r="E42" s="36" t="s">
        <v>48</v>
      </c>
    </row>
    <row r="43" spans="1:5" ht="89.25">
      <c r="A43" s="37" t="s">
        <v>53</v>
      </c>
      <c r="E43" s="38" t="s">
        <v>786</v>
      </c>
    </row>
    <row r="44" spans="1:5" ht="25.5">
      <c r="A44" t="s">
        <v>55</v>
      </c>
      <c r="E44" s="36" t="s">
        <v>787</v>
      </c>
    </row>
    <row r="45" spans="1:16" ht="25.5">
      <c r="A45" s="25" t="s">
        <v>46</v>
      </c>
      <c s="29" t="s">
        <v>41</v>
      </c>
      <c s="29" t="s">
        <v>738</v>
      </c>
      <c s="25" t="s">
        <v>48</v>
      </c>
      <c s="30" t="s">
        <v>739</v>
      </c>
      <c s="31" t="s">
        <v>70</v>
      </c>
      <c s="32">
        <v>65.8</v>
      </c>
      <c s="33">
        <v>0</v>
      </c>
      <c s="34">
        <f>ROUND(ROUND(H45,2)*ROUND(G45,3),2)</f>
      </c>
      <c s="31" t="s">
        <v>51</v>
      </c>
      <c r="O45">
        <f>(I45*21)/100</f>
      </c>
      <c t="s">
        <v>22</v>
      </c>
    </row>
    <row r="46" spans="1:5" ht="12.75">
      <c r="A46" s="35" t="s">
        <v>52</v>
      </c>
      <c r="E46" s="36" t="s">
        <v>48</v>
      </c>
    </row>
    <row r="47" spans="1:5" ht="25.5">
      <c r="A47" s="37" t="s">
        <v>53</v>
      </c>
      <c r="E47" s="38" t="s">
        <v>788</v>
      </c>
    </row>
    <row r="48" spans="1:5" ht="38.25">
      <c r="A48" t="s">
        <v>55</v>
      </c>
      <c r="E48" s="36" t="s">
        <v>741</v>
      </c>
    </row>
    <row r="49" spans="1:16" ht="12.75">
      <c r="A49" s="25" t="s">
        <v>46</v>
      </c>
      <c s="29" t="s">
        <v>43</v>
      </c>
      <c s="29" t="s">
        <v>789</v>
      </c>
      <c s="25" t="s">
        <v>48</v>
      </c>
      <c s="30" t="s">
        <v>790</v>
      </c>
      <c s="31" t="s">
        <v>70</v>
      </c>
      <c s="32">
        <v>65.8</v>
      </c>
      <c s="33">
        <v>0</v>
      </c>
      <c s="34">
        <f>ROUND(ROUND(H49,2)*ROUND(G49,3),2)</f>
      </c>
      <c s="31" t="s">
        <v>51</v>
      </c>
      <c r="O49">
        <f>(I49*21)/100</f>
      </c>
      <c t="s">
        <v>22</v>
      </c>
    </row>
    <row r="50" spans="1:5" ht="12.75">
      <c r="A50" s="35" t="s">
        <v>52</v>
      </c>
      <c r="E50" s="36" t="s">
        <v>48</v>
      </c>
    </row>
    <row r="51" spans="1:5" ht="12.75">
      <c r="A51" s="37" t="s">
        <v>53</v>
      </c>
      <c r="E51" s="38" t="s">
        <v>791</v>
      </c>
    </row>
    <row r="52" spans="1:5" ht="25.5">
      <c r="A52" t="s">
        <v>55</v>
      </c>
      <c r="E52" s="36" t="s">
        <v>792</v>
      </c>
    </row>
    <row r="53" spans="1:16" ht="12.75">
      <c r="A53" s="25" t="s">
        <v>46</v>
      </c>
      <c s="29" t="s">
        <v>131</v>
      </c>
      <c s="29" t="s">
        <v>793</v>
      </c>
      <c s="25" t="s">
        <v>48</v>
      </c>
      <c s="30" t="s">
        <v>794</v>
      </c>
      <c s="31" t="s">
        <v>74</v>
      </c>
      <c s="32">
        <v>15</v>
      </c>
      <c s="33">
        <v>0</v>
      </c>
      <c s="34">
        <f>ROUND(ROUND(H53,2)*ROUND(G53,3),2)</f>
      </c>
      <c s="31" t="s">
        <v>51</v>
      </c>
      <c r="O53">
        <f>(I53*21)/100</f>
      </c>
      <c t="s">
        <v>22</v>
      </c>
    </row>
    <row r="54" spans="1:5" ht="12.75">
      <c r="A54" s="35" t="s">
        <v>52</v>
      </c>
      <c r="E54" s="36" t="s">
        <v>48</v>
      </c>
    </row>
    <row r="55" spans="1:5" ht="25.5">
      <c r="A55" s="37" t="s">
        <v>53</v>
      </c>
      <c r="E55" s="38" t="s">
        <v>795</v>
      </c>
    </row>
    <row r="56" spans="1:5" ht="76.5">
      <c r="A56" t="s">
        <v>55</v>
      </c>
      <c r="E56" s="36" t="s">
        <v>796</v>
      </c>
    </row>
    <row r="57" spans="1:16" ht="12.75">
      <c r="A57" s="25" t="s">
        <v>46</v>
      </c>
      <c s="29" t="s">
        <v>135</v>
      </c>
      <c s="29" t="s">
        <v>797</v>
      </c>
      <c s="25" t="s">
        <v>48</v>
      </c>
      <c s="30" t="s">
        <v>798</v>
      </c>
      <c s="31" t="s">
        <v>771</v>
      </c>
      <c s="32">
        <v>1683</v>
      </c>
      <c s="33">
        <v>0</v>
      </c>
      <c s="34">
        <f>ROUND(ROUND(H57,2)*ROUND(G57,3),2)</f>
      </c>
      <c s="31" t="s">
        <v>51</v>
      </c>
      <c r="O57">
        <f>(I57*21)/100</f>
      </c>
      <c t="s">
        <v>22</v>
      </c>
    </row>
    <row r="58" spans="1:5" ht="12.75">
      <c r="A58" s="35" t="s">
        <v>52</v>
      </c>
      <c r="E58" s="36" t="s">
        <v>48</v>
      </c>
    </row>
    <row r="59" spans="1:5" ht="38.25">
      <c r="A59" s="37" t="s">
        <v>53</v>
      </c>
      <c r="E59" s="38" t="s">
        <v>799</v>
      </c>
    </row>
    <row r="60" spans="1:5" ht="25.5">
      <c r="A60" t="s">
        <v>55</v>
      </c>
      <c r="E60" s="36" t="s">
        <v>800</v>
      </c>
    </row>
    <row r="61" spans="1:16" ht="12.75">
      <c r="A61" s="25" t="s">
        <v>46</v>
      </c>
      <c s="29" t="s">
        <v>140</v>
      </c>
      <c s="29" t="s">
        <v>801</v>
      </c>
      <c s="25" t="s">
        <v>48</v>
      </c>
      <c s="30" t="s">
        <v>802</v>
      </c>
      <c s="31" t="s">
        <v>74</v>
      </c>
      <c s="32">
        <v>29</v>
      </c>
      <c s="33">
        <v>0</v>
      </c>
      <c s="34">
        <f>ROUND(ROUND(H61,2)*ROUND(G61,3),2)</f>
      </c>
      <c s="31" t="s">
        <v>51</v>
      </c>
      <c r="O61">
        <f>(I61*21)/100</f>
      </c>
      <c t="s">
        <v>22</v>
      </c>
    </row>
    <row r="62" spans="1:5" ht="12.75">
      <c r="A62" s="35" t="s">
        <v>52</v>
      </c>
      <c r="E62" s="36" t="s">
        <v>48</v>
      </c>
    </row>
    <row r="63" spans="1:5" ht="76.5">
      <c r="A63" s="37" t="s">
        <v>53</v>
      </c>
      <c r="E63" s="38" t="s">
        <v>803</v>
      </c>
    </row>
    <row r="64" spans="1:5" ht="63.75">
      <c r="A64" t="s">
        <v>55</v>
      </c>
      <c r="E64" s="36" t="s">
        <v>804</v>
      </c>
    </row>
    <row r="65" spans="1:16" ht="12.75">
      <c r="A65" s="25" t="s">
        <v>46</v>
      </c>
      <c s="29" t="s">
        <v>145</v>
      </c>
      <c s="29" t="s">
        <v>805</v>
      </c>
      <c s="25" t="s">
        <v>48</v>
      </c>
      <c s="30" t="s">
        <v>806</v>
      </c>
      <c s="31" t="s">
        <v>771</v>
      </c>
      <c s="32">
        <v>1787</v>
      </c>
      <c s="33">
        <v>0</v>
      </c>
      <c s="34">
        <f>ROUND(ROUND(H65,2)*ROUND(G65,3),2)</f>
      </c>
      <c s="31" t="s">
        <v>51</v>
      </c>
      <c r="O65">
        <f>(I65*21)/100</f>
      </c>
      <c t="s">
        <v>22</v>
      </c>
    </row>
    <row r="66" spans="1:5" ht="12.75">
      <c r="A66" s="35" t="s">
        <v>52</v>
      </c>
      <c r="E66" s="36" t="s">
        <v>48</v>
      </c>
    </row>
    <row r="67" spans="1:5" ht="89.25">
      <c r="A67" s="37" t="s">
        <v>53</v>
      </c>
      <c r="E67" s="38" t="s">
        <v>807</v>
      </c>
    </row>
    <row r="68" spans="1:5" ht="25.5">
      <c r="A68" t="s">
        <v>55</v>
      </c>
      <c r="E68" s="36" t="s">
        <v>800</v>
      </c>
    </row>
    <row r="69" spans="1:16" ht="12.75">
      <c r="A69" s="25" t="s">
        <v>46</v>
      </c>
      <c s="29" t="s">
        <v>150</v>
      </c>
      <c s="29" t="s">
        <v>808</v>
      </c>
      <c s="25" t="s">
        <v>48</v>
      </c>
      <c s="30" t="s">
        <v>809</v>
      </c>
      <c s="31" t="s">
        <v>74</v>
      </c>
      <c s="32">
        <v>251</v>
      </c>
      <c s="33">
        <v>0</v>
      </c>
      <c s="34">
        <f>ROUND(ROUND(H69,2)*ROUND(G69,3),2)</f>
      </c>
      <c s="31" t="s">
        <v>51</v>
      </c>
      <c r="O69">
        <f>(I69*21)/100</f>
      </c>
      <c t="s">
        <v>22</v>
      </c>
    </row>
    <row r="70" spans="1:5" ht="12.75">
      <c r="A70" s="35" t="s">
        <v>52</v>
      </c>
      <c r="E70" s="36" t="s">
        <v>48</v>
      </c>
    </row>
    <row r="71" spans="1:5" ht="76.5">
      <c r="A71" s="37" t="s">
        <v>53</v>
      </c>
      <c r="E71" s="38" t="s">
        <v>810</v>
      </c>
    </row>
    <row r="72" spans="1:5" ht="63.75">
      <c r="A72" t="s">
        <v>55</v>
      </c>
      <c r="E72" s="36" t="s">
        <v>804</v>
      </c>
    </row>
    <row r="73" spans="1:16" ht="12.75">
      <c r="A73" s="25" t="s">
        <v>46</v>
      </c>
      <c s="29" t="s">
        <v>156</v>
      </c>
      <c s="29" t="s">
        <v>811</v>
      </c>
      <c s="25" t="s">
        <v>48</v>
      </c>
      <c s="30" t="s">
        <v>812</v>
      </c>
      <c s="31" t="s">
        <v>771</v>
      </c>
      <c s="32">
        <v>21865</v>
      </c>
      <c s="33">
        <v>0</v>
      </c>
      <c s="34">
        <f>ROUND(ROUND(H73,2)*ROUND(G73,3),2)</f>
      </c>
      <c s="31" t="s">
        <v>51</v>
      </c>
      <c r="O73">
        <f>(I73*21)/100</f>
      </c>
      <c t="s">
        <v>22</v>
      </c>
    </row>
    <row r="74" spans="1:5" ht="12.75">
      <c r="A74" s="35" t="s">
        <v>52</v>
      </c>
      <c r="E74" s="36" t="s">
        <v>48</v>
      </c>
    </row>
    <row r="75" spans="1:5" ht="89.25">
      <c r="A75" s="37" t="s">
        <v>53</v>
      </c>
      <c r="E75" s="38" t="s">
        <v>813</v>
      </c>
    </row>
    <row r="76" spans="1:5" ht="25.5">
      <c r="A76" t="s">
        <v>55</v>
      </c>
      <c r="E76" s="36" t="s">
        <v>800</v>
      </c>
    </row>
    <row r="77" spans="1:16" ht="12.75">
      <c r="A77" s="25" t="s">
        <v>46</v>
      </c>
      <c s="29" t="s">
        <v>161</v>
      </c>
      <c s="29" t="s">
        <v>814</v>
      </c>
      <c s="25" t="s">
        <v>48</v>
      </c>
      <c s="30" t="s">
        <v>815</v>
      </c>
      <c s="31" t="s">
        <v>218</v>
      </c>
      <c s="32">
        <v>78</v>
      </c>
      <c s="33">
        <v>0</v>
      </c>
      <c s="34">
        <f>ROUND(ROUND(H77,2)*ROUND(G77,3),2)</f>
      </c>
      <c s="31" t="s">
        <v>51</v>
      </c>
      <c r="O77">
        <f>(I77*21)/100</f>
      </c>
      <c t="s">
        <v>22</v>
      </c>
    </row>
    <row r="78" spans="1:5" ht="12.75">
      <c r="A78" s="35" t="s">
        <v>52</v>
      </c>
      <c r="E78" s="36" t="s">
        <v>48</v>
      </c>
    </row>
    <row r="79" spans="1:5" ht="12.75">
      <c r="A79" s="37" t="s">
        <v>53</v>
      </c>
      <c r="E79" s="38" t="s">
        <v>816</v>
      </c>
    </row>
    <row r="80" spans="1:5" ht="63.75">
      <c r="A80" t="s">
        <v>55</v>
      </c>
      <c r="E80" s="36" t="s">
        <v>804</v>
      </c>
    </row>
    <row r="81" spans="1:16" ht="12.75">
      <c r="A81" s="25" t="s">
        <v>46</v>
      </c>
      <c s="29" t="s">
        <v>166</v>
      </c>
      <c s="29" t="s">
        <v>817</v>
      </c>
      <c s="25" t="s">
        <v>48</v>
      </c>
      <c s="30" t="s">
        <v>818</v>
      </c>
      <c s="31" t="s">
        <v>758</v>
      </c>
      <c s="32">
        <v>5148</v>
      </c>
      <c s="33">
        <v>0</v>
      </c>
      <c s="34">
        <f>ROUND(ROUND(H81,2)*ROUND(G81,3),2)</f>
      </c>
      <c s="31" t="s">
        <v>51</v>
      </c>
      <c r="O81">
        <f>(I81*21)/100</f>
      </c>
      <c t="s">
        <v>22</v>
      </c>
    </row>
    <row r="82" spans="1:5" ht="12.75">
      <c r="A82" s="35" t="s">
        <v>52</v>
      </c>
      <c r="E82" s="36" t="s">
        <v>48</v>
      </c>
    </row>
    <row r="83" spans="1:5" ht="25.5">
      <c r="A83" s="37" t="s">
        <v>53</v>
      </c>
      <c r="E83" s="38" t="s">
        <v>819</v>
      </c>
    </row>
    <row r="84" spans="1:5" ht="25.5">
      <c r="A84" t="s">
        <v>55</v>
      </c>
      <c r="E84" s="36" t="s">
        <v>820</v>
      </c>
    </row>
    <row r="85" spans="1:16" ht="25.5">
      <c r="A85" s="25" t="s">
        <v>46</v>
      </c>
      <c s="29" t="s">
        <v>210</v>
      </c>
      <c s="29" t="s">
        <v>821</v>
      </c>
      <c s="25" t="s">
        <v>48</v>
      </c>
      <c s="30" t="s">
        <v>822</v>
      </c>
      <c s="31" t="s">
        <v>74</v>
      </c>
      <c s="32">
        <v>1</v>
      </c>
      <c s="33">
        <v>0</v>
      </c>
      <c s="34">
        <f>ROUND(ROUND(H85,2)*ROUND(G85,3),2)</f>
      </c>
      <c s="31" t="s">
        <v>89</v>
      </c>
      <c r="O85">
        <f>(I85*21)/100</f>
      </c>
      <c t="s">
        <v>22</v>
      </c>
    </row>
    <row r="86" spans="1:5" ht="12.75">
      <c r="A86" s="35" t="s">
        <v>52</v>
      </c>
      <c r="E86" s="36" t="s">
        <v>48</v>
      </c>
    </row>
    <row r="87" spans="1:5" ht="12.75">
      <c r="A87" s="37" t="s">
        <v>53</v>
      </c>
      <c r="E87" s="38" t="s">
        <v>823</v>
      </c>
    </row>
    <row r="88" spans="1:5" ht="63.75">
      <c r="A88" t="s">
        <v>55</v>
      </c>
      <c r="E88" s="36" t="s">
        <v>824</v>
      </c>
    </row>
    <row r="89" spans="1:16" ht="25.5">
      <c r="A89" s="25" t="s">
        <v>46</v>
      </c>
      <c s="29" t="s">
        <v>215</v>
      </c>
      <c s="29" t="s">
        <v>825</v>
      </c>
      <c s="25" t="s">
        <v>48</v>
      </c>
      <c s="30" t="s">
        <v>826</v>
      </c>
      <c s="31" t="s">
        <v>771</v>
      </c>
      <c s="32">
        <v>60</v>
      </c>
      <c s="33">
        <v>0</v>
      </c>
      <c s="34">
        <f>ROUND(ROUND(H89,2)*ROUND(G89,3),2)</f>
      </c>
      <c s="31" t="s">
        <v>89</v>
      </c>
      <c r="O89">
        <f>(I89*21)/100</f>
      </c>
      <c t="s">
        <v>22</v>
      </c>
    </row>
    <row r="90" spans="1:5" ht="12.75">
      <c r="A90" s="35" t="s">
        <v>52</v>
      </c>
      <c r="E90" s="36" t="s">
        <v>48</v>
      </c>
    </row>
    <row r="91" spans="1:5" ht="12.75">
      <c r="A91" s="37" t="s">
        <v>53</v>
      </c>
      <c r="E91" s="38" t="s">
        <v>827</v>
      </c>
    </row>
    <row r="92" spans="1:5" ht="25.5">
      <c r="A92" t="s">
        <v>55</v>
      </c>
      <c r="E92" s="36" t="s">
        <v>828</v>
      </c>
    </row>
    <row r="93" spans="1:16" ht="25.5">
      <c r="A93" s="25" t="s">
        <v>46</v>
      </c>
      <c s="29" t="s">
        <v>221</v>
      </c>
      <c s="29" t="s">
        <v>829</v>
      </c>
      <c s="25" t="s">
        <v>48</v>
      </c>
      <c s="30" t="s">
        <v>830</v>
      </c>
      <c s="31" t="s">
        <v>74</v>
      </c>
      <c s="32">
        <v>1</v>
      </c>
      <c s="33">
        <v>0</v>
      </c>
      <c s="34">
        <f>ROUND(ROUND(H93,2)*ROUND(G93,3),2)</f>
      </c>
      <c s="31" t="s">
        <v>89</v>
      </c>
      <c r="O93">
        <f>(I93*21)/100</f>
      </c>
      <c t="s">
        <v>22</v>
      </c>
    </row>
    <row r="94" spans="1:5" ht="12.75">
      <c r="A94" s="35" t="s">
        <v>52</v>
      </c>
      <c r="E94" s="36" t="s">
        <v>48</v>
      </c>
    </row>
    <row r="95" spans="1:5" ht="12.75">
      <c r="A95" s="37" t="s">
        <v>53</v>
      </c>
      <c r="E95" s="38" t="s">
        <v>831</v>
      </c>
    </row>
    <row r="96" spans="1:5" ht="63.75">
      <c r="A96" t="s">
        <v>55</v>
      </c>
      <c r="E96" s="36" t="s">
        <v>832</v>
      </c>
    </row>
    <row r="97" spans="1:16" ht="25.5">
      <c r="A97" s="25" t="s">
        <v>46</v>
      </c>
      <c s="29" t="s">
        <v>223</v>
      </c>
      <c s="29" t="s">
        <v>833</v>
      </c>
      <c s="25" t="s">
        <v>48</v>
      </c>
      <c s="30" t="s">
        <v>834</v>
      </c>
      <c s="31" t="s">
        <v>74</v>
      </c>
      <c s="32">
        <v>1</v>
      </c>
      <c s="33">
        <v>0</v>
      </c>
      <c s="34">
        <f>ROUND(ROUND(H97,2)*ROUND(G97,3),2)</f>
      </c>
      <c s="31" t="s">
        <v>89</v>
      </c>
      <c r="O97">
        <f>(I97*21)/100</f>
      </c>
      <c t="s">
        <v>22</v>
      </c>
    </row>
    <row r="98" spans="1:5" ht="12.75">
      <c r="A98" s="35" t="s">
        <v>52</v>
      </c>
      <c r="E98" s="36" t="s">
        <v>48</v>
      </c>
    </row>
    <row r="99" spans="1:5" ht="12.75">
      <c r="A99" s="37" t="s">
        <v>53</v>
      </c>
      <c r="E99" s="38" t="s">
        <v>831</v>
      </c>
    </row>
    <row r="100" spans="1:5" ht="63.75">
      <c r="A100" t="s">
        <v>55</v>
      </c>
      <c r="E100" s="36" t="s">
        <v>832</v>
      </c>
    </row>
    <row r="101" spans="1:16" ht="25.5">
      <c r="A101" s="25" t="s">
        <v>46</v>
      </c>
      <c s="29" t="s">
        <v>225</v>
      </c>
      <c s="29" t="s">
        <v>835</v>
      </c>
      <c s="25" t="s">
        <v>48</v>
      </c>
      <c s="30" t="s">
        <v>836</v>
      </c>
      <c s="31" t="s">
        <v>771</v>
      </c>
      <c s="32">
        <v>60</v>
      </c>
      <c s="33">
        <v>0</v>
      </c>
      <c s="34">
        <f>ROUND(ROUND(H101,2)*ROUND(G101,3),2)</f>
      </c>
      <c s="31" t="s">
        <v>89</v>
      </c>
      <c r="O101">
        <f>(I101*21)/100</f>
      </c>
      <c t="s">
        <v>22</v>
      </c>
    </row>
    <row r="102" spans="1:5" ht="12.75">
      <c r="A102" s="35" t="s">
        <v>52</v>
      </c>
      <c r="E102" s="36" t="s">
        <v>48</v>
      </c>
    </row>
    <row r="103" spans="1:5" ht="12.75">
      <c r="A103" s="37" t="s">
        <v>53</v>
      </c>
      <c r="E103" s="38" t="s">
        <v>827</v>
      </c>
    </row>
    <row r="104" spans="1:5" ht="25.5">
      <c r="A104" t="s">
        <v>55</v>
      </c>
      <c r="E104" s="36" t="s">
        <v>828</v>
      </c>
    </row>
    <row r="105" spans="1:16" ht="25.5">
      <c r="A105" s="25" t="s">
        <v>46</v>
      </c>
      <c s="29" t="s">
        <v>229</v>
      </c>
      <c s="29" t="s">
        <v>837</v>
      </c>
      <c s="25" t="s">
        <v>48</v>
      </c>
      <c s="30" t="s">
        <v>838</v>
      </c>
      <c s="31" t="s">
        <v>771</v>
      </c>
      <c s="32">
        <v>60</v>
      </c>
      <c s="33">
        <v>0</v>
      </c>
      <c s="34">
        <f>ROUND(ROUND(H105,2)*ROUND(G105,3),2)</f>
      </c>
      <c s="31" t="s">
        <v>89</v>
      </c>
      <c r="O105">
        <f>(I105*21)/100</f>
      </c>
      <c t="s">
        <v>22</v>
      </c>
    </row>
    <row r="106" spans="1:5" ht="12.75">
      <c r="A106" s="35" t="s">
        <v>52</v>
      </c>
      <c r="E106" s="36" t="s">
        <v>48</v>
      </c>
    </row>
    <row r="107" spans="1:5" ht="12.75">
      <c r="A107" s="37" t="s">
        <v>53</v>
      </c>
      <c r="E107" s="38" t="s">
        <v>827</v>
      </c>
    </row>
    <row r="108" spans="1:5" ht="25.5">
      <c r="A108" t="s">
        <v>55</v>
      </c>
      <c r="E108" s="36" t="s">
        <v>828</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0+O8+O21+O30+O39+O48</f>
      </c>
      <c t="s">
        <v>21</v>
      </c>
    </row>
    <row r="3" spans="1:16" ht="15" customHeight="1">
      <c r="A3" t="s">
        <v>11</v>
      </c>
      <c s="12" t="s">
        <v>13</v>
      </c>
      <c s="13" t="s">
        <v>14</v>
      </c>
      <c s="1"/>
      <c s="14" t="s">
        <v>15</v>
      </c>
      <c s="1"/>
      <c s="9"/>
      <c s="8" t="s">
        <v>839</v>
      </c>
      <c s="39">
        <f>0+I8+I21+I30+I39+I48</f>
      </c>
      <c s="10"/>
      <c r="O3" t="s">
        <v>18</v>
      </c>
      <c t="s">
        <v>22</v>
      </c>
    </row>
    <row r="4" spans="1:16" ht="15" customHeight="1">
      <c r="A4" t="s">
        <v>16</v>
      </c>
      <c s="16" t="s">
        <v>17</v>
      </c>
      <c s="17" t="s">
        <v>839</v>
      </c>
      <c s="6"/>
      <c s="18" t="s">
        <v>840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f>
      </c>
      <c>
        <f>0+O9+O13+O17</f>
      </c>
    </row>
    <row r="9" spans="1:16" ht="12.75">
      <c r="A9" s="25" t="s">
        <v>46</v>
      </c>
      <c s="29" t="s">
        <v>28</v>
      </c>
      <c s="29" t="s">
        <v>68</v>
      </c>
      <c s="25" t="s">
        <v>48</v>
      </c>
      <c s="30" t="s">
        <v>69</v>
      </c>
      <c s="31" t="s">
        <v>70</v>
      </c>
      <c s="32">
        <v>1500</v>
      </c>
      <c s="33">
        <v>0</v>
      </c>
      <c s="34">
        <f>ROUND(ROUND(H9,2)*ROUND(G9,3),2)</f>
      </c>
      <c s="31" t="s">
        <v>51</v>
      </c>
      <c r="O9">
        <f>(I9*21)/100</f>
      </c>
      <c t="s">
        <v>22</v>
      </c>
    </row>
    <row r="10" spans="1:5" ht="12.75">
      <c r="A10" s="35" t="s">
        <v>52</v>
      </c>
      <c r="E10" s="36" t="s">
        <v>48</v>
      </c>
    </row>
    <row r="11" spans="1:5" ht="12.75">
      <c r="A11" s="37" t="s">
        <v>53</v>
      </c>
      <c r="E11" s="38" t="s">
        <v>841</v>
      </c>
    </row>
    <row r="12" spans="1:5" ht="38.25">
      <c r="A12" t="s">
        <v>55</v>
      </c>
      <c r="E12" s="36" t="s">
        <v>71</v>
      </c>
    </row>
    <row r="13" spans="1:16" ht="12.75">
      <c r="A13" s="25" t="s">
        <v>46</v>
      </c>
      <c s="29" t="s">
        <v>22</v>
      </c>
      <c s="29" t="s">
        <v>72</v>
      </c>
      <c s="25" t="s">
        <v>48</v>
      </c>
      <c s="30" t="s">
        <v>73</v>
      </c>
      <c s="31" t="s">
        <v>74</v>
      </c>
      <c s="32">
        <v>1</v>
      </c>
      <c s="33">
        <v>0</v>
      </c>
      <c s="34">
        <f>ROUND(ROUND(H13,2)*ROUND(G13,3),2)</f>
      </c>
      <c s="31" t="s">
        <v>51</v>
      </c>
      <c r="O13">
        <f>(I13*21)/100</f>
      </c>
      <c t="s">
        <v>22</v>
      </c>
    </row>
    <row r="14" spans="1:5" ht="25.5">
      <c r="A14" s="35" t="s">
        <v>52</v>
      </c>
      <c r="E14" s="36" t="s">
        <v>75</v>
      </c>
    </row>
    <row r="15" spans="1:5" ht="12.75">
      <c r="A15" s="37" t="s">
        <v>53</v>
      </c>
      <c r="E15" s="38" t="s">
        <v>48</v>
      </c>
    </row>
    <row r="16" spans="1:5" ht="165.75">
      <c r="A16" t="s">
        <v>55</v>
      </c>
      <c r="E16" s="36" t="s">
        <v>77</v>
      </c>
    </row>
    <row r="17" spans="1:16" ht="12.75">
      <c r="A17" s="25" t="s">
        <v>46</v>
      </c>
      <c s="29" t="s">
        <v>21</v>
      </c>
      <c s="29" t="s">
        <v>81</v>
      </c>
      <c s="25" t="s">
        <v>48</v>
      </c>
      <c s="30" t="s">
        <v>82</v>
      </c>
      <c s="31" t="s">
        <v>74</v>
      </c>
      <c s="32">
        <v>5</v>
      </c>
      <c s="33">
        <v>0</v>
      </c>
      <c s="34">
        <f>ROUND(ROUND(H17,2)*ROUND(G17,3),2)</f>
      </c>
      <c s="31" t="s">
        <v>51</v>
      </c>
      <c r="O17">
        <f>(I17*21)/100</f>
      </c>
      <c t="s">
        <v>22</v>
      </c>
    </row>
    <row r="18" spans="1:5" ht="25.5">
      <c r="A18" s="35" t="s">
        <v>52</v>
      </c>
      <c r="E18" s="36" t="s">
        <v>75</v>
      </c>
    </row>
    <row r="19" spans="1:5" ht="12.75">
      <c r="A19" s="37" t="s">
        <v>53</v>
      </c>
      <c r="E19" s="38" t="s">
        <v>48</v>
      </c>
    </row>
    <row r="20" spans="1:5" ht="165.75">
      <c r="A20" t="s">
        <v>55</v>
      </c>
      <c r="E20" s="36" t="s">
        <v>77</v>
      </c>
    </row>
    <row r="21" spans="1:18" ht="12.75" customHeight="1">
      <c r="A21" s="6" t="s">
        <v>44</v>
      </c>
      <c s="6"/>
      <c s="41" t="s">
        <v>21</v>
      </c>
      <c s="6"/>
      <c s="27" t="s">
        <v>842</v>
      </c>
      <c s="6"/>
      <c s="6"/>
      <c s="6"/>
      <c s="42">
        <f>0+Q21</f>
      </c>
      <c s="6"/>
      <c r="O21">
        <f>0+R21</f>
      </c>
      <c r="Q21">
        <f>0+I22+I26</f>
      </c>
      <c>
        <f>0+O22+O26</f>
      </c>
    </row>
    <row r="22" spans="1:16" ht="12.75">
      <c r="A22" s="25" t="s">
        <v>46</v>
      </c>
      <c s="29" t="s">
        <v>32</v>
      </c>
      <c s="29" t="s">
        <v>843</v>
      </c>
      <c s="25" t="s">
        <v>48</v>
      </c>
      <c s="30" t="s">
        <v>844</v>
      </c>
      <c s="31" t="s">
        <v>845</v>
      </c>
      <c s="32">
        <v>10</v>
      </c>
      <c s="33">
        <v>0</v>
      </c>
      <c s="34">
        <f>ROUND(ROUND(H22,2)*ROUND(G22,3),2)</f>
      </c>
      <c s="31" t="s">
        <v>51</v>
      </c>
      <c r="O22">
        <f>(I22*21)/100</f>
      </c>
      <c t="s">
        <v>22</v>
      </c>
    </row>
    <row r="23" spans="1:5" ht="12.75">
      <c r="A23" s="35" t="s">
        <v>52</v>
      </c>
      <c r="E23" s="36" t="s">
        <v>846</v>
      </c>
    </row>
    <row r="24" spans="1:5" ht="12.75">
      <c r="A24" s="37" t="s">
        <v>53</v>
      </c>
      <c r="E24" s="38" t="s">
        <v>847</v>
      </c>
    </row>
    <row r="25" spans="1:5" ht="38.25">
      <c r="A25" t="s">
        <v>55</v>
      </c>
      <c r="E25" s="36" t="s">
        <v>848</v>
      </c>
    </row>
    <row r="26" spans="1:16" ht="12.75">
      <c r="A26" s="25" t="s">
        <v>46</v>
      </c>
      <c s="29" t="s">
        <v>34</v>
      </c>
      <c s="29" t="s">
        <v>849</v>
      </c>
      <c s="25" t="s">
        <v>48</v>
      </c>
      <c s="30" t="s">
        <v>850</v>
      </c>
      <c s="31" t="s">
        <v>845</v>
      </c>
      <c s="32">
        <v>9</v>
      </c>
      <c s="33">
        <v>0</v>
      </c>
      <c s="34">
        <f>ROUND(ROUND(H26,2)*ROUND(G26,3),2)</f>
      </c>
      <c s="31" t="s">
        <v>51</v>
      </c>
      <c r="O26">
        <f>(I26*21)/100</f>
      </c>
      <c t="s">
        <v>22</v>
      </c>
    </row>
    <row r="27" spans="1:5" ht="12.75">
      <c r="A27" s="35" t="s">
        <v>52</v>
      </c>
      <c r="E27" s="36" t="s">
        <v>846</v>
      </c>
    </row>
    <row r="28" spans="1:5" ht="12.75">
      <c r="A28" s="37" t="s">
        <v>53</v>
      </c>
      <c r="E28" s="38" t="s">
        <v>851</v>
      </c>
    </row>
    <row r="29" spans="1:5" ht="38.25">
      <c r="A29" t="s">
        <v>55</v>
      </c>
      <c r="E29" s="36" t="s">
        <v>852</v>
      </c>
    </row>
    <row r="30" spans="1:18" ht="12.75" customHeight="1">
      <c r="A30" s="6" t="s">
        <v>44</v>
      </c>
      <c s="6"/>
      <c s="41" t="s">
        <v>113</v>
      </c>
      <c s="6"/>
      <c s="27" t="s">
        <v>376</v>
      </c>
      <c s="6"/>
      <c s="6"/>
      <c s="6"/>
      <c s="42">
        <f>0+Q30</f>
      </c>
      <c s="6"/>
      <c r="O30">
        <f>0+R30</f>
      </c>
      <c r="Q30">
        <f>0+I31+I35</f>
      </c>
      <c>
        <f>0+O31+O35</f>
      </c>
    </row>
    <row r="31" spans="1:16" ht="12.75">
      <c r="A31" s="25" t="s">
        <v>46</v>
      </c>
      <c s="29" t="s">
        <v>36</v>
      </c>
      <c s="29" t="s">
        <v>853</v>
      </c>
      <c s="25" t="s">
        <v>48</v>
      </c>
      <c s="30" t="s">
        <v>854</v>
      </c>
      <c s="31" t="s">
        <v>70</v>
      </c>
      <c s="32">
        <v>44</v>
      </c>
      <c s="33">
        <v>0</v>
      </c>
      <c s="34">
        <f>ROUND(ROUND(H31,2)*ROUND(G31,3),2)</f>
      </c>
      <c s="31" t="s">
        <v>51</v>
      </c>
      <c r="O31">
        <f>(I31*21)/100</f>
      </c>
      <c t="s">
        <v>22</v>
      </c>
    </row>
    <row r="32" spans="1:5" ht="12.75">
      <c r="A32" s="35" t="s">
        <v>52</v>
      </c>
      <c r="E32" s="36" t="s">
        <v>48</v>
      </c>
    </row>
    <row r="33" spans="1:5" ht="12.75">
      <c r="A33" s="37" t="s">
        <v>53</v>
      </c>
      <c r="E33" s="38" t="s">
        <v>855</v>
      </c>
    </row>
    <row r="34" spans="1:5" ht="89.25">
      <c r="A34" t="s">
        <v>55</v>
      </c>
      <c r="E34" s="36" t="s">
        <v>856</v>
      </c>
    </row>
    <row r="35" spans="1:16" ht="12.75">
      <c r="A35" s="25" t="s">
        <v>46</v>
      </c>
      <c s="29" t="s">
        <v>113</v>
      </c>
      <c s="29" t="s">
        <v>857</v>
      </c>
      <c s="25" t="s">
        <v>48</v>
      </c>
      <c s="30" t="s">
        <v>858</v>
      </c>
      <c s="31" t="s">
        <v>70</v>
      </c>
      <c s="32">
        <v>6</v>
      </c>
      <c s="33">
        <v>0</v>
      </c>
      <c s="34">
        <f>ROUND(ROUND(H35,2)*ROUND(G35,3),2)</f>
      </c>
      <c s="31" t="s">
        <v>51</v>
      </c>
      <c r="O35">
        <f>(I35*21)/100</f>
      </c>
      <c t="s">
        <v>22</v>
      </c>
    </row>
    <row r="36" spans="1:5" ht="12.75">
      <c r="A36" s="35" t="s">
        <v>52</v>
      </c>
      <c r="E36" s="36" t="s">
        <v>859</v>
      </c>
    </row>
    <row r="37" spans="1:5" ht="12.75">
      <c r="A37" s="37" t="s">
        <v>53</v>
      </c>
      <c r="E37" s="38" t="s">
        <v>860</v>
      </c>
    </row>
    <row r="38" spans="1:5" ht="89.25">
      <c r="A38" t="s">
        <v>55</v>
      </c>
      <c r="E38" s="36" t="s">
        <v>861</v>
      </c>
    </row>
    <row r="39" spans="1:18" ht="12.75" customHeight="1">
      <c r="A39" s="6" t="s">
        <v>44</v>
      </c>
      <c s="6"/>
      <c s="41" t="s">
        <v>39</v>
      </c>
      <c s="6"/>
      <c s="27" t="s">
        <v>862</v>
      </c>
      <c s="6"/>
      <c s="6"/>
      <c s="6"/>
      <c s="42">
        <f>0+Q39</f>
      </c>
      <c s="6"/>
      <c r="O39">
        <f>0+R39</f>
      </c>
      <c r="Q39">
        <f>0+I40+I44</f>
      </c>
      <c>
        <f>0+O40+O44</f>
      </c>
    </row>
    <row r="40" spans="1:16" ht="12.75">
      <c r="A40" s="25" t="s">
        <v>46</v>
      </c>
      <c s="29" t="s">
        <v>119</v>
      </c>
      <c s="29" t="s">
        <v>863</v>
      </c>
      <c s="25" t="s">
        <v>48</v>
      </c>
      <c s="30" t="s">
        <v>864</v>
      </c>
      <c s="31" t="s">
        <v>218</v>
      </c>
      <c s="32">
        <v>101</v>
      </c>
      <c s="33">
        <v>0</v>
      </c>
      <c s="34">
        <f>ROUND(ROUND(H40,2)*ROUND(G40,3),2)</f>
      </c>
      <c s="31" t="s">
        <v>51</v>
      </c>
      <c r="O40">
        <f>(I40*21)/100</f>
      </c>
      <c t="s">
        <v>22</v>
      </c>
    </row>
    <row r="41" spans="1:5" ht="12.75">
      <c r="A41" s="35" t="s">
        <v>52</v>
      </c>
      <c r="E41" s="36" t="s">
        <v>865</v>
      </c>
    </row>
    <row r="42" spans="1:5" ht="12.75">
      <c r="A42" s="37" t="s">
        <v>53</v>
      </c>
      <c r="E42" s="38" t="s">
        <v>866</v>
      </c>
    </row>
    <row r="43" spans="1:5" ht="114.75">
      <c r="A43" t="s">
        <v>55</v>
      </c>
      <c r="E43" s="36" t="s">
        <v>867</v>
      </c>
    </row>
    <row r="44" spans="1:16" ht="12.75">
      <c r="A44" s="25" t="s">
        <v>46</v>
      </c>
      <c s="29" t="s">
        <v>39</v>
      </c>
      <c s="29" t="s">
        <v>868</v>
      </c>
      <c s="25" t="s">
        <v>48</v>
      </c>
      <c s="30" t="s">
        <v>869</v>
      </c>
      <c s="31" t="s">
        <v>870</v>
      </c>
      <c s="32">
        <v>250</v>
      </c>
      <c s="33">
        <v>0</v>
      </c>
      <c s="34">
        <f>ROUND(ROUND(H44,2)*ROUND(G44,3),2)</f>
      </c>
      <c s="31" t="s">
        <v>51</v>
      </c>
      <c r="O44">
        <f>(I44*21)/100</f>
      </c>
      <c t="s">
        <v>22</v>
      </c>
    </row>
    <row r="45" spans="1:5" ht="12.75">
      <c r="A45" s="35" t="s">
        <v>52</v>
      </c>
      <c r="E45" s="36" t="s">
        <v>865</v>
      </c>
    </row>
    <row r="46" spans="1:5" ht="12.75">
      <c r="A46" s="37" t="s">
        <v>53</v>
      </c>
      <c r="E46" s="38" t="s">
        <v>871</v>
      </c>
    </row>
    <row r="47" spans="1:5" ht="216.75">
      <c r="A47" t="s">
        <v>55</v>
      </c>
      <c r="E47" s="36" t="s">
        <v>872</v>
      </c>
    </row>
    <row r="48" spans="1:18" ht="12.75" customHeight="1">
      <c r="A48" s="6" t="s">
        <v>44</v>
      </c>
      <c s="6"/>
      <c s="41" t="s">
        <v>164</v>
      </c>
      <c s="6"/>
      <c s="27" t="s">
        <v>165</v>
      </c>
      <c s="6"/>
      <c s="6"/>
      <c s="6"/>
      <c s="42">
        <f>0+Q48</f>
      </c>
      <c s="6"/>
      <c r="O48">
        <f>0+R48</f>
      </c>
      <c r="Q48">
        <f>0+I49</f>
      </c>
      <c>
        <f>0+O49</f>
      </c>
    </row>
    <row r="49" spans="1:16" ht="25.5">
      <c r="A49" s="25" t="s">
        <v>46</v>
      </c>
      <c s="29" t="s">
        <v>41</v>
      </c>
      <c s="29" t="s">
        <v>167</v>
      </c>
      <c s="25" t="s">
        <v>168</v>
      </c>
      <c s="30" t="s">
        <v>169</v>
      </c>
      <c s="31" t="s">
        <v>170</v>
      </c>
      <c s="32">
        <v>1.262</v>
      </c>
      <c s="33">
        <v>0</v>
      </c>
      <c s="34">
        <f>ROUND(ROUND(H49,2)*ROUND(G49,3),2)</f>
      </c>
      <c s="31" t="s">
        <v>89</v>
      </c>
      <c r="O49">
        <f>(I49*21)/100</f>
      </c>
      <c t="s">
        <v>22</v>
      </c>
    </row>
    <row r="50" spans="1:5" ht="25.5">
      <c r="A50" s="35" t="s">
        <v>52</v>
      </c>
      <c r="E50" s="36" t="s">
        <v>508</v>
      </c>
    </row>
    <row r="51" spans="1:5" ht="12.75">
      <c r="A51" s="37" t="s">
        <v>53</v>
      </c>
      <c r="E51" s="38" t="s">
        <v>873</v>
      </c>
    </row>
    <row r="52" spans="1:5" ht="76.5">
      <c r="A52" t="s">
        <v>55</v>
      </c>
      <c r="E52"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3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0+O8+O33+O74+O111+O140+O177+O222+O227+O244+O265+O330</f>
      </c>
      <c t="s">
        <v>21</v>
      </c>
    </row>
    <row r="3" spans="1:16" ht="15" customHeight="1">
      <c r="A3" t="s">
        <v>11</v>
      </c>
      <c s="12" t="s">
        <v>13</v>
      </c>
      <c s="13" t="s">
        <v>14</v>
      </c>
      <c s="1"/>
      <c s="14" t="s">
        <v>15</v>
      </c>
      <c s="1"/>
      <c s="9"/>
      <c s="8" t="s">
        <v>874</v>
      </c>
      <c s="39">
        <f>0+I8+I33+I74+I111+I140+I177+I222+I227+I244+I265+I330</f>
      </c>
      <c s="10"/>
      <c r="O3" t="s">
        <v>18</v>
      </c>
      <c t="s">
        <v>22</v>
      </c>
    </row>
    <row r="4" spans="1:16" ht="15" customHeight="1">
      <c r="A4" t="s">
        <v>16</v>
      </c>
      <c s="16" t="s">
        <v>17</v>
      </c>
      <c s="17" t="s">
        <v>874</v>
      </c>
      <c s="6"/>
      <c s="18" t="s">
        <v>875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876</v>
      </c>
      <c s="19"/>
      <c s="19"/>
      <c s="19"/>
      <c s="28">
        <f>0+Q8</f>
      </c>
      <c s="19"/>
      <c r="O8">
        <f>0+R8</f>
      </c>
      <c r="Q8">
        <f>0+I9+I13+I17+I21+I25+I29</f>
      </c>
      <c>
        <f>0+O9+O13+O17+O21+O25+O29</f>
      </c>
    </row>
    <row r="9" spans="1:16" ht="12.75">
      <c r="A9" s="25" t="s">
        <v>46</v>
      </c>
      <c s="29" t="s">
        <v>28</v>
      </c>
      <c s="29" t="s">
        <v>877</v>
      </c>
      <c s="25" t="s">
        <v>48</v>
      </c>
      <c s="30" t="s">
        <v>878</v>
      </c>
      <c s="31" t="s">
        <v>879</v>
      </c>
      <c s="32">
        <v>1</v>
      </c>
      <c s="33">
        <v>0</v>
      </c>
      <c s="34">
        <f>ROUND(ROUND(H9,2)*ROUND(G9,3),2)</f>
      </c>
      <c s="31" t="s">
        <v>51</v>
      </c>
      <c r="O9">
        <f>(I9*21)/100</f>
      </c>
      <c t="s">
        <v>22</v>
      </c>
    </row>
    <row r="10" spans="1:5" ht="25.5">
      <c r="A10" s="35" t="s">
        <v>52</v>
      </c>
      <c r="E10" s="36" t="s">
        <v>880</v>
      </c>
    </row>
    <row r="11" spans="1:5" ht="12.75">
      <c r="A11" s="37" t="s">
        <v>53</v>
      </c>
      <c r="E11" s="38" t="s">
        <v>48</v>
      </c>
    </row>
    <row r="12" spans="1:5" ht="12.75">
      <c r="A12" t="s">
        <v>55</v>
      </c>
      <c r="E12" s="36" t="s">
        <v>881</v>
      </c>
    </row>
    <row r="13" spans="1:16" ht="12.75">
      <c r="A13" s="25" t="s">
        <v>46</v>
      </c>
      <c s="29" t="s">
        <v>22</v>
      </c>
      <c s="29" t="s">
        <v>882</v>
      </c>
      <c s="25" t="s">
        <v>48</v>
      </c>
      <c s="30" t="s">
        <v>883</v>
      </c>
      <c s="31" t="s">
        <v>879</v>
      </c>
      <c s="32">
        <v>1</v>
      </c>
      <c s="33">
        <v>0</v>
      </c>
      <c s="34">
        <f>ROUND(ROUND(H13,2)*ROUND(G13,3),2)</f>
      </c>
      <c s="31" t="s">
        <v>51</v>
      </c>
      <c r="O13">
        <f>(I13*21)/100</f>
      </c>
      <c t="s">
        <v>22</v>
      </c>
    </row>
    <row r="14" spans="1:5" ht="25.5">
      <c r="A14" s="35" t="s">
        <v>52</v>
      </c>
      <c r="E14" s="36" t="s">
        <v>884</v>
      </c>
    </row>
    <row r="15" spans="1:5" ht="12.75">
      <c r="A15" s="37" t="s">
        <v>53</v>
      </c>
      <c r="E15" s="38" t="s">
        <v>48</v>
      </c>
    </row>
    <row r="16" spans="1:5" ht="12.75">
      <c r="A16" t="s">
        <v>55</v>
      </c>
      <c r="E16" s="36" t="s">
        <v>881</v>
      </c>
    </row>
    <row r="17" spans="1:16" ht="12.75">
      <c r="A17" s="25" t="s">
        <v>46</v>
      </c>
      <c s="29" t="s">
        <v>21</v>
      </c>
      <c s="29" t="s">
        <v>885</v>
      </c>
      <c s="25" t="s">
        <v>48</v>
      </c>
      <c s="30" t="s">
        <v>886</v>
      </c>
      <c s="31" t="s">
        <v>74</v>
      </c>
      <c s="32">
        <v>1</v>
      </c>
      <c s="33">
        <v>0</v>
      </c>
      <c s="34">
        <f>ROUND(ROUND(H17,2)*ROUND(G17,3),2)</f>
      </c>
      <c s="31" t="s">
        <v>51</v>
      </c>
      <c r="O17">
        <f>(I17*21)/100</f>
      </c>
      <c t="s">
        <v>22</v>
      </c>
    </row>
    <row r="18" spans="1:5" ht="38.25">
      <c r="A18" s="35" t="s">
        <v>52</v>
      </c>
      <c r="E18" s="36" t="s">
        <v>887</v>
      </c>
    </row>
    <row r="19" spans="1:5" ht="12.75">
      <c r="A19" s="37" t="s">
        <v>53</v>
      </c>
      <c r="E19" s="38" t="s">
        <v>48</v>
      </c>
    </row>
    <row r="20" spans="1:5" ht="12.75">
      <c r="A20" t="s">
        <v>55</v>
      </c>
      <c r="E20" s="36" t="s">
        <v>881</v>
      </c>
    </row>
    <row r="21" spans="1:16" ht="12.75">
      <c r="A21" s="25" t="s">
        <v>46</v>
      </c>
      <c s="29" t="s">
        <v>32</v>
      </c>
      <c s="29" t="s">
        <v>888</v>
      </c>
      <c s="25" t="s">
        <v>48</v>
      </c>
      <c s="30" t="s">
        <v>889</v>
      </c>
      <c s="31" t="s">
        <v>74</v>
      </c>
      <c s="32">
        <v>1</v>
      </c>
      <c s="33">
        <v>0</v>
      </c>
      <c s="34">
        <f>ROUND(ROUND(H21,2)*ROUND(G21,3),2)</f>
      </c>
      <c s="31" t="s">
        <v>51</v>
      </c>
      <c r="O21">
        <f>(I21*21)/100</f>
      </c>
      <c t="s">
        <v>22</v>
      </c>
    </row>
    <row r="22" spans="1:5" ht="12.75">
      <c r="A22" s="35" t="s">
        <v>52</v>
      </c>
      <c r="E22" s="36" t="s">
        <v>48</v>
      </c>
    </row>
    <row r="23" spans="1:5" ht="12.75">
      <c r="A23" s="37" t="s">
        <v>53</v>
      </c>
      <c r="E23" s="38" t="s">
        <v>48</v>
      </c>
    </row>
    <row r="24" spans="1:5" ht="12.75">
      <c r="A24" t="s">
        <v>55</v>
      </c>
      <c r="E24" s="36" t="s">
        <v>881</v>
      </c>
    </row>
    <row r="25" spans="1:16" ht="12.75">
      <c r="A25" s="25" t="s">
        <v>46</v>
      </c>
      <c s="29" t="s">
        <v>34</v>
      </c>
      <c s="29" t="s">
        <v>890</v>
      </c>
      <c s="25" t="s">
        <v>48</v>
      </c>
      <c s="30" t="s">
        <v>891</v>
      </c>
      <c s="31" t="s">
        <v>74</v>
      </c>
      <c s="32">
        <v>1</v>
      </c>
      <c s="33">
        <v>0</v>
      </c>
      <c s="34">
        <f>ROUND(ROUND(H25,2)*ROUND(G25,3),2)</f>
      </c>
      <c s="31" t="s">
        <v>51</v>
      </c>
      <c r="O25">
        <f>(I25*21)/100</f>
      </c>
      <c t="s">
        <v>22</v>
      </c>
    </row>
    <row r="26" spans="1:5" ht="12.75">
      <c r="A26" s="35" t="s">
        <v>52</v>
      </c>
      <c r="E26" s="36" t="s">
        <v>892</v>
      </c>
    </row>
    <row r="27" spans="1:5" ht="12.75">
      <c r="A27" s="37" t="s">
        <v>53</v>
      </c>
      <c r="E27" s="38" t="s">
        <v>48</v>
      </c>
    </row>
    <row r="28" spans="1:5" ht="51">
      <c r="A28" t="s">
        <v>55</v>
      </c>
      <c r="E28" s="36" t="s">
        <v>893</v>
      </c>
    </row>
    <row r="29" spans="1:16" ht="12.75">
      <c r="A29" s="25" t="s">
        <v>46</v>
      </c>
      <c s="29" t="s">
        <v>36</v>
      </c>
      <c s="29" t="s">
        <v>894</v>
      </c>
      <c s="25" t="s">
        <v>48</v>
      </c>
      <c s="30" t="s">
        <v>895</v>
      </c>
      <c s="31" t="s">
        <v>74</v>
      </c>
      <c s="32">
        <v>1</v>
      </c>
      <c s="33">
        <v>0</v>
      </c>
      <c s="34">
        <f>ROUND(ROUND(H29,2)*ROUND(G29,3),2)</f>
      </c>
      <c s="31" t="s">
        <v>51</v>
      </c>
      <c r="O29">
        <f>(I29*21)/100</f>
      </c>
      <c t="s">
        <v>22</v>
      </c>
    </row>
    <row r="30" spans="1:5" ht="12.75">
      <c r="A30" s="35" t="s">
        <v>52</v>
      </c>
      <c r="E30" s="36" t="s">
        <v>896</v>
      </c>
    </row>
    <row r="31" spans="1:5" ht="12.75">
      <c r="A31" s="37" t="s">
        <v>53</v>
      </c>
      <c r="E31" s="38" t="s">
        <v>48</v>
      </c>
    </row>
    <row r="32" spans="1:5" ht="12.75">
      <c r="A32" t="s">
        <v>55</v>
      </c>
      <c r="E32" s="36" t="s">
        <v>881</v>
      </c>
    </row>
    <row r="33" spans="1:18" ht="12.75" customHeight="1">
      <c r="A33" s="6" t="s">
        <v>44</v>
      </c>
      <c s="6"/>
      <c s="41" t="s">
        <v>28</v>
      </c>
      <c s="6"/>
      <c s="27" t="s">
        <v>45</v>
      </c>
      <c s="6"/>
      <c s="6"/>
      <c s="6"/>
      <c s="42">
        <f>0+Q33</f>
      </c>
      <c s="6"/>
      <c r="O33">
        <f>0+R33</f>
      </c>
      <c r="Q33">
        <f>0+I34+I38+I42+I46+I50+I54+I58+I62+I66+I70</f>
      </c>
      <c>
        <f>0+O34+O38+O42+O46+O50+O54+O58+O62+O66+O70</f>
      </c>
    </row>
    <row r="34" spans="1:16" ht="12.75">
      <c r="A34" s="25" t="s">
        <v>46</v>
      </c>
      <c s="29" t="s">
        <v>113</v>
      </c>
      <c s="29" t="s">
        <v>616</v>
      </c>
      <c s="25" t="s">
        <v>48</v>
      </c>
      <c s="30" t="s">
        <v>617</v>
      </c>
      <c s="31" t="s">
        <v>50</v>
      </c>
      <c s="32">
        <v>7.6</v>
      </c>
      <c s="33">
        <v>0</v>
      </c>
      <c s="34">
        <f>ROUND(ROUND(H34,2)*ROUND(G34,3),2)</f>
      </c>
      <c s="31" t="s">
        <v>51</v>
      </c>
      <c r="O34">
        <f>(I34*21)/100</f>
      </c>
      <c t="s">
        <v>22</v>
      </c>
    </row>
    <row r="35" spans="1:5" ht="25.5">
      <c r="A35" s="35" t="s">
        <v>52</v>
      </c>
      <c r="E35" s="36" t="s">
        <v>75</v>
      </c>
    </row>
    <row r="36" spans="1:5" ht="12.75">
      <c r="A36" s="37" t="s">
        <v>53</v>
      </c>
      <c r="E36" s="38" t="s">
        <v>897</v>
      </c>
    </row>
    <row r="37" spans="1:5" ht="63.75">
      <c r="A37" t="s">
        <v>55</v>
      </c>
      <c r="E37" s="36" t="s">
        <v>103</v>
      </c>
    </row>
    <row r="38" spans="1:16" ht="25.5">
      <c r="A38" s="25" t="s">
        <v>46</v>
      </c>
      <c s="29" t="s">
        <v>119</v>
      </c>
      <c s="29" t="s">
        <v>99</v>
      </c>
      <c s="25" t="s">
        <v>48</v>
      </c>
      <c s="30" t="s">
        <v>100</v>
      </c>
      <c s="31" t="s">
        <v>50</v>
      </c>
      <c s="32">
        <v>13.3</v>
      </c>
      <c s="33">
        <v>0</v>
      </c>
      <c s="34">
        <f>ROUND(ROUND(H38,2)*ROUND(G38,3),2)</f>
      </c>
      <c s="31" t="s">
        <v>51</v>
      </c>
      <c r="O38">
        <f>(I38*21)/100</f>
      </c>
      <c t="s">
        <v>22</v>
      </c>
    </row>
    <row r="39" spans="1:5" ht="12.75">
      <c r="A39" s="35" t="s">
        <v>52</v>
      </c>
      <c r="E39" s="36" t="s">
        <v>48</v>
      </c>
    </row>
    <row r="40" spans="1:5" ht="12.75">
      <c r="A40" s="37" t="s">
        <v>53</v>
      </c>
      <c r="E40" s="38" t="s">
        <v>898</v>
      </c>
    </row>
    <row r="41" spans="1:5" ht="63.75">
      <c r="A41" t="s">
        <v>55</v>
      </c>
      <c r="E41" s="36" t="s">
        <v>103</v>
      </c>
    </row>
    <row r="42" spans="1:16" ht="12.75">
      <c r="A42" s="25" t="s">
        <v>46</v>
      </c>
      <c s="29" t="s">
        <v>39</v>
      </c>
      <c s="29" t="s">
        <v>114</v>
      </c>
      <c s="25" t="s">
        <v>48</v>
      </c>
      <c s="30" t="s">
        <v>115</v>
      </c>
      <c s="31" t="s">
        <v>50</v>
      </c>
      <c s="32">
        <v>698.2</v>
      </c>
      <c s="33">
        <v>0</v>
      </c>
      <c s="34">
        <f>ROUND(ROUND(H42,2)*ROUND(G42,3),2)</f>
      </c>
      <c s="31" t="s">
        <v>51</v>
      </c>
      <c r="O42">
        <f>(I42*21)/100</f>
      </c>
      <c t="s">
        <v>22</v>
      </c>
    </row>
    <row r="43" spans="1:5" ht="12.75">
      <c r="A43" s="35" t="s">
        <v>52</v>
      </c>
      <c r="E43" s="36" t="s">
        <v>899</v>
      </c>
    </row>
    <row r="44" spans="1:5" ht="12.75">
      <c r="A44" s="37" t="s">
        <v>53</v>
      </c>
      <c r="E44" s="38" t="s">
        <v>900</v>
      </c>
    </row>
    <row r="45" spans="1:5" ht="306">
      <c r="A45" t="s">
        <v>55</v>
      </c>
      <c r="E45" s="36" t="s">
        <v>118</v>
      </c>
    </row>
    <row r="46" spans="1:16" ht="12.75">
      <c r="A46" s="25" t="s">
        <v>46</v>
      </c>
      <c s="29" t="s">
        <v>41</v>
      </c>
      <c s="29" t="s">
        <v>330</v>
      </c>
      <c s="25" t="s">
        <v>105</v>
      </c>
      <c s="30" t="s">
        <v>331</v>
      </c>
      <c s="31" t="s">
        <v>50</v>
      </c>
      <c s="32">
        <v>698.2</v>
      </c>
      <c s="33">
        <v>0</v>
      </c>
      <c s="34">
        <f>ROUND(ROUND(H46,2)*ROUND(G46,3),2)</f>
      </c>
      <c s="31" t="s">
        <v>51</v>
      </c>
      <c r="O46">
        <f>(I46*21)/100</f>
      </c>
      <c t="s">
        <v>22</v>
      </c>
    </row>
    <row r="47" spans="1:5" ht="12.75">
      <c r="A47" s="35" t="s">
        <v>52</v>
      </c>
      <c r="E47" s="36" t="s">
        <v>901</v>
      </c>
    </row>
    <row r="48" spans="1:5" ht="12.75">
      <c r="A48" s="37" t="s">
        <v>53</v>
      </c>
      <c r="E48" s="38" t="s">
        <v>900</v>
      </c>
    </row>
    <row r="49" spans="1:5" ht="318.75">
      <c r="A49" t="s">
        <v>55</v>
      </c>
      <c r="E49" s="36" t="s">
        <v>334</v>
      </c>
    </row>
    <row r="50" spans="1:16" ht="12.75">
      <c r="A50" s="25" t="s">
        <v>46</v>
      </c>
      <c s="29" t="s">
        <v>43</v>
      </c>
      <c s="29" t="s">
        <v>330</v>
      </c>
      <c s="25" t="s">
        <v>110</v>
      </c>
      <c s="30" t="s">
        <v>331</v>
      </c>
      <c s="31" t="s">
        <v>50</v>
      </c>
      <c s="32">
        <v>1133.561</v>
      </c>
      <c s="33">
        <v>0</v>
      </c>
      <c s="34">
        <f>ROUND(ROUND(H50,2)*ROUND(G50,3),2)</f>
      </c>
      <c s="31" t="s">
        <v>51</v>
      </c>
      <c r="O50">
        <f>(I50*21)/100</f>
      </c>
      <c t="s">
        <v>22</v>
      </c>
    </row>
    <row r="51" spans="1:5" ht="12.75">
      <c r="A51" s="35" t="s">
        <v>52</v>
      </c>
      <c r="E51" s="36" t="s">
        <v>902</v>
      </c>
    </row>
    <row r="52" spans="1:5" ht="51">
      <c r="A52" s="37" t="s">
        <v>53</v>
      </c>
      <c r="E52" s="38" t="s">
        <v>903</v>
      </c>
    </row>
    <row r="53" spans="1:5" ht="318.75">
      <c r="A53" t="s">
        <v>55</v>
      </c>
      <c r="E53" s="36" t="s">
        <v>334</v>
      </c>
    </row>
    <row r="54" spans="1:16" ht="12.75">
      <c r="A54" s="25" t="s">
        <v>46</v>
      </c>
      <c s="29" t="s">
        <v>131</v>
      </c>
      <c s="29" t="s">
        <v>904</v>
      </c>
      <c s="25" t="s">
        <v>48</v>
      </c>
      <c s="30" t="s">
        <v>905</v>
      </c>
      <c s="31" t="s">
        <v>50</v>
      </c>
      <c s="32">
        <v>203.529</v>
      </c>
      <c s="33">
        <v>0</v>
      </c>
      <c s="34">
        <f>ROUND(ROUND(H54,2)*ROUND(G54,3),2)</f>
      </c>
      <c s="31" t="s">
        <v>51</v>
      </c>
      <c r="O54">
        <f>(I54*21)/100</f>
      </c>
      <c t="s">
        <v>22</v>
      </c>
    </row>
    <row r="55" spans="1:5" ht="12.75">
      <c r="A55" s="35" t="s">
        <v>52</v>
      </c>
      <c r="E55" s="36" t="s">
        <v>902</v>
      </c>
    </row>
    <row r="56" spans="1:5" ht="12.75">
      <c r="A56" s="37" t="s">
        <v>53</v>
      </c>
      <c r="E56" s="38" t="s">
        <v>906</v>
      </c>
    </row>
    <row r="57" spans="1:5" ht="318.75">
      <c r="A57" t="s">
        <v>55</v>
      </c>
      <c r="E57" s="36" t="s">
        <v>907</v>
      </c>
    </row>
    <row r="58" spans="1:16" ht="12.75">
      <c r="A58" s="25" t="s">
        <v>46</v>
      </c>
      <c s="29" t="s">
        <v>135</v>
      </c>
      <c s="29" t="s">
        <v>62</v>
      </c>
      <c s="25" t="s">
        <v>48</v>
      </c>
      <c s="30" t="s">
        <v>63</v>
      </c>
      <c s="31" t="s">
        <v>50</v>
      </c>
      <c s="32">
        <v>698.2</v>
      </c>
      <c s="33">
        <v>0</v>
      </c>
      <c s="34">
        <f>ROUND(ROUND(H58,2)*ROUND(G58,3),2)</f>
      </c>
      <c s="31" t="s">
        <v>51</v>
      </c>
      <c r="O58">
        <f>(I58*21)/100</f>
      </c>
      <c t="s">
        <v>22</v>
      </c>
    </row>
    <row r="59" spans="1:5" ht="12.75">
      <c r="A59" s="35" t="s">
        <v>52</v>
      </c>
      <c r="E59" s="36" t="s">
        <v>908</v>
      </c>
    </row>
    <row r="60" spans="1:5" ht="12.75">
      <c r="A60" s="37" t="s">
        <v>53</v>
      </c>
      <c r="E60" s="38" t="s">
        <v>900</v>
      </c>
    </row>
    <row r="61" spans="1:5" ht="191.25">
      <c r="A61" t="s">
        <v>55</v>
      </c>
      <c r="E61" s="36" t="s">
        <v>65</v>
      </c>
    </row>
    <row r="62" spans="1:16" ht="12.75">
      <c r="A62" s="25" t="s">
        <v>46</v>
      </c>
      <c s="29" t="s">
        <v>140</v>
      </c>
      <c s="29" t="s">
        <v>909</v>
      </c>
      <c s="25" t="s">
        <v>48</v>
      </c>
      <c s="30" t="s">
        <v>910</v>
      </c>
      <c s="31" t="s">
        <v>50</v>
      </c>
      <c s="32">
        <v>18.4</v>
      </c>
      <c s="33">
        <v>0</v>
      </c>
      <c s="34">
        <f>ROUND(ROUND(H62,2)*ROUND(G62,3),2)</f>
      </c>
      <c s="31" t="s">
        <v>51</v>
      </c>
      <c r="O62">
        <f>(I62*21)/100</f>
      </c>
      <c t="s">
        <v>22</v>
      </c>
    </row>
    <row r="63" spans="1:5" ht="12.75">
      <c r="A63" s="35" t="s">
        <v>52</v>
      </c>
      <c r="E63" s="36" t="s">
        <v>911</v>
      </c>
    </row>
    <row r="64" spans="1:5" ht="12.75">
      <c r="A64" s="37" t="s">
        <v>53</v>
      </c>
      <c r="E64" s="38" t="s">
        <v>912</v>
      </c>
    </row>
    <row r="65" spans="1:5" ht="267.75">
      <c r="A65" t="s">
        <v>55</v>
      </c>
      <c r="E65" s="36" t="s">
        <v>125</v>
      </c>
    </row>
    <row r="66" spans="1:16" ht="12.75">
      <c r="A66" s="25" t="s">
        <v>46</v>
      </c>
      <c s="29" t="s">
        <v>145</v>
      </c>
      <c s="29" t="s">
        <v>913</v>
      </c>
      <c s="25" t="s">
        <v>48</v>
      </c>
      <c s="30" t="s">
        <v>914</v>
      </c>
      <c s="31" t="s">
        <v>50</v>
      </c>
      <c s="32">
        <v>698.2</v>
      </c>
      <c s="33">
        <v>0</v>
      </c>
      <c s="34">
        <f>ROUND(ROUND(H66,2)*ROUND(G66,3),2)</f>
      </c>
      <c s="31" t="s">
        <v>51</v>
      </c>
      <c r="O66">
        <f>(I66*21)/100</f>
      </c>
      <c t="s">
        <v>22</v>
      </c>
    </row>
    <row r="67" spans="1:5" ht="12.75">
      <c r="A67" s="35" t="s">
        <v>52</v>
      </c>
      <c r="E67" s="36" t="s">
        <v>915</v>
      </c>
    </row>
    <row r="68" spans="1:5" ht="25.5">
      <c r="A68" s="37" t="s">
        <v>53</v>
      </c>
      <c r="E68" s="38" t="s">
        <v>916</v>
      </c>
    </row>
    <row r="69" spans="1:5" ht="229.5">
      <c r="A69" t="s">
        <v>55</v>
      </c>
      <c r="E69" s="36" t="s">
        <v>917</v>
      </c>
    </row>
    <row r="70" spans="1:16" ht="12.75">
      <c r="A70" s="25" t="s">
        <v>46</v>
      </c>
      <c s="29" t="s">
        <v>150</v>
      </c>
      <c s="29" t="s">
        <v>335</v>
      </c>
      <c s="25" t="s">
        <v>48</v>
      </c>
      <c s="30" t="s">
        <v>336</v>
      </c>
      <c s="31" t="s">
        <v>50</v>
      </c>
      <c s="32">
        <v>138</v>
      </c>
      <c s="33">
        <v>0</v>
      </c>
      <c s="34">
        <f>ROUND(ROUND(H70,2)*ROUND(G70,3),2)</f>
      </c>
      <c s="31" t="s">
        <v>51</v>
      </c>
      <c r="O70">
        <f>(I70*21)/100</f>
      </c>
      <c t="s">
        <v>22</v>
      </c>
    </row>
    <row r="71" spans="1:5" ht="12.75">
      <c r="A71" s="35" t="s">
        <v>52</v>
      </c>
      <c r="E71" s="36" t="s">
        <v>918</v>
      </c>
    </row>
    <row r="72" spans="1:5" ht="12.75">
      <c r="A72" s="37" t="s">
        <v>53</v>
      </c>
      <c r="E72" s="38" t="s">
        <v>919</v>
      </c>
    </row>
    <row r="73" spans="1:5" ht="229.5">
      <c r="A73" t="s">
        <v>55</v>
      </c>
      <c r="E73" s="36" t="s">
        <v>339</v>
      </c>
    </row>
    <row r="74" spans="1:18" ht="12.75" customHeight="1">
      <c r="A74" s="6" t="s">
        <v>44</v>
      </c>
      <c s="6"/>
      <c s="41" t="s">
        <v>22</v>
      </c>
      <c s="6"/>
      <c s="27" t="s">
        <v>920</v>
      </c>
      <c s="6"/>
      <c s="6"/>
      <c s="6"/>
      <c s="42">
        <f>0+Q74</f>
      </c>
      <c s="6"/>
      <c r="O74">
        <f>0+R74</f>
      </c>
      <c r="Q74">
        <f>0+I75+I79+I83+I87+I91+I95+I99+I103+I107</f>
      </c>
      <c>
        <f>0+O75+O79+O83+O87+O91+O95+O99+O103+O107</f>
      </c>
    </row>
    <row r="75" spans="1:16" ht="12.75">
      <c r="A75" s="25" t="s">
        <v>46</v>
      </c>
      <c s="29" t="s">
        <v>156</v>
      </c>
      <c s="29" t="s">
        <v>921</v>
      </c>
      <c s="25" t="s">
        <v>48</v>
      </c>
      <c s="30" t="s">
        <v>922</v>
      </c>
      <c s="31" t="s">
        <v>218</v>
      </c>
      <c s="32">
        <v>33.8</v>
      </c>
      <c s="33">
        <v>0</v>
      </c>
      <c s="34">
        <f>ROUND(ROUND(H75,2)*ROUND(G75,3),2)</f>
      </c>
      <c s="31" t="s">
        <v>51</v>
      </c>
      <c r="O75">
        <f>(I75*21)/100</f>
      </c>
      <c t="s">
        <v>22</v>
      </c>
    </row>
    <row r="76" spans="1:5" ht="12.75">
      <c r="A76" s="35" t="s">
        <v>52</v>
      </c>
      <c r="E76" s="36" t="s">
        <v>923</v>
      </c>
    </row>
    <row r="77" spans="1:5" ht="12.75">
      <c r="A77" s="37" t="s">
        <v>53</v>
      </c>
      <c r="E77" s="38" t="s">
        <v>924</v>
      </c>
    </row>
    <row r="78" spans="1:5" ht="165.75">
      <c r="A78" t="s">
        <v>55</v>
      </c>
      <c r="E78" s="36" t="s">
        <v>220</v>
      </c>
    </row>
    <row r="79" spans="1:16" ht="12.75">
      <c r="A79" s="25" t="s">
        <v>46</v>
      </c>
      <c s="29" t="s">
        <v>161</v>
      </c>
      <c s="29" t="s">
        <v>925</v>
      </c>
      <c s="25" t="s">
        <v>48</v>
      </c>
      <c s="30" t="s">
        <v>926</v>
      </c>
      <c s="31" t="s">
        <v>50</v>
      </c>
      <c s="32">
        <v>0.431</v>
      </c>
      <c s="33">
        <v>0</v>
      </c>
      <c s="34">
        <f>ROUND(ROUND(H79,2)*ROUND(G79,3),2)</f>
      </c>
      <c s="31" t="s">
        <v>51</v>
      </c>
      <c r="O79">
        <f>(I79*21)/100</f>
      </c>
      <c t="s">
        <v>22</v>
      </c>
    </row>
    <row r="80" spans="1:5" ht="12.75">
      <c r="A80" s="35" t="s">
        <v>52</v>
      </c>
      <c r="E80" s="36" t="s">
        <v>927</v>
      </c>
    </row>
    <row r="81" spans="1:5" ht="12.75">
      <c r="A81" s="37" t="s">
        <v>53</v>
      </c>
      <c r="E81" s="38" t="s">
        <v>928</v>
      </c>
    </row>
    <row r="82" spans="1:5" ht="51">
      <c r="A82" t="s">
        <v>55</v>
      </c>
      <c r="E82" s="36" t="s">
        <v>929</v>
      </c>
    </row>
    <row r="83" spans="1:16" ht="12.75">
      <c r="A83" s="25" t="s">
        <v>46</v>
      </c>
      <c s="29" t="s">
        <v>166</v>
      </c>
      <c s="29" t="s">
        <v>930</v>
      </c>
      <c s="25" t="s">
        <v>48</v>
      </c>
      <c s="30" t="s">
        <v>931</v>
      </c>
      <c s="31" t="s">
        <v>170</v>
      </c>
      <c s="32">
        <v>4.192</v>
      </c>
      <c s="33">
        <v>0</v>
      </c>
      <c s="34">
        <f>ROUND(ROUND(H83,2)*ROUND(G83,3),2)</f>
      </c>
      <c s="31" t="s">
        <v>51</v>
      </c>
      <c r="O83">
        <f>(I83*21)/100</f>
      </c>
      <c t="s">
        <v>22</v>
      </c>
    </row>
    <row r="84" spans="1:5" ht="12.75">
      <c r="A84" s="35" t="s">
        <v>52</v>
      </c>
      <c r="E84" s="36" t="s">
        <v>932</v>
      </c>
    </row>
    <row r="85" spans="1:5" ht="12.75">
      <c r="A85" s="37" t="s">
        <v>53</v>
      </c>
      <c r="E85" s="38" t="s">
        <v>933</v>
      </c>
    </row>
    <row r="86" spans="1:5" ht="38.25">
      <c r="A86" t="s">
        <v>55</v>
      </c>
      <c r="E86" s="36" t="s">
        <v>934</v>
      </c>
    </row>
    <row r="87" spans="1:16" ht="12.75">
      <c r="A87" s="25" t="s">
        <v>46</v>
      </c>
      <c s="29" t="s">
        <v>210</v>
      </c>
      <c s="29" t="s">
        <v>935</v>
      </c>
      <c s="25" t="s">
        <v>48</v>
      </c>
      <c s="30" t="s">
        <v>936</v>
      </c>
      <c s="31" t="s">
        <v>70</v>
      </c>
      <c s="32">
        <v>128</v>
      </c>
      <c s="33">
        <v>0</v>
      </c>
      <c s="34">
        <f>ROUND(ROUND(H87,2)*ROUND(G87,3),2)</f>
      </c>
      <c s="31" t="s">
        <v>51</v>
      </c>
      <c r="O87">
        <f>(I87*21)/100</f>
      </c>
      <c t="s">
        <v>22</v>
      </c>
    </row>
    <row r="88" spans="1:5" ht="12.75">
      <c r="A88" s="35" t="s">
        <v>52</v>
      </c>
      <c r="E88" s="36" t="s">
        <v>937</v>
      </c>
    </row>
    <row r="89" spans="1:5" ht="12.75">
      <c r="A89" s="37" t="s">
        <v>53</v>
      </c>
      <c r="E89" s="38" t="s">
        <v>938</v>
      </c>
    </row>
    <row r="90" spans="1:5" ht="25.5">
      <c r="A90" t="s">
        <v>55</v>
      </c>
      <c r="E90" s="36" t="s">
        <v>939</v>
      </c>
    </row>
    <row r="91" spans="1:16" ht="12.75">
      <c r="A91" s="25" t="s">
        <v>46</v>
      </c>
      <c s="29" t="s">
        <v>215</v>
      </c>
      <c s="29" t="s">
        <v>940</v>
      </c>
      <c s="25" t="s">
        <v>48</v>
      </c>
      <c s="30" t="s">
        <v>941</v>
      </c>
      <c s="31" t="s">
        <v>170</v>
      </c>
      <c s="32">
        <v>4.192</v>
      </c>
      <c s="33">
        <v>0</v>
      </c>
      <c s="34">
        <f>ROUND(ROUND(H91,2)*ROUND(G91,3),2)</f>
      </c>
      <c s="31" t="s">
        <v>51</v>
      </c>
      <c r="O91">
        <f>(I91*21)/100</f>
      </c>
      <c t="s">
        <v>22</v>
      </c>
    </row>
    <row r="92" spans="1:5" ht="12.75">
      <c r="A92" s="35" t="s">
        <v>52</v>
      </c>
      <c r="E92" s="36" t="s">
        <v>942</v>
      </c>
    </row>
    <row r="93" spans="1:5" ht="12.75">
      <c r="A93" s="37" t="s">
        <v>53</v>
      </c>
      <c r="E93" s="38" t="s">
        <v>933</v>
      </c>
    </row>
    <row r="94" spans="1:5" ht="12.75">
      <c r="A94" t="s">
        <v>55</v>
      </c>
      <c r="E94" s="36" t="s">
        <v>943</v>
      </c>
    </row>
    <row r="95" spans="1:16" ht="12.75">
      <c r="A95" s="25" t="s">
        <v>46</v>
      </c>
      <c s="29" t="s">
        <v>221</v>
      </c>
      <c s="29" t="s">
        <v>944</v>
      </c>
      <c s="25" t="s">
        <v>48</v>
      </c>
      <c s="30" t="s">
        <v>945</v>
      </c>
      <c s="31" t="s">
        <v>218</v>
      </c>
      <c s="32">
        <v>160</v>
      </c>
      <c s="33">
        <v>0</v>
      </c>
      <c s="34">
        <f>ROUND(ROUND(H95,2)*ROUND(G95,3),2)</f>
      </c>
      <c s="31" t="s">
        <v>51</v>
      </c>
      <c r="O95">
        <f>(I95*21)/100</f>
      </c>
      <c t="s">
        <v>22</v>
      </c>
    </row>
    <row r="96" spans="1:5" ht="12.75">
      <c r="A96" s="35" t="s">
        <v>52</v>
      </c>
      <c r="E96" s="36" t="s">
        <v>946</v>
      </c>
    </row>
    <row r="97" spans="1:5" ht="12.75">
      <c r="A97" s="37" t="s">
        <v>53</v>
      </c>
      <c r="E97" s="38" t="s">
        <v>938</v>
      </c>
    </row>
    <row r="98" spans="1:5" ht="191.25">
      <c r="A98" t="s">
        <v>55</v>
      </c>
      <c r="E98" s="36" t="s">
        <v>947</v>
      </c>
    </row>
    <row r="99" spans="1:16" ht="12.75">
      <c r="A99" s="25" t="s">
        <v>46</v>
      </c>
      <c s="29" t="s">
        <v>223</v>
      </c>
      <c s="29" t="s">
        <v>449</v>
      </c>
      <c s="25" t="s">
        <v>48</v>
      </c>
      <c s="30" t="s">
        <v>450</v>
      </c>
      <c s="31" t="s">
        <v>50</v>
      </c>
      <c s="32">
        <v>128.22</v>
      </c>
      <c s="33">
        <v>0</v>
      </c>
      <c s="34">
        <f>ROUND(ROUND(H99,2)*ROUND(G99,3),2)</f>
      </c>
      <c s="31" t="s">
        <v>51</v>
      </c>
      <c r="O99">
        <f>(I99*21)/100</f>
      </c>
      <c t="s">
        <v>22</v>
      </c>
    </row>
    <row r="100" spans="1:5" ht="12.75">
      <c r="A100" s="35" t="s">
        <v>52</v>
      </c>
      <c r="E100" s="36" t="s">
        <v>948</v>
      </c>
    </row>
    <row r="101" spans="1:5" ht="12.75">
      <c r="A101" s="37" t="s">
        <v>53</v>
      </c>
      <c r="E101" s="38" t="s">
        <v>949</v>
      </c>
    </row>
    <row r="102" spans="1:5" ht="369.75">
      <c r="A102" t="s">
        <v>55</v>
      </c>
      <c r="E102" s="36" t="s">
        <v>448</v>
      </c>
    </row>
    <row r="103" spans="1:16" ht="12.75">
      <c r="A103" s="25" t="s">
        <v>46</v>
      </c>
      <c s="29" t="s">
        <v>225</v>
      </c>
      <c s="29" t="s">
        <v>950</v>
      </c>
      <c s="25" t="s">
        <v>48</v>
      </c>
      <c s="30" t="s">
        <v>951</v>
      </c>
      <c s="31" t="s">
        <v>170</v>
      </c>
      <c s="32">
        <v>15.386</v>
      </c>
      <c s="33">
        <v>0</v>
      </c>
      <c s="34">
        <f>ROUND(ROUND(H103,2)*ROUND(G103,3),2)</f>
      </c>
      <c s="31" t="s">
        <v>51</v>
      </c>
      <c r="O103">
        <f>(I103*21)/100</f>
      </c>
      <c t="s">
        <v>22</v>
      </c>
    </row>
    <row r="104" spans="1:5" ht="12.75">
      <c r="A104" s="35" t="s">
        <v>52</v>
      </c>
      <c r="E104" s="36" t="s">
        <v>952</v>
      </c>
    </row>
    <row r="105" spans="1:5" ht="12.75">
      <c r="A105" s="37" t="s">
        <v>53</v>
      </c>
      <c r="E105" s="38" t="s">
        <v>953</v>
      </c>
    </row>
    <row r="106" spans="1:5" ht="267.75">
      <c r="A106" t="s">
        <v>55</v>
      </c>
      <c r="E106" s="36" t="s">
        <v>457</v>
      </c>
    </row>
    <row r="107" spans="1:16" ht="12.75">
      <c r="A107" s="25" t="s">
        <v>46</v>
      </c>
      <c s="29" t="s">
        <v>229</v>
      </c>
      <c s="29" t="s">
        <v>354</v>
      </c>
      <c s="25" t="s">
        <v>48</v>
      </c>
      <c s="30" t="s">
        <v>355</v>
      </c>
      <c s="31" t="s">
        <v>70</v>
      </c>
      <c s="32">
        <v>36.48</v>
      </c>
      <c s="33">
        <v>0</v>
      </c>
      <c s="34">
        <f>ROUND(ROUND(H107,2)*ROUND(G107,3),2)</f>
      </c>
      <c s="31" t="s">
        <v>51</v>
      </c>
      <c r="O107">
        <f>(I107*21)/100</f>
      </c>
      <c t="s">
        <v>22</v>
      </c>
    </row>
    <row r="108" spans="1:5" ht="25.5">
      <c r="A108" s="35" t="s">
        <v>52</v>
      </c>
      <c r="E108" s="36" t="s">
        <v>954</v>
      </c>
    </row>
    <row r="109" spans="1:5" ht="12.75">
      <c r="A109" s="37" t="s">
        <v>53</v>
      </c>
      <c r="E109" s="38" t="s">
        <v>955</v>
      </c>
    </row>
    <row r="110" spans="1:5" ht="102">
      <c r="A110" t="s">
        <v>55</v>
      </c>
      <c r="E110" s="36" t="s">
        <v>358</v>
      </c>
    </row>
    <row r="111" spans="1:18" ht="12.75" customHeight="1">
      <c r="A111" s="6" t="s">
        <v>44</v>
      </c>
      <c s="6"/>
      <c s="41" t="s">
        <v>21</v>
      </c>
      <c s="6"/>
      <c s="27" t="s">
        <v>956</v>
      </c>
      <c s="6"/>
      <c s="6"/>
      <c s="6"/>
      <c s="42">
        <f>0+Q111</f>
      </c>
      <c s="6"/>
      <c r="O111">
        <f>0+R111</f>
      </c>
      <c r="Q111">
        <f>0+I112+I116+I120+I124+I128+I132+I136</f>
      </c>
      <c>
        <f>0+O112+O116+O120+O124+O128+O132+O136</f>
      </c>
    </row>
    <row r="112" spans="1:16" ht="12.75">
      <c r="A112" s="25" t="s">
        <v>46</v>
      </c>
      <c s="29" t="s">
        <v>235</v>
      </c>
      <c s="29" t="s">
        <v>957</v>
      </c>
      <c s="25" t="s">
        <v>48</v>
      </c>
      <c s="30" t="s">
        <v>958</v>
      </c>
      <c s="31" t="s">
        <v>959</v>
      </c>
      <c s="32">
        <v>636</v>
      </c>
      <c s="33">
        <v>0</v>
      </c>
      <c s="34">
        <f>ROUND(ROUND(H112,2)*ROUND(G112,3),2)</f>
      </c>
      <c s="31" t="s">
        <v>51</v>
      </c>
      <c r="O112">
        <f>(I112*21)/100</f>
      </c>
      <c t="s">
        <v>22</v>
      </c>
    </row>
    <row r="113" spans="1:5" ht="12.75">
      <c r="A113" s="35" t="s">
        <v>52</v>
      </c>
      <c r="E113" s="36" t="s">
        <v>48</v>
      </c>
    </row>
    <row r="114" spans="1:5" ht="12.75">
      <c r="A114" s="37" t="s">
        <v>53</v>
      </c>
      <c r="E114" s="38" t="s">
        <v>960</v>
      </c>
    </row>
    <row r="115" spans="1:5" ht="25.5">
      <c r="A115" t="s">
        <v>55</v>
      </c>
      <c r="E115" s="36" t="s">
        <v>961</v>
      </c>
    </row>
    <row r="116" spans="1:16" ht="12.75">
      <c r="A116" s="25" t="s">
        <v>46</v>
      </c>
      <c s="29" t="s">
        <v>241</v>
      </c>
      <c s="29" t="s">
        <v>962</v>
      </c>
      <c s="25" t="s">
        <v>48</v>
      </c>
      <c s="30" t="s">
        <v>963</v>
      </c>
      <c s="31" t="s">
        <v>50</v>
      </c>
      <c s="32">
        <v>33.542</v>
      </c>
      <c s="33">
        <v>0</v>
      </c>
      <c s="34">
        <f>ROUND(ROUND(H116,2)*ROUND(G116,3),2)</f>
      </c>
      <c s="31" t="s">
        <v>51</v>
      </c>
      <c r="O116">
        <f>(I116*21)/100</f>
      </c>
      <c t="s">
        <v>22</v>
      </c>
    </row>
    <row r="117" spans="1:5" ht="12.75">
      <c r="A117" s="35" t="s">
        <v>52</v>
      </c>
      <c r="E117" s="36" t="s">
        <v>964</v>
      </c>
    </row>
    <row r="118" spans="1:5" ht="12.75">
      <c r="A118" s="37" t="s">
        <v>53</v>
      </c>
      <c r="E118" s="38" t="s">
        <v>965</v>
      </c>
    </row>
    <row r="119" spans="1:5" ht="382.5">
      <c r="A119" t="s">
        <v>55</v>
      </c>
      <c r="E119" s="36" t="s">
        <v>966</v>
      </c>
    </row>
    <row r="120" spans="1:16" ht="12.75">
      <c r="A120" s="25" t="s">
        <v>46</v>
      </c>
      <c s="29" t="s">
        <v>244</v>
      </c>
      <c s="29" t="s">
        <v>967</v>
      </c>
      <c s="25" t="s">
        <v>48</v>
      </c>
      <c s="30" t="s">
        <v>968</v>
      </c>
      <c s="31" t="s">
        <v>170</v>
      </c>
      <c s="32">
        <v>4.025</v>
      </c>
      <c s="33">
        <v>0</v>
      </c>
      <c s="34">
        <f>ROUND(ROUND(H120,2)*ROUND(G120,3),2)</f>
      </c>
      <c s="31" t="s">
        <v>51</v>
      </c>
      <c r="O120">
        <f>(I120*21)/100</f>
      </c>
      <c t="s">
        <v>22</v>
      </c>
    </row>
    <row r="121" spans="1:5" ht="12.75">
      <c r="A121" s="35" t="s">
        <v>52</v>
      </c>
      <c r="E121" s="36" t="s">
        <v>969</v>
      </c>
    </row>
    <row r="122" spans="1:5" ht="12.75">
      <c r="A122" s="37" t="s">
        <v>53</v>
      </c>
      <c r="E122" s="38" t="s">
        <v>970</v>
      </c>
    </row>
    <row r="123" spans="1:5" ht="242.25">
      <c r="A123" t="s">
        <v>55</v>
      </c>
      <c r="E123" s="36" t="s">
        <v>971</v>
      </c>
    </row>
    <row r="124" spans="1:16" ht="12.75">
      <c r="A124" s="25" t="s">
        <v>46</v>
      </c>
      <c s="29" t="s">
        <v>247</v>
      </c>
      <c s="29" t="s">
        <v>972</v>
      </c>
      <c s="25" t="s">
        <v>48</v>
      </c>
      <c s="30" t="s">
        <v>973</v>
      </c>
      <c s="31" t="s">
        <v>50</v>
      </c>
      <c s="32">
        <v>206.04</v>
      </c>
      <c s="33">
        <v>0</v>
      </c>
      <c s="34">
        <f>ROUND(ROUND(H124,2)*ROUND(G124,3),2)</f>
      </c>
      <c s="31" t="s">
        <v>51</v>
      </c>
      <c r="O124">
        <f>(I124*21)/100</f>
      </c>
      <c t="s">
        <v>22</v>
      </c>
    </row>
    <row r="125" spans="1:5" ht="25.5">
      <c r="A125" s="35" t="s">
        <v>52</v>
      </c>
      <c r="E125" s="36" t="s">
        <v>974</v>
      </c>
    </row>
    <row r="126" spans="1:5" ht="12.75">
      <c r="A126" s="37" t="s">
        <v>53</v>
      </c>
      <c r="E126" s="38" t="s">
        <v>975</v>
      </c>
    </row>
    <row r="127" spans="1:5" ht="369.75">
      <c r="A127" t="s">
        <v>55</v>
      </c>
      <c r="E127" s="36" t="s">
        <v>363</v>
      </c>
    </row>
    <row r="128" spans="1:16" ht="12.75">
      <c r="A128" s="25" t="s">
        <v>46</v>
      </c>
      <c s="29" t="s">
        <v>250</v>
      </c>
      <c s="29" t="s">
        <v>976</v>
      </c>
      <c s="25" t="s">
        <v>48</v>
      </c>
      <c s="30" t="s">
        <v>977</v>
      </c>
      <c s="31" t="s">
        <v>170</v>
      </c>
      <c s="32">
        <v>24.725</v>
      </c>
      <c s="33">
        <v>0</v>
      </c>
      <c s="34">
        <f>ROUND(ROUND(H128,2)*ROUND(G128,3),2)</f>
      </c>
      <c s="31" t="s">
        <v>51</v>
      </c>
      <c r="O128">
        <f>(I128*21)/100</f>
      </c>
      <c t="s">
        <v>22</v>
      </c>
    </row>
    <row r="129" spans="1:5" ht="12.75">
      <c r="A129" s="35" t="s">
        <v>52</v>
      </c>
      <c r="E129" s="36" t="s">
        <v>952</v>
      </c>
    </row>
    <row r="130" spans="1:5" ht="12.75">
      <c r="A130" s="37" t="s">
        <v>53</v>
      </c>
      <c r="E130" s="38" t="s">
        <v>970</v>
      </c>
    </row>
    <row r="131" spans="1:5" ht="267.75">
      <c r="A131" t="s">
        <v>55</v>
      </c>
      <c r="E131" s="36" t="s">
        <v>457</v>
      </c>
    </row>
    <row r="132" spans="1:16" ht="12.75">
      <c r="A132" s="25" t="s">
        <v>46</v>
      </c>
      <c s="29" t="s">
        <v>254</v>
      </c>
      <c s="29" t="s">
        <v>978</v>
      </c>
      <c s="25" t="s">
        <v>48</v>
      </c>
      <c s="30" t="s">
        <v>979</v>
      </c>
      <c s="31" t="s">
        <v>50</v>
      </c>
      <c s="32">
        <v>49.32</v>
      </c>
      <c s="33">
        <v>0</v>
      </c>
      <c s="34">
        <f>ROUND(ROUND(H132,2)*ROUND(G132,3),2)</f>
      </c>
      <c s="31" t="s">
        <v>51</v>
      </c>
      <c r="O132">
        <f>(I132*21)/100</f>
      </c>
      <c t="s">
        <v>22</v>
      </c>
    </row>
    <row r="133" spans="1:5" ht="12.75">
      <c r="A133" s="35" t="s">
        <v>52</v>
      </c>
      <c r="E133" s="36" t="s">
        <v>980</v>
      </c>
    </row>
    <row r="134" spans="1:5" ht="12.75">
      <c r="A134" s="37" t="s">
        <v>53</v>
      </c>
      <c r="E134" s="38" t="s">
        <v>981</v>
      </c>
    </row>
    <row r="135" spans="1:5" ht="369.75">
      <c r="A135" t="s">
        <v>55</v>
      </c>
      <c r="E135" s="36" t="s">
        <v>363</v>
      </c>
    </row>
    <row r="136" spans="1:16" ht="12.75">
      <c r="A136" s="25" t="s">
        <v>46</v>
      </c>
      <c s="29" t="s">
        <v>258</v>
      </c>
      <c s="29" t="s">
        <v>982</v>
      </c>
      <c s="25" t="s">
        <v>48</v>
      </c>
      <c s="30" t="s">
        <v>983</v>
      </c>
      <c s="31" t="s">
        <v>170</v>
      </c>
      <c s="32">
        <v>6.905</v>
      </c>
      <c s="33">
        <v>0</v>
      </c>
      <c s="34">
        <f>ROUND(ROUND(H136,2)*ROUND(G136,3),2)</f>
      </c>
      <c s="31" t="s">
        <v>51</v>
      </c>
      <c r="O136">
        <f>(I136*21)/100</f>
      </c>
      <c t="s">
        <v>22</v>
      </c>
    </row>
    <row r="137" spans="1:5" ht="12.75">
      <c r="A137" s="35" t="s">
        <v>52</v>
      </c>
      <c r="E137" s="36" t="s">
        <v>952</v>
      </c>
    </row>
    <row r="138" spans="1:5" ht="12.75">
      <c r="A138" s="37" t="s">
        <v>53</v>
      </c>
      <c r="E138" s="38" t="s">
        <v>984</v>
      </c>
    </row>
    <row r="139" spans="1:5" ht="267.75">
      <c r="A139" t="s">
        <v>55</v>
      </c>
      <c r="E139" s="36" t="s">
        <v>457</v>
      </c>
    </row>
    <row r="140" spans="1:18" ht="12.75" customHeight="1">
      <c r="A140" s="6" t="s">
        <v>44</v>
      </c>
      <c s="6"/>
      <c s="41" t="s">
        <v>32</v>
      </c>
      <c s="6"/>
      <c s="27" t="s">
        <v>234</v>
      </c>
      <c s="6"/>
      <c s="6"/>
      <c s="6"/>
      <c s="42">
        <f>0+Q140</f>
      </c>
      <c s="6"/>
      <c r="O140">
        <f>0+R140</f>
      </c>
      <c r="Q140">
        <f>0+I141+I145+I149+I153+I157+I161+I165+I169+I173</f>
      </c>
      <c>
        <f>0+O141+O145+O149+O153+O157+O161+O165+O169+O173</f>
      </c>
    </row>
    <row r="141" spans="1:16" ht="12.75">
      <c r="A141" s="25" t="s">
        <v>46</v>
      </c>
      <c s="29" t="s">
        <v>263</v>
      </c>
      <c s="29" t="s">
        <v>985</v>
      </c>
      <c s="25" t="s">
        <v>48</v>
      </c>
      <c s="30" t="s">
        <v>986</v>
      </c>
      <c s="31" t="s">
        <v>50</v>
      </c>
      <c s="32">
        <v>23.8</v>
      </c>
      <c s="33">
        <v>0</v>
      </c>
      <c s="34">
        <f>ROUND(ROUND(H141,2)*ROUND(G141,3),2)</f>
      </c>
      <c s="31" t="s">
        <v>51</v>
      </c>
      <c r="O141">
        <f>(I141*21)/100</f>
      </c>
      <c t="s">
        <v>22</v>
      </c>
    </row>
    <row r="142" spans="1:5" ht="25.5">
      <c r="A142" s="35" t="s">
        <v>52</v>
      </c>
      <c r="E142" s="36" t="s">
        <v>987</v>
      </c>
    </row>
    <row r="143" spans="1:5" ht="12.75">
      <c r="A143" s="37" t="s">
        <v>53</v>
      </c>
      <c r="E143" s="38" t="s">
        <v>988</v>
      </c>
    </row>
    <row r="144" spans="1:5" ht="369.75">
      <c r="A144" t="s">
        <v>55</v>
      </c>
      <c r="E144" s="36" t="s">
        <v>363</v>
      </c>
    </row>
    <row r="145" spans="1:16" ht="12.75">
      <c r="A145" s="25" t="s">
        <v>46</v>
      </c>
      <c s="29" t="s">
        <v>268</v>
      </c>
      <c s="29" t="s">
        <v>989</v>
      </c>
      <c s="25" t="s">
        <v>48</v>
      </c>
      <c s="30" t="s">
        <v>990</v>
      </c>
      <c s="31" t="s">
        <v>170</v>
      </c>
      <c s="32">
        <v>3.332</v>
      </c>
      <c s="33">
        <v>0</v>
      </c>
      <c s="34">
        <f>ROUND(ROUND(H145,2)*ROUND(G145,3),2)</f>
      </c>
      <c s="31" t="s">
        <v>51</v>
      </c>
      <c r="O145">
        <f>(I145*21)/100</f>
      </c>
      <c t="s">
        <v>22</v>
      </c>
    </row>
    <row r="146" spans="1:5" ht="12.75">
      <c r="A146" s="35" t="s">
        <v>52</v>
      </c>
      <c r="E146" s="36" t="s">
        <v>952</v>
      </c>
    </row>
    <row r="147" spans="1:5" ht="12.75">
      <c r="A147" s="37" t="s">
        <v>53</v>
      </c>
      <c r="E147" s="38" t="s">
        <v>984</v>
      </c>
    </row>
    <row r="148" spans="1:5" ht="267.75">
      <c r="A148" t="s">
        <v>55</v>
      </c>
      <c r="E148" s="36" t="s">
        <v>457</v>
      </c>
    </row>
    <row r="149" spans="1:16" ht="12.75">
      <c r="A149" s="25" t="s">
        <v>46</v>
      </c>
      <c s="29" t="s">
        <v>272</v>
      </c>
      <c s="29" t="s">
        <v>991</v>
      </c>
      <c s="25" t="s">
        <v>48</v>
      </c>
      <c s="30" t="s">
        <v>992</v>
      </c>
      <c s="31" t="s">
        <v>50</v>
      </c>
      <c s="32">
        <v>461.32</v>
      </c>
      <c s="33">
        <v>0</v>
      </c>
      <c s="34">
        <f>ROUND(ROUND(H149,2)*ROUND(G149,3),2)</f>
      </c>
      <c s="31" t="s">
        <v>51</v>
      </c>
      <c r="O149">
        <f>(I149*21)/100</f>
      </c>
      <c t="s">
        <v>22</v>
      </c>
    </row>
    <row r="150" spans="1:5" ht="12.75">
      <c r="A150" s="35" t="s">
        <v>52</v>
      </c>
      <c r="E150" s="36" t="s">
        <v>993</v>
      </c>
    </row>
    <row r="151" spans="1:5" ht="12.75">
      <c r="A151" s="37" t="s">
        <v>53</v>
      </c>
      <c r="E151" s="38" t="s">
        <v>994</v>
      </c>
    </row>
    <row r="152" spans="1:5" ht="369.75">
      <c r="A152" t="s">
        <v>55</v>
      </c>
      <c r="E152" s="36" t="s">
        <v>363</v>
      </c>
    </row>
    <row r="153" spans="1:16" ht="12.75">
      <c r="A153" s="25" t="s">
        <v>46</v>
      </c>
      <c s="29" t="s">
        <v>275</v>
      </c>
      <c s="29" t="s">
        <v>995</v>
      </c>
      <c s="25" t="s">
        <v>48</v>
      </c>
      <c s="30" t="s">
        <v>996</v>
      </c>
      <c s="31" t="s">
        <v>170</v>
      </c>
      <c s="32">
        <v>55.358</v>
      </c>
      <c s="33">
        <v>0</v>
      </c>
      <c s="34">
        <f>ROUND(ROUND(H153,2)*ROUND(G153,3),2)</f>
      </c>
      <c s="31" t="s">
        <v>51</v>
      </c>
      <c r="O153">
        <f>(I153*21)/100</f>
      </c>
      <c t="s">
        <v>22</v>
      </c>
    </row>
    <row r="154" spans="1:5" ht="12.75">
      <c r="A154" s="35" t="s">
        <v>52</v>
      </c>
      <c r="E154" s="36" t="s">
        <v>997</v>
      </c>
    </row>
    <row r="155" spans="1:5" ht="12.75">
      <c r="A155" s="37" t="s">
        <v>53</v>
      </c>
      <c r="E155" s="38" t="s">
        <v>970</v>
      </c>
    </row>
    <row r="156" spans="1:5" ht="267.75">
      <c r="A156" t="s">
        <v>55</v>
      </c>
      <c r="E156" s="36" t="s">
        <v>998</v>
      </c>
    </row>
    <row r="157" spans="1:16" ht="12.75">
      <c r="A157" s="25" t="s">
        <v>46</v>
      </c>
      <c s="29" t="s">
        <v>279</v>
      </c>
      <c s="29" t="s">
        <v>999</v>
      </c>
      <c s="25" t="s">
        <v>48</v>
      </c>
      <c s="30" t="s">
        <v>1000</v>
      </c>
      <c s="31" t="s">
        <v>170</v>
      </c>
      <c s="32">
        <v>10.428</v>
      </c>
      <c s="33">
        <v>0</v>
      </c>
      <c s="34">
        <f>ROUND(ROUND(H157,2)*ROUND(G157,3),2)</f>
      </c>
      <c s="31" t="s">
        <v>51</v>
      </c>
      <c r="O157">
        <f>(I157*21)/100</f>
      </c>
      <c t="s">
        <v>22</v>
      </c>
    </row>
    <row r="158" spans="1:5" ht="25.5">
      <c r="A158" s="35" t="s">
        <v>52</v>
      </c>
      <c r="E158" s="36" t="s">
        <v>1001</v>
      </c>
    </row>
    <row r="159" spans="1:5" ht="12.75">
      <c r="A159" s="37" t="s">
        <v>53</v>
      </c>
      <c r="E159" s="38" t="s">
        <v>1002</v>
      </c>
    </row>
    <row r="160" spans="1:5" ht="255">
      <c r="A160" t="s">
        <v>55</v>
      </c>
      <c r="E160" s="36" t="s">
        <v>1003</v>
      </c>
    </row>
    <row r="161" spans="1:16" ht="12.75">
      <c r="A161" s="25" t="s">
        <v>46</v>
      </c>
      <c s="29" t="s">
        <v>285</v>
      </c>
      <c s="29" t="s">
        <v>1004</v>
      </c>
      <c s="25" t="s">
        <v>48</v>
      </c>
      <c s="30" t="s">
        <v>1005</v>
      </c>
      <c s="31" t="s">
        <v>74</v>
      </c>
      <c s="32">
        <v>4</v>
      </c>
      <c s="33">
        <v>0</v>
      </c>
      <c s="34">
        <f>ROUND(ROUND(H161,2)*ROUND(G161,3),2)</f>
      </c>
      <c s="31" t="s">
        <v>51</v>
      </c>
      <c r="O161">
        <f>(I161*21)/100</f>
      </c>
      <c t="s">
        <v>22</v>
      </c>
    </row>
    <row r="162" spans="1:5" ht="12.75">
      <c r="A162" s="35" t="s">
        <v>52</v>
      </c>
      <c r="E162" s="36" t="s">
        <v>1006</v>
      </c>
    </row>
    <row r="163" spans="1:5" ht="12.75">
      <c r="A163" s="37" t="s">
        <v>53</v>
      </c>
      <c r="E163" s="38" t="s">
        <v>48</v>
      </c>
    </row>
    <row r="164" spans="1:5" ht="229.5">
      <c r="A164" t="s">
        <v>55</v>
      </c>
      <c r="E164" s="36" t="s">
        <v>1007</v>
      </c>
    </row>
    <row r="165" spans="1:16" ht="12.75">
      <c r="A165" s="25" t="s">
        <v>46</v>
      </c>
      <c s="29" t="s">
        <v>291</v>
      </c>
      <c s="29" t="s">
        <v>1008</v>
      </c>
      <c s="25" t="s">
        <v>48</v>
      </c>
      <c s="30" t="s">
        <v>1009</v>
      </c>
      <c s="31" t="s">
        <v>50</v>
      </c>
      <c s="32">
        <v>2.28</v>
      </c>
      <c s="33">
        <v>0</v>
      </c>
      <c s="34">
        <f>ROUND(ROUND(H165,2)*ROUND(G165,3),2)</f>
      </c>
      <c s="31" t="s">
        <v>51</v>
      </c>
      <c r="O165">
        <f>(I165*21)/100</f>
      </c>
      <c t="s">
        <v>22</v>
      </c>
    </row>
    <row r="166" spans="1:5" ht="12.75">
      <c r="A166" s="35" t="s">
        <v>52</v>
      </c>
      <c r="E166" s="36" t="s">
        <v>1010</v>
      </c>
    </row>
    <row r="167" spans="1:5" ht="12.75">
      <c r="A167" s="37" t="s">
        <v>53</v>
      </c>
      <c r="E167" s="38" t="s">
        <v>1011</v>
      </c>
    </row>
    <row r="168" spans="1:5" ht="229.5">
      <c r="A168" t="s">
        <v>55</v>
      </c>
      <c r="E168" s="36" t="s">
        <v>1012</v>
      </c>
    </row>
    <row r="169" spans="1:16" ht="12.75">
      <c r="A169" s="25" t="s">
        <v>46</v>
      </c>
      <c s="29" t="s">
        <v>296</v>
      </c>
      <c s="29" t="s">
        <v>359</v>
      </c>
      <c s="25" t="s">
        <v>48</v>
      </c>
      <c s="30" t="s">
        <v>360</v>
      </c>
      <c s="31" t="s">
        <v>50</v>
      </c>
      <c s="32">
        <v>35.71</v>
      </c>
      <c s="33">
        <v>0</v>
      </c>
      <c s="34">
        <f>ROUND(ROUND(H169,2)*ROUND(G169,3),2)</f>
      </c>
      <c s="31" t="s">
        <v>51</v>
      </c>
      <c r="O169">
        <f>(I169*21)/100</f>
      </c>
      <c t="s">
        <v>22</v>
      </c>
    </row>
    <row r="170" spans="1:5" ht="12.75">
      <c r="A170" s="35" t="s">
        <v>52</v>
      </c>
      <c r="E170" s="36" t="s">
        <v>1013</v>
      </c>
    </row>
    <row r="171" spans="1:5" ht="12.75">
      <c r="A171" s="37" t="s">
        <v>53</v>
      </c>
      <c r="E171" s="38" t="s">
        <v>938</v>
      </c>
    </row>
    <row r="172" spans="1:5" ht="369.75">
      <c r="A172" t="s">
        <v>55</v>
      </c>
      <c r="E172" s="36" t="s">
        <v>363</v>
      </c>
    </row>
    <row r="173" spans="1:16" ht="12.75">
      <c r="A173" s="25" t="s">
        <v>46</v>
      </c>
      <c s="29" t="s">
        <v>301</v>
      </c>
      <c s="29" t="s">
        <v>462</v>
      </c>
      <c s="25" t="s">
        <v>48</v>
      </c>
      <c s="30" t="s">
        <v>463</v>
      </c>
      <c s="31" t="s">
        <v>50</v>
      </c>
      <c s="32">
        <v>150.78</v>
      </c>
      <c s="33">
        <v>0</v>
      </c>
      <c s="34">
        <f>ROUND(ROUND(H173,2)*ROUND(G173,3),2)</f>
      </c>
      <c s="31" t="s">
        <v>51</v>
      </c>
      <c r="O173">
        <f>(I173*21)/100</f>
      </c>
      <c t="s">
        <v>22</v>
      </c>
    </row>
    <row r="174" spans="1:5" ht="25.5">
      <c r="A174" s="35" t="s">
        <v>52</v>
      </c>
      <c r="E174" s="36" t="s">
        <v>1014</v>
      </c>
    </row>
    <row r="175" spans="1:5" ht="12.75">
      <c r="A175" s="37" t="s">
        <v>53</v>
      </c>
      <c r="E175" s="38" t="s">
        <v>1015</v>
      </c>
    </row>
    <row r="176" spans="1:5" ht="102">
      <c r="A176" t="s">
        <v>55</v>
      </c>
      <c r="E176" s="36" t="s">
        <v>466</v>
      </c>
    </row>
    <row r="177" spans="1:18" ht="12.75" customHeight="1">
      <c r="A177" s="6" t="s">
        <v>44</v>
      </c>
      <c s="6"/>
      <c s="41" t="s">
        <v>34</v>
      </c>
      <c s="6"/>
      <c s="27" t="s">
        <v>155</v>
      </c>
      <c s="6"/>
      <c s="6"/>
      <c s="6"/>
      <c s="42">
        <f>0+Q177</f>
      </c>
      <c s="6"/>
      <c r="O177">
        <f>0+R177</f>
      </c>
      <c r="Q177">
        <f>0+I178+I182+I186+I190+I194+I198+I202+I206+I210+I214+I218</f>
      </c>
      <c>
        <f>0+O178+O182+O186+O190+O194+O198+O202+O206+O210+O214+O218</f>
      </c>
    </row>
    <row r="178" spans="1:16" ht="12.75">
      <c r="A178" s="25" t="s">
        <v>46</v>
      </c>
      <c s="29" t="s">
        <v>305</v>
      </c>
      <c s="29" t="s">
        <v>1016</v>
      </c>
      <c s="25" t="s">
        <v>48</v>
      </c>
      <c s="30" t="s">
        <v>1017</v>
      </c>
      <c s="31" t="s">
        <v>70</v>
      </c>
      <c s="32">
        <v>38</v>
      </c>
      <c s="33">
        <v>0</v>
      </c>
      <c s="34">
        <f>ROUND(ROUND(H178,2)*ROUND(G178,3),2)</f>
      </c>
      <c s="31" t="s">
        <v>51</v>
      </c>
      <c r="O178">
        <f>(I178*21)/100</f>
      </c>
      <c t="s">
        <v>22</v>
      </c>
    </row>
    <row r="179" spans="1:5" ht="12.75">
      <c r="A179" s="35" t="s">
        <v>52</v>
      </c>
      <c r="E179" s="36" t="s">
        <v>48</v>
      </c>
    </row>
    <row r="180" spans="1:5" ht="12.75">
      <c r="A180" s="37" t="s">
        <v>53</v>
      </c>
      <c r="E180" s="38" t="s">
        <v>1018</v>
      </c>
    </row>
    <row r="181" spans="1:5" ht="127.5">
      <c r="A181" t="s">
        <v>55</v>
      </c>
      <c r="E181" s="36" t="s">
        <v>1019</v>
      </c>
    </row>
    <row r="182" spans="1:16" ht="12.75">
      <c r="A182" s="25" t="s">
        <v>46</v>
      </c>
      <c s="29" t="s">
        <v>309</v>
      </c>
      <c s="29" t="s">
        <v>251</v>
      </c>
      <c s="25" t="s">
        <v>48</v>
      </c>
      <c s="30" t="s">
        <v>252</v>
      </c>
      <c s="31" t="s">
        <v>70</v>
      </c>
      <c s="32">
        <v>38</v>
      </c>
      <c s="33">
        <v>0</v>
      </c>
      <c s="34">
        <f>ROUND(ROUND(H182,2)*ROUND(G182,3),2)</f>
      </c>
      <c s="31" t="s">
        <v>51</v>
      </c>
      <c r="O182">
        <f>(I182*21)/100</f>
      </c>
      <c t="s">
        <v>22</v>
      </c>
    </row>
    <row r="183" spans="1:5" ht="12.75">
      <c r="A183" s="35" t="s">
        <v>52</v>
      </c>
      <c r="E183" s="36" t="s">
        <v>1020</v>
      </c>
    </row>
    <row r="184" spans="1:5" ht="12.75">
      <c r="A184" s="37" t="s">
        <v>53</v>
      </c>
      <c r="E184" s="38" t="s">
        <v>1018</v>
      </c>
    </row>
    <row r="185" spans="1:5" ht="51">
      <c r="A185" t="s">
        <v>55</v>
      </c>
      <c r="E185" s="36" t="s">
        <v>160</v>
      </c>
    </row>
    <row r="186" spans="1:16" ht="12.75">
      <c r="A186" s="25" t="s">
        <v>46</v>
      </c>
      <c s="29" t="s">
        <v>314</v>
      </c>
      <c s="29" t="s">
        <v>259</v>
      </c>
      <c s="25" t="s">
        <v>48</v>
      </c>
      <c s="30" t="s">
        <v>260</v>
      </c>
      <c s="31" t="s">
        <v>70</v>
      </c>
      <c s="32">
        <v>38</v>
      </c>
      <c s="33">
        <v>0</v>
      </c>
      <c s="34">
        <f>ROUND(ROUND(H186,2)*ROUND(G186,3),2)</f>
      </c>
      <c s="31" t="s">
        <v>51</v>
      </c>
      <c r="O186">
        <f>(I186*21)/100</f>
      </c>
      <c t="s">
        <v>22</v>
      </c>
    </row>
    <row r="187" spans="1:5" ht="12.75">
      <c r="A187" s="35" t="s">
        <v>52</v>
      </c>
      <c r="E187" s="36" t="s">
        <v>48</v>
      </c>
    </row>
    <row r="188" spans="1:5" ht="12.75">
      <c r="A188" s="37" t="s">
        <v>53</v>
      </c>
      <c r="E188" s="38" t="s">
        <v>1018</v>
      </c>
    </row>
    <row r="189" spans="1:5" ht="51">
      <c r="A189" t="s">
        <v>55</v>
      </c>
      <c r="E189" s="36" t="s">
        <v>262</v>
      </c>
    </row>
    <row r="190" spans="1:16" ht="12.75">
      <c r="A190" s="25" t="s">
        <v>46</v>
      </c>
      <c s="29" t="s">
        <v>318</v>
      </c>
      <c s="29" t="s">
        <v>1021</v>
      </c>
      <c s="25" t="s">
        <v>48</v>
      </c>
      <c s="30" t="s">
        <v>1022</v>
      </c>
      <c s="31" t="s">
        <v>70</v>
      </c>
      <c s="32">
        <v>634.888</v>
      </c>
      <c s="33">
        <v>0</v>
      </c>
      <c s="34">
        <f>ROUND(ROUND(H190,2)*ROUND(G190,3),2)</f>
      </c>
      <c s="31" t="s">
        <v>51</v>
      </c>
      <c r="O190">
        <f>(I190*21)/100</f>
      </c>
      <c t="s">
        <v>22</v>
      </c>
    </row>
    <row r="191" spans="1:5" ht="12.75">
      <c r="A191" s="35" t="s">
        <v>52</v>
      </c>
      <c r="E191" s="36" t="s">
        <v>48</v>
      </c>
    </row>
    <row r="192" spans="1:5" ht="12.75">
      <c r="A192" s="37" t="s">
        <v>53</v>
      </c>
      <c r="E192" s="38" t="s">
        <v>1023</v>
      </c>
    </row>
    <row r="193" spans="1:5" ht="51">
      <c r="A193" t="s">
        <v>55</v>
      </c>
      <c r="E193" s="36" t="s">
        <v>262</v>
      </c>
    </row>
    <row r="194" spans="1:16" ht="12.75">
      <c r="A194" s="25" t="s">
        <v>46</v>
      </c>
      <c s="29" t="s">
        <v>322</v>
      </c>
      <c s="29" t="s">
        <v>1024</v>
      </c>
      <c s="25" t="s">
        <v>48</v>
      </c>
      <c s="30" t="s">
        <v>1025</v>
      </c>
      <c s="31" t="s">
        <v>70</v>
      </c>
      <c s="32">
        <v>38</v>
      </c>
      <c s="33">
        <v>0</v>
      </c>
      <c s="34">
        <f>ROUND(ROUND(H194,2)*ROUND(G194,3),2)</f>
      </c>
      <c s="31" t="s">
        <v>51</v>
      </c>
      <c r="O194">
        <f>(I194*21)/100</f>
      </c>
      <c t="s">
        <v>22</v>
      </c>
    </row>
    <row r="195" spans="1:5" ht="12.75">
      <c r="A195" s="35" t="s">
        <v>52</v>
      </c>
      <c r="E195" s="36" t="s">
        <v>48</v>
      </c>
    </row>
    <row r="196" spans="1:5" ht="12.75">
      <c r="A196" s="37" t="s">
        <v>53</v>
      </c>
      <c r="E196" s="38" t="s">
        <v>1018</v>
      </c>
    </row>
    <row r="197" spans="1:5" ht="140.25">
      <c r="A197" t="s">
        <v>55</v>
      </c>
      <c r="E197" s="36" t="s">
        <v>271</v>
      </c>
    </row>
    <row r="198" spans="1:16" ht="12.75">
      <c r="A198" s="25" t="s">
        <v>46</v>
      </c>
      <c s="29" t="s">
        <v>386</v>
      </c>
      <c s="29" t="s">
        <v>1026</v>
      </c>
      <c s="25" t="s">
        <v>48</v>
      </c>
      <c s="30" t="s">
        <v>1027</v>
      </c>
      <c s="31" t="s">
        <v>70</v>
      </c>
      <c s="32">
        <v>536.988</v>
      </c>
      <c s="33">
        <v>0</v>
      </c>
      <c s="34">
        <f>ROUND(ROUND(H198,2)*ROUND(G198,3),2)</f>
      </c>
      <c s="31" t="s">
        <v>51</v>
      </c>
      <c r="O198">
        <f>(I198*21)/100</f>
      </c>
      <c t="s">
        <v>22</v>
      </c>
    </row>
    <row r="199" spans="1:5" ht="25.5">
      <c r="A199" s="35" t="s">
        <v>52</v>
      </c>
      <c r="E199" s="36" t="s">
        <v>1028</v>
      </c>
    </row>
    <row r="200" spans="1:5" ht="12.75">
      <c r="A200" s="37" t="s">
        <v>53</v>
      </c>
      <c r="E200" s="38" t="s">
        <v>1029</v>
      </c>
    </row>
    <row r="201" spans="1:5" ht="140.25">
      <c r="A201" t="s">
        <v>55</v>
      </c>
      <c r="E201" s="36" t="s">
        <v>271</v>
      </c>
    </row>
    <row r="202" spans="1:16" ht="12.75">
      <c r="A202" s="25" t="s">
        <v>46</v>
      </c>
      <c s="29" t="s">
        <v>387</v>
      </c>
      <c s="29" t="s">
        <v>1030</v>
      </c>
      <c s="25" t="s">
        <v>48</v>
      </c>
      <c s="30" t="s">
        <v>1031</v>
      </c>
      <c s="31" t="s">
        <v>70</v>
      </c>
      <c s="32">
        <v>38</v>
      </c>
      <c s="33">
        <v>0</v>
      </c>
      <c s="34">
        <f>ROUND(ROUND(H202,2)*ROUND(G202,3),2)</f>
      </c>
      <c s="31" t="s">
        <v>51</v>
      </c>
      <c r="O202">
        <f>(I202*21)/100</f>
      </c>
      <c t="s">
        <v>22</v>
      </c>
    </row>
    <row r="203" spans="1:5" ht="12.75">
      <c r="A203" s="35" t="s">
        <v>52</v>
      </c>
      <c r="E203" s="36" t="s">
        <v>48</v>
      </c>
    </row>
    <row r="204" spans="1:5" ht="12.75">
      <c r="A204" s="37" t="s">
        <v>53</v>
      </c>
      <c r="E204" s="38" t="s">
        <v>1018</v>
      </c>
    </row>
    <row r="205" spans="1:5" ht="140.25">
      <c r="A205" t="s">
        <v>55</v>
      </c>
      <c r="E205" s="36" t="s">
        <v>271</v>
      </c>
    </row>
    <row r="206" spans="1:16" ht="25.5">
      <c r="A206" s="25" t="s">
        <v>46</v>
      </c>
      <c s="29" t="s">
        <v>393</v>
      </c>
      <c s="29" t="s">
        <v>1032</v>
      </c>
      <c s="25" t="s">
        <v>48</v>
      </c>
      <c s="30" t="s">
        <v>1033</v>
      </c>
      <c s="31" t="s">
        <v>70</v>
      </c>
      <c s="32">
        <v>38</v>
      </c>
      <c s="33">
        <v>0</v>
      </c>
      <c s="34">
        <f>ROUND(ROUND(H206,2)*ROUND(G206,3),2)</f>
      </c>
      <c s="31" t="s">
        <v>51</v>
      </c>
      <c r="O206">
        <f>(I206*21)/100</f>
      </c>
      <c t="s">
        <v>22</v>
      </c>
    </row>
    <row r="207" spans="1:5" ht="12.75">
      <c r="A207" s="35" t="s">
        <v>52</v>
      </c>
      <c r="E207" s="36" t="s">
        <v>48</v>
      </c>
    </row>
    <row r="208" spans="1:5" ht="12.75">
      <c r="A208" s="37" t="s">
        <v>53</v>
      </c>
      <c r="E208" s="38" t="s">
        <v>1018</v>
      </c>
    </row>
    <row r="209" spans="1:5" ht="140.25">
      <c r="A209" t="s">
        <v>55</v>
      </c>
      <c r="E209" s="36" t="s">
        <v>271</v>
      </c>
    </row>
    <row r="210" spans="1:16" ht="12.75">
      <c r="A210" s="25" t="s">
        <v>46</v>
      </c>
      <c s="29" t="s">
        <v>398</v>
      </c>
      <c s="29" t="s">
        <v>1034</v>
      </c>
      <c s="25" t="s">
        <v>48</v>
      </c>
      <c s="30" t="s">
        <v>1035</v>
      </c>
      <c s="31" t="s">
        <v>70</v>
      </c>
      <c s="32">
        <v>580.788</v>
      </c>
      <c s="33">
        <v>0</v>
      </c>
      <c s="34">
        <f>ROUND(ROUND(H210,2)*ROUND(G210,3),2)</f>
      </c>
      <c s="31" t="s">
        <v>51</v>
      </c>
      <c r="O210">
        <f>(I210*21)/100</f>
      </c>
      <c t="s">
        <v>22</v>
      </c>
    </row>
    <row r="211" spans="1:5" ht="12.75">
      <c r="A211" s="35" t="s">
        <v>52</v>
      </c>
      <c r="E211" s="36" t="s">
        <v>1036</v>
      </c>
    </row>
    <row r="212" spans="1:5" ht="12.75">
      <c r="A212" s="37" t="s">
        <v>53</v>
      </c>
      <c r="E212" s="38" t="s">
        <v>1037</v>
      </c>
    </row>
    <row r="213" spans="1:5" ht="140.25">
      <c r="A213" t="s">
        <v>55</v>
      </c>
      <c r="E213" s="36" t="s">
        <v>271</v>
      </c>
    </row>
    <row r="214" spans="1:16" ht="12.75">
      <c r="A214" s="25" t="s">
        <v>46</v>
      </c>
      <c s="29" t="s">
        <v>404</v>
      </c>
      <c s="29" t="s">
        <v>1038</v>
      </c>
      <c s="25" t="s">
        <v>48</v>
      </c>
      <c s="30" t="s">
        <v>1039</v>
      </c>
      <c s="31" t="s">
        <v>218</v>
      </c>
      <c s="32">
        <v>216.4</v>
      </c>
      <c s="33">
        <v>0</v>
      </c>
      <c s="34">
        <f>ROUND(ROUND(H214,2)*ROUND(G214,3),2)</f>
      </c>
      <c s="31" t="s">
        <v>51</v>
      </c>
      <c r="O214">
        <f>(I214*21)/100</f>
      </c>
      <c t="s">
        <v>22</v>
      </c>
    </row>
    <row r="215" spans="1:5" ht="12.75">
      <c r="A215" s="35" t="s">
        <v>52</v>
      </c>
      <c r="E215" s="36" t="s">
        <v>48</v>
      </c>
    </row>
    <row r="216" spans="1:5" ht="12.75">
      <c r="A216" s="37" t="s">
        <v>53</v>
      </c>
      <c r="E216" s="38" t="s">
        <v>1040</v>
      </c>
    </row>
    <row r="217" spans="1:5" ht="38.25">
      <c r="A217" t="s">
        <v>55</v>
      </c>
      <c r="E217" s="36" t="s">
        <v>1041</v>
      </c>
    </row>
    <row r="218" spans="1:16" ht="12.75">
      <c r="A218" s="25" t="s">
        <v>46</v>
      </c>
      <c s="29" t="s">
        <v>407</v>
      </c>
      <c s="29" t="s">
        <v>1042</v>
      </c>
      <c s="25" t="s">
        <v>48</v>
      </c>
      <c s="30" t="s">
        <v>1043</v>
      </c>
      <c s="31" t="s">
        <v>218</v>
      </c>
      <c s="32">
        <v>180.2</v>
      </c>
      <c s="33">
        <v>0</v>
      </c>
      <c s="34">
        <f>ROUND(ROUND(H218,2)*ROUND(G218,3),2)</f>
      </c>
      <c s="31" t="s">
        <v>51</v>
      </c>
      <c r="O218">
        <f>(I218*21)/100</f>
      </c>
      <c t="s">
        <v>22</v>
      </c>
    </row>
    <row r="219" spans="1:5" ht="12.75">
      <c r="A219" s="35" t="s">
        <v>52</v>
      </c>
      <c r="E219" s="36" t="s">
        <v>48</v>
      </c>
    </row>
    <row r="220" spans="1:5" ht="12.75">
      <c r="A220" s="37" t="s">
        <v>53</v>
      </c>
      <c r="E220" s="38" t="s">
        <v>1044</v>
      </c>
    </row>
    <row r="221" spans="1:5" ht="38.25">
      <c r="A221" t="s">
        <v>55</v>
      </c>
      <c r="E221" s="36" t="s">
        <v>1041</v>
      </c>
    </row>
    <row r="222" spans="1:18" ht="12.75" customHeight="1">
      <c r="A222" s="6" t="s">
        <v>44</v>
      </c>
      <c s="6"/>
      <c s="41" t="s">
        <v>36</v>
      </c>
      <c s="6"/>
      <c s="27" t="s">
        <v>480</v>
      </c>
      <c s="6"/>
      <c s="6"/>
      <c s="6"/>
      <c s="42">
        <f>0+Q222</f>
      </c>
      <c s="6"/>
      <c r="O222">
        <f>0+R222</f>
      </c>
      <c r="Q222">
        <f>0+I223</f>
      </c>
      <c>
        <f>0+O223</f>
      </c>
    </row>
    <row r="223" spans="1:16" ht="12.75">
      <c r="A223" s="25" t="s">
        <v>46</v>
      </c>
      <c s="29" t="s">
        <v>409</v>
      </c>
      <c s="29" t="s">
        <v>1045</v>
      </c>
      <c s="25" t="s">
        <v>48</v>
      </c>
      <c s="30" t="s">
        <v>1046</v>
      </c>
      <c s="31" t="s">
        <v>70</v>
      </c>
      <c s="32">
        <v>54.1</v>
      </c>
      <c s="33">
        <v>0</v>
      </c>
      <c s="34">
        <f>ROUND(ROUND(H223,2)*ROUND(G223,3),2)</f>
      </c>
      <c s="31" t="s">
        <v>51</v>
      </c>
      <c r="O223">
        <f>(I223*21)/100</f>
      </c>
      <c t="s">
        <v>22</v>
      </c>
    </row>
    <row r="224" spans="1:5" ht="12.75">
      <c r="A224" s="35" t="s">
        <v>52</v>
      </c>
      <c r="E224" s="36" t="s">
        <v>48</v>
      </c>
    </row>
    <row r="225" spans="1:5" ht="12.75">
      <c r="A225" s="37" t="s">
        <v>53</v>
      </c>
      <c r="E225" s="38" t="s">
        <v>1047</v>
      </c>
    </row>
    <row r="226" spans="1:5" ht="25.5">
      <c r="A226" t="s">
        <v>55</v>
      </c>
      <c r="E226" s="36" t="s">
        <v>1048</v>
      </c>
    </row>
    <row r="227" spans="1:18" ht="12.75" customHeight="1">
      <c r="A227" s="6" t="s">
        <v>44</v>
      </c>
      <c s="6"/>
      <c s="41" t="s">
        <v>113</v>
      </c>
      <c s="6"/>
      <c s="27" t="s">
        <v>376</v>
      </c>
      <c s="6"/>
      <c s="6"/>
      <c s="6"/>
      <c s="42">
        <f>0+Q227</f>
      </c>
      <c s="6"/>
      <c r="O227">
        <f>0+R227</f>
      </c>
      <c r="Q227">
        <f>0+I228+I232+I236+I240</f>
      </c>
      <c>
        <f>0+O228+O232+O236+O240</f>
      </c>
    </row>
    <row r="228" spans="1:16" ht="12.75">
      <c r="A228" s="25" t="s">
        <v>46</v>
      </c>
      <c s="29" t="s">
        <v>414</v>
      </c>
      <c s="29" t="s">
        <v>1049</v>
      </c>
      <c s="25" t="s">
        <v>48</v>
      </c>
      <c s="30" t="s">
        <v>1050</v>
      </c>
      <c s="31" t="s">
        <v>70</v>
      </c>
      <c s="32">
        <v>65.7</v>
      </c>
      <c s="33">
        <v>0</v>
      </c>
      <c s="34">
        <f>ROUND(ROUND(H228,2)*ROUND(G228,3),2)</f>
      </c>
      <c s="31" t="s">
        <v>51</v>
      </c>
      <c r="O228">
        <f>(I228*21)/100</f>
      </c>
      <c t="s">
        <v>22</v>
      </c>
    </row>
    <row r="229" spans="1:5" ht="12.75">
      <c r="A229" s="35" t="s">
        <v>52</v>
      </c>
      <c r="E229" s="36" t="s">
        <v>1051</v>
      </c>
    </row>
    <row r="230" spans="1:5" ht="12.75">
      <c r="A230" s="37" t="s">
        <v>53</v>
      </c>
      <c r="E230" s="38" t="s">
        <v>1052</v>
      </c>
    </row>
    <row r="231" spans="1:5" ht="204">
      <c r="A231" t="s">
        <v>55</v>
      </c>
      <c r="E231" s="36" t="s">
        <v>1053</v>
      </c>
    </row>
    <row r="232" spans="1:16" ht="25.5">
      <c r="A232" s="25" t="s">
        <v>46</v>
      </c>
      <c s="29" t="s">
        <v>500</v>
      </c>
      <c s="29" t="s">
        <v>1054</v>
      </c>
      <c s="25" t="s">
        <v>48</v>
      </c>
      <c s="30" t="s">
        <v>1055</v>
      </c>
      <c s="31" t="s">
        <v>70</v>
      </c>
      <c s="32">
        <v>645.84</v>
      </c>
      <c s="33">
        <v>0</v>
      </c>
      <c s="34">
        <f>ROUND(ROUND(H232,2)*ROUND(G232,3),2)</f>
      </c>
      <c s="31" t="s">
        <v>51</v>
      </c>
      <c r="O232">
        <f>(I232*21)/100</f>
      </c>
      <c t="s">
        <v>22</v>
      </c>
    </row>
    <row r="233" spans="1:5" ht="12.75">
      <c r="A233" s="35" t="s">
        <v>52</v>
      </c>
      <c r="E233" s="36" t="s">
        <v>1056</v>
      </c>
    </row>
    <row r="234" spans="1:5" ht="12.75">
      <c r="A234" s="37" t="s">
        <v>53</v>
      </c>
      <c r="E234" s="38" t="s">
        <v>1057</v>
      </c>
    </row>
    <row r="235" spans="1:5" ht="204">
      <c r="A235" t="s">
        <v>55</v>
      </c>
      <c r="E235" s="36" t="s">
        <v>1058</v>
      </c>
    </row>
    <row r="236" spans="1:16" ht="12.75">
      <c r="A236" s="25" t="s">
        <v>46</v>
      </c>
      <c s="29" t="s">
        <v>501</v>
      </c>
      <c s="29" t="s">
        <v>1059</v>
      </c>
      <c s="25" t="s">
        <v>48</v>
      </c>
      <c s="30" t="s">
        <v>1060</v>
      </c>
      <c s="31" t="s">
        <v>70</v>
      </c>
      <c s="32">
        <v>59.51</v>
      </c>
      <c s="33">
        <v>0</v>
      </c>
      <c s="34">
        <f>ROUND(ROUND(H236,2)*ROUND(G236,3),2)</f>
      </c>
      <c s="31" t="s">
        <v>51</v>
      </c>
      <c r="O236">
        <f>(I236*21)/100</f>
      </c>
      <c t="s">
        <v>22</v>
      </c>
    </row>
    <row r="237" spans="1:5" ht="12.75">
      <c r="A237" s="35" t="s">
        <v>52</v>
      </c>
      <c r="E237" s="36" t="s">
        <v>48</v>
      </c>
    </row>
    <row r="238" spans="1:5" ht="12.75">
      <c r="A238" s="37" t="s">
        <v>53</v>
      </c>
      <c r="E238" s="38" t="s">
        <v>1061</v>
      </c>
    </row>
    <row r="239" spans="1:5" ht="51">
      <c r="A239" t="s">
        <v>55</v>
      </c>
      <c r="E239" s="36" t="s">
        <v>1062</v>
      </c>
    </row>
    <row r="240" spans="1:16" ht="12.75">
      <c r="A240" s="25" t="s">
        <v>46</v>
      </c>
      <c s="29" t="s">
        <v>503</v>
      </c>
      <c s="29" t="s">
        <v>1063</v>
      </c>
      <c s="25" t="s">
        <v>48</v>
      </c>
      <c s="30" t="s">
        <v>1064</v>
      </c>
      <c s="31" t="s">
        <v>70</v>
      </c>
      <c s="32">
        <v>37.87</v>
      </c>
      <c s="33">
        <v>0</v>
      </c>
      <c s="34">
        <f>ROUND(ROUND(H240,2)*ROUND(G240,3),2)</f>
      </c>
      <c s="31" t="s">
        <v>51</v>
      </c>
      <c r="O240">
        <f>(I240*21)/100</f>
      </c>
      <c t="s">
        <v>22</v>
      </c>
    </row>
    <row r="241" spans="1:5" ht="12.75">
      <c r="A241" s="35" t="s">
        <v>52</v>
      </c>
      <c r="E241" s="36" t="s">
        <v>48</v>
      </c>
    </row>
    <row r="242" spans="1:5" ht="12.75">
      <c r="A242" s="37" t="s">
        <v>53</v>
      </c>
      <c r="E242" s="38" t="s">
        <v>1065</v>
      </c>
    </row>
    <row r="243" spans="1:5" ht="51">
      <c r="A243" t="s">
        <v>55</v>
      </c>
      <c r="E243" s="36" t="s">
        <v>1062</v>
      </c>
    </row>
    <row r="244" spans="1:18" ht="12.75" customHeight="1">
      <c r="A244" s="6" t="s">
        <v>44</v>
      </c>
      <c s="6"/>
      <c s="41" t="s">
        <v>119</v>
      </c>
      <c s="6"/>
      <c s="27" t="s">
        <v>1066</v>
      </c>
      <c s="6"/>
      <c s="6"/>
      <c s="6"/>
      <c s="42">
        <f>0+Q244</f>
      </c>
      <c s="6"/>
      <c r="O244">
        <f>0+R244</f>
      </c>
      <c r="Q244">
        <f>0+I245+I249+I253+I257+I261</f>
      </c>
      <c>
        <f>0+O245+O249+O253+O257+O261</f>
      </c>
    </row>
    <row r="245" spans="1:16" ht="12.75">
      <c r="A245" s="25" t="s">
        <v>46</v>
      </c>
      <c s="29" t="s">
        <v>505</v>
      </c>
      <c s="29" t="s">
        <v>1067</v>
      </c>
      <c s="25" t="s">
        <v>48</v>
      </c>
      <c s="30" t="s">
        <v>1068</v>
      </c>
      <c s="31" t="s">
        <v>218</v>
      </c>
      <c s="32">
        <v>38</v>
      </c>
      <c s="33">
        <v>0</v>
      </c>
      <c s="34">
        <f>ROUND(ROUND(H245,2)*ROUND(G245,3),2)</f>
      </c>
      <c s="31" t="s">
        <v>51</v>
      </c>
      <c r="O245">
        <f>(I245*21)/100</f>
      </c>
      <c t="s">
        <v>22</v>
      </c>
    </row>
    <row r="246" spans="1:5" ht="12.75">
      <c r="A246" s="35" t="s">
        <v>52</v>
      </c>
      <c r="E246" s="36" t="s">
        <v>1069</v>
      </c>
    </row>
    <row r="247" spans="1:5" ht="12.75">
      <c r="A247" s="37" t="s">
        <v>53</v>
      </c>
      <c r="E247" s="38" t="s">
        <v>1070</v>
      </c>
    </row>
    <row r="248" spans="1:5" ht="255">
      <c r="A248" t="s">
        <v>55</v>
      </c>
      <c r="E248" s="36" t="s">
        <v>1071</v>
      </c>
    </row>
    <row r="249" spans="1:16" ht="12.75">
      <c r="A249" s="25" t="s">
        <v>46</v>
      </c>
      <c s="29" t="s">
        <v>507</v>
      </c>
      <c s="29" t="s">
        <v>1072</v>
      </c>
      <c s="25" t="s">
        <v>48</v>
      </c>
      <c s="30" t="s">
        <v>1073</v>
      </c>
      <c s="31" t="s">
        <v>218</v>
      </c>
      <c s="32">
        <v>236</v>
      </c>
      <c s="33">
        <v>0</v>
      </c>
      <c s="34">
        <f>ROUND(ROUND(H249,2)*ROUND(G249,3),2)</f>
      </c>
      <c s="31" t="s">
        <v>51</v>
      </c>
      <c r="O249">
        <f>(I249*21)/100</f>
      </c>
      <c t="s">
        <v>22</v>
      </c>
    </row>
    <row r="250" spans="1:5" ht="12.75">
      <c r="A250" s="35" t="s">
        <v>52</v>
      </c>
      <c r="E250" s="36" t="s">
        <v>1074</v>
      </c>
    </row>
    <row r="251" spans="1:5" ht="12.75">
      <c r="A251" s="37" t="s">
        <v>53</v>
      </c>
      <c r="E251" s="38" t="s">
        <v>1075</v>
      </c>
    </row>
    <row r="252" spans="1:5" ht="242.25">
      <c r="A252" t="s">
        <v>55</v>
      </c>
      <c r="E252" s="36" t="s">
        <v>1076</v>
      </c>
    </row>
    <row r="253" spans="1:16" ht="12.75">
      <c r="A253" s="25" t="s">
        <v>46</v>
      </c>
      <c s="29" t="s">
        <v>1077</v>
      </c>
      <c s="29" t="s">
        <v>1078</v>
      </c>
      <c s="25" t="s">
        <v>48</v>
      </c>
      <c s="30" t="s">
        <v>1079</v>
      </c>
      <c s="31" t="s">
        <v>74</v>
      </c>
      <c s="32">
        <v>5</v>
      </c>
      <c s="33">
        <v>0</v>
      </c>
      <c s="34">
        <f>ROUND(ROUND(H253,2)*ROUND(G253,3),2)</f>
      </c>
      <c s="31" t="s">
        <v>89</v>
      </c>
      <c r="O253">
        <f>(I253*21)/100</f>
      </c>
      <c t="s">
        <v>22</v>
      </c>
    </row>
    <row r="254" spans="1:5" ht="12.75">
      <c r="A254" s="35" t="s">
        <v>52</v>
      </c>
      <c r="E254" s="36" t="s">
        <v>48</v>
      </c>
    </row>
    <row r="255" spans="1:5" ht="12.75">
      <c r="A255" s="37" t="s">
        <v>53</v>
      </c>
      <c r="E255" s="38" t="s">
        <v>48</v>
      </c>
    </row>
    <row r="256" spans="1:5" ht="165.75">
      <c r="A256" t="s">
        <v>55</v>
      </c>
      <c r="E256" s="36" t="s">
        <v>1080</v>
      </c>
    </row>
    <row r="257" spans="1:16" ht="12.75">
      <c r="A257" s="25" t="s">
        <v>46</v>
      </c>
      <c s="29" t="s">
        <v>1081</v>
      </c>
      <c s="29" t="s">
        <v>1082</v>
      </c>
      <c s="25" t="s">
        <v>48</v>
      </c>
      <c s="30" t="s">
        <v>1083</v>
      </c>
      <c s="31" t="s">
        <v>74</v>
      </c>
      <c s="32">
        <v>4</v>
      </c>
      <c s="33">
        <v>0</v>
      </c>
      <c s="34">
        <f>ROUND(ROUND(H257,2)*ROUND(G257,3),2)</f>
      </c>
      <c s="31" t="s">
        <v>89</v>
      </c>
      <c r="O257">
        <f>(I257*21)/100</f>
      </c>
      <c t="s">
        <v>22</v>
      </c>
    </row>
    <row r="258" spans="1:5" ht="12.75">
      <c r="A258" s="35" t="s">
        <v>52</v>
      </c>
      <c r="E258" s="36" t="s">
        <v>48</v>
      </c>
    </row>
    <row r="259" spans="1:5" ht="12.75">
      <c r="A259" s="37" t="s">
        <v>53</v>
      </c>
      <c r="E259" s="38" t="s">
        <v>48</v>
      </c>
    </row>
    <row r="260" spans="1:5" ht="165.75">
      <c r="A260" t="s">
        <v>55</v>
      </c>
      <c r="E260" s="36" t="s">
        <v>1080</v>
      </c>
    </row>
    <row r="261" spans="1:16" ht="12.75">
      <c r="A261" s="25" t="s">
        <v>46</v>
      </c>
      <c s="29" t="s">
        <v>1084</v>
      </c>
      <c s="29" t="s">
        <v>1085</v>
      </c>
      <c s="25" t="s">
        <v>48</v>
      </c>
      <c s="30" t="s">
        <v>1086</v>
      </c>
      <c s="31" t="s">
        <v>74</v>
      </c>
      <c s="32">
        <v>1</v>
      </c>
      <c s="33">
        <v>0</v>
      </c>
      <c s="34">
        <f>ROUND(ROUND(H261,2)*ROUND(G261,3),2)</f>
      </c>
      <c s="31" t="s">
        <v>89</v>
      </c>
      <c r="O261">
        <f>(I261*21)/100</f>
      </c>
      <c t="s">
        <v>22</v>
      </c>
    </row>
    <row r="262" spans="1:5" ht="12.75">
      <c r="A262" s="35" t="s">
        <v>52</v>
      </c>
      <c r="E262" s="36" t="s">
        <v>48</v>
      </c>
    </row>
    <row r="263" spans="1:5" ht="12.75">
      <c r="A263" s="37" t="s">
        <v>53</v>
      </c>
      <c r="E263" s="38" t="s">
        <v>48</v>
      </c>
    </row>
    <row r="264" spans="1:5" ht="165.75">
      <c r="A264" t="s">
        <v>55</v>
      </c>
      <c r="E264" s="36" t="s">
        <v>1080</v>
      </c>
    </row>
    <row r="265" spans="1:18" ht="12.75" customHeight="1">
      <c r="A265" s="6" t="s">
        <v>44</v>
      </c>
      <c s="6"/>
      <c s="41" t="s">
        <v>39</v>
      </c>
      <c s="6"/>
      <c s="27" t="s">
        <v>862</v>
      </c>
      <c s="6"/>
      <c s="6"/>
      <c s="6"/>
      <c s="42">
        <f>0+Q265</f>
      </c>
      <c s="6"/>
      <c r="O265">
        <f>0+R265</f>
      </c>
      <c r="Q265">
        <f>0+I266+I270+I274+I278+I282+I286+I290+I294+I298+I302+I306+I310+I314+I318+I322+I326</f>
      </c>
      <c>
        <f>0+O266+O270+O274+O278+O282+O286+O290+O294+O298+O302+O306+O310+O314+O318+O322+O326</f>
      </c>
    </row>
    <row r="266" spans="1:16" ht="12.75">
      <c r="A266" s="25" t="s">
        <v>46</v>
      </c>
      <c s="29" t="s">
        <v>1087</v>
      </c>
      <c s="29" t="s">
        <v>1088</v>
      </c>
      <c s="25" t="s">
        <v>48</v>
      </c>
      <c s="30" t="s">
        <v>1089</v>
      </c>
      <c s="31" t="s">
        <v>218</v>
      </c>
      <c s="32">
        <v>118</v>
      </c>
      <c s="33">
        <v>0</v>
      </c>
      <c s="34">
        <f>ROUND(ROUND(H266,2)*ROUND(G266,3),2)</f>
      </c>
      <c s="31" t="s">
        <v>51</v>
      </c>
      <c r="O266">
        <f>(I266*21)/100</f>
      </c>
      <c t="s">
        <v>22</v>
      </c>
    </row>
    <row r="267" spans="1:5" ht="25.5">
      <c r="A267" s="35" t="s">
        <v>52</v>
      </c>
      <c r="E267" s="36" t="s">
        <v>1090</v>
      </c>
    </row>
    <row r="268" spans="1:5" ht="12.75">
      <c r="A268" s="37" t="s">
        <v>53</v>
      </c>
      <c r="E268" s="38" t="s">
        <v>1091</v>
      </c>
    </row>
    <row r="269" spans="1:5" ht="114.75">
      <c r="A269" t="s">
        <v>55</v>
      </c>
      <c r="E269" s="36" t="s">
        <v>1092</v>
      </c>
    </row>
    <row r="270" spans="1:16" ht="12.75">
      <c r="A270" s="25" t="s">
        <v>46</v>
      </c>
      <c s="29" t="s">
        <v>1093</v>
      </c>
      <c s="29" t="s">
        <v>1094</v>
      </c>
      <c s="25" t="s">
        <v>48</v>
      </c>
      <c s="30" t="s">
        <v>1095</v>
      </c>
      <c s="31" t="s">
        <v>218</v>
      </c>
      <c s="32">
        <v>130</v>
      </c>
      <c s="33">
        <v>0</v>
      </c>
      <c s="34">
        <f>ROUND(ROUND(H270,2)*ROUND(G270,3),2)</f>
      </c>
      <c s="31" t="s">
        <v>51</v>
      </c>
      <c r="O270">
        <f>(I270*21)/100</f>
      </c>
      <c t="s">
        <v>22</v>
      </c>
    </row>
    <row r="271" spans="1:5" ht="25.5">
      <c r="A271" s="35" t="s">
        <v>52</v>
      </c>
      <c r="E271" s="36" t="s">
        <v>1096</v>
      </c>
    </row>
    <row r="272" spans="1:5" ht="12.75">
      <c r="A272" s="37" t="s">
        <v>53</v>
      </c>
      <c r="E272" s="38" t="s">
        <v>1097</v>
      </c>
    </row>
    <row r="273" spans="1:5" ht="76.5">
      <c r="A273" t="s">
        <v>55</v>
      </c>
      <c r="E273" s="36" t="s">
        <v>1098</v>
      </c>
    </row>
    <row r="274" spans="1:16" ht="25.5">
      <c r="A274" s="25" t="s">
        <v>46</v>
      </c>
      <c s="29" t="s">
        <v>1099</v>
      </c>
      <c s="29" t="s">
        <v>1100</v>
      </c>
      <c s="25" t="s">
        <v>48</v>
      </c>
      <c s="30" t="s">
        <v>1101</v>
      </c>
      <c s="31" t="s">
        <v>218</v>
      </c>
      <c s="32">
        <v>130</v>
      </c>
      <c s="33">
        <v>0</v>
      </c>
      <c s="34">
        <f>ROUND(ROUND(H274,2)*ROUND(G274,3),2)</f>
      </c>
      <c s="31" t="s">
        <v>51</v>
      </c>
      <c r="O274">
        <f>(I274*21)/100</f>
      </c>
      <c t="s">
        <v>22</v>
      </c>
    </row>
    <row r="275" spans="1:5" ht="12.75">
      <c r="A275" s="35" t="s">
        <v>52</v>
      </c>
      <c r="E275" s="36" t="s">
        <v>1102</v>
      </c>
    </row>
    <row r="276" spans="1:5" ht="12.75">
      <c r="A276" s="37" t="s">
        <v>53</v>
      </c>
      <c r="E276" s="38" t="s">
        <v>48</v>
      </c>
    </row>
    <row r="277" spans="1:5" ht="76.5">
      <c r="A277" t="s">
        <v>55</v>
      </c>
      <c r="E277" s="36" t="s">
        <v>755</v>
      </c>
    </row>
    <row r="278" spans="1:16" ht="12.75">
      <c r="A278" s="25" t="s">
        <v>46</v>
      </c>
      <c s="29" t="s">
        <v>1103</v>
      </c>
      <c s="29" t="s">
        <v>1104</v>
      </c>
      <c s="25" t="s">
        <v>48</v>
      </c>
      <c s="30" t="s">
        <v>1105</v>
      </c>
      <c s="31" t="s">
        <v>218</v>
      </c>
      <c s="32">
        <v>130</v>
      </c>
      <c s="33">
        <v>0</v>
      </c>
      <c s="34">
        <f>ROUND(ROUND(H278,2)*ROUND(G278,3),2)</f>
      </c>
      <c s="31" t="s">
        <v>51</v>
      </c>
      <c r="O278">
        <f>(I278*21)/100</f>
      </c>
      <c t="s">
        <v>22</v>
      </c>
    </row>
    <row r="279" spans="1:5" ht="12.75">
      <c r="A279" s="35" t="s">
        <v>52</v>
      </c>
      <c r="E279" s="36" t="s">
        <v>1106</v>
      </c>
    </row>
    <row r="280" spans="1:5" ht="12.75">
      <c r="A280" s="37" t="s">
        <v>53</v>
      </c>
      <c r="E280" s="38" t="s">
        <v>48</v>
      </c>
    </row>
    <row r="281" spans="1:5" ht="38.25">
      <c r="A281" t="s">
        <v>55</v>
      </c>
      <c r="E281" s="36" t="s">
        <v>574</v>
      </c>
    </row>
    <row r="282" spans="1:16" ht="12.75">
      <c r="A282" s="25" t="s">
        <v>46</v>
      </c>
      <c s="29" t="s">
        <v>1107</v>
      </c>
      <c s="29" t="s">
        <v>1108</v>
      </c>
      <c s="25" t="s">
        <v>48</v>
      </c>
      <c s="30" t="s">
        <v>1109</v>
      </c>
      <c s="31" t="s">
        <v>74</v>
      </c>
      <c s="32">
        <v>22</v>
      </c>
      <c s="33">
        <v>0</v>
      </c>
      <c s="34">
        <f>ROUND(ROUND(H282,2)*ROUND(G282,3),2)</f>
      </c>
      <c s="31" t="s">
        <v>51</v>
      </c>
      <c r="O282">
        <f>(I282*21)/100</f>
      </c>
      <c t="s">
        <v>22</v>
      </c>
    </row>
    <row r="283" spans="1:5" ht="12.75">
      <c r="A283" s="35" t="s">
        <v>52</v>
      </c>
      <c r="E283" s="36" t="s">
        <v>1110</v>
      </c>
    </row>
    <row r="284" spans="1:5" ht="12.75">
      <c r="A284" s="37" t="s">
        <v>53</v>
      </c>
      <c r="E284" s="38" t="s">
        <v>1111</v>
      </c>
    </row>
    <row r="285" spans="1:5" ht="38.25">
      <c r="A285" t="s">
        <v>55</v>
      </c>
      <c r="E285" s="36" t="s">
        <v>1112</v>
      </c>
    </row>
    <row r="286" spans="1:16" ht="12.75">
      <c r="A286" s="25" t="s">
        <v>46</v>
      </c>
      <c s="29" t="s">
        <v>1113</v>
      </c>
      <c s="29" t="s">
        <v>405</v>
      </c>
      <c s="25" t="s">
        <v>48</v>
      </c>
      <c s="30" t="s">
        <v>1114</v>
      </c>
      <c s="31" t="s">
        <v>218</v>
      </c>
      <c s="32">
        <v>108.2</v>
      </c>
      <c s="33">
        <v>0</v>
      </c>
      <c s="34">
        <f>ROUND(ROUND(H286,2)*ROUND(G286,3),2)</f>
      </c>
      <c s="31" t="s">
        <v>51</v>
      </c>
      <c r="O286">
        <f>(I286*21)/100</f>
      </c>
      <c t="s">
        <v>22</v>
      </c>
    </row>
    <row r="287" spans="1:5" ht="12.75">
      <c r="A287" s="35" t="s">
        <v>52</v>
      </c>
      <c r="E287" s="36" t="s">
        <v>48</v>
      </c>
    </row>
    <row r="288" spans="1:5" ht="12.75">
      <c r="A288" s="37" t="s">
        <v>53</v>
      </c>
      <c r="E288" s="38" t="s">
        <v>1115</v>
      </c>
    </row>
    <row r="289" spans="1:5" ht="25.5">
      <c r="A289" t="s">
        <v>55</v>
      </c>
      <c r="E289" s="36" t="s">
        <v>308</v>
      </c>
    </row>
    <row r="290" spans="1:16" ht="12.75">
      <c r="A290" s="25" t="s">
        <v>46</v>
      </c>
      <c s="29" t="s">
        <v>1116</v>
      </c>
      <c s="29" t="s">
        <v>1117</v>
      </c>
      <c s="25" t="s">
        <v>48</v>
      </c>
      <c s="30" t="s">
        <v>1118</v>
      </c>
      <c s="31" t="s">
        <v>218</v>
      </c>
      <c s="32">
        <v>30.4</v>
      </c>
      <c s="33">
        <v>0</v>
      </c>
      <c s="34">
        <f>ROUND(ROUND(H290,2)*ROUND(G290,3),2)</f>
      </c>
      <c s="31" t="s">
        <v>51</v>
      </c>
      <c r="O290">
        <f>(I290*21)/100</f>
      </c>
      <c t="s">
        <v>22</v>
      </c>
    </row>
    <row r="291" spans="1:5" ht="25.5">
      <c r="A291" s="35" t="s">
        <v>52</v>
      </c>
      <c r="E291" s="36" t="s">
        <v>1119</v>
      </c>
    </row>
    <row r="292" spans="1:5" ht="12.75">
      <c r="A292" s="37" t="s">
        <v>53</v>
      </c>
      <c r="E292" s="38" t="s">
        <v>1120</v>
      </c>
    </row>
    <row r="293" spans="1:5" ht="280.5">
      <c r="A293" t="s">
        <v>55</v>
      </c>
      <c r="E293" s="36" t="s">
        <v>1121</v>
      </c>
    </row>
    <row r="294" spans="1:16" ht="12.75">
      <c r="A294" s="25" t="s">
        <v>46</v>
      </c>
      <c s="29" t="s">
        <v>1122</v>
      </c>
      <c s="29" t="s">
        <v>1123</v>
      </c>
      <c s="25" t="s">
        <v>48</v>
      </c>
      <c s="30" t="s">
        <v>1124</v>
      </c>
      <c s="31" t="s">
        <v>74</v>
      </c>
      <c s="32">
        <v>1</v>
      </c>
      <c s="33">
        <v>0</v>
      </c>
      <c s="34">
        <f>ROUND(ROUND(H294,2)*ROUND(G294,3),2)</f>
      </c>
      <c s="31" t="s">
        <v>51</v>
      </c>
      <c r="O294">
        <f>(I294*21)/100</f>
      </c>
      <c t="s">
        <v>22</v>
      </c>
    </row>
    <row r="295" spans="1:5" ht="12.75">
      <c r="A295" s="35" t="s">
        <v>52</v>
      </c>
      <c r="E295" s="36" t="s">
        <v>48</v>
      </c>
    </row>
    <row r="296" spans="1:5" ht="12.75">
      <c r="A296" s="37" t="s">
        <v>53</v>
      </c>
      <c r="E296" s="38" t="s">
        <v>48</v>
      </c>
    </row>
    <row r="297" spans="1:5" ht="140.25">
      <c r="A297" t="s">
        <v>55</v>
      </c>
      <c r="E297" s="36" t="s">
        <v>1125</v>
      </c>
    </row>
    <row r="298" spans="1:16" ht="12.75">
      <c r="A298" s="25" t="s">
        <v>46</v>
      </c>
      <c s="29" t="s">
        <v>1126</v>
      </c>
      <c s="29" t="s">
        <v>1127</v>
      </c>
      <c s="25" t="s">
        <v>48</v>
      </c>
      <c s="30" t="s">
        <v>1128</v>
      </c>
      <c s="31" t="s">
        <v>74</v>
      </c>
      <c s="32">
        <v>1</v>
      </c>
      <c s="33">
        <v>0</v>
      </c>
      <c s="34">
        <f>ROUND(ROUND(H298,2)*ROUND(G298,3),2)</f>
      </c>
      <c s="31" t="s">
        <v>51</v>
      </c>
      <c r="O298">
        <f>(I298*21)/100</f>
      </c>
      <c t="s">
        <v>22</v>
      </c>
    </row>
    <row r="299" spans="1:5" ht="12.75">
      <c r="A299" s="35" t="s">
        <v>52</v>
      </c>
      <c r="E299" s="36" t="s">
        <v>48</v>
      </c>
    </row>
    <row r="300" spans="1:5" ht="12.75">
      <c r="A300" s="37" t="s">
        <v>53</v>
      </c>
      <c r="E300" s="38" t="s">
        <v>48</v>
      </c>
    </row>
    <row r="301" spans="1:5" ht="140.25">
      <c r="A301" t="s">
        <v>55</v>
      </c>
      <c r="E301" s="36" t="s">
        <v>1125</v>
      </c>
    </row>
    <row r="302" spans="1:16" ht="12.75">
      <c r="A302" s="25" t="s">
        <v>46</v>
      </c>
      <c s="29" t="s">
        <v>1129</v>
      </c>
      <c s="29" t="s">
        <v>1130</v>
      </c>
      <c s="25" t="s">
        <v>48</v>
      </c>
      <c s="30" t="s">
        <v>1131</v>
      </c>
      <c s="31" t="s">
        <v>218</v>
      </c>
      <c s="32">
        <v>9.2</v>
      </c>
      <c s="33">
        <v>0</v>
      </c>
      <c s="34">
        <f>ROUND(ROUND(H302,2)*ROUND(G302,3),2)</f>
      </c>
      <c s="31" t="s">
        <v>51</v>
      </c>
      <c r="O302">
        <f>(I302*21)/100</f>
      </c>
      <c t="s">
        <v>22</v>
      </c>
    </row>
    <row r="303" spans="1:5" ht="25.5">
      <c r="A303" s="35" t="s">
        <v>52</v>
      </c>
      <c r="E303" s="36" t="s">
        <v>1132</v>
      </c>
    </row>
    <row r="304" spans="1:5" ht="12.75">
      <c r="A304" s="37" t="s">
        <v>53</v>
      </c>
      <c r="E304" s="38" t="s">
        <v>1133</v>
      </c>
    </row>
    <row r="305" spans="1:5" ht="76.5">
      <c r="A305" t="s">
        <v>55</v>
      </c>
      <c r="E305" s="36" t="s">
        <v>1134</v>
      </c>
    </row>
    <row r="306" spans="1:16" ht="12.75">
      <c r="A306" s="25" t="s">
        <v>46</v>
      </c>
      <c s="29" t="s">
        <v>1135</v>
      </c>
      <c s="29" t="s">
        <v>1136</v>
      </c>
      <c s="25" t="s">
        <v>48</v>
      </c>
      <c s="30" t="s">
        <v>1137</v>
      </c>
      <c s="31" t="s">
        <v>74</v>
      </c>
      <c s="32">
        <v>6</v>
      </c>
      <c s="33">
        <v>0</v>
      </c>
      <c s="34">
        <f>ROUND(ROUND(H306,2)*ROUND(G306,3),2)</f>
      </c>
      <c s="31" t="s">
        <v>51</v>
      </c>
      <c r="O306">
        <f>(I306*21)/100</f>
      </c>
      <c t="s">
        <v>22</v>
      </c>
    </row>
    <row r="307" spans="1:5" ht="12.75">
      <c r="A307" s="35" t="s">
        <v>52</v>
      </c>
      <c r="E307" s="36" t="s">
        <v>1138</v>
      </c>
    </row>
    <row r="308" spans="1:5" ht="12.75">
      <c r="A308" s="37" t="s">
        <v>53</v>
      </c>
      <c r="E308" s="38" t="s">
        <v>48</v>
      </c>
    </row>
    <row r="309" spans="1:5" ht="38.25">
      <c r="A309" t="s">
        <v>55</v>
      </c>
      <c r="E309" s="36" t="s">
        <v>1139</v>
      </c>
    </row>
    <row r="310" spans="1:16" ht="12.75">
      <c r="A310" s="25" t="s">
        <v>46</v>
      </c>
      <c s="29" t="s">
        <v>1140</v>
      </c>
      <c s="29" t="s">
        <v>1141</v>
      </c>
      <c s="25" t="s">
        <v>48</v>
      </c>
      <c s="30" t="s">
        <v>1142</v>
      </c>
      <c s="31" t="s">
        <v>959</v>
      </c>
      <c s="32">
        <v>800</v>
      </c>
      <c s="33">
        <v>0</v>
      </c>
      <c s="34">
        <f>ROUND(ROUND(H310,2)*ROUND(G310,3),2)</f>
      </c>
      <c s="31" t="s">
        <v>51</v>
      </c>
      <c r="O310">
        <f>(I310*21)/100</f>
      </c>
      <c t="s">
        <v>22</v>
      </c>
    </row>
    <row r="311" spans="1:5" ht="12.75">
      <c r="A311" s="35" t="s">
        <v>52</v>
      </c>
      <c r="E311" s="36" t="s">
        <v>1143</v>
      </c>
    </row>
    <row r="312" spans="1:5" ht="12.75">
      <c r="A312" s="37" t="s">
        <v>53</v>
      </c>
      <c r="E312" s="38" t="s">
        <v>1144</v>
      </c>
    </row>
    <row r="313" spans="1:5" ht="357">
      <c r="A313" t="s">
        <v>55</v>
      </c>
      <c r="E313" s="36" t="s">
        <v>1145</v>
      </c>
    </row>
    <row r="314" spans="1:16" ht="12.75">
      <c r="A314" s="25" t="s">
        <v>46</v>
      </c>
      <c s="29" t="s">
        <v>1146</v>
      </c>
      <c s="29" t="s">
        <v>1147</v>
      </c>
      <c s="25" t="s">
        <v>48</v>
      </c>
      <c s="30" t="s">
        <v>1148</v>
      </c>
      <c s="31" t="s">
        <v>74</v>
      </c>
      <c s="32">
        <v>4</v>
      </c>
      <c s="33">
        <v>0</v>
      </c>
      <c s="34">
        <f>ROUND(ROUND(H314,2)*ROUND(G314,3),2)</f>
      </c>
      <c s="31" t="s">
        <v>51</v>
      </c>
      <c r="O314">
        <f>(I314*21)/100</f>
      </c>
      <c t="s">
        <v>22</v>
      </c>
    </row>
    <row r="315" spans="1:5" ht="12.75">
      <c r="A315" s="35" t="s">
        <v>52</v>
      </c>
      <c r="E315" s="36" t="s">
        <v>1149</v>
      </c>
    </row>
    <row r="316" spans="1:5" ht="12.75">
      <c r="A316" s="37" t="s">
        <v>53</v>
      </c>
      <c r="E316" s="38" t="s">
        <v>48</v>
      </c>
    </row>
    <row r="317" spans="1:5" ht="267.75">
      <c r="A317" t="s">
        <v>55</v>
      </c>
      <c r="E317" s="36" t="s">
        <v>1150</v>
      </c>
    </row>
    <row r="318" spans="1:16" ht="12.75">
      <c r="A318" s="25" t="s">
        <v>46</v>
      </c>
      <c s="29" t="s">
        <v>1151</v>
      </c>
      <c s="29" t="s">
        <v>1152</v>
      </c>
      <c s="25" t="s">
        <v>48</v>
      </c>
      <c s="30" t="s">
        <v>1153</v>
      </c>
      <c s="31" t="s">
        <v>74</v>
      </c>
      <c s="32">
        <v>5</v>
      </c>
      <c s="33">
        <v>0</v>
      </c>
      <c s="34">
        <f>ROUND(ROUND(H318,2)*ROUND(G318,3),2)</f>
      </c>
      <c s="31" t="s">
        <v>51</v>
      </c>
      <c r="O318">
        <f>(I318*21)/100</f>
      </c>
      <c t="s">
        <v>22</v>
      </c>
    </row>
    <row r="319" spans="1:5" ht="12.75">
      <c r="A319" s="35" t="s">
        <v>52</v>
      </c>
      <c r="E319" s="36" t="s">
        <v>1154</v>
      </c>
    </row>
    <row r="320" spans="1:5" ht="12.75">
      <c r="A320" s="37" t="s">
        <v>53</v>
      </c>
      <c r="E320" s="38" t="s">
        <v>48</v>
      </c>
    </row>
    <row r="321" spans="1:5" ht="267.75">
      <c r="A321" t="s">
        <v>55</v>
      </c>
      <c r="E321" s="36" t="s">
        <v>1155</v>
      </c>
    </row>
    <row r="322" spans="1:16" ht="12.75">
      <c r="A322" s="25" t="s">
        <v>46</v>
      </c>
      <c s="29" t="s">
        <v>1156</v>
      </c>
      <c s="29" t="s">
        <v>1157</v>
      </c>
      <c s="25" t="s">
        <v>48</v>
      </c>
      <c s="30" t="s">
        <v>1158</v>
      </c>
      <c s="31" t="s">
        <v>74</v>
      </c>
      <c s="32">
        <v>2</v>
      </c>
      <c s="33">
        <v>0</v>
      </c>
      <c s="34">
        <f>ROUND(ROUND(H322,2)*ROUND(G322,3),2)</f>
      </c>
      <c s="31" t="s">
        <v>51</v>
      </c>
      <c r="O322">
        <f>(I322*21)/100</f>
      </c>
      <c t="s">
        <v>22</v>
      </c>
    </row>
    <row r="323" spans="1:5" ht="12.75">
      <c r="A323" s="35" t="s">
        <v>52</v>
      </c>
      <c r="E323" s="36" t="s">
        <v>1159</v>
      </c>
    </row>
    <row r="324" spans="1:5" ht="12.75">
      <c r="A324" s="37" t="s">
        <v>53</v>
      </c>
      <c r="E324" s="38" t="s">
        <v>48</v>
      </c>
    </row>
    <row r="325" spans="1:5" ht="38.25">
      <c r="A325" t="s">
        <v>55</v>
      </c>
      <c r="E325" s="36" t="s">
        <v>1139</v>
      </c>
    </row>
    <row r="326" spans="1:16" ht="12.75">
      <c r="A326" s="25" t="s">
        <v>46</v>
      </c>
      <c s="29" t="s">
        <v>1160</v>
      </c>
      <c s="29" t="s">
        <v>1161</v>
      </c>
      <c s="25" t="s">
        <v>48</v>
      </c>
      <c s="30" t="s">
        <v>1162</v>
      </c>
      <c s="31" t="s">
        <v>959</v>
      </c>
      <c s="32">
        <v>18.2</v>
      </c>
      <c s="33">
        <v>0</v>
      </c>
      <c s="34">
        <f>ROUND(ROUND(H326,2)*ROUND(G326,3),2)</f>
      </c>
      <c s="31" t="s">
        <v>89</v>
      </c>
      <c r="O326">
        <f>(I326*21)/100</f>
      </c>
      <c t="s">
        <v>22</v>
      </c>
    </row>
    <row r="327" spans="1:5" ht="12.75">
      <c r="A327" s="35" t="s">
        <v>52</v>
      </c>
      <c r="E327" s="36" t="s">
        <v>1163</v>
      </c>
    </row>
    <row r="328" spans="1:5" ht="25.5">
      <c r="A328" s="37" t="s">
        <v>53</v>
      </c>
      <c r="E328" s="38" t="s">
        <v>1164</v>
      </c>
    </row>
    <row r="329" spans="1:5" ht="357">
      <c r="A329" t="s">
        <v>55</v>
      </c>
      <c r="E329" s="36" t="s">
        <v>1145</v>
      </c>
    </row>
    <row r="330" spans="1:18" ht="12.75" customHeight="1">
      <c r="A330" s="6" t="s">
        <v>44</v>
      </c>
      <c s="6"/>
      <c s="41" t="s">
        <v>164</v>
      </c>
      <c s="6"/>
      <c s="27" t="s">
        <v>165</v>
      </c>
      <c s="6"/>
      <c s="6"/>
      <c s="6"/>
      <c s="42">
        <f>0+Q330</f>
      </c>
      <c s="6"/>
      <c r="O330">
        <f>0+R330</f>
      </c>
      <c r="Q330">
        <f>0+I331</f>
      </c>
      <c>
        <f>0+O331</f>
      </c>
    </row>
    <row r="331" spans="1:16" ht="25.5">
      <c r="A331" s="25" t="s">
        <v>46</v>
      </c>
      <c s="29" t="s">
        <v>1165</v>
      </c>
      <c s="29" t="s">
        <v>167</v>
      </c>
      <c s="25" t="s">
        <v>168</v>
      </c>
      <c s="30" t="s">
        <v>169</v>
      </c>
      <c s="31" t="s">
        <v>170</v>
      </c>
      <c s="32">
        <v>2782.192</v>
      </c>
      <c s="33">
        <v>0</v>
      </c>
      <c s="34">
        <f>ROUND(ROUND(H331,2)*ROUND(G331,3),2)</f>
      </c>
      <c s="31" t="s">
        <v>89</v>
      </c>
      <c r="O331">
        <f>(I331*21)/100</f>
      </c>
      <c t="s">
        <v>22</v>
      </c>
    </row>
    <row r="332" spans="1:5" ht="25.5">
      <c r="A332" s="35" t="s">
        <v>52</v>
      </c>
      <c r="E332" s="36" t="s">
        <v>508</v>
      </c>
    </row>
    <row r="333" spans="1:5" ht="38.25">
      <c r="A333" s="37" t="s">
        <v>53</v>
      </c>
      <c r="E333" s="38" t="s">
        <v>1166</v>
      </c>
    </row>
    <row r="334" spans="1:5" ht="76.5">
      <c r="A334" t="s">
        <v>55</v>
      </c>
      <c r="E334"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0+O8+O29+O34+O39+O56+O61</f>
      </c>
      <c t="s">
        <v>21</v>
      </c>
    </row>
    <row r="3" spans="1:16" ht="15" customHeight="1">
      <c r="A3" t="s">
        <v>11</v>
      </c>
      <c s="12" t="s">
        <v>13</v>
      </c>
      <c s="13" t="s">
        <v>14</v>
      </c>
      <c s="1"/>
      <c s="14" t="s">
        <v>15</v>
      </c>
      <c s="1"/>
      <c s="9"/>
      <c s="8" t="s">
        <v>1167</v>
      </c>
      <c s="39">
        <f>0+I8+I29+I34+I39+I56+I61</f>
      </c>
      <c s="10"/>
      <c r="O3" t="s">
        <v>18</v>
      </c>
      <c t="s">
        <v>22</v>
      </c>
    </row>
    <row r="4" spans="1:16" ht="15" customHeight="1">
      <c r="A4" t="s">
        <v>16</v>
      </c>
      <c s="16" t="s">
        <v>17</v>
      </c>
      <c s="17" t="s">
        <v>1167</v>
      </c>
      <c s="6"/>
      <c s="18" t="s">
        <v>1168</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f>
      </c>
      <c>
        <f>0+O9+O13+O17+O21+O25</f>
      </c>
    </row>
    <row r="9" spans="1:16" ht="12.75">
      <c r="A9" s="25" t="s">
        <v>46</v>
      </c>
      <c s="29" t="s">
        <v>28</v>
      </c>
      <c s="29" t="s">
        <v>114</v>
      </c>
      <c s="25" t="s">
        <v>48</v>
      </c>
      <c s="30" t="s">
        <v>115</v>
      </c>
      <c s="31" t="s">
        <v>50</v>
      </c>
      <c s="32">
        <v>200.203</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105</v>
      </c>
      <c s="30" t="s">
        <v>331</v>
      </c>
      <c s="31" t="s">
        <v>50</v>
      </c>
      <c s="32">
        <v>200.203</v>
      </c>
      <c s="33">
        <v>0</v>
      </c>
      <c s="34">
        <f>ROUND(ROUND(H13,2)*ROUND(G13,3),2)</f>
      </c>
      <c s="31" t="s">
        <v>51</v>
      </c>
      <c r="O13">
        <f>(I13*21)/100</f>
      </c>
      <c t="s">
        <v>22</v>
      </c>
    </row>
    <row r="14" spans="1:5" ht="12.75">
      <c r="A14" s="35" t="s">
        <v>52</v>
      </c>
      <c r="E14" s="36" t="s">
        <v>1169</v>
      </c>
    </row>
    <row r="15" spans="1:5" ht="12.75">
      <c r="A15" s="37" t="s">
        <v>53</v>
      </c>
      <c r="E15" s="38" t="s">
        <v>900</v>
      </c>
    </row>
    <row r="16" spans="1:5" ht="318.75">
      <c r="A16" t="s">
        <v>55</v>
      </c>
      <c r="E16" s="36" t="s">
        <v>334</v>
      </c>
    </row>
    <row r="17" spans="1:16" ht="12.75">
      <c r="A17" s="25" t="s">
        <v>46</v>
      </c>
      <c s="29" t="s">
        <v>21</v>
      </c>
      <c s="29" t="s">
        <v>330</v>
      </c>
      <c s="25" t="s">
        <v>110</v>
      </c>
      <c s="30" t="s">
        <v>331</v>
      </c>
      <c s="31" t="s">
        <v>50</v>
      </c>
      <c s="32">
        <v>94.525</v>
      </c>
      <c s="33">
        <v>0</v>
      </c>
      <c s="34">
        <f>ROUND(ROUND(H17,2)*ROUND(G17,3),2)</f>
      </c>
      <c s="31" t="s">
        <v>51</v>
      </c>
      <c r="O17">
        <f>(I17*21)/100</f>
      </c>
      <c t="s">
        <v>22</v>
      </c>
    </row>
    <row r="18" spans="1:5" ht="12.75">
      <c r="A18" s="35" t="s">
        <v>52</v>
      </c>
      <c r="E18" s="36" t="s">
        <v>1170</v>
      </c>
    </row>
    <row r="19" spans="1:5" ht="38.25">
      <c r="A19" s="37" t="s">
        <v>53</v>
      </c>
      <c r="E19" s="38" t="s">
        <v>1171</v>
      </c>
    </row>
    <row r="20" spans="1:5" ht="318.75">
      <c r="A20" t="s">
        <v>55</v>
      </c>
      <c r="E20" s="36" t="s">
        <v>334</v>
      </c>
    </row>
    <row r="21" spans="1:16" ht="12.75">
      <c r="A21" s="25" t="s">
        <v>46</v>
      </c>
      <c s="29" t="s">
        <v>32</v>
      </c>
      <c s="29" t="s">
        <v>62</v>
      </c>
      <c s="25" t="s">
        <v>48</v>
      </c>
      <c s="30" t="s">
        <v>63</v>
      </c>
      <c s="31" t="s">
        <v>50</v>
      </c>
      <c s="32">
        <v>200.203</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200.203</v>
      </c>
      <c s="33">
        <v>0</v>
      </c>
      <c s="34">
        <f>ROUND(ROUND(H25,2)*ROUND(G25,3),2)</f>
      </c>
      <c s="31" t="s">
        <v>51</v>
      </c>
      <c r="O25">
        <f>(I25*21)/100</f>
      </c>
      <c t="s">
        <v>22</v>
      </c>
    </row>
    <row r="26" spans="1:5" ht="12.75">
      <c r="A26" s="35" t="s">
        <v>52</v>
      </c>
      <c r="E26" s="36" t="s">
        <v>48</v>
      </c>
    </row>
    <row r="27" spans="1:5" ht="25.5">
      <c r="A27" s="37" t="s">
        <v>53</v>
      </c>
      <c r="E27" s="38" t="s">
        <v>1172</v>
      </c>
    </row>
    <row r="28" spans="1:5" ht="229.5">
      <c r="A28" t="s">
        <v>55</v>
      </c>
      <c r="E28" s="36" t="s">
        <v>917</v>
      </c>
    </row>
    <row r="29" spans="1:18" ht="12.75" customHeight="1">
      <c r="A29" s="6" t="s">
        <v>44</v>
      </c>
      <c s="6"/>
      <c s="41" t="s">
        <v>22</v>
      </c>
      <c s="6"/>
      <c s="27" t="s">
        <v>920</v>
      </c>
      <c s="6"/>
      <c s="6"/>
      <c s="6"/>
      <c s="42">
        <f>0+Q29</f>
      </c>
      <c s="6"/>
      <c r="O29">
        <f>0+R29</f>
      </c>
      <c r="Q29">
        <f>0+I30</f>
      </c>
      <c>
        <f>0+O30</f>
      </c>
    </row>
    <row r="30" spans="1:16" ht="12.75">
      <c r="A30" s="25" t="s">
        <v>46</v>
      </c>
      <c s="29" t="s">
        <v>36</v>
      </c>
      <c s="29" t="s">
        <v>354</v>
      </c>
      <c s="25" t="s">
        <v>48</v>
      </c>
      <c s="30" t="s">
        <v>355</v>
      </c>
      <c s="31" t="s">
        <v>70</v>
      </c>
      <c s="32">
        <v>131.358</v>
      </c>
      <c s="33">
        <v>0</v>
      </c>
      <c s="34">
        <f>ROUND(ROUND(H30,2)*ROUND(G30,3),2)</f>
      </c>
      <c s="31" t="s">
        <v>51</v>
      </c>
      <c r="O30">
        <f>(I30*21)/100</f>
      </c>
      <c t="s">
        <v>22</v>
      </c>
    </row>
    <row r="31" spans="1:5" ht="12.75">
      <c r="A31" s="35" t="s">
        <v>52</v>
      </c>
      <c r="E31" s="36" t="s">
        <v>1173</v>
      </c>
    </row>
    <row r="32" spans="1:5" ht="12.75">
      <c r="A32" s="37" t="s">
        <v>53</v>
      </c>
      <c r="E32" s="38" t="s">
        <v>1174</v>
      </c>
    </row>
    <row r="33" spans="1:5" ht="102">
      <c r="A33" t="s">
        <v>55</v>
      </c>
      <c r="E33" s="36" t="s">
        <v>358</v>
      </c>
    </row>
    <row r="34" spans="1:18" ht="12.75" customHeight="1">
      <c r="A34" s="6" t="s">
        <v>44</v>
      </c>
      <c s="6"/>
      <c s="41" t="s">
        <v>21</v>
      </c>
      <c s="6"/>
      <c s="27" t="s">
        <v>956</v>
      </c>
      <c s="6"/>
      <c s="6"/>
      <c s="6"/>
      <c s="42">
        <f>0+Q34</f>
      </c>
      <c s="6"/>
      <c r="O34">
        <f>0+R34</f>
      </c>
      <c r="Q34">
        <f>0+I35</f>
      </c>
      <c>
        <f>0+O35</f>
      </c>
    </row>
    <row r="35" spans="1:16" ht="12.75">
      <c r="A35" s="25" t="s">
        <v>46</v>
      </c>
      <c s="29" t="s">
        <v>113</v>
      </c>
      <c s="29" t="s">
        <v>1175</v>
      </c>
      <c s="25" t="s">
        <v>48</v>
      </c>
      <c s="30" t="s">
        <v>1176</v>
      </c>
      <c s="31" t="s">
        <v>70</v>
      </c>
      <c s="32">
        <v>123</v>
      </c>
      <c s="33">
        <v>0</v>
      </c>
      <c s="34">
        <f>ROUND(ROUND(H35,2)*ROUND(G35,3),2)</f>
      </c>
      <c s="31" t="s">
        <v>51</v>
      </c>
      <c r="O35">
        <f>(I35*21)/100</f>
      </c>
      <c t="s">
        <v>22</v>
      </c>
    </row>
    <row r="36" spans="1:5" ht="12.75">
      <c r="A36" s="35" t="s">
        <v>52</v>
      </c>
      <c r="E36" s="36" t="s">
        <v>48</v>
      </c>
    </row>
    <row r="37" spans="1:5" ht="12.75">
      <c r="A37" s="37" t="s">
        <v>53</v>
      </c>
      <c r="E37" s="38" t="s">
        <v>1177</v>
      </c>
    </row>
    <row r="38" spans="1:5" ht="102">
      <c r="A38" t="s">
        <v>55</v>
      </c>
      <c r="E38" s="36" t="s">
        <v>1178</v>
      </c>
    </row>
    <row r="39" spans="1:18" ht="12.75" customHeight="1">
      <c r="A39" s="6" t="s">
        <v>44</v>
      </c>
      <c s="6"/>
      <c s="41" t="s">
        <v>32</v>
      </c>
      <c s="6"/>
      <c s="27" t="s">
        <v>234</v>
      </c>
      <c s="6"/>
      <c s="6"/>
      <c s="6"/>
      <c s="42">
        <f>0+Q39</f>
      </c>
      <c s="6"/>
      <c r="O39">
        <f>0+R39</f>
      </c>
      <c r="Q39">
        <f>0+I40+I44+I48+I52</f>
      </c>
      <c>
        <f>0+O40+O44+O48+O52</f>
      </c>
    </row>
    <row r="40" spans="1:16" ht="12.75">
      <c r="A40" s="25" t="s">
        <v>46</v>
      </c>
      <c s="29" t="s">
        <v>119</v>
      </c>
      <c s="29" t="s">
        <v>1179</v>
      </c>
      <c s="25" t="s">
        <v>48</v>
      </c>
      <c s="30" t="s">
        <v>1180</v>
      </c>
      <c s="31" t="s">
        <v>50</v>
      </c>
      <c s="32">
        <v>3.2</v>
      </c>
      <c s="33">
        <v>0</v>
      </c>
      <c s="34">
        <f>ROUND(ROUND(H40,2)*ROUND(G40,3),2)</f>
      </c>
      <c s="31" t="s">
        <v>51</v>
      </c>
      <c r="O40">
        <f>(I40*21)/100</f>
      </c>
      <c t="s">
        <v>22</v>
      </c>
    </row>
    <row r="41" spans="1:5" ht="12.75">
      <c r="A41" s="35" t="s">
        <v>52</v>
      </c>
      <c r="E41" s="36" t="s">
        <v>48</v>
      </c>
    </row>
    <row r="42" spans="1:5" ht="12.75">
      <c r="A42" s="37" t="s">
        <v>53</v>
      </c>
      <c r="E42" s="38" t="s">
        <v>1181</v>
      </c>
    </row>
    <row r="43" spans="1:5" ht="369.75">
      <c r="A43" t="s">
        <v>55</v>
      </c>
      <c r="E43" s="36" t="s">
        <v>363</v>
      </c>
    </row>
    <row r="44" spans="1:16" ht="12.75">
      <c r="A44" s="25" t="s">
        <v>46</v>
      </c>
      <c s="29" t="s">
        <v>39</v>
      </c>
      <c s="29" t="s">
        <v>364</v>
      </c>
      <c s="25" t="s">
        <v>105</v>
      </c>
      <c s="30" t="s">
        <v>365</v>
      </c>
      <c s="31" t="s">
        <v>50</v>
      </c>
      <c s="32">
        <v>25.6</v>
      </c>
      <c s="33">
        <v>0</v>
      </c>
      <c s="34">
        <f>ROUND(ROUND(H44,2)*ROUND(G44,3),2)</f>
      </c>
      <c s="31" t="s">
        <v>51</v>
      </c>
      <c r="O44">
        <f>(I44*21)/100</f>
      </c>
      <c t="s">
        <v>22</v>
      </c>
    </row>
    <row r="45" spans="1:5" ht="12.75">
      <c r="A45" s="35" t="s">
        <v>52</v>
      </c>
      <c r="E45" s="36" t="s">
        <v>1182</v>
      </c>
    </row>
    <row r="46" spans="1:5" ht="12.75">
      <c r="A46" s="37" t="s">
        <v>53</v>
      </c>
      <c r="E46" s="38" t="s">
        <v>1183</v>
      </c>
    </row>
    <row r="47" spans="1:5" ht="38.25">
      <c r="A47" t="s">
        <v>55</v>
      </c>
      <c r="E47" s="36" t="s">
        <v>368</v>
      </c>
    </row>
    <row r="48" spans="1:16" ht="12.75">
      <c r="A48" s="25" t="s">
        <v>46</v>
      </c>
      <c s="29" t="s">
        <v>41</v>
      </c>
      <c s="29" t="s">
        <v>364</v>
      </c>
      <c s="25" t="s">
        <v>110</v>
      </c>
      <c s="30" t="s">
        <v>365</v>
      </c>
      <c s="31" t="s">
        <v>50</v>
      </c>
      <c s="32">
        <v>33.095</v>
      </c>
      <c s="33">
        <v>0</v>
      </c>
      <c s="34">
        <f>ROUND(ROUND(H48,2)*ROUND(G48,3),2)</f>
      </c>
      <c s="31" t="s">
        <v>51</v>
      </c>
      <c r="O48">
        <f>(I48*21)/100</f>
      </c>
      <c t="s">
        <v>22</v>
      </c>
    </row>
    <row r="49" spans="1:5" ht="12.75">
      <c r="A49" s="35" t="s">
        <v>52</v>
      </c>
      <c r="E49" s="36" t="s">
        <v>1184</v>
      </c>
    </row>
    <row r="50" spans="1:5" ht="12.75">
      <c r="A50" s="37" t="s">
        <v>53</v>
      </c>
      <c r="E50" s="38" t="s">
        <v>1185</v>
      </c>
    </row>
    <row r="51" spans="1:5" ht="38.25">
      <c r="A51" t="s">
        <v>55</v>
      </c>
      <c r="E51" s="36" t="s">
        <v>368</v>
      </c>
    </row>
    <row r="52" spans="1:16" ht="12.75">
      <c r="A52" s="25" t="s">
        <v>46</v>
      </c>
      <c s="29" t="s">
        <v>43</v>
      </c>
      <c s="29" t="s">
        <v>462</v>
      </c>
      <c s="25" t="s">
        <v>48</v>
      </c>
      <c s="30" t="s">
        <v>463</v>
      </c>
      <c s="31" t="s">
        <v>50</v>
      </c>
      <c s="32">
        <v>3.2</v>
      </c>
      <c s="33">
        <v>0</v>
      </c>
      <c s="34">
        <f>ROUND(ROUND(H52,2)*ROUND(G52,3),2)</f>
      </c>
      <c s="31" t="s">
        <v>51</v>
      </c>
      <c r="O52">
        <f>(I52*21)/100</f>
      </c>
      <c t="s">
        <v>22</v>
      </c>
    </row>
    <row r="53" spans="1:5" ht="12.75">
      <c r="A53" s="35" t="s">
        <v>52</v>
      </c>
      <c r="E53" s="36" t="s">
        <v>48</v>
      </c>
    </row>
    <row r="54" spans="1:5" ht="12.75">
      <c r="A54" s="37" t="s">
        <v>53</v>
      </c>
      <c r="E54" s="38" t="s">
        <v>1186</v>
      </c>
    </row>
    <row r="55" spans="1:5" ht="102">
      <c r="A55" t="s">
        <v>55</v>
      </c>
      <c r="E55" s="36" t="s">
        <v>466</v>
      </c>
    </row>
    <row r="56" spans="1:18" ht="12.75" customHeight="1">
      <c r="A56" s="6" t="s">
        <v>44</v>
      </c>
      <c s="6"/>
      <c s="41" t="s">
        <v>119</v>
      </c>
      <c s="6"/>
      <c s="27" t="s">
        <v>1066</v>
      </c>
      <c s="6"/>
      <c s="6"/>
      <c s="6"/>
      <c s="42">
        <f>0+Q56</f>
      </c>
      <c s="6"/>
      <c r="O56">
        <f>0+R56</f>
      </c>
      <c r="Q56">
        <f>0+I57</f>
      </c>
      <c>
        <f>0+O57</f>
      </c>
    </row>
    <row r="57" spans="1:16" ht="12.75">
      <c r="A57" s="25" t="s">
        <v>46</v>
      </c>
      <c s="29" t="s">
        <v>131</v>
      </c>
      <c s="29" t="s">
        <v>1187</v>
      </c>
      <c s="25" t="s">
        <v>48</v>
      </c>
      <c s="30" t="s">
        <v>1188</v>
      </c>
      <c s="31" t="s">
        <v>218</v>
      </c>
      <c s="32">
        <v>64</v>
      </c>
      <c s="33">
        <v>0</v>
      </c>
      <c s="34">
        <f>ROUND(ROUND(H57,2)*ROUND(G57,3),2)</f>
      </c>
      <c s="31" t="s">
        <v>51</v>
      </c>
      <c r="O57">
        <f>(I57*21)/100</f>
      </c>
      <c t="s">
        <v>22</v>
      </c>
    </row>
    <row r="58" spans="1:5" ht="12.75">
      <c r="A58" s="35" t="s">
        <v>52</v>
      </c>
      <c r="E58" s="36" t="s">
        <v>48</v>
      </c>
    </row>
    <row r="59" spans="1:5" ht="12.75">
      <c r="A59" s="37" t="s">
        <v>53</v>
      </c>
      <c r="E59" s="38" t="s">
        <v>48</v>
      </c>
    </row>
    <row r="60" spans="1:5" ht="242.25">
      <c r="A60" t="s">
        <v>55</v>
      </c>
      <c r="E60" s="36" t="s">
        <v>1189</v>
      </c>
    </row>
    <row r="61" spans="1:18" ht="12.75" customHeight="1">
      <c r="A61" s="6" t="s">
        <v>44</v>
      </c>
      <c s="6"/>
      <c s="41" t="s">
        <v>164</v>
      </c>
      <c s="6"/>
      <c s="27" t="s">
        <v>165</v>
      </c>
      <c s="6"/>
      <c s="6"/>
      <c s="6"/>
      <c s="42">
        <f>0+Q61</f>
      </c>
      <c s="6"/>
      <c r="O61">
        <f>0+R61</f>
      </c>
      <c r="Q61">
        <f>0+I62</f>
      </c>
      <c>
        <f>0+O62</f>
      </c>
    </row>
    <row r="62" spans="1:16" ht="25.5">
      <c r="A62" s="25" t="s">
        <v>46</v>
      </c>
      <c s="29" t="s">
        <v>135</v>
      </c>
      <c s="29" t="s">
        <v>167</v>
      </c>
      <c s="25" t="s">
        <v>168</v>
      </c>
      <c s="30" t="s">
        <v>169</v>
      </c>
      <c s="31" t="s">
        <v>170</v>
      </c>
      <c s="32">
        <v>189.05</v>
      </c>
      <c s="33">
        <v>0</v>
      </c>
      <c s="34">
        <f>ROUND(ROUND(H62,2)*ROUND(G62,3),2)</f>
      </c>
      <c s="31" t="s">
        <v>89</v>
      </c>
      <c r="O62">
        <f>(I62*21)/100</f>
      </c>
      <c t="s">
        <v>22</v>
      </c>
    </row>
    <row r="63" spans="1:5" ht="25.5">
      <c r="A63" s="35" t="s">
        <v>52</v>
      </c>
      <c r="E63" s="36" t="s">
        <v>508</v>
      </c>
    </row>
    <row r="64" spans="1:5" ht="12.75">
      <c r="A64" s="37" t="s">
        <v>53</v>
      </c>
      <c r="E64" s="38" t="s">
        <v>1190</v>
      </c>
    </row>
    <row r="65" spans="1:5" ht="76.5">
      <c r="A65" t="s">
        <v>55</v>
      </c>
      <c r="E6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0+O8+O41+O46+O75</f>
      </c>
      <c t="s">
        <v>21</v>
      </c>
    </row>
    <row r="3" spans="1:16" ht="15" customHeight="1">
      <c r="A3" t="s">
        <v>11</v>
      </c>
      <c s="12" t="s">
        <v>13</v>
      </c>
      <c s="13" t="s">
        <v>14</v>
      </c>
      <c s="1"/>
      <c s="14" t="s">
        <v>15</v>
      </c>
      <c s="1"/>
      <c s="9"/>
      <c s="8" t="s">
        <v>1191</v>
      </c>
      <c s="39">
        <f>0+I8+I41+I46+I75</f>
      </c>
      <c s="10"/>
      <c r="O3" t="s">
        <v>18</v>
      </c>
      <c t="s">
        <v>22</v>
      </c>
    </row>
    <row r="4" spans="1:16" ht="15" customHeight="1">
      <c r="A4" t="s">
        <v>16</v>
      </c>
      <c s="16" t="s">
        <v>17</v>
      </c>
      <c s="17" t="s">
        <v>1191</v>
      </c>
      <c s="6"/>
      <c s="18" t="s">
        <v>1192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48</v>
      </c>
      <c s="30" t="s">
        <v>115</v>
      </c>
      <c s="31" t="s">
        <v>50</v>
      </c>
      <c s="32">
        <v>355.14</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48</v>
      </c>
      <c s="30" t="s">
        <v>331</v>
      </c>
      <c s="31" t="s">
        <v>50</v>
      </c>
      <c s="32">
        <v>45</v>
      </c>
      <c s="33">
        <v>0</v>
      </c>
      <c s="34">
        <f>ROUND(ROUND(H13,2)*ROUND(G13,3),2)</f>
      </c>
      <c s="31" t="s">
        <v>51</v>
      </c>
      <c r="O13">
        <f>(I13*21)/100</f>
      </c>
      <c t="s">
        <v>22</v>
      </c>
    </row>
    <row r="14" spans="1:5" ht="12.75">
      <c r="A14" s="35" t="s">
        <v>52</v>
      </c>
      <c r="E14" s="36" t="s">
        <v>1170</v>
      </c>
    </row>
    <row r="15" spans="1:5" ht="12.75">
      <c r="A15" s="37" t="s">
        <v>53</v>
      </c>
      <c r="E15" s="38" t="s">
        <v>1193</v>
      </c>
    </row>
    <row r="16" spans="1:5" ht="318.75">
      <c r="A16" t="s">
        <v>55</v>
      </c>
      <c r="E16" s="36" t="s">
        <v>334</v>
      </c>
    </row>
    <row r="17" spans="1:16" ht="12.75">
      <c r="A17" s="25" t="s">
        <v>46</v>
      </c>
      <c s="29" t="s">
        <v>21</v>
      </c>
      <c s="29" t="s">
        <v>515</v>
      </c>
      <c s="25" t="s">
        <v>105</v>
      </c>
      <c s="30" t="s">
        <v>516</v>
      </c>
      <c s="31" t="s">
        <v>50</v>
      </c>
      <c s="32">
        <v>355.14</v>
      </c>
      <c s="33">
        <v>0</v>
      </c>
      <c s="34">
        <f>ROUND(ROUND(H17,2)*ROUND(G17,3),2)</f>
      </c>
      <c s="31" t="s">
        <v>51</v>
      </c>
      <c r="O17">
        <f>(I17*21)/100</f>
      </c>
      <c t="s">
        <v>22</v>
      </c>
    </row>
    <row r="18" spans="1:5" ht="12.75">
      <c r="A18" s="35" t="s">
        <v>52</v>
      </c>
      <c r="E18" s="36" t="s">
        <v>1169</v>
      </c>
    </row>
    <row r="19" spans="1:5" ht="12.75">
      <c r="A19" s="37" t="s">
        <v>53</v>
      </c>
      <c r="E19" s="38" t="s">
        <v>1194</v>
      </c>
    </row>
    <row r="20" spans="1:5" ht="318.75">
      <c r="A20" t="s">
        <v>55</v>
      </c>
      <c r="E20" s="36" t="s">
        <v>334</v>
      </c>
    </row>
    <row r="21" spans="1:16" ht="12.75">
      <c r="A21" s="25" t="s">
        <v>46</v>
      </c>
      <c s="29" t="s">
        <v>32</v>
      </c>
      <c s="29" t="s">
        <v>515</v>
      </c>
      <c s="25" t="s">
        <v>110</v>
      </c>
      <c s="30" t="s">
        <v>516</v>
      </c>
      <c s="31" t="s">
        <v>50</v>
      </c>
      <c s="32">
        <v>631.86</v>
      </c>
      <c s="33">
        <v>0</v>
      </c>
      <c s="34">
        <f>ROUND(ROUND(H21,2)*ROUND(G21,3),2)</f>
      </c>
      <c s="31" t="s">
        <v>51</v>
      </c>
      <c r="O21">
        <f>(I21*21)/100</f>
      </c>
      <c t="s">
        <v>22</v>
      </c>
    </row>
    <row r="22" spans="1:5" ht="12.75">
      <c r="A22" s="35" t="s">
        <v>52</v>
      </c>
      <c r="E22" s="36" t="s">
        <v>1170</v>
      </c>
    </row>
    <row r="23" spans="1:5" ht="12.75">
      <c r="A23" s="37" t="s">
        <v>53</v>
      </c>
      <c r="E23" s="38" t="s">
        <v>1195</v>
      </c>
    </row>
    <row r="24" spans="1:5" ht="318.75">
      <c r="A24" t="s">
        <v>55</v>
      </c>
      <c r="E24" s="36" t="s">
        <v>334</v>
      </c>
    </row>
    <row r="25" spans="1:16" ht="12.75">
      <c r="A25" s="25" t="s">
        <v>46</v>
      </c>
      <c s="29" t="s">
        <v>34</v>
      </c>
      <c s="29" t="s">
        <v>62</v>
      </c>
      <c s="25" t="s">
        <v>48</v>
      </c>
      <c s="30" t="s">
        <v>63</v>
      </c>
      <c s="31" t="s">
        <v>50</v>
      </c>
      <c s="32">
        <v>355.14</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355.14</v>
      </c>
      <c s="33">
        <v>0</v>
      </c>
      <c s="34">
        <f>ROUND(ROUND(H29,2)*ROUND(G29,3),2)</f>
      </c>
      <c s="31" t="s">
        <v>51</v>
      </c>
      <c r="O29">
        <f>(I29*21)/100</f>
      </c>
      <c t="s">
        <v>22</v>
      </c>
    </row>
    <row r="30" spans="1:5" ht="12.75">
      <c r="A30" s="35" t="s">
        <v>52</v>
      </c>
      <c r="E30" s="36" t="s">
        <v>48</v>
      </c>
    </row>
    <row r="31" spans="1:5" ht="12.75">
      <c r="A31" s="37" t="s">
        <v>53</v>
      </c>
      <c r="E31" s="38" t="s">
        <v>1196</v>
      </c>
    </row>
    <row r="32" spans="1:5" ht="229.5">
      <c r="A32" t="s">
        <v>55</v>
      </c>
      <c r="E32" s="36" t="s">
        <v>917</v>
      </c>
    </row>
    <row r="33" spans="1:16" ht="12.75">
      <c r="A33" s="25" t="s">
        <v>46</v>
      </c>
      <c s="29" t="s">
        <v>113</v>
      </c>
      <c s="29" t="s">
        <v>197</v>
      </c>
      <c s="25" t="s">
        <v>105</v>
      </c>
      <c s="30" t="s">
        <v>198</v>
      </c>
      <c s="31" t="s">
        <v>50</v>
      </c>
      <c s="32">
        <v>276</v>
      </c>
      <c s="33">
        <v>0</v>
      </c>
      <c s="34">
        <f>ROUND(ROUND(H33,2)*ROUND(G33,3),2)</f>
      </c>
      <c s="31" t="s">
        <v>51</v>
      </c>
      <c r="O33">
        <f>(I33*21)/100</f>
      </c>
      <c t="s">
        <v>22</v>
      </c>
    </row>
    <row r="34" spans="1:5" ht="12.75">
      <c r="A34" s="35" t="s">
        <v>52</v>
      </c>
      <c r="E34" s="36" t="s">
        <v>1197</v>
      </c>
    </row>
    <row r="35" spans="1:5" ht="12.75">
      <c r="A35" s="37" t="s">
        <v>53</v>
      </c>
      <c r="E35" s="38" t="s">
        <v>1198</v>
      </c>
    </row>
    <row r="36" spans="1:5" ht="293.25">
      <c r="A36" t="s">
        <v>55</v>
      </c>
      <c r="E36" s="36" t="s">
        <v>201</v>
      </c>
    </row>
    <row r="37" spans="1:16" ht="12.75">
      <c r="A37" s="25" t="s">
        <v>46</v>
      </c>
      <c s="29" t="s">
        <v>119</v>
      </c>
      <c s="29" t="s">
        <v>197</v>
      </c>
      <c s="25" t="s">
        <v>110</v>
      </c>
      <c s="30" t="s">
        <v>198</v>
      </c>
      <c s="31" t="s">
        <v>50</v>
      </c>
      <c s="32">
        <v>9.87</v>
      </c>
      <c s="33">
        <v>0</v>
      </c>
      <c s="34">
        <f>ROUND(ROUND(H37,2)*ROUND(G37,3),2)</f>
      </c>
      <c s="31" t="s">
        <v>51</v>
      </c>
      <c r="O37">
        <f>(I37*21)/100</f>
      </c>
      <c t="s">
        <v>22</v>
      </c>
    </row>
    <row r="38" spans="1:5" ht="12.75">
      <c r="A38" s="35" t="s">
        <v>52</v>
      </c>
      <c r="E38" s="36" t="s">
        <v>1199</v>
      </c>
    </row>
    <row r="39" spans="1:5" ht="12.75">
      <c r="A39" s="37" t="s">
        <v>53</v>
      </c>
      <c r="E39" s="38" t="s">
        <v>1200</v>
      </c>
    </row>
    <row r="40" spans="1:5" ht="293.25">
      <c r="A40" t="s">
        <v>55</v>
      </c>
      <c r="E40" s="36" t="s">
        <v>201</v>
      </c>
    </row>
    <row r="41" spans="1:18" ht="12.75" customHeight="1">
      <c r="A41" s="6" t="s">
        <v>44</v>
      </c>
      <c s="6"/>
      <c s="41" t="s">
        <v>32</v>
      </c>
      <c s="6"/>
      <c s="27" t="s">
        <v>234</v>
      </c>
      <c s="6"/>
      <c s="6"/>
      <c s="6"/>
      <c s="42">
        <f>0+Q41</f>
      </c>
      <c s="6"/>
      <c r="O41">
        <f>0+R41</f>
      </c>
      <c r="Q41">
        <f>0+I42</f>
      </c>
      <c>
        <f>0+O42</f>
      </c>
    </row>
    <row r="42" spans="1:16" ht="12.75">
      <c r="A42" s="25" t="s">
        <v>46</v>
      </c>
      <c s="29" t="s">
        <v>39</v>
      </c>
      <c s="29" t="s">
        <v>462</v>
      </c>
      <c s="25" t="s">
        <v>48</v>
      </c>
      <c s="30" t="s">
        <v>463</v>
      </c>
      <c s="31" t="s">
        <v>50</v>
      </c>
      <c s="32">
        <v>1.5</v>
      </c>
      <c s="33">
        <v>0</v>
      </c>
      <c s="34">
        <f>ROUND(ROUND(H42,2)*ROUND(G42,3),2)</f>
      </c>
      <c s="31" t="s">
        <v>51</v>
      </c>
      <c r="O42">
        <f>(I42*21)/100</f>
      </c>
      <c t="s">
        <v>22</v>
      </c>
    </row>
    <row r="43" spans="1:5" ht="12.75">
      <c r="A43" s="35" t="s">
        <v>52</v>
      </c>
      <c r="E43" s="36" t="s">
        <v>1201</v>
      </c>
    </row>
    <row r="44" spans="1:5" ht="12.75">
      <c r="A44" s="37" t="s">
        <v>53</v>
      </c>
      <c r="E44" s="38" t="s">
        <v>1202</v>
      </c>
    </row>
    <row r="45" spans="1:5" ht="102">
      <c r="A45" t="s">
        <v>55</v>
      </c>
      <c r="E45" s="36" t="s">
        <v>466</v>
      </c>
    </row>
    <row r="46" spans="1:18" ht="12.75" customHeight="1">
      <c r="A46" s="6" t="s">
        <v>44</v>
      </c>
      <c s="6"/>
      <c s="41" t="s">
        <v>119</v>
      </c>
      <c s="6"/>
      <c s="27" t="s">
        <v>278</v>
      </c>
      <c s="6"/>
      <c s="6"/>
      <c s="6"/>
      <c s="42">
        <f>0+Q46</f>
      </c>
      <c s="6"/>
      <c r="O46">
        <f>0+R46</f>
      </c>
      <c r="Q46">
        <f>0+I47+I51+I55+I59+I63+I67+I71</f>
      </c>
      <c>
        <f>0+O47+O51+O55+O59+O63+O67+O71</f>
      </c>
    </row>
    <row r="47" spans="1:16" ht="12.75">
      <c r="A47" s="25" t="s">
        <v>46</v>
      </c>
      <c s="29" t="s">
        <v>41</v>
      </c>
      <c s="29" t="s">
        <v>1203</v>
      </c>
      <c s="25" t="s">
        <v>48</v>
      </c>
      <c s="30" t="s">
        <v>1204</v>
      </c>
      <c s="31" t="s">
        <v>218</v>
      </c>
      <c s="32">
        <v>79</v>
      </c>
      <c s="33">
        <v>0</v>
      </c>
      <c s="34">
        <f>ROUND(ROUND(H47,2)*ROUND(G47,3),2)</f>
      </c>
      <c s="31" t="s">
        <v>51</v>
      </c>
      <c r="O47">
        <f>(I47*21)/100</f>
      </c>
      <c t="s">
        <v>22</v>
      </c>
    </row>
    <row r="48" spans="1:5" ht="12.75">
      <c r="A48" s="35" t="s">
        <v>52</v>
      </c>
      <c r="E48" s="36" t="s">
        <v>1205</v>
      </c>
    </row>
    <row r="49" spans="1:5" ht="12.75">
      <c r="A49" s="37" t="s">
        <v>53</v>
      </c>
      <c r="E49" s="38" t="s">
        <v>1206</v>
      </c>
    </row>
    <row r="50" spans="1:5" ht="255">
      <c r="A50" t="s">
        <v>55</v>
      </c>
      <c r="E50" s="36" t="s">
        <v>1071</v>
      </c>
    </row>
    <row r="51" spans="1:16" ht="12.75">
      <c r="A51" s="25" t="s">
        <v>46</v>
      </c>
      <c s="29" t="s">
        <v>43</v>
      </c>
      <c s="29" t="s">
        <v>1207</v>
      </c>
      <c s="25" t="s">
        <v>48</v>
      </c>
      <c s="30" t="s">
        <v>1208</v>
      </c>
      <c s="31" t="s">
        <v>218</v>
      </c>
      <c s="32">
        <v>315.6</v>
      </c>
      <c s="33">
        <v>0</v>
      </c>
      <c s="34">
        <f>ROUND(ROUND(H51,2)*ROUND(G51,3),2)</f>
      </c>
      <c s="31" t="s">
        <v>51</v>
      </c>
      <c r="O51">
        <f>(I51*21)/100</f>
      </c>
      <c t="s">
        <v>22</v>
      </c>
    </row>
    <row r="52" spans="1:5" ht="12.75">
      <c r="A52" s="35" t="s">
        <v>52</v>
      </c>
      <c r="E52" s="36" t="s">
        <v>1209</v>
      </c>
    </row>
    <row r="53" spans="1:5" ht="12.75">
      <c r="A53" s="37" t="s">
        <v>53</v>
      </c>
      <c r="E53" s="38" t="s">
        <v>1206</v>
      </c>
    </row>
    <row r="54" spans="1:5" ht="255">
      <c r="A54" t="s">
        <v>55</v>
      </c>
      <c r="E54" s="36" t="s">
        <v>1071</v>
      </c>
    </row>
    <row r="55" spans="1:16" ht="12.75">
      <c r="A55" s="25" t="s">
        <v>46</v>
      </c>
      <c s="29" t="s">
        <v>131</v>
      </c>
      <c s="29" t="s">
        <v>1187</v>
      </c>
      <c s="25" t="s">
        <v>48</v>
      </c>
      <c s="30" t="s">
        <v>1188</v>
      </c>
      <c s="31" t="s">
        <v>218</v>
      </c>
      <c s="32">
        <v>394.6</v>
      </c>
      <c s="33">
        <v>0</v>
      </c>
      <c s="34">
        <f>ROUND(ROUND(H55,2)*ROUND(G55,3),2)</f>
      </c>
      <c s="31" t="s">
        <v>51</v>
      </c>
      <c r="O55">
        <f>(I55*21)/100</f>
      </c>
      <c t="s">
        <v>22</v>
      </c>
    </row>
    <row r="56" spans="1:5" ht="12.75">
      <c r="A56" s="35" t="s">
        <v>52</v>
      </c>
      <c r="E56" s="36" t="s">
        <v>1210</v>
      </c>
    </row>
    <row r="57" spans="1:5" ht="12.75">
      <c r="A57" s="37" t="s">
        <v>53</v>
      </c>
      <c r="E57" s="38" t="s">
        <v>1211</v>
      </c>
    </row>
    <row r="58" spans="1:5" ht="242.25">
      <c r="A58" t="s">
        <v>55</v>
      </c>
      <c r="E58" s="36" t="s">
        <v>1189</v>
      </c>
    </row>
    <row r="59" spans="1:16" ht="12.75">
      <c r="A59" s="25" t="s">
        <v>46</v>
      </c>
      <c s="29" t="s">
        <v>135</v>
      </c>
      <c s="29" t="s">
        <v>1212</v>
      </c>
      <c s="25" t="s">
        <v>48</v>
      </c>
      <c s="30" t="s">
        <v>1213</v>
      </c>
      <c s="31" t="s">
        <v>74</v>
      </c>
      <c s="32">
        <v>8</v>
      </c>
      <c s="33">
        <v>0</v>
      </c>
      <c s="34">
        <f>ROUND(ROUND(H59,2)*ROUND(G59,3),2)</f>
      </c>
      <c s="31" t="s">
        <v>51</v>
      </c>
      <c r="O59">
        <f>(I59*21)/100</f>
      </c>
      <c t="s">
        <v>22</v>
      </c>
    </row>
    <row r="60" spans="1:5" ht="12.75">
      <c r="A60" s="35" t="s">
        <v>52</v>
      </c>
      <c r="E60" s="36" t="s">
        <v>1214</v>
      </c>
    </row>
    <row r="61" spans="1:5" ht="12.75">
      <c r="A61" s="37" t="s">
        <v>53</v>
      </c>
      <c r="E61" s="38" t="s">
        <v>1215</v>
      </c>
    </row>
    <row r="62" spans="1:5" ht="242.25">
      <c r="A62" t="s">
        <v>55</v>
      </c>
      <c r="E62" s="36" t="s">
        <v>1216</v>
      </c>
    </row>
    <row r="63" spans="1:16" ht="12.75">
      <c r="A63" s="25" t="s">
        <v>46</v>
      </c>
      <c s="29" t="s">
        <v>140</v>
      </c>
      <c s="29" t="s">
        <v>1217</v>
      </c>
      <c s="25" t="s">
        <v>48</v>
      </c>
      <c s="30" t="s">
        <v>1218</v>
      </c>
      <c s="31" t="s">
        <v>74</v>
      </c>
      <c s="32">
        <v>1</v>
      </c>
      <c s="33">
        <v>0</v>
      </c>
      <c s="34">
        <f>ROUND(ROUND(H63,2)*ROUND(G63,3),2)</f>
      </c>
      <c s="31" t="s">
        <v>51</v>
      </c>
      <c r="O63">
        <f>(I63*21)/100</f>
      </c>
      <c t="s">
        <v>22</v>
      </c>
    </row>
    <row r="64" spans="1:5" ht="12.75">
      <c r="A64" s="35" t="s">
        <v>52</v>
      </c>
      <c r="E64" s="36" t="s">
        <v>48</v>
      </c>
    </row>
    <row r="65" spans="1:5" ht="12.75">
      <c r="A65" s="37" t="s">
        <v>53</v>
      </c>
      <c r="E65" s="38" t="s">
        <v>1215</v>
      </c>
    </row>
    <row r="66" spans="1:5" ht="89.25">
      <c r="A66" t="s">
        <v>55</v>
      </c>
      <c r="E66" s="36" t="s">
        <v>1219</v>
      </c>
    </row>
    <row r="67" spans="1:16" ht="12.75">
      <c r="A67" s="25" t="s">
        <v>46</v>
      </c>
      <c s="29" t="s">
        <v>145</v>
      </c>
      <c s="29" t="s">
        <v>1220</v>
      </c>
      <c s="25" t="s">
        <v>48</v>
      </c>
      <c s="30" t="s">
        <v>1221</v>
      </c>
      <c s="31" t="s">
        <v>218</v>
      </c>
      <c s="32">
        <v>394.6</v>
      </c>
      <c s="33">
        <v>0</v>
      </c>
      <c s="34">
        <f>ROUND(ROUND(H67,2)*ROUND(G67,3),2)</f>
      </c>
      <c s="31" t="s">
        <v>51</v>
      </c>
      <c r="O67">
        <f>(I67*21)/100</f>
      </c>
      <c t="s">
        <v>22</v>
      </c>
    </row>
    <row r="68" spans="1:5" ht="12.75">
      <c r="A68" s="35" t="s">
        <v>52</v>
      </c>
      <c r="E68" s="36" t="s">
        <v>48</v>
      </c>
    </row>
    <row r="69" spans="1:5" ht="12.75">
      <c r="A69" s="37" t="s">
        <v>53</v>
      </c>
      <c r="E69" s="38" t="s">
        <v>1211</v>
      </c>
    </row>
    <row r="70" spans="1:5" ht="38.25">
      <c r="A70" t="s">
        <v>55</v>
      </c>
      <c r="E70" s="36" t="s">
        <v>1222</v>
      </c>
    </row>
    <row r="71" spans="1:16" ht="12.75">
      <c r="A71" s="25" t="s">
        <v>46</v>
      </c>
      <c s="29" t="s">
        <v>150</v>
      </c>
      <c s="29" t="s">
        <v>1223</v>
      </c>
      <c s="25" t="s">
        <v>48</v>
      </c>
      <c s="30" t="s">
        <v>1224</v>
      </c>
      <c s="31" t="s">
        <v>218</v>
      </c>
      <c s="32">
        <v>394.6</v>
      </c>
      <c s="33">
        <v>0</v>
      </c>
      <c s="34">
        <f>ROUND(ROUND(H71,2)*ROUND(G71,3),2)</f>
      </c>
      <c s="31" t="s">
        <v>51</v>
      </c>
      <c r="O71">
        <f>(I71*21)/100</f>
      </c>
      <c t="s">
        <v>22</v>
      </c>
    </row>
    <row r="72" spans="1:5" ht="12.75">
      <c r="A72" s="35" t="s">
        <v>52</v>
      </c>
      <c r="E72" s="36" t="s">
        <v>48</v>
      </c>
    </row>
    <row r="73" spans="1:5" ht="12.75">
      <c r="A73" s="37" t="s">
        <v>53</v>
      </c>
      <c r="E73" s="38" t="s">
        <v>1211</v>
      </c>
    </row>
    <row r="74" spans="1:5" ht="51">
      <c r="A74" t="s">
        <v>55</v>
      </c>
      <c r="E74" s="36" t="s">
        <v>1225</v>
      </c>
    </row>
    <row r="75" spans="1:18" ht="12.75" customHeight="1">
      <c r="A75" s="6" t="s">
        <v>44</v>
      </c>
      <c s="6"/>
      <c s="41" t="s">
        <v>164</v>
      </c>
      <c s="6"/>
      <c s="27" t="s">
        <v>165</v>
      </c>
      <c s="6"/>
      <c s="6"/>
      <c s="6"/>
      <c s="42">
        <f>0+Q75</f>
      </c>
      <c s="6"/>
      <c r="O75">
        <f>0+R75</f>
      </c>
      <c r="Q75">
        <f>0+I76</f>
      </c>
      <c>
        <f>0+O76</f>
      </c>
    </row>
    <row r="76" spans="1:16" ht="25.5">
      <c r="A76" s="25" t="s">
        <v>46</v>
      </c>
      <c s="29" t="s">
        <v>156</v>
      </c>
      <c s="29" t="s">
        <v>167</v>
      </c>
      <c s="25" t="s">
        <v>168</v>
      </c>
      <c s="30" t="s">
        <v>169</v>
      </c>
      <c s="31" t="s">
        <v>170</v>
      </c>
      <c s="32">
        <v>1353.72</v>
      </c>
      <c s="33">
        <v>0</v>
      </c>
      <c s="34">
        <f>ROUND(ROUND(H76,2)*ROUND(G76,3),2)</f>
      </c>
      <c s="31" t="s">
        <v>89</v>
      </c>
      <c r="O76">
        <f>(I76*21)/100</f>
      </c>
      <c t="s">
        <v>22</v>
      </c>
    </row>
    <row r="77" spans="1:5" ht="25.5">
      <c r="A77" s="35" t="s">
        <v>52</v>
      </c>
      <c r="E77" s="36" t="s">
        <v>508</v>
      </c>
    </row>
    <row r="78" spans="1:5" ht="12.75">
      <c r="A78" s="37" t="s">
        <v>53</v>
      </c>
      <c r="E78" s="38" t="s">
        <v>1226</v>
      </c>
    </row>
    <row r="79" spans="1:5" ht="76.5">
      <c r="A79" t="s">
        <v>55</v>
      </c>
      <c r="E79"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0+O8+O41+O46+O75</f>
      </c>
      <c t="s">
        <v>21</v>
      </c>
    </row>
    <row r="3" spans="1:16" ht="15" customHeight="1">
      <c r="A3" t="s">
        <v>11</v>
      </c>
      <c s="12" t="s">
        <v>13</v>
      </c>
      <c s="13" t="s">
        <v>14</v>
      </c>
      <c s="1"/>
      <c s="14" t="s">
        <v>15</v>
      </c>
      <c s="1"/>
      <c s="9"/>
      <c s="8" t="s">
        <v>1227</v>
      </c>
      <c s="39">
        <f>0+I8+I41+I46+I75</f>
      </c>
      <c s="10"/>
      <c r="O3" t="s">
        <v>18</v>
      </c>
      <c t="s">
        <v>22</v>
      </c>
    </row>
    <row r="4" spans="1:16" ht="15" customHeight="1">
      <c r="A4" t="s">
        <v>16</v>
      </c>
      <c s="16" t="s">
        <v>17</v>
      </c>
      <c s="17" t="s">
        <v>1227</v>
      </c>
      <c s="6"/>
      <c s="18" t="s">
        <v>1228</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48</v>
      </c>
      <c s="30" t="s">
        <v>115</v>
      </c>
      <c s="31" t="s">
        <v>50</v>
      </c>
      <c s="32">
        <v>99.63</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48</v>
      </c>
      <c s="30" t="s">
        <v>331</v>
      </c>
      <c s="31" t="s">
        <v>50</v>
      </c>
      <c s="32">
        <v>20</v>
      </c>
      <c s="33">
        <v>0</v>
      </c>
      <c s="34">
        <f>ROUND(ROUND(H13,2)*ROUND(G13,3),2)</f>
      </c>
      <c s="31" t="s">
        <v>51</v>
      </c>
      <c r="O13">
        <f>(I13*21)/100</f>
      </c>
      <c t="s">
        <v>22</v>
      </c>
    </row>
    <row r="14" spans="1:5" ht="12.75">
      <c r="A14" s="35" t="s">
        <v>52</v>
      </c>
      <c r="E14" s="36" t="s">
        <v>1170</v>
      </c>
    </row>
    <row r="15" spans="1:5" ht="12.75">
      <c r="A15" s="37" t="s">
        <v>53</v>
      </c>
      <c r="E15" s="38" t="s">
        <v>1229</v>
      </c>
    </row>
    <row r="16" spans="1:5" ht="318.75">
      <c r="A16" t="s">
        <v>55</v>
      </c>
      <c r="E16" s="36" t="s">
        <v>334</v>
      </c>
    </row>
    <row r="17" spans="1:16" ht="12.75">
      <c r="A17" s="25" t="s">
        <v>46</v>
      </c>
      <c s="29" t="s">
        <v>21</v>
      </c>
      <c s="29" t="s">
        <v>515</v>
      </c>
      <c s="25" t="s">
        <v>105</v>
      </c>
      <c s="30" t="s">
        <v>516</v>
      </c>
      <c s="31" t="s">
        <v>50</v>
      </c>
      <c s="32">
        <v>99.63</v>
      </c>
      <c s="33">
        <v>0</v>
      </c>
      <c s="34">
        <f>ROUND(ROUND(H17,2)*ROUND(G17,3),2)</f>
      </c>
      <c s="31" t="s">
        <v>51</v>
      </c>
      <c r="O17">
        <f>(I17*21)/100</f>
      </c>
      <c t="s">
        <v>22</v>
      </c>
    </row>
    <row r="18" spans="1:5" ht="12.75">
      <c r="A18" s="35" t="s">
        <v>52</v>
      </c>
      <c r="E18" s="36" t="s">
        <v>1169</v>
      </c>
    </row>
    <row r="19" spans="1:5" ht="12.75">
      <c r="A19" s="37" t="s">
        <v>53</v>
      </c>
      <c r="E19" s="38" t="s">
        <v>1194</v>
      </c>
    </row>
    <row r="20" spans="1:5" ht="318.75">
      <c r="A20" t="s">
        <v>55</v>
      </c>
      <c r="E20" s="36" t="s">
        <v>334</v>
      </c>
    </row>
    <row r="21" spans="1:16" ht="12.75">
      <c r="A21" s="25" t="s">
        <v>46</v>
      </c>
      <c s="29" t="s">
        <v>32</v>
      </c>
      <c s="29" t="s">
        <v>515</v>
      </c>
      <c s="25" t="s">
        <v>110</v>
      </c>
      <c s="30" t="s">
        <v>516</v>
      </c>
      <c s="31" t="s">
        <v>50</v>
      </c>
      <c s="32">
        <v>168.37</v>
      </c>
      <c s="33">
        <v>0</v>
      </c>
      <c s="34">
        <f>ROUND(ROUND(H21,2)*ROUND(G21,3),2)</f>
      </c>
      <c s="31" t="s">
        <v>51</v>
      </c>
      <c r="O21">
        <f>(I21*21)/100</f>
      </c>
      <c t="s">
        <v>22</v>
      </c>
    </row>
    <row r="22" spans="1:5" ht="12.75">
      <c r="A22" s="35" t="s">
        <v>52</v>
      </c>
      <c r="E22" s="36" t="s">
        <v>1170</v>
      </c>
    </row>
    <row r="23" spans="1:5" ht="12.75">
      <c r="A23" s="37" t="s">
        <v>53</v>
      </c>
      <c r="E23" s="38" t="s">
        <v>1230</v>
      </c>
    </row>
    <row r="24" spans="1:5" ht="318.75">
      <c r="A24" t="s">
        <v>55</v>
      </c>
      <c r="E24" s="36" t="s">
        <v>334</v>
      </c>
    </row>
    <row r="25" spans="1:16" ht="12.75">
      <c r="A25" s="25" t="s">
        <v>46</v>
      </c>
      <c s="29" t="s">
        <v>34</v>
      </c>
      <c s="29" t="s">
        <v>62</v>
      </c>
      <c s="25" t="s">
        <v>48</v>
      </c>
      <c s="30" t="s">
        <v>63</v>
      </c>
      <c s="31" t="s">
        <v>50</v>
      </c>
      <c s="32">
        <v>99.63</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99.63</v>
      </c>
      <c s="33">
        <v>0</v>
      </c>
      <c s="34">
        <f>ROUND(ROUND(H29,2)*ROUND(G29,3),2)</f>
      </c>
      <c s="31" t="s">
        <v>51</v>
      </c>
      <c r="O29">
        <f>(I29*21)/100</f>
      </c>
      <c t="s">
        <v>22</v>
      </c>
    </row>
    <row r="30" spans="1:5" ht="12.75">
      <c r="A30" s="35" t="s">
        <v>52</v>
      </c>
      <c r="E30" s="36" t="s">
        <v>48</v>
      </c>
    </row>
    <row r="31" spans="1:5" ht="12.75">
      <c r="A31" s="37" t="s">
        <v>53</v>
      </c>
      <c r="E31" s="38" t="s">
        <v>1231</v>
      </c>
    </row>
    <row r="32" spans="1:5" ht="229.5">
      <c r="A32" t="s">
        <v>55</v>
      </c>
      <c r="E32" s="36" t="s">
        <v>917</v>
      </c>
    </row>
    <row r="33" spans="1:16" ht="12.75">
      <c r="A33" s="25" t="s">
        <v>46</v>
      </c>
      <c s="29" t="s">
        <v>113</v>
      </c>
      <c s="29" t="s">
        <v>197</v>
      </c>
      <c s="25" t="s">
        <v>105</v>
      </c>
      <c s="30" t="s">
        <v>198</v>
      </c>
      <c s="31" t="s">
        <v>50</v>
      </c>
      <c s="32">
        <v>77</v>
      </c>
      <c s="33">
        <v>0</v>
      </c>
      <c s="34">
        <f>ROUND(ROUND(H33,2)*ROUND(G33,3),2)</f>
      </c>
      <c s="31" t="s">
        <v>51</v>
      </c>
      <c r="O33">
        <f>(I33*21)/100</f>
      </c>
      <c t="s">
        <v>22</v>
      </c>
    </row>
    <row r="34" spans="1:5" ht="12.75">
      <c r="A34" s="35" t="s">
        <v>52</v>
      </c>
      <c r="E34" s="36" t="s">
        <v>1197</v>
      </c>
    </row>
    <row r="35" spans="1:5" ht="12.75">
      <c r="A35" s="37" t="s">
        <v>53</v>
      </c>
      <c r="E35" s="38" t="s">
        <v>1232</v>
      </c>
    </row>
    <row r="36" spans="1:5" ht="293.25">
      <c r="A36" t="s">
        <v>55</v>
      </c>
      <c r="E36" s="36" t="s">
        <v>201</v>
      </c>
    </row>
    <row r="37" spans="1:16" ht="12.75">
      <c r="A37" s="25" t="s">
        <v>46</v>
      </c>
      <c s="29" t="s">
        <v>119</v>
      </c>
      <c s="29" t="s">
        <v>197</v>
      </c>
      <c s="25" t="s">
        <v>110</v>
      </c>
      <c s="30" t="s">
        <v>198</v>
      </c>
      <c s="31" t="s">
        <v>50</v>
      </c>
      <c s="32">
        <v>2.3</v>
      </c>
      <c s="33">
        <v>0</v>
      </c>
      <c s="34">
        <f>ROUND(ROUND(H37,2)*ROUND(G37,3),2)</f>
      </c>
      <c s="31" t="s">
        <v>51</v>
      </c>
      <c r="O37">
        <f>(I37*21)/100</f>
      </c>
      <c t="s">
        <v>22</v>
      </c>
    </row>
    <row r="38" spans="1:5" ht="12.75">
      <c r="A38" s="35" t="s">
        <v>52</v>
      </c>
      <c r="E38" s="36" t="s">
        <v>1199</v>
      </c>
    </row>
    <row r="39" spans="1:5" ht="12.75">
      <c r="A39" s="37" t="s">
        <v>53</v>
      </c>
      <c r="E39" s="38" t="s">
        <v>1233</v>
      </c>
    </row>
    <row r="40" spans="1:5" ht="293.25">
      <c r="A40" t="s">
        <v>55</v>
      </c>
      <c r="E40" s="36" t="s">
        <v>201</v>
      </c>
    </row>
    <row r="41" spans="1:18" ht="12.75" customHeight="1">
      <c r="A41" s="6" t="s">
        <v>44</v>
      </c>
      <c s="6"/>
      <c s="41" t="s">
        <v>32</v>
      </c>
      <c s="6"/>
      <c s="27" t="s">
        <v>234</v>
      </c>
      <c s="6"/>
      <c s="6"/>
      <c s="6"/>
      <c s="42">
        <f>0+Q41</f>
      </c>
      <c s="6"/>
      <c r="O41">
        <f>0+R41</f>
      </c>
      <c r="Q41">
        <f>0+I42</f>
      </c>
      <c>
        <f>0+O42</f>
      </c>
    </row>
    <row r="42" spans="1:16" ht="12.75">
      <c r="A42" s="25" t="s">
        <v>46</v>
      </c>
      <c s="29" t="s">
        <v>39</v>
      </c>
      <c s="29" t="s">
        <v>462</v>
      </c>
      <c s="25" t="s">
        <v>48</v>
      </c>
      <c s="30" t="s">
        <v>463</v>
      </c>
      <c s="31" t="s">
        <v>50</v>
      </c>
      <c s="32">
        <v>6</v>
      </c>
      <c s="33">
        <v>0</v>
      </c>
      <c s="34">
        <f>ROUND(ROUND(H42,2)*ROUND(G42,3),2)</f>
      </c>
      <c s="31" t="s">
        <v>51</v>
      </c>
      <c r="O42">
        <f>(I42*21)/100</f>
      </c>
      <c t="s">
        <v>22</v>
      </c>
    </row>
    <row r="43" spans="1:5" ht="12.75">
      <c r="A43" s="35" t="s">
        <v>52</v>
      </c>
      <c r="E43" s="36" t="s">
        <v>1201</v>
      </c>
    </row>
    <row r="44" spans="1:5" ht="12.75">
      <c r="A44" s="37" t="s">
        <v>53</v>
      </c>
      <c r="E44" s="38" t="s">
        <v>1234</v>
      </c>
    </row>
    <row r="45" spans="1:5" ht="102">
      <c r="A45" t="s">
        <v>55</v>
      </c>
      <c r="E45" s="36" t="s">
        <v>466</v>
      </c>
    </row>
    <row r="46" spans="1:18" ht="12.75" customHeight="1">
      <c r="A46" s="6" t="s">
        <v>44</v>
      </c>
      <c s="6"/>
      <c s="41" t="s">
        <v>119</v>
      </c>
      <c s="6"/>
      <c s="27" t="s">
        <v>278</v>
      </c>
      <c s="6"/>
      <c s="6"/>
      <c s="6"/>
      <c s="42">
        <f>0+Q46</f>
      </c>
      <c s="6"/>
      <c r="O46">
        <f>0+R46</f>
      </c>
      <c r="Q46">
        <f>0+I47+I51+I55+I59+I63+I67+I71</f>
      </c>
      <c>
        <f>0+O47+O51+O55+O59+O63+O67+O71</f>
      </c>
    </row>
    <row r="47" spans="1:16" ht="12.75">
      <c r="A47" s="25" t="s">
        <v>46</v>
      </c>
      <c s="29" t="s">
        <v>41</v>
      </c>
      <c s="29" t="s">
        <v>1203</v>
      </c>
      <c s="25" t="s">
        <v>48</v>
      </c>
      <c s="30" t="s">
        <v>1204</v>
      </c>
      <c s="31" t="s">
        <v>218</v>
      </c>
      <c s="32">
        <v>110.7</v>
      </c>
      <c s="33">
        <v>0</v>
      </c>
      <c s="34">
        <f>ROUND(ROUND(H47,2)*ROUND(G47,3),2)</f>
      </c>
      <c s="31" t="s">
        <v>51</v>
      </c>
      <c r="O47">
        <f>(I47*21)/100</f>
      </c>
      <c t="s">
        <v>22</v>
      </c>
    </row>
    <row r="48" spans="1:5" ht="12.75">
      <c r="A48" s="35" t="s">
        <v>52</v>
      </c>
      <c r="E48" s="36" t="s">
        <v>1205</v>
      </c>
    </row>
    <row r="49" spans="1:5" ht="12.75">
      <c r="A49" s="37" t="s">
        <v>53</v>
      </c>
      <c r="E49" s="38" t="s">
        <v>1206</v>
      </c>
    </row>
    <row r="50" spans="1:5" ht="255">
      <c r="A50" t="s">
        <v>55</v>
      </c>
      <c r="E50" s="36" t="s">
        <v>1071</v>
      </c>
    </row>
    <row r="51" spans="1:16" ht="12.75">
      <c r="A51" s="25" t="s">
        <v>46</v>
      </c>
      <c s="29" t="s">
        <v>43</v>
      </c>
      <c s="29" t="s">
        <v>1187</v>
      </c>
      <c s="25" t="s">
        <v>48</v>
      </c>
      <c s="30" t="s">
        <v>1188</v>
      </c>
      <c s="31" t="s">
        <v>218</v>
      </c>
      <c s="32">
        <v>92</v>
      </c>
      <c s="33">
        <v>0</v>
      </c>
      <c s="34">
        <f>ROUND(ROUND(H51,2)*ROUND(G51,3),2)</f>
      </c>
      <c s="31" t="s">
        <v>51</v>
      </c>
      <c r="O51">
        <f>(I51*21)/100</f>
      </c>
      <c t="s">
        <v>22</v>
      </c>
    </row>
    <row r="52" spans="1:5" ht="12.75">
      <c r="A52" s="35" t="s">
        <v>52</v>
      </c>
      <c r="E52" s="36" t="s">
        <v>1210</v>
      </c>
    </row>
    <row r="53" spans="1:5" ht="12.75">
      <c r="A53" s="37" t="s">
        <v>53</v>
      </c>
      <c r="E53" s="38" t="s">
        <v>1206</v>
      </c>
    </row>
    <row r="54" spans="1:5" ht="242.25">
      <c r="A54" t="s">
        <v>55</v>
      </c>
      <c r="E54" s="36" t="s">
        <v>1189</v>
      </c>
    </row>
    <row r="55" spans="1:16" ht="12.75">
      <c r="A55" s="25" t="s">
        <v>46</v>
      </c>
      <c s="29" t="s">
        <v>131</v>
      </c>
      <c s="29" t="s">
        <v>1212</v>
      </c>
      <c s="25" t="s">
        <v>105</v>
      </c>
      <c s="30" t="s">
        <v>1213</v>
      </c>
      <c s="31" t="s">
        <v>74</v>
      </c>
      <c s="32">
        <v>1</v>
      </c>
      <c s="33">
        <v>0</v>
      </c>
      <c s="34">
        <f>ROUND(ROUND(H55,2)*ROUND(G55,3),2)</f>
      </c>
      <c s="31" t="s">
        <v>51</v>
      </c>
      <c r="O55">
        <f>(I55*21)/100</f>
      </c>
      <c t="s">
        <v>22</v>
      </c>
    </row>
    <row r="56" spans="1:5" ht="12.75">
      <c r="A56" s="35" t="s">
        <v>52</v>
      </c>
      <c r="E56" s="36" t="s">
        <v>1235</v>
      </c>
    </row>
    <row r="57" spans="1:5" ht="12.75">
      <c r="A57" s="37" t="s">
        <v>53</v>
      </c>
      <c r="E57" s="38" t="s">
        <v>1215</v>
      </c>
    </row>
    <row r="58" spans="1:5" ht="242.25">
      <c r="A58" t="s">
        <v>55</v>
      </c>
      <c r="E58" s="36" t="s">
        <v>1216</v>
      </c>
    </row>
    <row r="59" spans="1:16" ht="12.75">
      <c r="A59" s="25" t="s">
        <v>46</v>
      </c>
      <c s="29" t="s">
        <v>135</v>
      </c>
      <c s="29" t="s">
        <v>1212</v>
      </c>
      <c s="25" t="s">
        <v>110</v>
      </c>
      <c s="30" t="s">
        <v>1213</v>
      </c>
      <c s="31" t="s">
        <v>74</v>
      </c>
      <c s="32">
        <v>3</v>
      </c>
      <c s="33">
        <v>0</v>
      </c>
      <c s="34">
        <f>ROUND(ROUND(H59,2)*ROUND(G59,3),2)</f>
      </c>
      <c s="31" t="s">
        <v>51</v>
      </c>
      <c r="O59">
        <f>(I59*21)/100</f>
      </c>
      <c t="s">
        <v>22</v>
      </c>
    </row>
    <row r="60" spans="1:5" ht="12.75">
      <c r="A60" s="35" t="s">
        <v>52</v>
      </c>
      <c r="E60" s="36" t="s">
        <v>1214</v>
      </c>
    </row>
    <row r="61" spans="1:5" ht="12.75">
      <c r="A61" s="37" t="s">
        <v>53</v>
      </c>
      <c r="E61" s="38" t="s">
        <v>1215</v>
      </c>
    </row>
    <row r="62" spans="1:5" ht="242.25">
      <c r="A62" t="s">
        <v>55</v>
      </c>
      <c r="E62" s="36" t="s">
        <v>1216</v>
      </c>
    </row>
    <row r="63" spans="1:16" ht="12.75">
      <c r="A63" s="25" t="s">
        <v>46</v>
      </c>
      <c s="29" t="s">
        <v>140</v>
      </c>
      <c s="29" t="s">
        <v>280</v>
      </c>
      <c s="25" t="s">
        <v>48</v>
      </c>
      <c s="30" t="s">
        <v>281</v>
      </c>
      <c s="31" t="s">
        <v>74</v>
      </c>
      <c s="32">
        <v>3</v>
      </c>
      <c s="33">
        <v>0</v>
      </c>
      <c s="34">
        <f>ROUND(ROUND(H63,2)*ROUND(G63,3),2)</f>
      </c>
      <c s="31" t="s">
        <v>51</v>
      </c>
      <c r="O63">
        <f>(I63*21)/100</f>
      </c>
      <c t="s">
        <v>22</v>
      </c>
    </row>
    <row r="64" spans="1:5" ht="12.75">
      <c r="A64" s="35" t="s">
        <v>52</v>
      </c>
      <c r="E64" s="36" t="s">
        <v>48</v>
      </c>
    </row>
    <row r="65" spans="1:5" ht="12.75">
      <c r="A65" s="37" t="s">
        <v>53</v>
      </c>
      <c r="E65" s="38" t="s">
        <v>1215</v>
      </c>
    </row>
    <row r="66" spans="1:5" ht="76.5">
      <c r="A66" t="s">
        <v>55</v>
      </c>
      <c r="E66" s="36" t="s">
        <v>283</v>
      </c>
    </row>
    <row r="67" spans="1:16" ht="12.75">
      <c r="A67" s="25" t="s">
        <v>46</v>
      </c>
      <c s="29" t="s">
        <v>145</v>
      </c>
      <c s="29" t="s">
        <v>1220</v>
      </c>
      <c s="25" t="s">
        <v>48</v>
      </c>
      <c s="30" t="s">
        <v>1221</v>
      </c>
      <c s="31" t="s">
        <v>218</v>
      </c>
      <c s="32">
        <v>110.7</v>
      </c>
      <c s="33">
        <v>0</v>
      </c>
      <c s="34">
        <f>ROUND(ROUND(H67,2)*ROUND(G67,3),2)</f>
      </c>
      <c s="31" t="s">
        <v>51</v>
      </c>
      <c r="O67">
        <f>(I67*21)/100</f>
      </c>
      <c t="s">
        <v>22</v>
      </c>
    </row>
    <row r="68" spans="1:5" ht="12.75">
      <c r="A68" s="35" t="s">
        <v>52</v>
      </c>
      <c r="E68" s="36" t="s">
        <v>48</v>
      </c>
    </row>
    <row r="69" spans="1:5" ht="12.75">
      <c r="A69" s="37" t="s">
        <v>53</v>
      </c>
      <c r="E69" s="38" t="s">
        <v>1236</v>
      </c>
    </row>
    <row r="70" spans="1:5" ht="38.25">
      <c r="A70" t="s">
        <v>55</v>
      </c>
      <c r="E70" s="36" t="s">
        <v>1222</v>
      </c>
    </row>
    <row r="71" spans="1:16" ht="12.75">
      <c r="A71" s="25" t="s">
        <v>46</v>
      </c>
      <c s="29" t="s">
        <v>150</v>
      </c>
      <c s="29" t="s">
        <v>1223</v>
      </c>
      <c s="25" t="s">
        <v>48</v>
      </c>
      <c s="30" t="s">
        <v>1224</v>
      </c>
      <c s="31" t="s">
        <v>218</v>
      </c>
      <c s="32">
        <v>110.7</v>
      </c>
      <c s="33">
        <v>0</v>
      </c>
      <c s="34">
        <f>ROUND(ROUND(H71,2)*ROUND(G71,3),2)</f>
      </c>
      <c s="31" t="s">
        <v>51</v>
      </c>
      <c r="O71">
        <f>(I71*21)/100</f>
      </c>
      <c t="s">
        <v>22</v>
      </c>
    </row>
    <row r="72" spans="1:5" ht="12.75">
      <c r="A72" s="35" t="s">
        <v>52</v>
      </c>
      <c r="E72" s="36" t="s">
        <v>48</v>
      </c>
    </row>
    <row r="73" spans="1:5" ht="12.75">
      <c r="A73" s="37" t="s">
        <v>53</v>
      </c>
      <c r="E73" s="38" t="s">
        <v>1236</v>
      </c>
    </row>
    <row r="74" spans="1:5" ht="51">
      <c r="A74" t="s">
        <v>55</v>
      </c>
      <c r="E74" s="36" t="s">
        <v>1225</v>
      </c>
    </row>
    <row r="75" spans="1:18" ht="12.75" customHeight="1">
      <c r="A75" s="6" t="s">
        <v>44</v>
      </c>
      <c s="6"/>
      <c s="41" t="s">
        <v>164</v>
      </c>
      <c s="6"/>
      <c s="27" t="s">
        <v>165</v>
      </c>
      <c s="6"/>
      <c s="6"/>
      <c s="6"/>
      <c s="42">
        <f>0+Q75</f>
      </c>
      <c s="6"/>
      <c r="O75">
        <f>0+R75</f>
      </c>
      <c r="Q75">
        <f>0+I76</f>
      </c>
      <c>
        <f>0+O76</f>
      </c>
    </row>
    <row r="76" spans="1:16" ht="25.5">
      <c r="A76" s="25" t="s">
        <v>46</v>
      </c>
      <c s="29" t="s">
        <v>156</v>
      </c>
      <c s="29" t="s">
        <v>167</v>
      </c>
      <c s="25" t="s">
        <v>168</v>
      </c>
      <c s="30" t="s">
        <v>169</v>
      </c>
      <c s="31" t="s">
        <v>170</v>
      </c>
      <c s="32">
        <v>376.74</v>
      </c>
      <c s="33">
        <v>0</v>
      </c>
      <c s="34">
        <f>ROUND(ROUND(H76,2)*ROUND(G76,3),2)</f>
      </c>
      <c s="31" t="s">
        <v>89</v>
      </c>
      <c r="O76">
        <f>(I76*21)/100</f>
      </c>
      <c t="s">
        <v>22</v>
      </c>
    </row>
    <row r="77" spans="1:5" ht="25.5">
      <c r="A77" s="35" t="s">
        <v>52</v>
      </c>
      <c r="E77" s="36" t="s">
        <v>508</v>
      </c>
    </row>
    <row r="78" spans="1:5" ht="12.75">
      <c r="A78" s="37" t="s">
        <v>53</v>
      </c>
      <c r="E78" s="38" t="s">
        <v>1237</v>
      </c>
    </row>
    <row r="79" spans="1:5" ht="76.5">
      <c r="A79" t="s">
        <v>55</v>
      </c>
      <c r="E79"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7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0+O8+O41+O46+O67</f>
      </c>
      <c t="s">
        <v>21</v>
      </c>
    </row>
    <row r="3" spans="1:16" ht="15" customHeight="1">
      <c r="A3" t="s">
        <v>11</v>
      </c>
      <c s="12" t="s">
        <v>13</v>
      </c>
      <c s="13" t="s">
        <v>14</v>
      </c>
      <c s="1"/>
      <c s="14" t="s">
        <v>15</v>
      </c>
      <c s="1"/>
      <c s="9"/>
      <c s="8" t="s">
        <v>1238</v>
      </c>
      <c s="39">
        <f>0+I8+I41+I46+I67</f>
      </c>
      <c s="10"/>
      <c r="O3" t="s">
        <v>18</v>
      </c>
      <c t="s">
        <v>22</v>
      </c>
    </row>
    <row r="4" spans="1:16" ht="15" customHeight="1">
      <c r="A4" t="s">
        <v>16</v>
      </c>
      <c s="16" t="s">
        <v>17</v>
      </c>
      <c s="17" t="s">
        <v>1238</v>
      </c>
      <c s="6"/>
      <c s="18" t="s">
        <v>1239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48</v>
      </c>
      <c s="30" t="s">
        <v>115</v>
      </c>
      <c s="31" t="s">
        <v>50</v>
      </c>
      <c s="32">
        <v>127.35</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48</v>
      </c>
      <c s="30" t="s">
        <v>331</v>
      </c>
      <c s="31" t="s">
        <v>50</v>
      </c>
      <c s="32">
        <v>40</v>
      </c>
      <c s="33">
        <v>0</v>
      </c>
      <c s="34">
        <f>ROUND(ROUND(H13,2)*ROUND(G13,3),2)</f>
      </c>
      <c s="31" t="s">
        <v>51</v>
      </c>
      <c r="O13">
        <f>(I13*21)/100</f>
      </c>
      <c t="s">
        <v>22</v>
      </c>
    </row>
    <row r="14" spans="1:5" ht="12.75">
      <c r="A14" s="35" t="s">
        <v>52</v>
      </c>
      <c r="E14" s="36" t="s">
        <v>1170</v>
      </c>
    </row>
    <row r="15" spans="1:5" ht="12.75">
      <c r="A15" s="37" t="s">
        <v>53</v>
      </c>
      <c r="E15" s="38" t="s">
        <v>1240</v>
      </c>
    </row>
    <row r="16" spans="1:5" ht="318.75">
      <c r="A16" t="s">
        <v>55</v>
      </c>
      <c r="E16" s="36" t="s">
        <v>334</v>
      </c>
    </row>
    <row r="17" spans="1:16" ht="12.75">
      <c r="A17" s="25" t="s">
        <v>46</v>
      </c>
      <c s="29" t="s">
        <v>21</v>
      </c>
      <c s="29" t="s">
        <v>515</v>
      </c>
      <c s="25" t="s">
        <v>105</v>
      </c>
      <c s="30" t="s">
        <v>516</v>
      </c>
      <c s="31" t="s">
        <v>50</v>
      </c>
      <c s="32">
        <v>127.35</v>
      </c>
      <c s="33">
        <v>0</v>
      </c>
      <c s="34">
        <f>ROUND(ROUND(H17,2)*ROUND(G17,3),2)</f>
      </c>
      <c s="31" t="s">
        <v>51</v>
      </c>
      <c r="O17">
        <f>(I17*21)/100</f>
      </c>
      <c t="s">
        <v>22</v>
      </c>
    </row>
    <row r="18" spans="1:5" ht="12.75">
      <c r="A18" s="35" t="s">
        <v>52</v>
      </c>
      <c r="E18" s="36" t="s">
        <v>1169</v>
      </c>
    </row>
    <row r="19" spans="1:5" ht="12.75">
      <c r="A19" s="37" t="s">
        <v>53</v>
      </c>
      <c r="E19" s="38" t="s">
        <v>1194</v>
      </c>
    </row>
    <row r="20" spans="1:5" ht="318.75">
      <c r="A20" t="s">
        <v>55</v>
      </c>
      <c r="E20" s="36" t="s">
        <v>334</v>
      </c>
    </row>
    <row r="21" spans="1:16" ht="12.75">
      <c r="A21" s="25" t="s">
        <v>46</v>
      </c>
      <c s="29" t="s">
        <v>32</v>
      </c>
      <c s="29" t="s">
        <v>515</v>
      </c>
      <c s="25" t="s">
        <v>110</v>
      </c>
      <c s="30" t="s">
        <v>516</v>
      </c>
      <c s="31" t="s">
        <v>50</v>
      </c>
      <c s="32">
        <v>226.65</v>
      </c>
      <c s="33">
        <v>0</v>
      </c>
      <c s="34">
        <f>ROUND(ROUND(H21,2)*ROUND(G21,3),2)</f>
      </c>
      <c s="31" t="s">
        <v>51</v>
      </c>
      <c r="O21">
        <f>(I21*21)/100</f>
      </c>
      <c t="s">
        <v>22</v>
      </c>
    </row>
    <row r="22" spans="1:5" ht="12.75">
      <c r="A22" s="35" t="s">
        <v>52</v>
      </c>
      <c r="E22" s="36" t="s">
        <v>1170</v>
      </c>
    </row>
    <row r="23" spans="1:5" ht="12.75">
      <c r="A23" s="37" t="s">
        <v>53</v>
      </c>
      <c r="E23" s="38" t="s">
        <v>1241</v>
      </c>
    </row>
    <row r="24" spans="1:5" ht="318.75">
      <c r="A24" t="s">
        <v>55</v>
      </c>
      <c r="E24" s="36" t="s">
        <v>334</v>
      </c>
    </row>
    <row r="25" spans="1:16" ht="12.75">
      <c r="A25" s="25" t="s">
        <v>46</v>
      </c>
      <c s="29" t="s">
        <v>34</v>
      </c>
      <c s="29" t="s">
        <v>62</v>
      </c>
      <c s="25" t="s">
        <v>48</v>
      </c>
      <c s="30" t="s">
        <v>63</v>
      </c>
      <c s="31" t="s">
        <v>50</v>
      </c>
      <c s="32">
        <v>127.35</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127.35</v>
      </c>
      <c s="33">
        <v>0</v>
      </c>
      <c s="34">
        <f>ROUND(ROUND(H29,2)*ROUND(G29,3),2)</f>
      </c>
      <c s="31" t="s">
        <v>51</v>
      </c>
      <c r="O29">
        <f>(I29*21)/100</f>
      </c>
      <c t="s">
        <v>22</v>
      </c>
    </row>
    <row r="30" spans="1:5" ht="12.75">
      <c r="A30" s="35" t="s">
        <v>52</v>
      </c>
      <c r="E30" s="36" t="s">
        <v>48</v>
      </c>
    </row>
    <row r="31" spans="1:5" ht="12.75">
      <c r="A31" s="37" t="s">
        <v>53</v>
      </c>
      <c r="E31" s="38" t="s">
        <v>1242</v>
      </c>
    </row>
    <row r="32" spans="1:5" ht="229.5">
      <c r="A32" t="s">
        <v>55</v>
      </c>
      <c r="E32" s="36" t="s">
        <v>917</v>
      </c>
    </row>
    <row r="33" spans="1:16" ht="12.75">
      <c r="A33" s="25" t="s">
        <v>46</v>
      </c>
      <c s="29" t="s">
        <v>113</v>
      </c>
      <c s="29" t="s">
        <v>197</v>
      </c>
      <c s="25" t="s">
        <v>105</v>
      </c>
      <c s="30" t="s">
        <v>198</v>
      </c>
      <c s="31" t="s">
        <v>50</v>
      </c>
      <c s="32">
        <v>99</v>
      </c>
      <c s="33">
        <v>0</v>
      </c>
      <c s="34">
        <f>ROUND(ROUND(H33,2)*ROUND(G33,3),2)</f>
      </c>
      <c s="31" t="s">
        <v>51</v>
      </c>
      <c r="O33">
        <f>(I33*21)/100</f>
      </c>
      <c t="s">
        <v>22</v>
      </c>
    </row>
    <row r="34" spans="1:5" ht="12.75">
      <c r="A34" s="35" t="s">
        <v>52</v>
      </c>
      <c r="E34" s="36" t="s">
        <v>1197</v>
      </c>
    </row>
    <row r="35" spans="1:5" ht="12.75">
      <c r="A35" s="37" t="s">
        <v>53</v>
      </c>
      <c r="E35" s="38" t="s">
        <v>1243</v>
      </c>
    </row>
    <row r="36" spans="1:5" ht="293.25">
      <c r="A36" t="s">
        <v>55</v>
      </c>
      <c r="E36" s="36" t="s">
        <v>201</v>
      </c>
    </row>
    <row r="37" spans="1:16" ht="12.75">
      <c r="A37" s="25" t="s">
        <v>46</v>
      </c>
      <c s="29" t="s">
        <v>119</v>
      </c>
      <c s="29" t="s">
        <v>197</v>
      </c>
      <c s="25" t="s">
        <v>110</v>
      </c>
      <c s="30" t="s">
        <v>198</v>
      </c>
      <c s="31" t="s">
        <v>50</v>
      </c>
      <c s="32">
        <v>3.538</v>
      </c>
      <c s="33">
        <v>0</v>
      </c>
      <c s="34">
        <f>ROUND(ROUND(H37,2)*ROUND(G37,3),2)</f>
      </c>
      <c s="31" t="s">
        <v>51</v>
      </c>
      <c r="O37">
        <f>(I37*21)/100</f>
      </c>
      <c t="s">
        <v>22</v>
      </c>
    </row>
    <row r="38" spans="1:5" ht="12.75">
      <c r="A38" s="35" t="s">
        <v>52</v>
      </c>
      <c r="E38" s="36" t="s">
        <v>1199</v>
      </c>
    </row>
    <row r="39" spans="1:5" ht="12.75">
      <c r="A39" s="37" t="s">
        <v>53</v>
      </c>
      <c r="E39" s="38" t="s">
        <v>1244</v>
      </c>
    </row>
    <row r="40" spans="1:5" ht="293.25">
      <c r="A40" t="s">
        <v>55</v>
      </c>
      <c r="E40" s="36" t="s">
        <v>201</v>
      </c>
    </row>
    <row r="41" spans="1:18" ht="12.75" customHeight="1">
      <c r="A41" s="6" t="s">
        <v>44</v>
      </c>
      <c s="6"/>
      <c s="41" t="s">
        <v>32</v>
      </c>
      <c s="6"/>
      <c s="27" t="s">
        <v>234</v>
      </c>
      <c s="6"/>
      <c s="6"/>
      <c s="6"/>
      <c s="42">
        <f>0+Q41</f>
      </c>
      <c s="6"/>
      <c r="O41">
        <f>0+R41</f>
      </c>
      <c r="Q41">
        <f>0+I42</f>
      </c>
      <c>
        <f>0+O42</f>
      </c>
    </row>
    <row r="42" spans="1:16" ht="12.75">
      <c r="A42" s="25" t="s">
        <v>46</v>
      </c>
      <c s="29" t="s">
        <v>39</v>
      </c>
      <c s="29" t="s">
        <v>462</v>
      </c>
      <c s="25" t="s">
        <v>48</v>
      </c>
      <c s="30" t="s">
        <v>463</v>
      </c>
      <c s="31" t="s">
        <v>50</v>
      </c>
      <c s="32">
        <v>6</v>
      </c>
      <c s="33">
        <v>0</v>
      </c>
      <c s="34">
        <f>ROUND(ROUND(H42,2)*ROUND(G42,3),2)</f>
      </c>
      <c s="31" t="s">
        <v>51</v>
      </c>
      <c r="O42">
        <f>(I42*21)/100</f>
      </c>
      <c t="s">
        <v>22</v>
      </c>
    </row>
    <row r="43" spans="1:5" ht="12.75">
      <c r="A43" s="35" t="s">
        <v>52</v>
      </c>
      <c r="E43" s="36" t="s">
        <v>1201</v>
      </c>
    </row>
    <row r="44" spans="1:5" ht="12.75">
      <c r="A44" s="37" t="s">
        <v>53</v>
      </c>
      <c r="E44" s="38" t="s">
        <v>1234</v>
      </c>
    </row>
    <row r="45" spans="1:5" ht="102">
      <c r="A45" t="s">
        <v>55</v>
      </c>
      <c r="E45" s="36" t="s">
        <v>466</v>
      </c>
    </row>
    <row r="46" spans="1:18" ht="12.75" customHeight="1">
      <c r="A46" s="6" t="s">
        <v>44</v>
      </c>
      <c s="6"/>
      <c s="41" t="s">
        <v>119</v>
      </c>
      <c s="6"/>
      <c s="27" t="s">
        <v>278</v>
      </c>
      <c s="6"/>
      <c s="6"/>
      <c s="6"/>
      <c s="42">
        <f>0+Q46</f>
      </c>
      <c s="6"/>
      <c r="O46">
        <f>0+R46</f>
      </c>
      <c r="Q46">
        <f>0+I47+I51+I55+I59+I63</f>
      </c>
      <c>
        <f>0+O47+O51+O55+O59+O63</f>
      </c>
    </row>
    <row r="47" spans="1:16" ht="12.75">
      <c r="A47" s="25" t="s">
        <v>46</v>
      </c>
      <c s="29" t="s">
        <v>41</v>
      </c>
      <c s="29" t="s">
        <v>1203</v>
      </c>
      <c s="25" t="s">
        <v>48</v>
      </c>
      <c s="30" t="s">
        <v>1204</v>
      </c>
      <c s="31" t="s">
        <v>218</v>
      </c>
      <c s="32">
        <v>141.5</v>
      </c>
      <c s="33">
        <v>0</v>
      </c>
      <c s="34">
        <f>ROUND(ROUND(H47,2)*ROUND(G47,3),2)</f>
      </c>
      <c s="31" t="s">
        <v>51</v>
      </c>
      <c r="O47">
        <f>(I47*21)/100</f>
      </c>
      <c t="s">
        <v>22</v>
      </c>
    </row>
    <row r="48" spans="1:5" ht="12.75">
      <c r="A48" s="35" t="s">
        <v>52</v>
      </c>
      <c r="E48" s="36" t="s">
        <v>1205</v>
      </c>
    </row>
    <row r="49" spans="1:5" ht="12.75">
      <c r="A49" s="37" t="s">
        <v>53</v>
      </c>
      <c r="E49" s="38" t="s">
        <v>1206</v>
      </c>
    </row>
    <row r="50" spans="1:5" ht="255">
      <c r="A50" t="s">
        <v>55</v>
      </c>
      <c r="E50" s="36" t="s">
        <v>1071</v>
      </c>
    </row>
    <row r="51" spans="1:16" ht="12.75">
      <c r="A51" s="25" t="s">
        <v>46</v>
      </c>
      <c s="29" t="s">
        <v>43</v>
      </c>
      <c s="29" t="s">
        <v>1187</v>
      </c>
      <c s="25" t="s">
        <v>48</v>
      </c>
      <c s="30" t="s">
        <v>1188</v>
      </c>
      <c s="31" t="s">
        <v>218</v>
      </c>
      <c s="32">
        <v>141.5</v>
      </c>
      <c s="33">
        <v>0</v>
      </c>
      <c s="34">
        <f>ROUND(ROUND(H51,2)*ROUND(G51,3),2)</f>
      </c>
      <c s="31" t="s">
        <v>51</v>
      </c>
      <c r="O51">
        <f>(I51*21)/100</f>
      </c>
      <c t="s">
        <v>22</v>
      </c>
    </row>
    <row r="52" spans="1:5" ht="12.75">
      <c r="A52" s="35" t="s">
        <v>52</v>
      </c>
      <c r="E52" s="36" t="s">
        <v>1210</v>
      </c>
    </row>
    <row r="53" spans="1:5" ht="12.75">
      <c r="A53" s="37" t="s">
        <v>53</v>
      </c>
      <c r="E53" s="38" t="s">
        <v>1236</v>
      </c>
    </row>
    <row r="54" spans="1:5" ht="242.25">
      <c r="A54" t="s">
        <v>55</v>
      </c>
      <c r="E54" s="36" t="s">
        <v>1189</v>
      </c>
    </row>
    <row r="55" spans="1:16" ht="12.75">
      <c r="A55" s="25" t="s">
        <v>46</v>
      </c>
      <c s="29" t="s">
        <v>131</v>
      </c>
      <c s="29" t="s">
        <v>1212</v>
      </c>
      <c s="25" t="s">
        <v>48</v>
      </c>
      <c s="30" t="s">
        <v>1213</v>
      </c>
      <c s="31" t="s">
        <v>74</v>
      </c>
      <c s="32">
        <v>8</v>
      </c>
      <c s="33">
        <v>0</v>
      </c>
      <c s="34">
        <f>ROUND(ROUND(H55,2)*ROUND(G55,3),2)</f>
      </c>
      <c s="31" t="s">
        <v>51</v>
      </c>
      <c r="O55">
        <f>(I55*21)/100</f>
      </c>
      <c t="s">
        <v>22</v>
      </c>
    </row>
    <row r="56" spans="1:5" ht="12.75">
      <c r="A56" s="35" t="s">
        <v>52</v>
      </c>
      <c r="E56" s="36" t="s">
        <v>1214</v>
      </c>
    </row>
    <row r="57" spans="1:5" ht="12.75">
      <c r="A57" s="37" t="s">
        <v>53</v>
      </c>
      <c r="E57" s="38" t="s">
        <v>1215</v>
      </c>
    </row>
    <row r="58" spans="1:5" ht="242.25">
      <c r="A58" t="s">
        <v>55</v>
      </c>
      <c r="E58" s="36" t="s">
        <v>1216</v>
      </c>
    </row>
    <row r="59" spans="1:16" ht="12.75">
      <c r="A59" s="25" t="s">
        <v>46</v>
      </c>
      <c s="29" t="s">
        <v>135</v>
      </c>
      <c s="29" t="s">
        <v>1220</v>
      </c>
      <c s="25" t="s">
        <v>48</v>
      </c>
      <c s="30" t="s">
        <v>1221</v>
      </c>
      <c s="31" t="s">
        <v>218</v>
      </c>
      <c s="32">
        <v>141.5</v>
      </c>
      <c s="33">
        <v>0</v>
      </c>
      <c s="34">
        <f>ROUND(ROUND(H59,2)*ROUND(G59,3),2)</f>
      </c>
      <c s="31" t="s">
        <v>51</v>
      </c>
      <c r="O59">
        <f>(I59*21)/100</f>
      </c>
      <c t="s">
        <v>22</v>
      </c>
    </row>
    <row r="60" spans="1:5" ht="12.75">
      <c r="A60" s="35" t="s">
        <v>52</v>
      </c>
      <c r="E60" s="36" t="s">
        <v>48</v>
      </c>
    </row>
    <row r="61" spans="1:5" ht="12.75">
      <c r="A61" s="37" t="s">
        <v>53</v>
      </c>
      <c r="E61" s="38" t="s">
        <v>1236</v>
      </c>
    </row>
    <row r="62" spans="1:5" ht="38.25">
      <c r="A62" t="s">
        <v>55</v>
      </c>
      <c r="E62" s="36" t="s">
        <v>1222</v>
      </c>
    </row>
    <row r="63" spans="1:16" ht="12.75">
      <c r="A63" s="25" t="s">
        <v>46</v>
      </c>
      <c s="29" t="s">
        <v>140</v>
      </c>
      <c s="29" t="s">
        <v>1223</v>
      </c>
      <c s="25" t="s">
        <v>48</v>
      </c>
      <c s="30" t="s">
        <v>1224</v>
      </c>
      <c s="31" t="s">
        <v>218</v>
      </c>
      <c s="32">
        <v>141.5</v>
      </c>
      <c s="33">
        <v>0</v>
      </c>
      <c s="34">
        <f>ROUND(ROUND(H63,2)*ROUND(G63,3),2)</f>
      </c>
      <c s="31" t="s">
        <v>51</v>
      </c>
      <c r="O63">
        <f>(I63*21)/100</f>
      </c>
      <c t="s">
        <v>22</v>
      </c>
    </row>
    <row r="64" spans="1:5" ht="12.75">
      <c r="A64" s="35" t="s">
        <v>52</v>
      </c>
      <c r="E64" s="36" t="s">
        <v>48</v>
      </c>
    </row>
    <row r="65" spans="1:5" ht="12.75">
      <c r="A65" s="37" t="s">
        <v>53</v>
      </c>
      <c r="E65" s="38" t="s">
        <v>1236</v>
      </c>
    </row>
    <row r="66" spans="1:5" ht="51">
      <c r="A66" t="s">
        <v>55</v>
      </c>
      <c r="E66" s="36" t="s">
        <v>1225</v>
      </c>
    </row>
    <row r="67" spans="1:18" ht="12.75" customHeight="1">
      <c r="A67" s="6" t="s">
        <v>44</v>
      </c>
      <c s="6"/>
      <c s="41" t="s">
        <v>164</v>
      </c>
      <c s="6"/>
      <c s="27" t="s">
        <v>165</v>
      </c>
      <c s="6"/>
      <c s="6"/>
      <c s="6"/>
      <c s="42">
        <f>0+Q67</f>
      </c>
      <c s="6"/>
      <c r="O67">
        <f>0+R67</f>
      </c>
      <c r="Q67">
        <f>0+I68</f>
      </c>
      <c>
        <f>0+O68</f>
      </c>
    </row>
    <row r="68" spans="1:16" ht="25.5">
      <c r="A68" s="25" t="s">
        <v>46</v>
      </c>
      <c s="29" t="s">
        <v>145</v>
      </c>
      <c s="29" t="s">
        <v>167</v>
      </c>
      <c s="25" t="s">
        <v>168</v>
      </c>
      <c s="30" t="s">
        <v>169</v>
      </c>
      <c s="31" t="s">
        <v>170</v>
      </c>
      <c s="32">
        <v>533.3</v>
      </c>
      <c s="33">
        <v>0</v>
      </c>
      <c s="34">
        <f>ROUND(ROUND(H68,2)*ROUND(G68,3),2)</f>
      </c>
      <c s="31" t="s">
        <v>89</v>
      </c>
      <c r="O68">
        <f>(I68*21)/100</f>
      </c>
      <c t="s">
        <v>22</v>
      </c>
    </row>
    <row r="69" spans="1:5" ht="25.5">
      <c r="A69" s="35" t="s">
        <v>52</v>
      </c>
      <c r="E69" s="36" t="s">
        <v>508</v>
      </c>
    </row>
    <row r="70" spans="1:5" ht="12.75">
      <c r="A70" s="37" t="s">
        <v>53</v>
      </c>
      <c r="E70" s="38" t="s">
        <v>1245</v>
      </c>
    </row>
    <row r="71" spans="1:5" ht="76.5">
      <c r="A71" t="s">
        <v>55</v>
      </c>
      <c r="E7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9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0+O8+O57+O62+O87</f>
      </c>
      <c t="s">
        <v>21</v>
      </c>
    </row>
    <row r="3" spans="1:16" ht="15" customHeight="1">
      <c r="A3" t="s">
        <v>11</v>
      </c>
      <c s="12" t="s">
        <v>13</v>
      </c>
      <c s="13" t="s">
        <v>14</v>
      </c>
      <c s="1"/>
      <c s="14" t="s">
        <v>15</v>
      </c>
      <c s="1"/>
      <c s="9"/>
      <c s="8" t="s">
        <v>1246</v>
      </c>
      <c s="39">
        <f>0+I8+I57+I62+I87</f>
      </c>
      <c s="10"/>
      <c r="O3" t="s">
        <v>18</v>
      </c>
      <c t="s">
        <v>22</v>
      </c>
    </row>
    <row r="4" spans="1:16" ht="15" customHeight="1">
      <c r="A4" t="s">
        <v>16</v>
      </c>
      <c s="16" t="s">
        <v>17</v>
      </c>
      <c s="17" t="s">
        <v>1246</v>
      </c>
      <c s="6"/>
      <c s="18" t="s">
        <v>1247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f>
      </c>
      <c>
        <f>0+O9+O13+O17+O21+O25+O29+O33+O37+O41+O45+O49+O53</f>
      </c>
    </row>
    <row r="9" spans="1:16" ht="12.75">
      <c r="A9" s="25" t="s">
        <v>46</v>
      </c>
      <c s="29" t="s">
        <v>28</v>
      </c>
      <c s="29" t="s">
        <v>47</v>
      </c>
      <c s="25" t="s">
        <v>48</v>
      </c>
      <c s="30" t="s">
        <v>49</v>
      </c>
      <c s="31" t="s">
        <v>50</v>
      </c>
      <c s="32">
        <v>17.25</v>
      </c>
      <c s="33">
        <v>0</v>
      </c>
      <c s="34">
        <f>ROUND(ROUND(H9,2)*ROUND(G9,3),2)</f>
      </c>
      <c s="31" t="s">
        <v>51</v>
      </c>
      <c r="O9">
        <f>(I9*21)/100</f>
      </c>
      <c t="s">
        <v>22</v>
      </c>
    </row>
    <row r="10" spans="1:5" ht="12.75">
      <c r="A10" s="35" t="s">
        <v>52</v>
      </c>
      <c r="E10" s="36" t="s">
        <v>48</v>
      </c>
    </row>
    <row r="11" spans="1:5" ht="12.75">
      <c r="A11" s="37" t="s">
        <v>53</v>
      </c>
      <c r="E11" s="38" t="s">
        <v>1248</v>
      </c>
    </row>
    <row r="12" spans="1:5" ht="38.25">
      <c r="A12" t="s">
        <v>55</v>
      </c>
      <c r="E12" s="36" t="s">
        <v>56</v>
      </c>
    </row>
    <row r="13" spans="1:16" ht="12.75">
      <c r="A13" s="25" t="s">
        <v>46</v>
      </c>
      <c s="29" t="s">
        <v>22</v>
      </c>
      <c s="29" t="s">
        <v>114</v>
      </c>
      <c s="25" t="s">
        <v>48</v>
      </c>
      <c s="30" t="s">
        <v>115</v>
      </c>
      <c s="31" t="s">
        <v>50</v>
      </c>
      <c s="32">
        <v>346.16</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330</v>
      </c>
      <c s="25" t="s">
        <v>48</v>
      </c>
      <c s="30" t="s">
        <v>331</v>
      </c>
      <c s="31" t="s">
        <v>50</v>
      </c>
      <c s="32">
        <v>34</v>
      </c>
      <c s="33">
        <v>0</v>
      </c>
      <c s="34">
        <f>ROUND(ROUND(H17,2)*ROUND(G17,3),2)</f>
      </c>
      <c s="31" t="s">
        <v>51</v>
      </c>
      <c r="O17">
        <f>(I17*21)/100</f>
      </c>
      <c t="s">
        <v>22</v>
      </c>
    </row>
    <row r="18" spans="1:5" ht="12.75">
      <c r="A18" s="35" t="s">
        <v>52</v>
      </c>
      <c r="E18" s="36" t="s">
        <v>1170</v>
      </c>
    </row>
    <row r="19" spans="1:5" ht="12.75">
      <c r="A19" s="37" t="s">
        <v>53</v>
      </c>
      <c r="E19" s="38" t="s">
        <v>1249</v>
      </c>
    </row>
    <row r="20" spans="1:5" ht="318.75">
      <c r="A20" t="s">
        <v>55</v>
      </c>
      <c r="E20" s="36" t="s">
        <v>334</v>
      </c>
    </row>
    <row r="21" spans="1:16" ht="12.75">
      <c r="A21" s="25" t="s">
        <v>46</v>
      </c>
      <c s="29" t="s">
        <v>32</v>
      </c>
      <c s="29" t="s">
        <v>515</v>
      </c>
      <c s="25" t="s">
        <v>105</v>
      </c>
      <c s="30" t="s">
        <v>516</v>
      </c>
      <c s="31" t="s">
        <v>50</v>
      </c>
      <c s="32">
        <v>346.16</v>
      </c>
      <c s="33">
        <v>0</v>
      </c>
      <c s="34">
        <f>ROUND(ROUND(H21,2)*ROUND(G21,3),2)</f>
      </c>
      <c s="31" t="s">
        <v>51</v>
      </c>
      <c r="O21">
        <f>(I21*21)/100</f>
      </c>
      <c t="s">
        <v>22</v>
      </c>
    </row>
    <row r="22" spans="1:5" ht="12.75">
      <c r="A22" s="35" t="s">
        <v>52</v>
      </c>
      <c r="E22" s="36" t="s">
        <v>1169</v>
      </c>
    </row>
    <row r="23" spans="1:5" ht="12.75">
      <c r="A23" s="37" t="s">
        <v>53</v>
      </c>
      <c r="E23" s="38" t="s">
        <v>1194</v>
      </c>
    </row>
    <row r="24" spans="1:5" ht="318.75">
      <c r="A24" t="s">
        <v>55</v>
      </c>
      <c r="E24" s="36" t="s">
        <v>334</v>
      </c>
    </row>
    <row r="25" spans="1:16" ht="12.75">
      <c r="A25" s="25" t="s">
        <v>46</v>
      </c>
      <c s="29" t="s">
        <v>34</v>
      </c>
      <c s="29" t="s">
        <v>515</v>
      </c>
      <c s="25" t="s">
        <v>110</v>
      </c>
      <c s="30" t="s">
        <v>516</v>
      </c>
      <c s="31" t="s">
        <v>50</v>
      </c>
      <c s="32">
        <v>39.84</v>
      </c>
      <c s="33">
        <v>0</v>
      </c>
      <c s="34">
        <f>ROUND(ROUND(H25,2)*ROUND(G25,3),2)</f>
      </c>
      <c s="31" t="s">
        <v>51</v>
      </c>
      <c r="O25">
        <f>(I25*21)/100</f>
      </c>
      <c t="s">
        <v>22</v>
      </c>
    </row>
    <row r="26" spans="1:5" ht="12.75">
      <c r="A26" s="35" t="s">
        <v>52</v>
      </c>
      <c r="E26" s="36" t="s">
        <v>1170</v>
      </c>
    </row>
    <row r="27" spans="1:5" ht="12.75">
      <c r="A27" s="37" t="s">
        <v>53</v>
      </c>
      <c r="E27" s="38" t="s">
        <v>1250</v>
      </c>
    </row>
    <row r="28" spans="1:5" ht="318.75">
      <c r="A28" t="s">
        <v>55</v>
      </c>
      <c r="E28" s="36" t="s">
        <v>334</v>
      </c>
    </row>
    <row r="29" spans="1:16" ht="12.75">
      <c r="A29" s="25" t="s">
        <v>46</v>
      </c>
      <c s="29" t="s">
        <v>36</v>
      </c>
      <c s="29" t="s">
        <v>62</v>
      </c>
      <c s="25" t="s">
        <v>48</v>
      </c>
      <c s="30" t="s">
        <v>63</v>
      </c>
      <c s="31" t="s">
        <v>50</v>
      </c>
      <c s="32">
        <v>346.16</v>
      </c>
      <c s="33">
        <v>0</v>
      </c>
      <c s="34">
        <f>ROUND(ROUND(H29,2)*ROUND(G29,3),2)</f>
      </c>
      <c s="31" t="s">
        <v>51</v>
      </c>
      <c r="O29">
        <f>(I29*21)/100</f>
      </c>
      <c t="s">
        <v>22</v>
      </c>
    </row>
    <row r="30" spans="1:5" ht="12.75">
      <c r="A30" s="35" t="s">
        <v>52</v>
      </c>
      <c r="E30" s="36" t="s">
        <v>908</v>
      </c>
    </row>
    <row r="31" spans="1:5" ht="12.75">
      <c r="A31" s="37" t="s">
        <v>53</v>
      </c>
      <c r="E31" s="38" t="s">
        <v>900</v>
      </c>
    </row>
    <row r="32" spans="1:5" ht="191.25">
      <c r="A32" t="s">
        <v>55</v>
      </c>
      <c r="E32" s="36" t="s">
        <v>65</v>
      </c>
    </row>
    <row r="33" spans="1:16" ht="12.75">
      <c r="A33" s="25" t="s">
        <v>46</v>
      </c>
      <c s="29" t="s">
        <v>113</v>
      </c>
      <c s="29" t="s">
        <v>913</v>
      </c>
      <c s="25" t="s">
        <v>48</v>
      </c>
      <c s="30" t="s">
        <v>914</v>
      </c>
      <c s="31" t="s">
        <v>50</v>
      </c>
      <c s="32">
        <v>346.16</v>
      </c>
      <c s="33">
        <v>0</v>
      </c>
      <c s="34">
        <f>ROUND(ROUND(H33,2)*ROUND(G33,3),2)</f>
      </c>
      <c s="31" t="s">
        <v>51</v>
      </c>
      <c r="O33">
        <f>(I33*21)/100</f>
      </c>
      <c t="s">
        <v>22</v>
      </c>
    </row>
    <row r="34" spans="1:5" ht="12.75">
      <c r="A34" s="35" t="s">
        <v>52</v>
      </c>
      <c r="E34" s="36" t="s">
        <v>48</v>
      </c>
    </row>
    <row r="35" spans="1:5" ht="12.75">
      <c r="A35" s="37" t="s">
        <v>53</v>
      </c>
      <c r="E35" s="38" t="s">
        <v>1251</v>
      </c>
    </row>
    <row r="36" spans="1:5" ht="229.5">
      <c r="A36" t="s">
        <v>55</v>
      </c>
      <c r="E36" s="36" t="s">
        <v>917</v>
      </c>
    </row>
    <row r="37" spans="1:16" ht="12.75">
      <c r="A37" s="25" t="s">
        <v>46</v>
      </c>
      <c s="29" t="s">
        <v>119</v>
      </c>
      <c s="29" t="s">
        <v>197</v>
      </c>
      <c s="25" t="s">
        <v>105</v>
      </c>
      <c s="30" t="s">
        <v>198</v>
      </c>
      <c s="31" t="s">
        <v>50</v>
      </c>
      <c s="32">
        <v>55</v>
      </c>
      <c s="33">
        <v>0</v>
      </c>
      <c s="34">
        <f>ROUND(ROUND(H37,2)*ROUND(G37,3),2)</f>
      </c>
      <c s="31" t="s">
        <v>51</v>
      </c>
      <c r="O37">
        <f>(I37*21)/100</f>
      </c>
      <c t="s">
        <v>22</v>
      </c>
    </row>
    <row r="38" spans="1:5" ht="12.75">
      <c r="A38" s="35" t="s">
        <v>52</v>
      </c>
      <c r="E38" s="36" t="s">
        <v>1197</v>
      </c>
    </row>
    <row r="39" spans="1:5" ht="12.75">
      <c r="A39" s="37" t="s">
        <v>53</v>
      </c>
      <c r="E39" s="38" t="s">
        <v>1252</v>
      </c>
    </row>
    <row r="40" spans="1:5" ht="293.25">
      <c r="A40" t="s">
        <v>55</v>
      </c>
      <c r="E40" s="36" t="s">
        <v>201</v>
      </c>
    </row>
    <row r="41" spans="1:16" ht="12.75">
      <c r="A41" s="25" t="s">
        <v>46</v>
      </c>
      <c s="29" t="s">
        <v>39</v>
      </c>
      <c s="29" t="s">
        <v>197</v>
      </c>
      <c s="25" t="s">
        <v>110</v>
      </c>
      <c s="30" t="s">
        <v>198</v>
      </c>
      <c s="31" t="s">
        <v>50</v>
      </c>
      <c s="32">
        <v>1.84</v>
      </c>
      <c s="33">
        <v>0</v>
      </c>
      <c s="34">
        <f>ROUND(ROUND(H41,2)*ROUND(G41,3),2)</f>
      </c>
      <c s="31" t="s">
        <v>51</v>
      </c>
      <c r="O41">
        <f>(I41*21)/100</f>
      </c>
      <c t="s">
        <v>22</v>
      </c>
    </row>
    <row r="42" spans="1:5" ht="12.75">
      <c r="A42" s="35" t="s">
        <v>52</v>
      </c>
      <c r="E42" s="36" t="s">
        <v>1199</v>
      </c>
    </row>
    <row r="43" spans="1:5" ht="12.75">
      <c r="A43" s="37" t="s">
        <v>53</v>
      </c>
      <c r="E43" s="38" t="s">
        <v>1253</v>
      </c>
    </row>
    <row r="44" spans="1:5" ht="293.25">
      <c r="A44" t="s">
        <v>55</v>
      </c>
      <c r="E44" s="36" t="s">
        <v>201</v>
      </c>
    </row>
    <row r="45" spans="1:16" ht="12.75">
      <c r="A45" s="25" t="s">
        <v>46</v>
      </c>
      <c s="29" t="s">
        <v>41</v>
      </c>
      <c s="29" t="s">
        <v>1254</v>
      </c>
      <c s="25" t="s">
        <v>48</v>
      </c>
      <c s="30" t="s">
        <v>1255</v>
      </c>
      <c s="31" t="s">
        <v>70</v>
      </c>
      <c s="32">
        <v>86.25</v>
      </c>
      <c s="33">
        <v>0</v>
      </c>
      <c s="34">
        <f>ROUND(ROUND(H45,2)*ROUND(G45,3),2)</f>
      </c>
      <c s="31" t="s">
        <v>51</v>
      </c>
      <c r="O45">
        <f>(I45*21)/100</f>
      </c>
      <c t="s">
        <v>22</v>
      </c>
    </row>
    <row r="46" spans="1:5" ht="12.75">
      <c r="A46" s="35" t="s">
        <v>52</v>
      </c>
      <c r="E46" s="36" t="s">
        <v>48</v>
      </c>
    </row>
    <row r="47" spans="1:5" ht="12.75">
      <c r="A47" s="37" t="s">
        <v>53</v>
      </c>
      <c r="E47" s="38" t="s">
        <v>1256</v>
      </c>
    </row>
    <row r="48" spans="1:5" ht="38.25">
      <c r="A48" t="s">
        <v>55</v>
      </c>
      <c r="E48" s="36" t="s">
        <v>1257</v>
      </c>
    </row>
    <row r="49" spans="1:16" ht="12.75">
      <c r="A49" s="25" t="s">
        <v>46</v>
      </c>
      <c s="29" t="s">
        <v>43</v>
      </c>
      <c s="29" t="s">
        <v>141</v>
      </c>
      <c s="25" t="s">
        <v>48</v>
      </c>
      <c s="30" t="s">
        <v>142</v>
      </c>
      <c s="31" t="s">
        <v>70</v>
      </c>
      <c s="32">
        <v>86.25</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144</v>
      </c>
    </row>
    <row r="53" spans="1:16" ht="12.75">
      <c r="A53" s="25" t="s">
        <v>46</v>
      </c>
      <c s="29" t="s">
        <v>131</v>
      </c>
      <c s="29" t="s">
        <v>146</v>
      </c>
      <c s="25" t="s">
        <v>48</v>
      </c>
      <c s="30" t="s">
        <v>147</v>
      </c>
      <c s="31" t="s">
        <v>70</v>
      </c>
      <c s="32">
        <v>86.25</v>
      </c>
      <c s="33">
        <v>0</v>
      </c>
      <c s="34">
        <f>ROUND(ROUND(H53,2)*ROUND(G53,3),2)</f>
      </c>
      <c s="31" t="s">
        <v>51</v>
      </c>
      <c r="O53">
        <f>(I53*21)/100</f>
      </c>
      <c t="s">
        <v>22</v>
      </c>
    </row>
    <row r="54" spans="1:5" ht="12.75">
      <c r="A54" s="35" t="s">
        <v>52</v>
      </c>
      <c r="E54" s="36" t="s">
        <v>48</v>
      </c>
    </row>
    <row r="55" spans="1:5" ht="12.75">
      <c r="A55" s="37" t="s">
        <v>53</v>
      </c>
      <c r="E55" s="38" t="s">
        <v>1258</v>
      </c>
    </row>
    <row r="56" spans="1:5" ht="25.5">
      <c r="A56" t="s">
        <v>55</v>
      </c>
      <c r="E56" s="36" t="s">
        <v>148</v>
      </c>
    </row>
    <row r="57" spans="1:18" ht="12.75" customHeight="1">
      <c r="A57" s="6" t="s">
        <v>44</v>
      </c>
      <c s="6"/>
      <c s="41" t="s">
        <v>32</v>
      </c>
      <c s="6"/>
      <c s="27" t="s">
        <v>234</v>
      </c>
      <c s="6"/>
      <c s="6"/>
      <c s="6"/>
      <c s="42">
        <f>0+Q57</f>
      </c>
      <c s="6"/>
      <c r="O57">
        <f>0+R57</f>
      </c>
      <c r="Q57">
        <f>0+I58</f>
      </c>
      <c>
        <f>0+O58</f>
      </c>
    </row>
    <row r="58" spans="1:16" ht="12.75">
      <c r="A58" s="25" t="s">
        <v>46</v>
      </c>
      <c s="29" t="s">
        <v>135</v>
      </c>
      <c s="29" t="s">
        <v>462</v>
      </c>
      <c s="25" t="s">
        <v>48</v>
      </c>
      <c s="30" t="s">
        <v>463</v>
      </c>
      <c s="31" t="s">
        <v>50</v>
      </c>
      <c s="32">
        <v>3</v>
      </c>
      <c s="33">
        <v>0</v>
      </c>
      <c s="34">
        <f>ROUND(ROUND(H58,2)*ROUND(G58,3),2)</f>
      </c>
      <c s="31" t="s">
        <v>51</v>
      </c>
      <c r="O58">
        <f>(I58*21)/100</f>
      </c>
      <c t="s">
        <v>22</v>
      </c>
    </row>
    <row r="59" spans="1:5" ht="12.75">
      <c r="A59" s="35" t="s">
        <v>52</v>
      </c>
      <c r="E59" s="36" t="s">
        <v>1201</v>
      </c>
    </row>
    <row r="60" spans="1:5" ht="12.75">
      <c r="A60" s="37" t="s">
        <v>53</v>
      </c>
      <c r="E60" s="38" t="s">
        <v>1259</v>
      </c>
    </row>
    <row r="61" spans="1:5" ht="102">
      <c r="A61" t="s">
        <v>55</v>
      </c>
      <c r="E61" s="36" t="s">
        <v>466</v>
      </c>
    </row>
    <row r="62" spans="1:18" ht="12.75" customHeight="1">
      <c r="A62" s="6" t="s">
        <v>44</v>
      </c>
      <c s="6"/>
      <c s="41" t="s">
        <v>119</v>
      </c>
      <c s="6"/>
      <c s="27" t="s">
        <v>278</v>
      </c>
      <c s="6"/>
      <c s="6"/>
      <c s="6"/>
      <c s="42">
        <f>0+Q62</f>
      </c>
      <c s="6"/>
      <c r="O62">
        <f>0+R62</f>
      </c>
      <c r="Q62">
        <f>0+I63+I67+I71+I75+I79+I83</f>
      </c>
      <c>
        <f>0+O63+O67+O71+O75+O79+O83</f>
      </c>
    </row>
    <row r="63" spans="1:16" ht="12.75">
      <c r="A63" s="25" t="s">
        <v>46</v>
      </c>
      <c s="29" t="s">
        <v>140</v>
      </c>
      <c s="29" t="s">
        <v>1203</v>
      </c>
      <c s="25" t="s">
        <v>48</v>
      </c>
      <c s="30" t="s">
        <v>1204</v>
      </c>
      <c s="31" t="s">
        <v>218</v>
      </c>
      <c s="32">
        <v>76.9</v>
      </c>
      <c s="33">
        <v>0</v>
      </c>
      <c s="34">
        <f>ROUND(ROUND(H63,2)*ROUND(G63,3),2)</f>
      </c>
      <c s="31" t="s">
        <v>51</v>
      </c>
      <c r="O63">
        <f>(I63*21)/100</f>
      </c>
      <c t="s">
        <v>22</v>
      </c>
    </row>
    <row r="64" spans="1:5" ht="12.75">
      <c r="A64" s="35" t="s">
        <v>52</v>
      </c>
      <c r="E64" s="36" t="s">
        <v>1205</v>
      </c>
    </row>
    <row r="65" spans="1:5" ht="12.75">
      <c r="A65" s="37" t="s">
        <v>53</v>
      </c>
      <c r="E65" s="38" t="s">
        <v>1206</v>
      </c>
    </row>
    <row r="66" spans="1:5" ht="255">
      <c r="A66" t="s">
        <v>55</v>
      </c>
      <c r="E66" s="36" t="s">
        <v>1071</v>
      </c>
    </row>
    <row r="67" spans="1:16" ht="12.75">
      <c r="A67" s="25" t="s">
        <v>46</v>
      </c>
      <c s="29" t="s">
        <v>145</v>
      </c>
      <c s="29" t="s">
        <v>1187</v>
      </c>
      <c s="25" t="s">
        <v>48</v>
      </c>
      <c s="30" t="s">
        <v>1188</v>
      </c>
      <c s="31" t="s">
        <v>218</v>
      </c>
      <c s="32">
        <v>73.5</v>
      </c>
      <c s="33">
        <v>0</v>
      </c>
      <c s="34">
        <f>ROUND(ROUND(H67,2)*ROUND(G67,3),2)</f>
      </c>
      <c s="31" t="s">
        <v>51</v>
      </c>
      <c r="O67">
        <f>(I67*21)/100</f>
      </c>
      <c t="s">
        <v>22</v>
      </c>
    </row>
    <row r="68" spans="1:5" ht="12.75">
      <c r="A68" s="35" t="s">
        <v>52</v>
      </c>
      <c r="E68" s="36" t="s">
        <v>1210</v>
      </c>
    </row>
    <row r="69" spans="1:5" ht="12.75">
      <c r="A69" s="37" t="s">
        <v>53</v>
      </c>
      <c r="E69" s="38" t="s">
        <v>1236</v>
      </c>
    </row>
    <row r="70" spans="1:5" ht="242.25">
      <c r="A70" t="s">
        <v>55</v>
      </c>
      <c r="E70" s="36" t="s">
        <v>1189</v>
      </c>
    </row>
    <row r="71" spans="1:16" ht="12.75">
      <c r="A71" s="25" t="s">
        <v>46</v>
      </c>
      <c s="29" t="s">
        <v>150</v>
      </c>
      <c s="29" t="s">
        <v>1260</v>
      </c>
      <c s="25" t="s">
        <v>48</v>
      </c>
      <c s="30" t="s">
        <v>1261</v>
      </c>
      <c s="31" t="s">
        <v>74</v>
      </c>
      <c s="32">
        <v>1</v>
      </c>
      <c s="33">
        <v>0</v>
      </c>
      <c s="34">
        <f>ROUND(ROUND(H71,2)*ROUND(G71,3),2)</f>
      </c>
      <c s="31" t="s">
        <v>51</v>
      </c>
      <c r="O71">
        <f>(I71*21)/100</f>
      </c>
      <c t="s">
        <v>22</v>
      </c>
    </row>
    <row r="72" spans="1:5" ht="12.75">
      <c r="A72" s="35" t="s">
        <v>52</v>
      </c>
      <c r="E72" s="36" t="s">
        <v>1262</v>
      </c>
    </row>
    <row r="73" spans="1:5" ht="12.75">
      <c r="A73" s="37" t="s">
        <v>53</v>
      </c>
      <c r="E73" s="38" t="s">
        <v>1215</v>
      </c>
    </row>
    <row r="74" spans="1:5" ht="255">
      <c r="A74" t="s">
        <v>55</v>
      </c>
      <c r="E74" s="36" t="s">
        <v>1263</v>
      </c>
    </row>
    <row r="75" spans="1:16" ht="12.75">
      <c r="A75" s="25" t="s">
        <v>46</v>
      </c>
      <c s="29" t="s">
        <v>156</v>
      </c>
      <c s="29" t="s">
        <v>1264</v>
      </c>
      <c s="25" t="s">
        <v>48</v>
      </c>
      <c s="30" t="s">
        <v>1265</v>
      </c>
      <c s="31" t="s">
        <v>74</v>
      </c>
      <c s="32">
        <v>3</v>
      </c>
      <c s="33">
        <v>0</v>
      </c>
      <c s="34">
        <f>ROUND(ROUND(H75,2)*ROUND(G75,3),2)</f>
      </c>
      <c s="31" t="s">
        <v>51</v>
      </c>
      <c r="O75">
        <f>(I75*21)/100</f>
      </c>
      <c t="s">
        <v>22</v>
      </c>
    </row>
    <row r="76" spans="1:5" ht="12.75">
      <c r="A76" s="35" t="s">
        <v>52</v>
      </c>
      <c r="E76" s="36" t="s">
        <v>1266</v>
      </c>
    </row>
    <row r="77" spans="1:5" ht="12.75">
      <c r="A77" s="37" t="s">
        <v>53</v>
      </c>
      <c r="E77" s="38" t="s">
        <v>1215</v>
      </c>
    </row>
    <row r="78" spans="1:5" ht="76.5">
      <c r="A78" t="s">
        <v>55</v>
      </c>
      <c r="E78" s="36" t="s">
        <v>283</v>
      </c>
    </row>
    <row r="79" spans="1:16" ht="12.75">
      <c r="A79" s="25" t="s">
        <v>46</v>
      </c>
      <c s="29" t="s">
        <v>161</v>
      </c>
      <c s="29" t="s">
        <v>1220</v>
      </c>
      <c s="25" t="s">
        <v>48</v>
      </c>
      <c s="30" t="s">
        <v>1221</v>
      </c>
      <c s="31" t="s">
        <v>218</v>
      </c>
      <c s="32">
        <v>73.5</v>
      </c>
      <c s="33">
        <v>0</v>
      </c>
      <c s="34">
        <f>ROUND(ROUND(H79,2)*ROUND(G79,3),2)</f>
      </c>
      <c s="31" t="s">
        <v>51</v>
      </c>
      <c r="O79">
        <f>(I79*21)/100</f>
      </c>
      <c t="s">
        <v>22</v>
      </c>
    </row>
    <row r="80" spans="1:5" ht="12.75">
      <c r="A80" s="35" t="s">
        <v>52</v>
      </c>
      <c r="E80" s="36" t="s">
        <v>48</v>
      </c>
    </row>
    <row r="81" spans="1:5" ht="12.75">
      <c r="A81" s="37" t="s">
        <v>53</v>
      </c>
      <c r="E81" s="38" t="s">
        <v>1236</v>
      </c>
    </row>
    <row r="82" spans="1:5" ht="38.25">
      <c r="A82" t="s">
        <v>55</v>
      </c>
      <c r="E82" s="36" t="s">
        <v>1222</v>
      </c>
    </row>
    <row r="83" spans="1:16" ht="12.75">
      <c r="A83" s="25" t="s">
        <v>46</v>
      </c>
      <c s="29" t="s">
        <v>166</v>
      </c>
      <c s="29" t="s">
        <v>1223</v>
      </c>
      <c s="25" t="s">
        <v>48</v>
      </c>
      <c s="30" t="s">
        <v>1224</v>
      </c>
      <c s="31" t="s">
        <v>218</v>
      </c>
      <c s="32">
        <v>73.5</v>
      </c>
      <c s="33">
        <v>0</v>
      </c>
      <c s="34">
        <f>ROUND(ROUND(H83,2)*ROUND(G83,3),2)</f>
      </c>
      <c s="31" t="s">
        <v>51</v>
      </c>
      <c r="O83">
        <f>(I83*21)/100</f>
      </c>
      <c t="s">
        <v>22</v>
      </c>
    </row>
    <row r="84" spans="1:5" ht="12.75">
      <c r="A84" s="35" t="s">
        <v>52</v>
      </c>
      <c r="E84" s="36" t="s">
        <v>48</v>
      </c>
    </row>
    <row r="85" spans="1:5" ht="12.75">
      <c r="A85" s="37" t="s">
        <v>53</v>
      </c>
      <c r="E85" s="38" t="s">
        <v>1236</v>
      </c>
    </row>
    <row r="86" spans="1:5" ht="51">
      <c r="A86" t="s">
        <v>55</v>
      </c>
      <c r="E86" s="36" t="s">
        <v>1225</v>
      </c>
    </row>
    <row r="87" spans="1:18" ht="12.75" customHeight="1">
      <c r="A87" s="6" t="s">
        <v>44</v>
      </c>
      <c s="6"/>
      <c s="41" t="s">
        <v>164</v>
      </c>
      <c s="6"/>
      <c s="27" t="s">
        <v>165</v>
      </c>
      <c s="6"/>
      <c s="6"/>
      <c s="6"/>
      <c s="42">
        <f>0+Q87</f>
      </c>
      <c s="6"/>
      <c r="O87">
        <f>0+R87</f>
      </c>
      <c r="Q87">
        <f>0+I88</f>
      </c>
      <c>
        <f>0+O88</f>
      </c>
    </row>
    <row r="88" spans="1:16" ht="25.5">
      <c r="A88" s="25" t="s">
        <v>46</v>
      </c>
      <c s="29" t="s">
        <v>210</v>
      </c>
      <c s="29" t="s">
        <v>167</v>
      </c>
      <c s="25" t="s">
        <v>168</v>
      </c>
      <c s="30" t="s">
        <v>169</v>
      </c>
      <c s="31" t="s">
        <v>170</v>
      </c>
      <c s="32">
        <v>147.68</v>
      </c>
      <c s="33">
        <v>0</v>
      </c>
      <c s="34">
        <f>ROUND(ROUND(H88,2)*ROUND(G88,3),2)</f>
      </c>
      <c s="31" t="s">
        <v>89</v>
      </c>
      <c r="O88">
        <f>(I88*21)/100</f>
      </c>
      <c t="s">
        <v>22</v>
      </c>
    </row>
    <row r="89" spans="1:5" ht="25.5">
      <c r="A89" s="35" t="s">
        <v>52</v>
      </c>
      <c r="E89" s="36" t="s">
        <v>508</v>
      </c>
    </row>
    <row r="90" spans="1:5" ht="12.75">
      <c r="A90" s="37" t="s">
        <v>53</v>
      </c>
      <c r="E90" s="38" t="s">
        <v>1267</v>
      </c>
    </row>
    <row r="91" spans="1:5" ht="76.5">
      <c r="A91" t="s">
        <v>55</v>
      </c>
      <c r="E9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0+O8+O53+O86+O91</f>
      </c>
      <c t="s">
        <v>21</v>
      </c>
    </row>
    <row r="3" spans="1:16" ht="15" customHeight="1">
      <c r="A3" t="s">
        <v>11</v>
      </c>
      <c s="12" t="s">
        <v>13</v>
      </c>
      <c s="13" t="s">
        <v>14</v>
      </c>
      <c s="1"/>
      <c s="14" t="s">
        <v>15</v>
      </c>
      <c s="1"/>
      <c s="9"/>
      <c s="8" t="s">
        <v>1268</v>
      </c>
      <c s="39">
        <f>0+I8+I53+I86+I91</f>
      </c>
      <c s="10"/>
      <c r="O3" t="s">
        <v>18</v>
      </c>
      <c t="s">
        <v>22</v>
      </c>
    </row>
    <row r="4" spans="1:16" ht="15" customHeight="1">
      <c r="A4" t="s">
        <v>16</v>
      </c>
      <c s="16" t="s">
        <v>17</v>
      </c>
      <c s="17" t="s">
        <v>1268</v>
      </c>
      <c s="6"/>
      <c s="18" t="s">
        <v>1269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8</v>
      </c>
      <c s="33">
        <v>0</v>
      </c>
      <c s="34">
        <f>ROUND(ROUND(H9,2)*ROUND(G9,3),2)</f>
      </c>
      <c s="31" t="s">
        <v>51</v>
      </c>
      <c r="O9">
        <f>(I9*21)/100</f>
      </c>
      <c t="s">
        <v>22</v>
      </c>
    </row>
    <row r="10" spans="1:5" ht="12.75">
      <c r="A10" s="35" t="s">
        <v>52</v>
      </c>
      <c r="E10" s="36" t="s">
        <v>48</v>
      </c>
    </row>
    <row r="11" spans="1:5" ht="12.75">
      <c r="A11" s="37" t="s">
        <v>53</v>
      </c>
      <c r="E11" s="38" t="s">
        <v>1270</v>
      </c>
    </row>
    <row r="12" spans="1:5" ht="38.25">
      <c r="A12" t="s">
        <v>55</v>
      </c>
      <c r="E12" s="36" t="s">
        <v>56</v>
      </c>
    </row>
    <row r="13" spans="1:16" ht="12.75">
      <c r="A13" s="25" t="s">
        <v>46</v>
      </c>
      <c s="29" t="s">
        <v>22</v>
      </c>
      <c s="29" t="s">
        <v>114</v>
      </c>
      <c s="25" t="s">
        <v>48</v>
      </c>
      <c s="30" t="s">
        <v>115</v>
      </c>
      <c s="31" t="s">
        <v>50</v>
      </c>
      <c s="32">
        <v>70.6</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70.6</v>
      </c>
      <c s="33">
        <v>0</v>
      </c>
      <c s="34">
        <f>ROUND(ROUND(H17,2)*ROUND(G17,3),2)</f>
      </c>
      <c s="31" t="s">
        <v>51</v>
      </c>
      <c r="O17">
        <f>(I17*21)/100</f>
      </c>
      <c t="s">
        <v>22</v>
      </c>
    </row>
    <row r="18" spans="1:5" ht="12.75">
      <c r="A18" s="35" t="s">
        <v>52</v>
      </c>
      <c r="E18" s="36" t="s">
        <v>1169</v>
      </c>
    </row>
    <row r="19" spans="1:5" ht="12.75">
      <c r="A19" s="37" t="s">
        <v>53</v>
      </c>
      <c r="E19" s="38" t="s">
        <v>1271</v>
      </c>
    </row>
    <row r="20" spans="1:5" ht="318.75">
      <c r="A20" t="s">
        <v>55</v>
      </c>
      <c r="E20" s="36" t="s">
        <v>334</v>
      </c>
    </row>
    <row r="21" spans="1:16" ht="12.75">
      <c r="A21" s="25" t="s">
        <v>46</v>
      </c>
      <c s="29" t="s">
        <v>32</v>
      </c>
      <c s="29" t="s">
        <v>515</v>
      </c>
      <c s="25" t="s">
        <v>110</v>
      </c>
      <c s="30" t="s">
        <v>516</v>
      </c>
      <c s="31" t="s">
        <v>50</v>
      </c>
      <c s="32">
        <v>41.4</v>
      </c>
      <c s="33">
        <v>0</v>
      </c>
      <c s="34">
        <f>ROUND(ROUND(H21,2)*ROUND(G21,3),2)</f>
      </c>
      <c s="31" t="s">
        <v>51</v>
      </c>
      <c r="O21">
        <f>(I21*21)/100</f>
      </c>
      <c t="s">
        <v>22</v>
      </c>
    </row>
    <row r="22" spans="1:5" ht="12.75">
      <c r="A22" s="35" t="s">
        <v>52</v>
      </c>
      <c r="E22" s="36" t="s">
        <v>1170</v>
      </c>
    </row>
    <row r="23" spans="1:5" ht="12.75">
      <c r="A23" s="37" t="s">
        <v>53</v>
      </c>
      <c r="E23" s="38" t="s">
        <v>1272</v>
      </c>
    </row>
    <row r="24" spans="1:5" ht="318.75">
      <c r="A24" t="s">
        <v>55</v>
      </c>
      <c r="E24" s="36" t="s">
        <v>334</v>
      </c>
    </row>
    <row r="25" spans="1:16" ht="12.75">
      <c r="A25" s="25" t="s">
        <v>46</v>
      </c>
      <c s="29" t="s">
        <v>34</v>
      </c>
      <c s="29" t="s">
        <v>62</v>
      </c>
      <c s="25" t="s">
        <v>48</v>
      </c>
      <c s="30" t="s">
        <v>63</v>
      </c>
      <c s="31" t="s">
        <v>50</v>
      </c>
      <c s="32">
        <v>70.6</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70.6</v>
      </c>
      <c s="33">
        <v>0</v>
      </c>
      <c s="34">
        <f>ROUND(ROUND(H29,2)*ROUND(G29,3),2)</f>
      </c>
      <c s="31" t="s">
        <v>51</v>
      </c>
      <c r="O29">
        <f>(I29*21)/100</f>
      </c>
      <c t="s">
        <v>22</v>
      </c>
    </row>
    <row r="30" spans="1:5" ht="12.75">
      <c r="A30" s="35" t="s">
        <v>52</v>
      </c>
      <c r="E30" s="36" t="s">
        <v>48</v>
      </c>
    </row>
    <row r="31" spans="1:5" ht="12.75">
      <c r="A31" s="37" t="s">
        <v>53</v>
      </c>
      <c r="E31" s="38" t="s">
        <v>1273</v>
      </c>
    </row>
    <row r="32" spans="1:5" ht="229.5">
      <c r="A32" t="s">
        <v>55</v>
      </c>
      <c r="E32" s="36" t="s">
        <v>917</v>
      </c>
    </row>
    <row r="33" spans="1:16" ht="12.75">
      <c r="A33" s="25" t="s">
        <v>46</v>
      </c>
      <c s="29" t="s">
        <v>113</v>
      </c>
      <c s="29" t="s">
        <v>197</v>
      </c>
      <c s="25" t="s">
        <v>105</v>
      </c>
      <c s="30" t="s">
        <v>198</v>
      </c>
      <c s="31" t="s">
        <v>50</v>
      </c>
      <c s="32">
        <v>40</v>
      </c>
      <c s="33">
        <v>0</v>
      </c>
      <c s="34">
        <f>ROUND(ROUND(H33,2)*ROUND(G33,3),2)</f>
      </c>
      <c s="31" t="s">
        <v>51</v>
      </c>
      <c r="O33">
        <f>(I33*21)/100</f>
      </c>
      <c t="s">
        <v>22</v>
      </c>
    </row>
    <row r="34" spans="1:5" ht="12.75">
      <c r="A34" s="35" t="s">
        <v>52</v>
      </c>
      <c r="E34" s="36" t="s">
        <v>1197</v>
      </c>
    </row>
    <row r="35" spans="1:5" ht="12.75">
      <c r="A35" s="37" t="s">
        <v>53</v>
      </c>
      <c r="E35" s="38" t="s">
        <v>1274</v>
      </c>
    </row>
    <row r="36" spans="1:5" ht="293.25">
      <c r="A36" t="s">
        <v>55</v>
      </c>
      <c r="E36" s="36" t="s">
        <v>201</v>
      </c>
    </row>
    <row r="37" spans="1:16" ht="12.75">
      <c r="A37" s="25" t="s">
        <v>46</v>
      </c>
      <c s="29" t="s">
        <v>119</v>
      </c>
      <c s="29" t="s">
        <v>197</v>
      </c>
      <c s="25" t="s">
        <v>110</v>
      </c>
      <c s="30" t="s">
        <v>198</v>
      </c>
      <c s="31" t="s">
        <v>50</v>
      </c>
      <c s="32">
        <v>1.4</v>
      </c>
      <c s="33">
        <v>0</v>
      </c>
      <c s="34">
        <f>ROUND(ROUND(H37,2)*ROUND(G37,3),2)</f>
      </c>
      <c s="31" t="s">
        <v>51</v>
      </c>
      <c r="O37">
        <f>(I37*21)/100</f>
      </c>
      <c t="s">
        <v>22</v>
      </c>
    </row>
    <row r="38" spans="1:5" ht="12.75">
      <c r="A38" s="35" t="s">
        <v>52</v>
      </c>
      <c r="E38" s="36" t="s">
        <v>1199</v>
      </c>
    </row>
    <row r="39" spans="1:5" ht="12.75">
      <c r="A39" s="37" t="s">
        <v>53</v>
      </c>
      <c r="E39" s="38" t="s">
        <v>1275</v>
      </c>
    </row>
    <row r="40" spans="1:5" ht="293.25">
      <c r="A40" t="s">
        <v>55</v>
      </c>
      <c r="E40" s="36" t="s">
        <v>201</v>
      </c>
    </row>
    <row r="41" spans="1:16" ht="12.75">
      <c r="A41" s="25" t="s">
        <v>46</v>
      </c>
      <c s="29" t="s">
        <v>39</v>
      </c>
      <c s="29" t="s">
        <v>1254</v>
      </c>
      <c s="25" t="s">
        <v>48</v>
      </c>
      <c s="30" t="s">
        <v>1255</v>
      </c>
      <c s="31" t="s">
        <v>70</v>
      </c>
      <c s="32">
        <v>40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40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40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0+I54+I58+I62+I66+I70+I74+I78+I82</f>
      </c>
      <c>
        <f>0+O54+O58+O62+O66+O70+O74+O78+O82</f>
      </c>
    </row>
    <row r="54" spans="1:16" ht="12.75">
      <c r="A54" s="25" t="s">
        <v>46</v>
      </c>
      <c s="29" t="s">
        <v>131</v>
      </c>
      <c s="29" t="s">
        <v>1276</v>
      </c>
      <c s="25" t="s">
        <v>48</v>
      </c>
      <c s="30" t="s">
        <v>1277</v>
      </c>
      <c s="31" t="s">
        <v>218</v>
      </c>
      <c s="32">
        <v>25.5</v>
      </c>
      <c s="33">
        <v>0</v>
      </c>
      <c s="34">
        <f>ROUND(ROUND(H54,2)*ROUND(G54,3),2)</f>
      </c>
      <c s="31" t="s">
        <v>51</v>
      </c>
      <c r="O54">
        <f>(I54*21)/100</f>
      </c>
      <c t="s">
        <v>22</v>
      </c>
    </row>
    <row r="55" spans="1:5" ht="12.75">
      <c r="A55" s="35" t="s">
        <v>52</v>
      </c>
      <c r="E55" s="36" t="s">
        <v>48</v>
      </c>
    </row>
    <row r="56" spans="1:5" ht="12.75">
      <c r="A56" s="37" t="s">
        <v>53</v>
      </c>
      <c r="E56" s="38" t="s">
        <v>1206</v>
      </c>
    </row>
    <row r="57" spans="1:5" ht="255">
      <c r="A57" t="s">
        <v>55</v>
      </c>
      <c r="E57" s="36" t="s">
        <v>1278</v>
      </c>
    </row>
    <row r="58" spans="1:16" ht="12.75">
      <c r="A58" s="25" t="s">
        <v>46</v>
      </c>
      <c s="29" t="s">
        <v>135</v>
      </c>
      <c s="29" t="s">
        <v>1279</v>
      </c>
      <c s="25" t="s">
        <v>48</v>
      </c>
      <c s="30" t="s">
        <v>1280</v>
      </c>
      <c s="31" t="s">
        <v>218</v>
      </c>
      <c s="32">
        <v>74.5</v>
      </c>
      <c s="33">
        <v>0</v>
      </c>
      <c s="34">
        <f>ROUND(ROUND(H58,2)*ROUND(G58,3),2)</f>
      </c>
      <c s="31" t="s">
        <v>51</v>
      </c>
      <c r="O58">
        <f>(I58*21)/100</f>
      </c>
      <c t="s">
        <v>22</v>
      </c>
    </row>
    <row r="59" spans="1:5" ht="12.75">
      <c r="A59" s="35" t="s">
        <v>52</v>
      </c>
      <c r="E59" s="36" t="s">
        <v>1281</v>
      </c>
    </row>
    <row r="60" spans="1:5" ht="12.75">
      <c r="A60" s="37" t="s">
        <v>53</v>
      </c>
      <c r="E60" s="38" t="s">
        <v>1206</v>
      </c>
    </row>
    <row r="61" spans="1:5" ht="255">
      <c r="A61" t="s">
        <v>55</v>
      </c>
      <c r="E61" s="36" t="s">
        <v>1282</v>
      </c>
    </row>
    <row r="62" spans="1:16" ht="12.75">
      <c r="A62" s="25" t="s">
        <v>46</v>
      </c>
      <c s="29" t="s">
        <v>140</v>
      </c>
      <c s="29" t="s">
        <v>1187</v>
      </c>
      <c s="25" t="s">
        <v>48</v>
      </c>
      <c s="30" t="s">
        <v>1188</v>
      </c>
      <c s="31" t="s">
        <v>218</v>
      </c>
      <c s="32">
        <v>56</v>
      </c>
      <c s="33">
        <v>0</v>
      </c>
      <c s="34">
        <f>ROUND(ROUND(H62,2)*ROUND(G62,3),2)</f>
      </c>
      <c s="31" t="s">
        <v>51</v>
      </c>
      <c r="O62">
        <f>(I62*21)/100</f>
      </c>
      <c t="s">
        <v>22</v>
      </c>
    </row>
    <row r="63" spans="1:5" ht="12.75">
      <c r="A63" s="35" t="s">
        <v>52</v>
      </c>
      <c r="E63" s="36" t="s">
        <v>1210</v>
      </c>
    </row>
    <row r="64" spans="1:5" ht="12.75">
      <c r="A64" s="37" t="s">
        <v>53</v>
      </c>
      <c r="E64" s="38" t="s">
        <v>1283</v>
      </c>
    </row>
    <row r="65" spans="1:5" ht="242.25">
      <c r="A65" t="s">
        <v>55</v>
      </c>
      <c r="E65" s="36" t="s">
        <v>1189</v>
      </c>
    </row>
    <row r="66" spans="1:16" ht="12.75">
      <c r="A66" s="25" t="s">
        <v>46</v>
      </c>
      <c s="29" t="s">
        <v>145</v>
      </c>
      <c s="29" t="s">
        <v>1284</v>
      </c>
      <c s="25" t="s">
        <v>48</v>
      </c>
      <c s="30" t="s">
        <v>1285</v>
      </c>
      <c s="31" t="s">
        <v>218</v>
      </c>
      <c s="32">
        <v>25.5</v>
      </c>
      <c s="33">
        <v>0</v>
      </c>
      <c s="34">
        <f>ROUND(ROUND(H66,2)*ROUND(G66,3),2)</f>
      </c>
      <c s="31" t="s">
        <v>51</v>
      </c>
      <c r="O66">
        <f>(I66*21)/100</f>
      </c>
      <c t="s">
        <v>22</v>
      </c>
    </row>
    <row r="67" spans="1:5" ht="12.75">
      <c r="A67" s="35" t="s">
        <v>52</v>
      </c>
      <c r="E67" s="36" t="s">
        <v>48</v>
      </c>
    </row>
    <row r="68" spans="1:5" ht="12.75">
      <c r="A68" s="37" t="s">
        <v>53</v>
      </c>
      <c r="E68" s="38" t="s">
        <v>1206</v>
      </c>
    </row>
    <row r="69" spans="1:5" ht="51">
      <c r="A69" t="s">
        <v>55</v>
      </c>
      <c r="E69" s="36" t="s">
        <v>1286</v>
      </c>
    </row>
    <row r="70" spans="1:16" ht="12.75">
      <c r="A70" s="25" t="s">
        <v>46</v>
      </c>
      <c s="29" t="s">
        <v>150</v>
      </c>
      <c s="29" t="s">
        <v>1287</v>
      </c>
      <c s="25" t="s">
        <v>48</v>
      </c>
      <c s="30" t="s">
        <v>1288</v>
      </c>
      <c s="31" t="s">
        <v>218</v>
      </c>
      <c s="32">
        <v>56</v>
      </c>
      <c s="33">
        <v>0</v>
      </c>
      <c s="34">
        <f>ROUND(ROUND(H70,2)*ROUND(G70,3),2)</f>
      </c>
      <c s="31" t="s">
        <v>51</v>
      </c>
      <c r="O70">
        <f>(I70*21)/100</f>
      </c>
      <c t="s">
        <v>22</v>
      </c>
    </row>
    <row r="71" spans="1:5" ht="12.75">
      <c r="A71" s="35" t="s">
        <v>52</v>
      </c>
      <c r="E71" s="36" t="s">
        <v>48</v>
      </c>
    </row>
    <row r="72" spans="1:5" ht="12.75">
      <c r="A72" s="37" t="s">
        <v>53</v>
      </c>
      <c r="E72" s="38" t="s">
        <v>1283</v>
      </c>
    </row>
    <row r="73" spans="1:5" ht="51">
      <c r="A73" t="s">
        <v>55</v>
      </c>
      <c r="E73" s="36" t="s">
        <v>1289</v>
      </c>
    </row>
    <row r="74" spans="1:16" ht="12.75">
      <c r="A74" s="25" t="s">
        <v>46</v>
      </c>
      <c s="29" t="s">
        <v>156</v>
      </c>
      <c s="29" t="s">
        <v>1220</v>
      </c>
      <c s="25" t="s">
        <v>48</v>
      </c>
      <c s="30" t="s">
        <v>1221</v>
      </c>
      <c s="31" t="s">
        <v>218</v>
      </c>
      <c s="32">
        <v>30.5</v>
      </c>
      <c s="33">
        <v>0</v>
      </c>
      <c s="34">
        <f>ROUND(ROUND(H74,2)*ROUND(G74,3),2)</f>
      </c>
      <c s="31" t="s">
        <v>51</v>
      </c>
      <c r="O74">
        <f>(I74*21)/100</f>
      </c>
      <c t="s">
        <v>22</v>
      </c>
    </row>
    <row r="75" spans="1:5" ht="12.75">
      <c r="A75" s="35" t="s">
        <v>52</v>
      </c>
      <c r="E75" s="36" t="s">
        <v>48</v>
      </c>
    </row>
    <row r="76" spans="1:5" ht="12.75">
      <c r="A76" s="37" t="s">
        <v>53</v>
      </c>
      <c r="E76" s="38" t="s">
        <v>1290</v>
      </c>
    </row>
    <row r="77" spans="1:5" ht="38.25">
      <c r="A77" t="s">
        <v>55</v>
      </c>
      <c r="E77" s="36" t="s">
        <v>1222</v>
      </c>
    </row>
    <row r="78" spans="1:16" ht="12.75">
      <c r="A78" s="25" t="s">
        <v>46</v>
      </c>
      <c s="29" t="s">
        <v>161</v>
      </c>
      <c s="29" t="s">
        <v>1291</v>
      </c>
      <c s="25" t="s">
        <v>48</v>
      </c>
      <c s="30" t="s">
        <v>1292</v>
      </c>
      <c s="31" t="s">
        <v>218</v>
      </c>
      <c s="32">
        <v>56</v>
      </c>
      <c s="33">
        <v>0</v>
      </c>
      <c s="34">
        <f>ROUND(ROUND(H78,2)*ROUND(G78,3),2)</f>
      </c>
      <c s="31" t="s">
        <v>51</v>
      </c>
      <c r="O78">
        <f>(I78*21)/100</f>
      </c>
      <c t="s">
        <v>22</v>
      </c>
    </row>
    <row r="79" spans="1:5" ht="12.75">
      <c r="A79" s="35" t="s">
        <v>52</v>
      </c>
      <c r="E79" s="36" t="s">
        <v>48</v>
      </c>
    </row>
    <row r="80" spans="1:5" ht="12.75">
      <c r="A80" s="37" t="s">
        <v>53</v>
      </c>
      <c r="E80" s="38" t="s">
        <v>1283</v>
      </c>
    </row>
    <row r="81" spans="1:5" ht="51">
      <c r="A81" t="s">
        <v>55</v>
      </c>
      <c r="E81" s="36" t="s">
        <v>1225</v>
      </c>
    </row>
    <row r="82" spans="1:16" ht="12.75">
      <c r="A82" s="25" t="s">
        <v>46</v>
      </c>
      <c s="29" t="s">
        <v>166</v>
      </c>
      <c s="29" t="s">
        <v>1293</v>
      </c>
      <c s="25" t="s">
        <v>48</v>
      </c>
      <c s="30" t="s">
        <v>1294</v>
      </c>
      <c s="31" t="s">
        <v>218</v>
      </c>
      <c s="32">
        <v>56</v>
      </c>
      <c s="33">
        <v>0</v>
      </c>
      <c s="34">
        <f>ROUND(ROUND(H82,2)*ROUND(G82,3),2)</f>
      </c>
      <c s="31" t="s">
        <v>51</v>
      </c>
      <c r="O82">
        <f>(I82*21)/100</f>
      </c>
      <c t="s">
        <v>22</v>
      </c>
    </row>
    <row r="83" spans="1:5" ht="12.75">
      <c r="A83" s="35" t="s">
        <v>52</v>
      </c>
      <c r="E83" s="36" t="s">
        <v>48</v>
      </c>
    </row>
    <row r="84" spans="1:5" ht="12.75">
      <c r="A84" s="37" t="s">
        <v>53</v>
      </c>
      <c r="E84" s="38" t="s">
        <v>1283</v>
      </c>
    </row>
    <row r="85" spans="1:5" ht="25.5">
      <c r="A85" t="s">
        <v>55</v>
      </c>
      <c r="E85" s="36" t="s">
        <v>1295</v>
      </c>
    </row>
    <row r="86" spans="1:18" ht="12.75" customHeight="1">
      <c r="A86" s="6" t="s">
        <v>44</v>
      </c>
      <c s="6"/>
      <c s="41" t="s">
        <v>39</v>
      </c>
      <c s="6"/>
      <c s="27" t="s">
        <v>284</v>
      </c>
      <c s="6"/>
      <c s="6"/>
      <c s="6"/>
      <c s="42">
        <f>0+Q86</f>
      </c>
      <c s="6"/>
      <c r="O86">
        <f>0+R86</f>
      </c>
      <c r="Q86">
        <f>0+I87</f>
      </c>
      <c>
        <f>0+O87</f>
      </c>
    </row>
    <row r="87" spans="1:16" ht="12.75">
      <c r="A87" s="25" t="s">
        <v>46</v>
      </c>
      <c s="29" t="s">
        <v>210</v>
      </c>
      <c s="29" t="s">
        <v>1296</v>
      </c>
      <c s="25" t="s">
        <v>48</v>
      </c>
      <c s="30" t="s">
        <v>1297</v>
      </c>
      <c s="31" t="s">
        <v>218</v>
      </c>
      <c s="32">
        <v>56</v>
      </c>
      <c s="33">
        <v>0</v>
      </c>
      <c s="34">
        <f>ROUND(ROUND(H87,2)*ROUND(G87,3),2)</f>
      </c>
      <c s="31" t="s">
        <v>51</v>
      </c>
      <c r="O87">
        <f>(I87*21)/100</f>
      </c>
      <c t="s">
        <v>22</v>
      </c>
    </row>
    <row r="88" spans="1:5" ht="12.75">
      <c r="A88" s="35" t="s">
        <v>52</v>
      </c>
      <c r="E88" s="36" t="s">
        <v>1298</v>
      </c>
    </row>
    <row r="89" spans="1:5" ht="12.75">
      <c r="A89" s="37" t="s">
        <v>53</v>
      </c>
      <c r="E89" s="38" t="s">
        <v>1256</v>
      </c>
    </row>
    <row r="90" spans="1:5" ht="76.5">
      <c r="A90" t="s">
        <v>55</v>
      </c>
      <c r="E90" s="36" t="s">
        <v>1299</v>
      </c>
    </row>
    <row r="91" spans="1:18" ht="12.75" customHeight="1">
      <c r="A91" s="6" t="s">
        <v>44</v>
      </c>
      <c s="6"/>
      <c s="41" t="s">
        <v>164</v>
      </c>
      <c s="6"/>
      <c s="27" t="s">
        <v>165</v>
      </c>
      <c s="6"/>
      <c s="6"/>
      <c s="6"/>
      <c s="42">
        <f>0+Q91</f>
      </c>
      <c s="6"/>
      <c r="O91">
        <f>0+R91</f>
      </c>
      <c r="Q91">
        <f>0+I92</f>
      </c>
      <c>
        <f>0+O92</f>
      </c>
    </row>
    <row r="92" spans="1:16" ht="25.5">
      <c r="A92" s="25" t="s">
        <v>46</v>
      </c>
      <c s="29" t="s">
        <v>215</v>
      </c>
      <c s="29" t="s">
        <v>167</v>
      </c>
      <c s="25" t="s">
        <v>168</v>
      </c>
      <c s="30" t="s">
        <v>169</v>
      </c>
      <c s="31" t="s">
        <v>170</v>
      </c>
      <c s="32">
        <v>82.8</v>
      </c>
      <c s="33">
        <v>0</v>
      </c>
      <c s="34">
        <f>ROUND(ROUND(H92,2)*ROUND(G92,3),2)</f>
      </c>
      <c s="31" t="s">
        <v>89</v>
      </c>
      <c r="O92">
        <f>(I92*21)/100</f>
      </c>
      <c t="s">
        <v>22</v>
      </c>
    </row>
    <row r="93" spans="1:5" ht="25.5">
      <c r="A93" s="35" t="s">
        <v>52</v>
      </c>
      <c r="E93" s="36" t="s">
        <v>508</v>
      </c>
    </row>
    <row r="94" spans="1:5" ht="12.75">
      <c r="A94" s="37" t="s">
        <v>53</v>
      </c>
      <c r="E94" s="38" t="s">
        <v>1300</v>
      </c>
    </row>
    <row r="95" spans="1:5" ht="76.5">
      <c r="A95" t="s">
        <v>55</v>
      </c>
      <c r="E9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0+O8+O53+O90+O95</f>
      </c>
      <c t="s">
        <v>21</v>
      </c>
    </row>
    <row r="3" spans="1:16" ht="15" customHeight="1">
      <c r="A3" t="s">
        <v>11</v>
      </c>
      <c s="12" t="s">
        <v>13</v>
      </c>
      <c s="13" t="s">
        <v>14</v>
      </c>
      <c s="1"/>
      <c s="14" t="s">
        <v>15</v>
      </c>
      <c s="1"/>
      <c s="9"/>
      <c s="8" t="s">
        <v>1301</v>
      </c>
      <c s="39">
        <f>0+I8+I53+I90+I95</f>
      </c>
      <c s="10"/>
      <c r="O3" t="s">
        <v>18</v>
      </c>
      <c t="s">
        <v>22</v>
      </c>
    </row>
    <row r="4" spans="1:16" ht="15" customHeight="1">
      <c r="A4" t="s">
        <v>16</v>
      </c>
      <c s="16" t="s">
        <v>17</v>
      </c>
      <c s="17" t="s">
        <v>1301</v>
      </c>
      <c s="6"/>
      <c s="18" t="s">
        <v>1302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8</v>
      </c>
      <c s="33">
        <v>0</v>
      </c>
      <c s="34">
        <f>ROUND(ROUND(H9,2)*ROUND(G9,3),2)</f>
      </c>
      <c s="31" t="s">
        <v>51</v>
      </c>
      <c r="O9">
        <f>(I9*21)/100</f>
      </c>
      <c t="s">
        <v>22</v>
      </c>
    </row>
    <row r="10" spans="1:5" ht="12.75">
      <c r="A10" s="35" t="s">
        <v>52</v>
      </c>
      <c r="E10" s="36" t="s">
        <v>48</v>
      </c>
    </row>
    <row r="11" spans="1:5" ht="12.75">
      <c r="A11" s="37" t="s">
        <v>53</v>
      </c>
      <c r="E11" s="38" t="s">
        <v>1270</v>
      </c>
    </row>
    <row r="12" spans="1:5" ht="38.25">
      <c r="A12" t="s">
        <v>55</v>
      </c>
      <c r="E12" s="36" t="s">
        <v>56</v>
      </c>
    </row>
    <row r="13" spans="1:16" ht="12.75">
      <c r="A13" s="25" t="s">
        <v>46</v>
      </c>
      <c s="29" t="s">
        <v>22</v>
      </c>
      <c s="29" t="s">
        <v>114</v>
      </c>
      <c s="25" t="s">
        <v>48</v>
      </c>
      <c s="30" t="s">
        <v>115</v>
      </c>
      <c s="31" t="s">
        <v>50</v>
      </c>
      <c s="32">
        <v>68.64</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68.64</v>
      </c>
      <c s="33">
        <v>0</v>
      </c>
      <c s="34">
        <f>ROUND(ROUND(H17,2)*ROUND(G17,3),2)</f>
      </c>
      <c s="31" t="s">
        <v>51</v>
      </c>
      <c r="O17">
        <f>(I17*21)/100</f>
      </c>
      <c t="s">
        <v>22</v>
      </c>
    </row>
    <row r="18" spans="1:5" ht="12.75">
      <c r="A18" s="35" t="s">
        <v>52</v>
      </c>
      <c r="E18" s="36" t="s">
        <v>1169</v>
      </c>
    </row>
    <row r="19" spans="1:5" ht="12.75">
      <c r="A19" s="37" t="s">
        <v>53</v>
      </c>
      <c r="E19" s="38" t="s">
        <v>1303</v>
      </c>
    </row>
    <row r="20" spans="1:5" ht="318.75">
      <c r="A20" t="s">
        <v>55</v>
      </c>
      <c r="E20" s="36" t="s">
        <v>334</v>
      </c>
    </row>
    <row r="21" spans="1:16" ht="12.75">
      <c r="A21" s="25" t="s">
        <v>46</v>
      </c>
      <c s="29" t="s">
        <v>32</v>
      </c>
      <c s="29" t="s">
        <v>515</v>
      </c>
      <c s="25" t="s">
        <v>110</v>
      </c>
      <c s="30" t="s">
        <v>516</v>
      </c>
      <c s="31" t="s">
        <v>50</v>
      </c>
      <c s="32">
        <v>40.36</v>
      </c>
      <c s="33">
        <v>0</v>
      </c>
      <c s="34">
        <f>ROUND(ROUND(H21,2)*ROUND(G21,3),2)</f>
      </c>
      <c s="31" t="s">
        <v>51</v>
      </c>
      <c r="O21">
        <f>(I21*21)/100</f>
      </c>
      <c t="s">
        <v>22</v>
      </c>
    </row>
    <row r="22" spans="1:5" ht="12.75">
      <c r="A22" s="35" t="s">
        <v>52</v>
      </c>
      <c r="E22" s="36" t="s">
        <v>1170</v>
      </c>
    </row>
    <row r="23" spans="1:5" ht="12.75">
      <c r="A23" s="37" t="s">
        <v>53</v>
      </c>
      <c r="E23" s="38" t="s">
        <v>1304</v>
      </c>
    </row>
    <row r="24" spans="1:5" ht="318.75">
      <c r="A24" t="s">
        <v>55</v>
      </c>
      <c r="E24" s="36" t="s">
        <v>334</v>
      </c>
    </row>
    <row r="25" spans="1:16" ht="12.75">
      <c r="A25" s="25" t="s">
        <v>46</v>
      </c>
      <c s="29" t="s">
        <v>34</v>
      </c>
      <c s="29" t="s">
        <v>62</v>
      </c>
      <c s="25" t="s">
        <v>48</v>
      </c>
      <c s="30" t="s">
        <v>63</v>
      </c>
      <c s="31" t="s">
        <v>50</v>
      </c>
      <c s="32">
        <v>68.64</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68.64</v>
      </c>
      <c s="33">
        <v>0</v>
      </c>
      <c s="34">
        <f>ROUND(ROUND(H29,2)*ROUND(G29,3),2)</f>
      </c>
      <c s="31" t="s">
        <v>51</v>
      </c>
      <c r="O29">
        <f>(I29*21)/100</f>
      </c>
      <c t="s">
        <v>22</v>
      </c>
    </row>
    <row r="30" spans="1:5" ht="12.75">
      <c r="A30" s="35" t="s">
        <v>52</v>
      </c>
      <c r="E30" s="36" t="s">
        <v>48</v>
      </c>
    </row>
    <row r="31" spans="1:5" ht="12.75">
      <c r="A31" s="37" t="s">
        <v>53</v>
      </c>
      <c r="E31" s="38" t="s">
        <v>1305</v>
      </c>
    </row>
    <row r="32" spans="1:5" ht="229.5">
      <c r="A32" t="s">
        <v>55</v>
      </c>
      <c r="E32" s="36" t="s">
        <v>917</v>
      </c>
    </row>
    <row r="33" spans="1:16" ht="12.75">
      <c r="A33" s="25" t="s">
        <v>46</v>
      </c>
      <c s="29" t="s">
        <v>113</v>
      </c>
      <c s="29" t="s">
        <v>197</v>
      </c>
      <c s="25" t="s">
        <v>105</v>
      </c>
      <c s="30" t="s">
        <v>198</v>
      </c>
      <c s="31" t="s">
        <v>50</v>
      </c>
      <c s="32">
        <v>38</v>
      </c>
      <c s="33">
        <v>0</v>
      </c>
      <c s="34">
        <f>ROUND(ROUND(H33,2)*ROUND(G33,3),2)</f>
      </c>
      <c s="31" t="s">
        <v>51</v>
      </c>
      <c r="O33">
        <f>(I33*21)/100</f>
      </c>
      <c t="s">
        <v>22</v>
      </c>
    </row>
    <row r="34" spans="1:5" ht="12.75">
      <c r="A34" s="35" t="s">
        <v>52</v>
      </c>
      <c r="E34" s="36" t="s">
        <v>1197</v>
      </c>
    </row>
    <row r="35" spans="1:5" ht="12.75">
      <c r="A35" s="37" t="s">
        <v>53</v>
      </c>
      <c r="E35" s="38" t="s">
        <v>1306</v>
      </c>
    </row>
    <row r="36" spans="1:5" ht="293.25">
      <c r="A36" t="s">
        <v>55</v>
      </c>
      <c r="E36" s="36" t="s">
        <v>201</v>
      </c>
    </row>
    <row r="37" spans="1:16" ht="12.75">
      <c r="A37" s="25" t="s">
        <v>46</v>
      </c>
      <c s="29" t="s">
        <v>119</v>
      </c>
      <c s="29" t="s">
        <v>197</v>
      </c>
      <c s="25" t="s">
        <v>110</v>
      </c>
      <c s="30" t="s">
        <v>198</v>
      </c>
      <c s="31" t="s">
        <v>50</v>
      </c>
      <c s="32">
        <v>1.36</v>
      </c>
      <c s="33">
        <v>0</v>
      </c>
      <c s="34">
        <f>ROUND(ROUND(H37,2)*ROUND(G37,3),2)</f>
      </c>
      <c s="31" t="s">
        <v>51</v>
      </c>
      <c r="O37">
        <f>(I37*21)/100</f>
      </c>
      <c t="s">
        <v>22</v>
      </c>
    </row>
    <row r="38" spans="1:5" ht="12.75">
      <c r="A38" s="35" t="s">
        <v>52</v>
      </c>
      <c r="E38" s="36" t="s">
        <v>1199</v>
      </c>
    </row>
    <row r="39" spans="1:5" ht="12.75">
      <c r="A39" s="37" t="s">
        <v>53</v>
      </c>
      <c r="E39" s="38" t="s">
        <v>1307</v>
      </c>
    </row>
    <row r="40" spans="1:5" ht="293.25">
      <c r="A40" t="s">
        <v>55</v>
      </c>
      <c r="E40" s="36" t="s">
        <v>201</v>
      </c>
    </row>
    <row r="41" spans="1:16" ht="12.75">
      <c r="A41" s="25" t="s">
        <v>46</v>
      </c>
      <c s="29" t="s">
        <v>39</v>
      </c>
      <c s="29" t="s">
        <v>1254</v>
      </c>
      <c s="25" t="s">
        <v>48</v>
      </c>
      <c s="30" t="s">
        <v>1255</v>
      </c>
      <c s="31" t="s">
        <v>70</v>
      </c>
      <c s="32">
        <v>40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40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40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0+I54+I58+I62+I66+I70+I74+I78+I82+I86</f>
      </c>
      <c>
        <f>0+O54+O58+O62+O66+O70+O74+O78+O82+O86</f>
      </c>
    </row>
    <row r="54" spans="1:16" ht="12.75">
      <c r="A54" s="25" t="s">
        <v>46</v>
      </c>
      <c s="29" t="s">
        <v>131</v>
      </c>
      <c s="29" t="s">
        <v>1308</v>
      </c>
      <c s="25" t="s">
        <v>48</v>
      </c>
      <c s="30" t="s">
        <v>1309</v>
      </c>
      <c s="31" t="s">
        <v>218</v>
      </c>
      <c s="32">
        <v>54.5</v>
      </c>
      <c s="33">
        <v>0</v>
      </c>
      <c s="34">
        <f>ROUND(ROUND(H54,2)*ROUND(G54,3),2)</f>
      </c>
      <c s="31" t="s">
        <v>51</v>
      </c>
      <c r="O54">
        <f>(I54*21)/100</f>
      </c>
      <c t="s">
        <v>22</v>
      </c>
    </row>
    <row r="55" spans="1:5" ht="12.75">
      <c r="A55" s="35" t="s">
        <v>52</v>
      </c>
      <c r="E55" s="36" t="s">
        <v>1310</v>
      </c>
    </row>
    <row r="56" spans="1:5" ht="12.75">
      <c r="A56" s="37" t="s">
        <v>53</v>
      </c>
      <c r="E56" s="38" t="s">
        <v>1206</v>
      </c>
    </row>
    <row r="57" spans="1:5" ht="255">
      <c r="A57" t="s">
        <v>55</v>
      </c>
      <c r="E57" s="36" t="s">
        <v>1282</v>
      </c>
    </row>
    <row r="58" spans="1:16" ht="12.75">
      <c r="A58" s="25" t="s">
        <v>46</v>
      </c>
      <c s="29" t="s">
        <v>135</v>
      </c>
      <c s="29" t="s">
        <v>1311</v>
      </c>
      <c s="25" t="s">
        <v>48</v>
      </c>
      <c s="30" t="s">
        <v>1312</v>
      </c>
      <c s="31" t="s">
        <v>218</v>
      </c>
      <c s="32">
        <v>24</v>
      </c>
      <c s="33">
        <v>0</v>
      </c>
      <c s="34">
        <f>ROUND(ROUND(H58,2)*ROUND(G58,3),2)</f>
      </c>
      <c s="31" t="s">
        <v>51</v>
      </c>
      <c r="O58">
        <f>(I58*21)/100</f>
      </c>
      <c t="s">
        <v>22</v>
      </c>
    </row>
    <row r="59" spans="1:5" ht="12.75">
      <c r="A59" s="35" t="s">
        <v>52</v>
      </c>
      <c r="E59" s="36" t="s">
        <v>48</v>
      </c>
    </row>
    <row r="60" spans="1:5" ht="12.75">
      <c r="A60" s="37" t="s">
        <v>53</v>
      </c>
      <c r="E60" s="38" t="s">
        <v>1206</v>
      </c>
    </row>
    <row r="61" spans="1:5" ht="51">
      <c r="A61" t="s">
        <v>55</v>
      </c>
      <c r="E61" s="36" t="s">
        <v>1286</v>
      </c>
    </row>
    <row r="62" spans="1:16" ht="12.75">
      <c r="A62" s="25" t="s">
        <v>46</v>
      </c>
      <c s="29" t="s">
        <v>140</v>
      </c>
      <c s="29" t="s">
        <v>1276</v>
      </c>
      <c s="25" t="s">
        <v>48</v>
      </c>
      <c s="30" t="s">
        <v>1277</v>
      </c>
      <c s="31" t="s">
        <v>218</v>
      </c>
      <c s="32">
        <v>24</v>
      </c>
      <c s="33">
        <v>0</v>
      </c>
      <c s="34">
        <f>ROUND(ROUND(H62,2)*ROUND(G62,3),2)</f>
      </c>
      <c s="31" t="s">
        <v>51</v>
      </c>
      <c r="O62">
        <f>(I62*21)/100</f>
      </c>
      <c t="s">
        <v>22</v>
      </c>
    </row>
    <row r="63" spans="1:5" ht="12.75">
      <c r="A63" s="35" t="s">
        <v>52</v>
      </c>
      <c r="E63" s="36" t="s">
        <v>48</v>
      </c>
    </row>
    <row r="64" spans="1:5" ht="12.75">
      <c r="A64" s="37" t="s">
        <v>53</v>
      </c>
      <c r="E64" s="38" t="s">
        <v>1206</v>
      </c>
    </row>
    <row r="65" spans="1:5" ht="255">
      <c r="A65" t="s">
        <v>55</v>
      </c>
      <c r="E65" s="36" t="s">
        <v>1278</v>
      </c>
    </row>
    <row r="66" spans="1:16" ht="12.75">
      <c r="A66" s="25" t="s">
        <v>46</v>
      </c>
      <c s="29" t="s">
        <v>145</v>
      </c>
      <c s="29" t="s">
        <v>1187</v>
      </c>
      <c s="25" t="s">
        <v>48</v>
      </c>
      <c s="30" t="s">
        <v>1188</v>
      </c>
      <c s="31" t="s">
        <v>218</v>
      </c>
      <c s="32">
        <v>54.5</v>
      </c>
      <c s="33">
        <v>0</v>
      </c>
      <c s="34">
        <f>ROUND(ROUND(H66,2)*ROUND(G66,3),2)</f>
      </c>
      <c s="31" t="s">
        <v>51</v>
      </c>
      <c r="O66">
        <f>(I66*21)/100</f>
      </c>
      <c t="s">
        <v>22</v>
      </c>
    </row>
    <row r="67" spans="1:5" ht="12.75">
      <c r="A67" s="35" t="s">
        <v>52</v>
      </c>
      <c r="E67" s="36" t="s">
        <v>1210</v>
      </c>
    </row>
    <row r="68" spans="1:5" ht="12.75">
      <c r="A68" s="37" t="s">
        <v>53</v>
      </c>
      <c r="E68" s="38" t="s">
        <v>1313</v>
      </c>
    </row>
    <row r="69" spans="1:5" ht="242.25">
      <c r="A69" t="s">
        <v>55</v>
      </c>
      <c r="E69" s="36" t="s">
        <v>1189</v>
      </c>
    </row>
    <row r="70" spans="1:16" ht="12.75">
      <c r="A70" s="25" t="s">
        <v>46</v>
      </c>
      <c s="29" t="s">
        <v>150</v>
      </c>
      <c s="29" t="s">
        <v>1287</v>
      </c>
      <c s="25" t="s">
        <v>48</v>
      </c>
      <c s="30" t="s">
        <v>1288</v>
      </c>
      <c s="31" t="s">
        <v>218</v>
      </c>
      <c s="32">
        <v>54.5</v>
      </c>
      <c s="33">
        <v>0</v>
      </c>
      <c s="34">
        <f>ROUND(ROUND(H70,2)*ROUND(G70,3),2)</f>
      </c>
      <c s="31" t="s">
        <v>51</v>
      </c>
      <c r="O70">
        <f>(I70*21)/100</f>
      </c>
      <c t="s">
        <v>22</v>
      </c>
    </row>
    <row r="71" spans="1:5" ht="12.75">
      <c r="A71" s="35" t="s">
        <v>52</v>
      </c>
      <c r="E71" s="36" t="s">
        <v>48</v>
      </c>
    </row>
    <row r="72" spans="1:5" ht="12.75">
      <c r="A72" s="37" t="s">
        <v>53</v>
      </c>
      <c r="E72" s="38" t="s">
        <v>1313</v>
      </c>
    </row>
    <row r="73" spans="1:5" ht="51">
      <c r="A73" t="s">
        <v>55</v>
      </c>
      <c r="E73" s="36" t="s">
        <v>1289</v>
      </c>
    </row>
    <row r="74" spans="1:16" ht="12.75">
      <c r="A74" s="25" t="s">
        <v>46</v>
      </c>
      <c s="29" t="s">
        <v>156</v>
      </c>
      <c s="29" t="s">
        <v>1220</v>
      </c>
      <c s="25" t="s">
        <v>48</v>
      </c>
      <c s="30" t="s">
        <v>1221</v>
      </c>
      <c s="31" t="s">
        <v>218</v>
      </c>
      <c s="32">
        <v>30.5</v>
      </c>
      <c s="33">
        <v>0</v>
      </c>
      <c s="34">
        <f>ROUND(ROUND(H74,2)*ROUND(G74,3),2)</f>
      </c>
      <c s="31" t="s">
        <v>51</v>
      </c>
      <c r="O74">
        <f>(I74*21)/100</f>
      </c>
      <c t="s">
        <v>22</v>
      </c>
    </row>
    <row r="75" spans="1:5" ht="12.75">
      <c r="A75" s="35" t="s">
        <v>52</v>
      </c>
      <c r="E75" s="36" t="s">
        <v>48</v>
      </c>
    </row>
    <row r="76" spans="1:5" ht="12.75">
      <c r="A76" s="37" t="s">
        <v>53</v>
      </c>
      <c r="E76" s="38" t="s">
        <v>1314</v>
      </c>
    </row>
    <row r="77" spans="1:5" ht="38.25">
      <c r="A77" t="s">
        <v>55</v>
      </c>
      <c r="E77" s="36" t="s">
        <v>1222</v>
      </c>
    </row>
    <row r="78" spans="1:16" ht="12.75">
      <c r="A78" s="25" t="s">
        <v>46</v>
      </c>
      <c s="29" t="s">
        <v>161</v>
      </c>
      <c s="29" t="s">
        <v>1315</v>
      </c>
      <c s="25" t="s">
        <v>48</v>
      </c>
      <c s="30" t="s">
        <v>1316</v>
      </c>
      <c s="31" t="s">
        <v>50</v>
      </c>
      <c s="32">
        <v>1</v>
      </c>
      <c s="33">
        <v>0</v>
      </c>
      <c s="34">
        <f>ROUND(ROUND(H78,2)*ROUND(G78,3),2)</f>
      </c>
      <c s="31" t="s">
        <v>51</v>
      </c>
      <c r="O78">
        <f>(I78*21)/100</f>
      </c>
      <c t="s">
        <v>22</v>
      </c>
    </row>
    <row r="79" spans="1:5" ht="12.75">
      <c r="A79" s="35" t="s">
        <v>52</v>
      </c>
      <c r="E79" s="36" t="s">
        <v>1317</v>
      </c>
    </row>
    <row r="80" spans="1:5" ht="12.75">
      <c r="A80" s="37" t="s">
        <v>53</v>
      </c>
      <c r="E80" s="38" t="s">
        <v>1318</v>
      </c>
    </row>
    <row r="81" spans="1:5" ht="369.75">
      <c r="A81" t="s">
        <v>55</v>
      </c>
      <c r="E81" s="36" t="s">
        <v>363</v>
      </c>
    </row>
    <row r="82" spans="1:16" ht="12.75">
      <c r="A82" s="25" t="s">
        <v>46</v>
      </c>
      <c s="29" t="s">
        <v>166</v>
      </c>
      <c s="29" t="s">
        <v>1291</v>
      </c>
      <c s="25" t="s">
        <v>48</v>
      </c>
      <c s="30" t="s">
        <v>1292</v>
      </c>
      <c s="31" t="s">
        <v>218</v>
      </c>
      <c s="32">
        <v>54.5</v>
      </c>
      <c s="33">
        <v>0</v>
      </c>
      <c s="34">
        <f>ROUND(ROUND(H82,2)*ROUND(G82,3),2)</f>
      </c>
      <c s="31" t="s">
        <v>51</v>
      </c>
      <c r="O82">
        <f>(I82*21)/100</f>
      </c>
      <c t="s">
        <v>22</v>
      </c>
    </row>
    <row r="83" spans="1:5" ht="12.75">
      <c r="A83" s="35" t="s">
        <v>52</v>
      </c>
      <c r="E83" s="36" t="s">
        <v>48</v>
      </c>
    </row>
    <row r="84" spans="1:5" ht="12.75">
      <c r="A84" s="37" t="s">
        <v>53</v>
      </c>
      <c r="E84" s="38" t="s">
        <v>1313</v>
      </c>
    </row>
    <row r="85" spans="1:5" ht="51">
      <c r="A85" t="s">
        <v>55</v>
      </c>
      <c r="E85" s="36" t="s">
        <v>1225</v>
      </c>
    </row>
    <row r="86" spans="1:16" ht="12.75">
      <c r="A86" s="25" t="s">
        <v>46</v>
      </c>
      <c s="29" t="s">
        <v>210</v>
      </c>
      <c s="29" t="s">
        <v>1293</v>
      </c>
      <c s="25" t="s">
        <v>48</v>
      </c>
      <c s="30" t="s">
        <v>1294</v>
      </c>
      <c s="31" t="s">
        <v>218</v>
      </c>
      <c s="32">
        <v>54.5</v>
      </c>
      <c s="33">
        <v>0</v>
      </c>
      <c s="34">
        <f>ROUND(ROUND(H86,2)*ROUND(G86,3),2)</f>
      </c>
      <c s="31" t="s">
        <v>51</v>
      </c>
      <c r="O86">
        <f>(I86*21)/100</f>
      </c>
      <c t="s">
        <v>22</v>
      </c>
    </row>
    <row r="87" spans="1:5" ht="12.75">
      <c r="A87" s="35" t="s">
        <v>52</v>
      </c>
      <c r="E87" s="36" t="s">
        <v>48</v>
      </c>
    </row>
    <row r="88" spans="1:5" ht="12.75">
      <c r="A88" s="37" t="s">
        <v>53</v>
      </c>
      <c r="E88" s="38" t="s">
        <v>1313</v>
      </c>
    </row>
    <row r="89" spans="1:5" ht="25.5">
      <c r="A89" t="s">
        <v>55</v>
      </c>
      <c r="E89" s="36" t="s">
        <v>1295</v>
      </c>
    </row>
    <row r="90" spans="1:18" ht="12.75" customHeight="1">
      <c r="A90" s="6" t="s">
        <v>44</v>
      </c>
      <c s="6"/>
      <c s="41" t="s">
        <v>39</v>
      </c>
      <c s="6"/>
      <c s="27" t="s">
        <v>284</v>
      </c>
      <c s="6"/>
      <c s="6"/>
      <c s="6"/>
      <c s="42">
        <f>0+Q90</f>
      </c>
      <c s="6"/>
      <c r="O90">
        <f>0+R90</f>
      </c>
      <c r="Q90">
        <f>0+I91</f>
      </c>
      <c>
        <f>0+O91</f>
      </c>
    </row>
    <row r="91" spans="1:16" ht="12.75">
      <c r="A91" s="25" t="s">
        <v>46</v>
      </c>
      <c s="29" t="s">
        <v>215</v>
      </c>
      <c s="29" t="s">
        <v>1296</v>
      </c>
      <c s="25" t="s">
        <v>48</v>
      </c>
      <c s="30" t="s">
        <v>1297</v>
      </c>
      <c s="31" t="s">
        <v>218</v>
      </c>
      <c s="32">
        <v>30</v>
      </c>
      <c s="33">
        <v>0</v>
      </c>
      <c s="34">
        <f>ROUND(ROUND(H91,2)*ROUND(G91,3),2)</f>
      </c>
      <c s="31" t="s">
        <v>51</v>
      </c>
      <c r="O91">
        <f>(I91*21)/100</f>
      </c>
      <c t="s">
        <v>22</v>
      </c>
    </row>
    <row r="92" spans="1:5" ht="12.75">
      <c r="A92" s="35" t="s">
        <v>52</v>
      </c>
      <c r="E92" s="36" t="s">
        <v>1298</v>
      </c>
    </row>
    <row r="93" spans="1:5" ht="12.75">
      <c r="A93" s="37" t="s">
        <v>53</v>
      </c>
      <c r="E93" s="38" t="s">
        <v>1256</v>
      </c>
    </row>
    <row r="94" spans="1:5" ht="76.5">
      <c r="A94" t="s">
        <v>55</v>
      </c>
      <c r="E94" s="36" t="s">
        <v>1299</v>
      </c>
    </row>
    <row r="95" spans="1:18" ht="12.75" customHeight="1">
      <c r="A95" s="6" t="s">
        <v>44</v>
      </c>
      <c s="6"/>
      <c s="41" t="s">
        <v>164</v>
      </c>
      <c s="6"/>
      <c s="27" t="s">
        <v>165</v>
      </c>
      <c s="6"/>
      <c s="6"/>
      <c s="6"/>
      <c s="42">
        <f>0+Q95</f>
      </c>
      <c s="6"/>
      <c r="O95">
        <f>0+R95</f>
      </c>
      <c r="Q95">
        <f>0+I96</f>
      </c>
      <c>
        <f>0+O96</f>
      </c>
    </row>
    <row r="96" spans="1:16" ht="25.5">
      <c r="A96" s="25" t="s">
        <v>46</v>
      </c>
      <c s="29" t="s">
        <v>221</v>
      </c>
      <c s="29" t="s">
        <v>167</v>
      </c>
      <c s="25" t="s">
        <v>168</v>
      </c>
      <c s="30" t="s">
        <v>169</v>
      </c>
      <c s="31" t="s">
        <v>170</v>
      </c>
      <c s="32">
        <v>80.72</v>
      </c>
      <c s="33">
        <v>0</v>
      </c>
      <c s="34">
        <f>ROUND(ROUND(H96,2)*ROUND(G96,3),2)</f>
      </c>
      <c s="31" t="s">
        <v>89</v>
      </c>
      <c r="O96">
        <f>(I96*21)/100</f>
      </c>
      <c t="s">
        <v>22</v>
      </c>
    </row>
    <row r="97" spans="1:5" ht="25.5">
      <c r="A97" s="35" t="s">
        <v>52</v>
      </c>
      <c r="E97" s="36" t="s">
        <v>508</v>
      </c>
    </row>
    <row r="98" spans="1:5" ht="12.75">
      <c r="A98" s="37" t="s">
        <v>53</v>
      </c>
      <c r="E98" s="38" t="s">
        <v>1319</v>
      </c>
    </row>
    <row r="99" spans="1:5" ht="76.5">
      <c r="A99" t="s">
        <v>55</v>
      </c>
      <c r="E99"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0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0+O8+O53+O98+O103</f>
      </c>
      <c t="s">
        <v>21</v>
      </c>
    </row>
    <row r="3" spans="1:16" ht="15" customHeight="1">
      <c r="A3" t="s">
        <v>11</v>
      </c>
      <c s="12" t="s">
        <v>13</v>
      </c>
      <c s="13" t="s">
        <v>14</v>
      </c>
      <c s="1"/>
      <c s="14" t="s">
        <v>15</v>
      </c>
      <c s="1"/>
      <c s="9"/>
      <c s="8" t="s">
        <v>1320</v>
      </c>
      <c s="39">
        <f>0+I8+I53+I98+I103</f>
      </c>
      <c s="10"/>
      <c r="O3" t="s">
        <v>18</v>
      </c>
      <c t="s">
        <v>22</v>
      </c>
    </row>
    <row r="4" spans="1:16" ht="15" customHeight="1">
      <c r="A4" t="s">
        <v>16</v>
      </c>
      <c s="16" t="s">
        <v>17</v>
      </c>
      <c s="17" t="s">
        <v>1320</v>
      </c>
      <c s="6"/>
      <c s="18" t="s">
        <v>1321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20</v>
      </c>
      <c s="33">
        <v>0</v>
      </c>
      <c s="34">
        <f>ROUND(ROUND(H9,2)*ROUND(G9,3),2)</f>
      </c>
      <c s="31" t="s">
        <v>51</v>
      </c>
      <c r="O9">
        <f>(I9*21)/100</f>
      </c>
      <c t="s">
        <v>22</v>
      </c>
    </row>
    <row r="10" spans="1:5" ht="12.75">
      <c r="A10" s="35" t="s">
        <v>52</v>
      </c>
      <c r="E10" s="36" t="s">
        <v>48</v>
      </c>
    </row>
    <row r="11" spans="1:5" ht="12.75">
      <c r="A11" s="37" t="s">
        <v>53</v>
      </c>
      <c r="E11" s="38" t="s">
        <v>1322</v>
      </c>
    </row>
    <row r="12" spans="1:5" ht="38.25">
      <c r="A12" t="s">
        <v>55</v>
      </c>
      <c r="E12" s="36" t="s">
        <v>56</v>
      </c>
    </row>
    <row r="13" spans="1:16" ht="12.75">
      <c r="A13" s="25" t="s">
        <v>46</v>
      </c>
      <c s="29" t="s">
        <v>22</v>
      </c>
      <c s="29" t="s">
        <v>114</v>
      </c>
      <c s="25" t="s">
        <v>48</v>
      </c>
      <c s="30" t="s">
        <v>115</v>
      </c>
      <c s="31" t="s">
        <v>50</v>
      </c>
      <c s="32">
        <v>188.7</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188.7</v>
      </c>
      <c s="33">
        <v>0</v>
      </c>
      <c s="34">
        <f>ROUND(ROUND(H17,2)*ROUND(G17,3),2)</f>
      </c>
      <c s="31" t="s">
        <v>51</v>
      </c>
      <c r="O17">
        <f>(I17*21)/100</f>
      </c>
      <c t="s">
        <v>22</v>
      </c>
    </row>
    <row r="18" spans="1:5" ht="12.75">
      <c r="A18" s="35" t="s">
        <v>52</v>
      </c>
      <c r="E18" s="36" t="s">
        <v>1169</v>
      </c>
    </row>
    <row r="19" spans="1:5" ht="12.75">
      <c r="A19" s="37" t="s">
        <v>53</v>
      </c>
      <c r="E19" s="38" t="s">
        <v>1323</v>
      </c>
    </row>
    <row r="20" spans="1:5" ht="318.75">
      <c r="A20" t="s">
        <v>55</v>
      </c>
      <c r="E20" s="36" t="s">
        <v>334</v>
      </c>
    </row>
    <row r="21" spans="1:16" ht="12.75">
      <c r="A21" s="25" t="s">
        <v>46</v>
      </c>
      <c s="29" t="s">
        <v>32</v>
      </c>
      <c s="29" t="s">
        <v>515</v>
      </c>
      <c s="25" t="s">
        <v>110</v>
      </c>
      <c s="30" t="s">
        <v>516</v>
      </c>
      <c s="31" t="s">
        <v>50</v>
      </c>
      <c s="32">
        <v>107.7</v>
      </c>
      <c s="33">
        <v>0</v>
      </c>
      <c s="34">
        <f>ROUND(ROUND(H21,2)*ROUND(G21,3),2)</f>
      </c>
      <c s="31" t="s">
        <v>51</v>
      </c>
      <c r="O21">
        <f>(I21*21)/100</f>
      </c>
      <c t="s">
        <v>22</v>
      </c>
    </row>
    <row r="22" spans="1:5" ht="12.75">
      <c r="A22" s="35" t="s">
        <v>52</v>
      </c>
      <c r="E22" s="36" t="s">
        <v>1170</v>
      </c>
    </row>
    <row r="23" spans="1:5" ht="12.75">
      <c r="A23" s="37" t="s">
        <v>53</v>
      </c>
      <c r="E23" s="38" t="s">
        <v>1324</v>
      </c>
    </row>
    <row r="24" spans="1:5" ht="318.75">
      <c r="A24" t="s">
        <v>55</v>
      </c>
      <c r="E24" s="36" t="s">
        <v>334</v>
      </c>
    </row>
    <row r="25" spans="1:16" ht="12.75">
      <c r="A25" s="25" t="s">
        <v>46</v>
      </c>
      <c s="29" t="s">
        <v>34</v>
      </c>
      <c s="29" t="s">
        <v>62</v>
      </c>
      <c s="25" t="s">
        <v>48</v>
      </c>
      <c s="30" t="s">
        <v>63</v>
      </c>
      <c s="31" t="s">
        <v>50</v>
      </c>
      <c s="32">
        <v>188.7</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188.7</v>
      </c>
      <c s="33">
        <v>0</v>
      </c>
      <c s="34">
        <f>ROUND(ROUND(H29,2)*ROUND(G29,3),2)</f>
      </c>
      <c s="31" t="s">
        <v>51</v>
      </c>
      <c r="O29">
        <f>(I29*21)/100</f>
      </c>
      <c t="s">
        <v>22</v>
      </c>
    </row>
    <row r="30" spans="1:5" ht="12.75">
      <c r="A30" s="35" t="s">
        <v>52</v>
      </c>
      <c r="E30" s="36" t="s">
        <v>48</v>
      </c>
    </row>
    <row r="31" spans="1:5" ht="12.75">
      <c r="A31" s="37" t="s">
        <v>53</v>
      </c>
      <c r="E31" s="38" t="s">
        <v>1325</v>
      </c>
    </row>
    <row r="32" spans="1:5" ht="229.5">
      <c r="A32" t="s">
        <v>55</v>
      </c>
      <c r="E32" s="36" t="s">
        <v>917</v>
      </c>
    </row>
    <row r="33" spans="1:16" ht="12.75">
      <c r="A33" s="25" t="s">
        <v>46</v>
      </c>
      <c s="29" t="s">
        <v>113</v>
      </c>
      <c s="29" t="s">
        <v>197</v>
      </c>
      <c s="25" t="s">
        <v>105</v>
      </c>
      <c s="30" t="s">
        <v>198</v>
      </c>
      <c s="31" t="s">
        <v>50</v>
      </c>
      <c s="32">
        <v>104</v>
      </c>
      <c s="33">
        <v>0</v>
      </c>
      <c s="34">
        <f>ROUND(ROUND(H33,2)*ROUND(G33,3),2)</f>
      </c>
      <c s="31" t="s">
        <v>51</v>
      </c>
      <c r="O33">
        <f>(I33*21)/100</f>
      </c>
      <c t="s">
        <v>22</v>
      </c>
    </row>
    <row r="34" spans="1:5" ht="12.75">
      <c r="A34" s="35" t="s">
        <v>52</v>
      </c>
      <c r="E34" s="36" t="s">
        <v>1197</v>
      </c>
    </row>
    <row r="35" spans="1:5" ht="12.75">
      <c r="A35" s="37" t="s">
        <v>53</v>
      </c>
      <c r="E35" s="38" t="s">
        <v>1326</v>
      </c>
    </row>
    <row r="36" spans="1:5" ht="293.25">
      <c r="A36" t="s">
        <v>55</v>
      </c>
      <c r="E36" s="36" t="s">
        <v>201</v>
      </c>
    </row>
    <row r="37" spans="1:16" ht="12.75">
      <c r="A37" s="25" t="s">
        <v>46</v>
      </c>
      <c s="29" t="s">
        <v>119</v>
      </c>
      <c s="29" t="s">
        <v>197</v>
      </c>
      <c s="25" t="s">
        <v>110</v>
      </c>
      <c s="30" t="s">
        <v>198</v>
      </c>
      <c s="31" t="s">
        <v>50</v>
      </c>
      <c s="32">
        <v>3.7</v>
      </c>
      <c s="33">
        <v>0</v>
      </c>
      <c s="34">
        <f>ROUND(ROUND(H37,2)*ROUND(G37,3),2)</f>
      </c>
      <c s="31" t="s">
        <v>51</v>
      </c>
      <c r="O37">
        <f>(I37*21)/100</f>
      </c>
      <c t="s">
        <v>22</v>
      </c>
    </row>
    <row r="38" spans="1:5" ht="12.75">
      <c r="A38" s="35" t="s">
        <v>52</v>
      </c>
      <c r="E38" s="36" t="s">
        <v>1199</v>
      </c>
    </row>
    <row r="39" spans="1:5" ht="12.75">
      <c r="A39" s="37" t="s">
        <v>53</v>
      </c>
      <c r="E39" s="38" t="s">
        <v>1327</v>
      </c>
    </row>
    <row r="40" spans="1:5" ht="293.25">
      <c r="A40" t="s">
        <v>55</v>
      </c>
      <c r="E40" s="36" t="s">
        <v>201</v>
      </c>
    </row>
    <row r="41" spans="1:16" ht="12.75">
      <c r="A41" s="25" t="s">
        <v>46</v>
      </c>
      <c s="29" t="s">
        <v>39</v>
      </c>
      <c s="29" t="s">
        <v>1254</v>
      </c>
      <c s="25" t="s">
        <v>48</v>
      </c>
      <c s="30" t="s">
        <v>1255</v>
      </c>
      <c s="31" t="s">
        <v>70</v>
      </c>
      <c s="32">
        <v>100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100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100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0+I54+I58+I62+I66+I70+I74+I78+I82+I86+I90+I94</f>
      </c>
      <c>
        <f>0+O54+O58+O62+O66+O70+O74+O78+O82+O86+O90+O94</f>
      </c>
    </row>
    <row r="54" spans="1:16" ht="12.75">
      <c r="A54" s="25" t="s">
        <v>46</v>
      </c>
      <c s="29" t="s">
        <v>131</v>
      </c>
      <c s="29" t="s">
        <v>1328</v>
      </c>
      <c s="25" t="s">
        <v>48</v>
      </c>
      <c s="30" t="s">
        <v>1329</v>
      </c>
      <c s="31" t="s">
        <v>218</v>
      </c>
      <c s="32">
        <v>148</v>
      </c>
      <c s="33">
        <v>0</v>
      </c>
      <c s="34">
        <f>ROUND(ROUND(H54,2)*ROUND(G54,3),2)</f>
      </c>
      <c s="31" t="s">
        <v>51</v>
      </c>
      <c r="O54">
        <f>(I54*21)/100</f>
      </c>
      <c t="s">
        <v>22</v>
      </c>
    </row>
    <row r="55" spans="1:5" ht="12.75">
      <c r="A55" s="35" t="s">
        <v>52</v>
      </c>
      <c r="E55" s="36" t="s">
        <v>1330</v>
      </c>
    </row>
    <row r="56" spans="1:5" ht="12.75">
      <c r="A56" s="37" t="s">
        <v>53</v>
      </c>
      <c r="E56" s="38" t="s">
        <v>1206</v>
      </c>
    </row>
    <row r="57" spans="1:5" ht="255">
      <c r="A57" t="s">
        <v>55</v>
      </c>
      <c r="E57" s="36" t="s">
        <v>1282</v>
      </c>
    </row>
    <row r="58" spans="1:16" ht="12.75">
      <c r="A58" s="25" t="s">
        <v>46</v>
      </c>
      <c s="29" t="s">
        <v>135</v>
      </c>
      <c s="29" t="s">
        <v>1187</v>
      </c>
      <c s="25" t="s">
        <v>48</v>
      </c>
      <c s="30" t="s">
        <v>1188</v>
      </c>
      <c s="31" t="s">
        <v>218</v>
      </c>
      <c s="32">
        <v>148</v>
      </c>
      <c s="33">
        <v>0</v>
      </c>
      <c s="34">
        <f>ROUND(ROUND(H58,2)*ROUND(G58,3),2)</f>
      </c>
      <c s="31" t="s">
        <v>51</v>
      </c>
      <c r="O58">
        <f>(I58*21)/100</f>
      </c>
      <c t="s">
        <v>22</v>
      </c>
    </row>
    <row r="59" spans="1:5" ht="12.75">
      <c r="A59" s="35" t="s">
        <v>52</v>
      </c>
      <c r="E59" s="36" t="s">
        <v>1210</v>
      </c>
    </row>
    <row r="60" spans="1:5" ht="12.75">
      <c r="A60" s="37" t="s">
        <v>53</v>
      </c>
      <c r="E60" s="38" t="s">
        <v>1331</v>
      </c>
    </row>
    <row r="61" spans="1:5" ht="242.25">
      <c r="A61" t="s">
        <v>55</v>
      </c>
      <c r="E61" s="36" t="s">
        <v>1189</v>
      </c>
    </row>
    <row r="62" spans="1:16" ht="12.75">
      <c r="A62" s="25" t="s">
        <v>46</v>
      </c>
      <c s="29" t="s">
        <v>140</v>
      </c>
      <c s="29" t="s">
        <v>1332</v>
      </c>
      <c s="25" t="s">
        <v>48</v>
      </c>
      <c s="30" t="s">
        <v>1333</v>
      </c>
      <c s="31" t="s">
        <v>74</v>
      </c>
      <c s="32">
        <v>1</v>
      </c>
      <c s="33">
        <v>0</v>
      </c>
      <c s="34">
        <f>ROUND(ROUND(H62,2)*ROUND(G62,3),2)</f>
      </c>
      <c s="31" t="s">
        <v>51</v>
      </c>
      <c r="O62">
        <f>(I62*21)/100</f>
      </c>
      <c t="s">
        <v>22</v>
      </c>
    </row>
    <row r="63" spans="1:5" ht="12.75">
      <c r="A63" s="35" t="s">
        <v>52</v>
      </c>
      <c r="E63" s="36" t="s">
        <v>1334</v>
      </c>
    </row>
    <row r="64" spans="1:5" ht="12.75">
      <c r="A64" s="37" t="s">
        <v>53</v>
      </c>
      <c r="E64" s="38" t="s">
        <v>1335</v>
      </c>
    </row>
    <row r="65" spans="1:5" ht="25.5">
      <c r="A65" t="s">
        <v>55</v>
      </c>
      <c r="E65" s="36" t="s">
        <v>1336</v>
      </c>
    </row>
    <row r="66" spans="1:16" ht="12.75">
      <c r="A66" s="25" t="s">
        <v>46</v>
      </c>
      <c s="29" t="s">
        <v>145</v>
      </c>
      <c s="29" t="s">
        <v>1337</v>
      </c>
      <c s="25" t="s">
        <v>48</v>
      </c>
      <c s="30" t="s">
        <v>1338</v>
      </c>
      <c s="31" t="s">
        <v>74</v>
      </c>
      <c s="32">
        <v>1</v>
      </c>
      <c s="33">
        <v>0</v>
      </c>
      <c s="34">
        <f>ROUND(ROUND(H66,2)*ROUND(G66,3),2)</f>
      </c>
      <c s="31" t="s">
        <v>51</v>
      </c>
      <c r="O66">
        <f>(I66*21)/100</f>
      </c>
      <c t="s">
        <v>22</v>
      </c>
    </row>
    <row r="67" spans="1:5" ht="12.75">
      <c r="A67" s="35" t="s">
        <v>52</v>
      </c>
      <c r="E67" s="36" t="s">
        <v>1334</v>
      </c>
    </row>
    <row r="68" spans="1:5" ht="12.75">
      <c r="A68" s="37" t="s">
        <v>53</v>
      </c>
      <c r="E68" s="38" t="s">
        <v>1335</v>
      </c>
    </row>
    <row r="69" spans="1:5" ht="25.5">
      <c r="A69" t="s">
        <v>55</v>
      </c>
      <c r="E69" s="36" t="s">
        <v>1336</v>
      </c>
    </row>
    <row r="70" spans="1:16" ht="12.75">
      <c r="A70" s="25" t="s">
        <v>46</v>
      </c>
      <c s="29" t="s">
        <v>150</v>
      </c>
      <c s="29" t="s">
        <v>1339</v>
      </c>
      <c s="25" t="s">
        <v>48</v>
      </c>
      <c s="30" t="s">
        <v>1340</v>
      </c>
      <c s="31" t="s">
        <v>74</v>
      </c>
      <c s="32">
        <v>1</v>
      </c>
      <c s="33">
        <v>0</v>
      </c>
      <c s="34">
        <f>ROUND(ROUND(H70,2)*ROUND(G70,3),2)</f>
      </c>
      <c s="31" t="s">
        <v>51</v>
      </c>
      <c r="O70">
        <f>(I70*21)/100</f>
      </c>
      <c t="s">
        <v>22</v>
      </c>
    </row>
    <row r="71" spans="1:5" ht="12.75">
      <c r="A71" s="35" t="s">
        <v>52</v>
      </c>
      <c r="E71" s="36" t="s">
        <v>1341</v>
      </c>
    </row>
    <row r="72" spans="1:5" ht="12.75">
      <c r="A72" s="37" t="s">
        <v>53</v>
      </c>
      <c r="E72" s="38" t="s">
        <v>1335</v>
      </c>
    </row>
    <row r="73" spans="1:5" ht="25.5">
      <c r="A73" t="s">
        <v>55</v>
      </c>
      <c r="E73" s="36" t="s">
        <v>1336</v>
      </c>
    </row>
    <row r="74" spans="1:16" ht="12.75">
      <c r="A74" s="25" t="s">
        <v>46</v>
      </c>
      <c s="29" t="s">
        <v>156</v>
      </c>
      <c s="29" t="s">
        <v>1342</v>
      </c>
      <c s="25" t="s">
        <v>48</v>
      </c>
      <c s="30" t="s">
        <v>1343</v>
      </c>
      <c s="31" t="s">
        <v>74</v>
      </c>
      <c s="32">
        <v>2</v>
      </c>
      <c s="33">
        <v>0</v>
      </c>
      <c s="34">
        <f>ROUND(ROUND(H74,2)*ROUND(G74,3),2)</f>
      </c>
      <c s="31" t="s">
        <v>51</v>
      </c>
      <c r="O74">
        <f>(I74*21)/100</f>
      </c>
      <c t="s">
        <v>22</v>
      </c>
    </row>
    <row r="75" spans="1:5" ht="12.75">
      <c r="A75" s="35" t="s">
        <v>52</v>
      </c>
      <c r="E75" s="36" t="s">
        <v>48</v>
      </c>
    </row>
    <row r="76" spans="1:5" ht="12.75">
      <c r="A76" s="37" t="s">
        <v>53</v>
      </c>
      <c r="E76" s="38" t="s">
        <v>1344</v>
      </c>
    </row>
    <row r="77" spans="1:5" ht="25.5">
      <c r="A77" t="s">
        <v>55</v>
      </c>
      <c r="E77" s="36" t="s">
        <v>1336</v>
      </c>
    </row>
    <row r="78" spans="1:16" ht="12.75">
      <c r="A78" s="25" t="s">
        <v>46</v>
      </c>
      <c s="29" t="s">
        <v>161</v>
      </c>
      <c s="29" t="s">
        <v>1345</v>
      </c>
      <c s="25" t="s">
        <v>48</v>
      </c>
      <c s="30" t="s">
        <v>1346</v>
      </c>
      <c s="31" t="s">
        <v>74</v>
      </c>
      <c s="32">
        <v>1</v>
      </c>
      <c s="33">
        <v>0</v>
      </c>
      <c s="34">
        <f>ROUND(ROUND(H78,2)*ROUND(G78,3),2)</f>
      </c>
      <c s="31" t="s">
        <v>51</v>
      </c>
      <c r="O78">
        <f>(I78*21)/100</f>
      </c>
      <c t="s">
        <v>22</v>
      </c>
    </row>
    <row r="79" spans="1:5" ht="12.75">
      <c r="A79" s="35" t="s">
        <v>52</v>
      </c>
      <c r="E79" s="36" t="s">
        <v>48</v>
      </c>
    </row>
    <row r="80" spans="1:5" ht="12.75">
      <c r="A80" s="37" t="s">
        <v>53</v>
      </c>
      <c r="E80" s="38" t="s">
        <v>1347</v>
      </c>
    </row>
    <row r="81" spans="1:5" ht="25.5">
      <c r="A81" t="s">
        <v>55</v>
      </c>
      <c r="E81" s="36" t="s">
        <v>1336</v>
      </c>
    </row>
    <row r="82" spans="1:16" ht="12.75">
      <c r="A82" s="25" t="s">
        <v>46</v>
      </c>
      <c s="29" t="s">
        <v>166</v>
      </c>
      <c s="29" t="s">
        <v>1287</v>
      </c>
      <c s="25" t="s">
        <v>48</v>
      </c>
      <c s="30" t="s">
        <v>1288</v>
      </c>
      <c s="31" t="s">
        <v>218</v>
      </c>
      <c s="32">
        <v>148</v>
      </c>
      <c s="33">
        <v>0</v>
      </c>
      <c s="34">
        <f>ROUND(ROUND(H82,2)*ROUND(G82,3),2)</f>
      </c>
      <c s="31" t="s">
        <v>51</v>
      </c>
      <c r="O82">
        <f>(I82*21)/100</f>
      </c>
      <c t="s">
        <v>22</v>
      </c>
    </row>
    <row r="83" spans="1:5" ht="12.75">
      <c r="A83" s="35" t="s">
        <v>52</v>
      </c>
      <c r="E83" s="36" t="s">
        <v>48</v>
      </c>
    </row>
    <row r="84" spans="1:5" ht="12.75">
      <c r="A84" s="37" t="s">
        <v>53</v>
      </c>
      <c r="E84" s="38" t="s">
        <v>1331</v>
      </c>
    </row>
    <row r="85" spans="1:5" ht="51">
      <c r="A85" t="s">
        <v>55</v>
      </c>
      <c r="E85" s="36" t="s">
        <v>1289</v>
      </c>
    </row>
    <row r="86" spans="1:16" ht="12.75">
      <c r="A86" s="25" t="s">
        <v>46</v>
      </c>
      <c s="29" t="s">
        <v>210</v>
      </c>
      <c s="29" t="s">
        <v>1220</v>
      </c>
      <c s="25" t="s">
        <v>48</v>
      </c>
      <c s="30" t="s">
        <v>1221</v>
      </c>
      <c s="31" t="s">
        <v>218</v>
      </c>
      <c s="32">
        <v>148</v>
      </c>
      <c s="33">
        <v>0</v>
      </c>
      <c s="34">
        <f>ROUND(ROUND(H86,2)*ROUND(G86,3),2)</f>
      </c>
      <c s="31" t="s">
        <v>51</v>
      </c>
      <c r="O86">
        <f>(I86*21)/100</f>
      </c>
      <c t="s">
        <v>22</v>
      </c>
    </row>
    <row r="87" spans="1:5" ht="12.75">
      <c r="A87" s="35" t="s">
        <v>52</v>
      </c>
      <c r="E87" s="36" t="s">
        <v>48</v>
      </c>
    </row>
    <row r="88" spans="1:5" ht="12.75">
      <c r="A88" s="37" t="s">
        <v>53</v>
      </c>
      <c r="E88" s="38" t="s">
        <v>1331</v>
      </c>
    </row>
    <row r="89" spans="1:5" ht="38.25">
      <c r="A89" t="s">
        <v>55</v>
      </c>
      <c r="E89" s="36" t="s">
        <v>1222</v>
      </c>
    </row>
    <row r="90" spans="1:16" ht="12.75">
      <c r="A90" s="25" t="s">
        <v>46</v>
      </c>
      <c s="29" t="s">
        <v>215</v>
      </c>
      <c s="29" t="s">
        <v>1223</v>
      </c>
      <c s="25" t="s">
        <v>48</v>
      </c>
      <c s="30" t="s">
        <v>1224</v>
      </c>
      <c s="31" t="s">
        <v>218</v>
      </c>
      <c s="32">
        <v>148</v>
      </c>
      <c s="33">
        <v>0</v>
      </c>
      <c s="34">
        <f>ROUND(ROUND(H90,2)*ROUND(G90,3),2)</f>
      </c>
      <c s="31" t="s">
        <v>51</v>
      </c>
      <c r="O90">
        <f>(I90*21)/100</f>
      </c>
      <c t="s">
        <v>22</v>
      </c>
    </row>
    <row r="91" spans="1:5" ht="12.75">
      <c r="A91" s="35" t="s">
        <v>52</v>
      </c>
      <c r="E91" s="36" t="s">
        <v>48</v>
      </c>
    </row>
    <row r="92" spans="1:5" ht="12.75">
      <c r="A92" s="37" t="s">
        <v>53</v>
      </c>
      <c r="E92" s="38" t="s">
        <v>1331</v>
      </c>
    </row>
    <row r="93" spans="1:5" ht="51">
      <c r="A93" t="s">
        <v>55</v>
      </c>
      <c r="E93" s="36" t="s">
        <v>1225</v>
      </c>
    </row>
    <row r="94" spans="1:16" ht="12.75">
      <c r="A94" s="25" t="s">
        <v>46</v>
      </c>
      <c s="29" t="s">
        <v>221</v>
      </c>
      <c s="29" t="s">
        <v>1348</v>
      </c>
      <c s="25" t="s">
        <v>48</v>
      </c>
      <c s="30" t="s">
        <v>1349</v>
      </c>
      <c s="31" t="s">
        <v>218</v>
      </c>
      <c s="32">
        <v>148</v>
      </c>
      <c s="33">
        <v>0</v>
      </c>
      <c s="34">
        <f>ROUND(ROUND(H94,2)*ROUND(G94,3),2)</f>
      </c>
      <c s="31" t="s">
        <v>51</v>
      </c>
      <c r="O94">
        <f>(I94*21)/100</f>
      </c>
      <c t="s">
        <v>22</v>
      </c>
    </row>
    <row r="95" spans="1:5" ht="12.75">
      <c r="A95" s="35" t="s">
        <v>52</v>
      </c>
      <c r="E95" s="36" t="s">
        <v>48</v>
      </c>
    </row>
    <row r="96" spans="1:5" ht="12.75">
      <c r="A96" s="37" t="s">
        <v>53</v>
      </c>
      <c r="E96" s="38" t="s">
        <v>1331</v>
      </c>
    </row>
    <row r="97" spans="1:5" ht="25.5">
      <c r="A97" t="s">
        <v>55</v>
      </c>
      <c r="E97" s="36" t="s">
        <v>1295</v>
      </c>
    </row>
    <row r="98" spans="1:18" ht="12.75" customHeight="1">
      <c r="A98" s="6" t="s">
        <v>44</v>
      </c>
      <c s="6"/>
      <c s="41" t="s">
        <v>39</v>
      </c>
      <c s="6"/>
      <c s="27" t="s">
        <v>284</v>
      </c>
      <c s="6"/>
      <c s="6"/>
      <c s="6"/>
      <c s="42">
        <f>0+Q98</f>
      </c>
      <c s="6"/>
      <c r="O98">
        <f>0+R98</f>
      </c>
      <c r="Q98">
        <f>0+I99</f>
      </c>
      <c>
        <f>0+O99</f>
      </c>
    </row>
    <row r="99" spans="1:16" ht="12.75">
      <c r="A99" s="25" t="s">
        <v>46</v>
      </c>
      <c s="29" t="s">
        <v>223</v>
      </c>
      <c s="29" t="s">
        <v>1350</v>
      </c>
      <c s="25" t="s">
        <v>48</v>
      </c>
      <c s="30" t="s">
        <v>1351</v>
      </c>
      <c s="31" t="s">
        <v>218</v>
      </c>
      <c s="32">
        <v>132</v>
      </c>
      <c s="33">
        <v>0</v>
      </c>
      <c s="34">
        <f>ROUND(ROUND(H99,2)*ROUND(G99,3),2)</f>
      </c>
      <c s="31" t="s">
        <v>51</v>
      </c>
      <c r="O99">
        <f>(I99*21)/100</f>
      </c>
      <c t="s">
        <v>22</v>
      </c>
    </row>
    <row r="100" spans="1:5" ht="12.75">
      <c r="A100" s="35" t="s">
        <v>52</v>
      </c>
      <c r="E100" s="36" t="s">
        <v>865</v>
      </c>
    </row>
    <row r="101" spans="1:5" ht="12.75">
      <c r="A101" s="37" t="s">
        <v>53</v>
      </c>
      <c r="E101" s="38" t="s">
        <v>1256</v>
      </c>
    </row>
    <row r="102" spans="1:5" ht="76.5">
      <c r="A102" t="s">
        <v>55</v>
      </c>
      <c r="E102" s="36" t="s">
        <v>1299</v>
      </c>
    </row>
    <row r="103" spans="1:18" ht="12.75" customHeight="1">
      <c r="A103" s="6" t="s">
        <v>44</v>
      </c>
      <c s="6"/>
      <c s="41" t="s">
        <v>164</v>
      </c>
      <c s="6"/>
      <c s="27" t="s">
        <v>165</v>
      </c>
      <c s="6"/>
      <c s="6"/>
      <c s="6"/>
      <c s="42">
        <f>0+Q103</f>
      </c>
      <c s="6"/>
      <c r="O103">
        <f>0+R103</f>
      </c>
      <c r="Q103">
        <f>0+I104</f>
      </c>
      <c>
        <f>0+O104</f>
      </c>
    </row>
    <row r="104" spans="1:16" ht="25.5">
      <c r="A104" s="25" t="s">
        <v>46</v>
      </c>
      <c s="29" t="s">
        <v>225</v>
      </c>
      <c s="29" t="s">
        <v>167</v>
      </c>
      <c s="25" t="s">
        <v>168</v>
      </c>
      <c s="30" t="s">
        <v>169</v>
      </c>
      <c s="31" t="s">
        <v>170</v>
      </c>
      <c s="32">
        <v>215.4</v>
      </c>
      <c s="33">
        <v>0</v>
      </c>
      <c s="34">
        <f>ROUND(ROUND(H104,2)*ROUND(G104,3),2)</f>
      </c>
      <c s="31" t="s">
        <v>89</v>
      </c>
      <c r="O104">
        <f>(I104*21)/100</f>
      </c>
      <c t="s">
        <v>22</v>
      </c>
    </row>
    <row r="105" spans="1:5" ht="25.5">
      <c r="A105" s="35" t="s">
        <v>52</v>
      </c>
      <c r="E105" s="36" t="s">
        <v>508</v>
      </c>
    </row>
    <row r="106" spans="1:5" ht="12.75">
      <c r="A106" s="37" t="s">
        <v>53</v>
      </c>
      <c r="E106" s="38" t="s">
        <v>1352</v>
      </c>
    </row>
    <row r="107" spans="1:5" ht="76.5">
      <c r="A107" t="s">
        <v>55</v>
      </c>
      <c r="E10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9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0+O8+O53+O82+O87</f>
      </c>
      <c t="s">
        <v>21</v>
      </c>
    </row>
    <row r="3" spans="1:16" ht="15" customHeight="1">
      <c r="A3" t="s">
        <v>11</v>
      </c>
      <c s="12" t="s">
        <v>13</v>
      </c>
      <c s="13" t="s">
        <v>14</v>
      </c>
      <c s="1"/>
      <c s="14" t="s">
        <v>15</v>
      </c>
      <c s="1"/>
      <c s="9"/>
      <c s="8" t="s">
        <v>1353</v>
      </c>
      <c s="39">
        <f>0+I8+I53+I82+I87</f>
      </c>
      <c s="10"/>
      <c r="O3" t="s">
        <v>18</v>
      </c>
      <c t="s">
        <v>22</v>
      </c>
    </row>
    <row r="4" spans="1:16" ht="15" customHeight="1">
      <c r="A4" t="s">
        <v>16</v>
      </c>
      <c s="16" t="s">
        <v>17</v>
      </c>
      <c s="17" t="s">
        <v>1353</v>
      </c>
      <c s="6"/>
      <c s="18" t="s">
        <v>1354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6</v>
      </c>
      <c s="33">
        <v>0</v>
      </c>
      <c s="34">
        <f>ROUND(ROUND(H9,2)*ROUND(G9,3),2)</f>
      </c>
      <c s="31" t="s">
        <v>51</v>
      </c>
      <c r="O9">
        <f>(I9*21)/100</f>
      </c>
      <c t="s">
        <v>22</v>
      </c>
    </row>
    <row r="10" spans="1:5" ht="12.75">
      <c r="A10" s="35" t="s">
        <v>52</v>
      </c>
      <c r="E10" s="36" t="s">
        <v>48</v>
      </c>
    </row>
    <row r="11" spans="1:5" ht="12.75">
      <c r="A11" s="37" t="s">
        <v>53</v>
      </c>
      <c r="E11" s="38" t="s">
        <v>1355</v>
      </c>
    </row>
    <row r="12" spans="1:5" ht="38.25">
      <c r="A12" t="s">
        <v>55</v>
      </c>
      <c r="E12" s="36" t="s">
        <v>56</v>
      </c>
    </row>
    <row r="13" spans="1:16" ht="12.75">
      <c r="A13" s="25" t="s">
        <v>46</v>
      </c>
      <c s="29" t="s">
        <v>22</v>
      </c>
      <c s="29" t="s">
        <v>114</v>
      </c>
      <c s="25" t="s">
        <v>48</v>
      </c>
      <c s="30" t="s">
        <v>115</v>
      </c>
      <c s="31" t="s">
        <v>50</v>
      </c>
      <c s="32">
        <v>25.77</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25.77</v>
      </c>
      <c s="33">
        <v>0</v>
      </c>
      <c s="34">
        <f>ROUND(ROUND(H17,2)*ROUND(G17,3),2)</f>
      </c>
      <c s="31" t="s">
        <v>51</v>
      </c>
      <c r="O17">
        <f>(I17*21)/100</f>
      </c>
      <c t="s">
        <v>22</v>
      </c>
    </row>
    <row r="18" spans="1:5" ht="12.75">
      <c r="A18" s="35" t="s">
        <v>52</v>
      </c>
      <c r="E18" s="36" t="s">
        <v>1169</v>
      </c>
    </row>
    <row r="19" spans="1:5" ht="12.75">
      <c r="A19" s="37" t="s">
        <v>53</v>
      </c>
      <c r="E19" s="38" t="s">
        <v>1356</v>
      </c>
    </row>
    <row r="20" spans="1:5" ht="318.75">
      <c r="A20" t="s">
        <v>55</v>
      </c>
      <c r="E20" s="36" t="s">
        <v>334</v>
      </c>
    </row>
    <row r="21" spans="1:16" ht="12.75">
      <c r="A21" s="25" t="s">
        <v>46</v>
      </c>
      <c s="29" t="s">
        <v>32</v>
      </c>
      <c s="29" t="s">
        <v>515</v>
      </c>
      <c s="25" t="s">
        <v>110</v>
      </c>
      <c s="30" t="s">
        <v>516</v>
      </c>
      <c s="31" t="s">
        <v>50</v>
      </c>
      <c s="32">
        <v>16.53</v>
      </c>
      <c s="33">
        <v>0</v>
      </c>
      <c s="34">
        <f>ROUND(ROUND(H21,2)*ROUND(G21,3),2)</f>
      </c>
      <c s="31" t="s">
        <v>51</v>
      </c>
      <c r="O21">
        <f>(I21*21)/100</f>
      </c>
      <c t="s">
        <v>22</v>
      </c>
    </row>
    <row r="22" spans="1:5" ht="12.75">
      <c r="A22" s="35" t="s">
        <v>52</v>
      </c>
      <c r="E22" s="36" t="s">
        <v>1170</v>
      </c>
    </row>
    <row r="23" spans="1:5" ht="12.75">
      <c r="A23" s="37" t="s">
        <v>53</v>
      </c>
      <c r="E23" s="38" t="s">
        <v>1357</v>
      </c>
    </row>
    <row r="24" spans="1:5" ht="318.75">
      <c r="A24" t="s">
        <v>55</v>
      </c>
      <c r="E24" s="36" t="s">
        <v>334</v>
      </c>
    </row>
    <row r="25" spans="1:16" ht="12.75">
      <c r="A25" s="25" t="s">
        <v>46</v>
      </c>
      <c s="29" t="s">
        <v>34</v>
      </c>
      <c s="29" t="s">
        <v>62</v>
      </c>
      <c s="25" t="s">
        <v>48</v>
      </c>
      <c s="30" t="s">
        <v>63</v>
      </c>
      <c s="31" t="s">
        <v>50</v>
      </c>
      <c s="32">
        <v>25.77</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25.77</v>
      </c>
      <c s="33">
        <v>0</v>
      </c>
      <c s="34">
        <f>ROUND(ROUND(H29,2)*ROUND(G29,3),2)</f>
      </c>
      <c s="31" t="s">
        <v>51</v>
      </c>
      <c r="O29">
        <f>(I29*21)/100</f>
      </c>
      <c t="s">
        <v>22</v>
      </c>
    </row>
    <row r="30" spans="1:5" ht="12.75">
      <c r="A30" s="35" t="s">
        <v>52</v>
      </c>
      <c r="E30" s="36" t="s">
        <v>48</v>
      </c>
    </row>
    <row r="31" spans="1:5" ht="12.75">
      <c r="A31" s="37" t="s">
        <v>53</v>
      </c>
      <c r="E31" s="38" t="s">
        <v>1358</v>
      </c>
    </row>
    <row r="32" spans="1:5" ht="229.5">
      <c r="A32" t="s">
        <v>55</v>
      </c>
      <c r="E32" s="36" t="s">
        <v>917</v>
      </c>
    </row>
    <row r="33" spans="1:16" ht="12.75">
      <c r="A33" s="25" t="s">
        <v>46</v>
      </c>
      <c s="29" t="s">
        <v>113</v>
      </c>
      <c s="29" t="s">
        <v>197</v>
      </c>
      <c s="25" t="s">
        <v>105</v>
      </c>
      <c s="30" t="s">
        <v>198</v>
      </c>
      <c s="31" t="s">
        <v>50</v>
      </c>
      <c s="32">
        <v>15</v>
      </c>
      <c s="33">
        <v>0</v>
      </c>
      <c s="34">
        <f>ROUND(ROUND(H33,2)*ROUND(G33,3),2)</f>
      </c>
      <c s="31" t="s">
        <v>51</v>
      </c>
      <c r="O33">
        <f>(I33*21)/100</f>
      </c>
      <c t="s">
        <v>22</v>
      </c>
    </row>
    <row r="34" spans="1:5" ht="12.75">
      <c r="A34" s="35" t="s">
        <v>52</v>
      </c>
      <c r="E34" s="36" t="s">
        <v>1197</v>
      </c>
    </row>
    <row r="35" spans="1:5" ht="12.75">
      <c r="A35" s="37" t="s">
        <v>53</v>
      </c>
      <c r="E35" s="38" t="s">
        <v>1359</v>
      </c>
    </row>
    <row r="36" spans="1:5" ht="293.25">
      <c r="A36" t="s">
        <v>55</v>
      </c>
      <c r="E36" s="36" t="s">
        <v>201</v>
      </c>
    </row>
    <row r="37" spans="1:16" ht="12.75">
      <c r="A37" s="25" t="s">
        <v>46</v>
      </c>
      <c s="29" t="s">
        <v>119</v>
      </c>
      <c s="29" t="s">
        <v>197</v>
      </c>
      <c s="25" t="s">
        <v>110</v>
      </c>
      <c s="30" t="s">
        <v>198</v>
      </c>
      <c s="31" t="s">
        <v>50</v>
      </c>
      <c s="32">
        <v>0.53</v>
      </c>
      <c s="33">
        <v>0</v>
      </c>
      <c s="34">
        <f>ROUND(ROUND(H37,2)*ROUND(G37,3),2)</f>
      </c>
      <c s="31" t="s">
        <v>51</v>
      </c>
      <c r="O37">
        <f>(I37*21)/100</f>
      </c>
      <c t="s">
        <v>22</v>
      </c>
    </row>
    <row r="38" spans="1:5" ht="12.75">
      <c r="A38" s="35" t="s">
        <v>52</v>
      </c>
      <c r="E38" s="36" t="s">
        <v>1199</v>
      </c>
    </row>
    <row r="39" spans="1:5" ht="12.75">
      <c r="A39" s="37" t="s">
        <v>53</v>
      </c>
      <c r="E39" s="38" t="s">
        <v>1360</v>
      </c>
    </row>
    <row r="40" spans="1:5" ht="293.25">
      <c r="A40" t="s">
        <v>55</v>
      </c>
      <c r="E40" s="36" t="s">
        <v>201</v>
      </c>
    </row>
    <row r="41" spans="1:16" ht="12.75">
      <c r="A41" s="25" t="s">
        <v>46</v>
      </c>
      <c s="29" t="s">
        <v>39</v>
      </c>
      <c s="29" t="s">
        <v>1254</v>
      </c>
      <c s="25" t="s">
        <v>48</v>
      </c>
      <c s="30" t="s">
        <v>1255</v>
      </c>
      <c s="31" t="s">
        <v>70</v>
      </c>
      <c s="32">
        <v>30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30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30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f>
      </c>
      <c>
        <f>0+O54+O58+O62+O66+O70+O74+O78</f>
      </c>
    </row>
    <row r="54" spans="1:16" ht="12.75">
      <c r="A54" s="25" t="s">
        <v>46</v>
      </c>
      <c s="29" t="s">
        <v>131</v>
      </c>
      <c s="29" t="s">
        <v>1328</v>
      </c>
      <c s="25" t="s">
        <v>48</v>
      </c>
      <c s="30" t="s">
        <v>1329</v>
      </c>
      <c s="31" t="s">
        <v>218</v>
      </c>
      <c s="32">
        <v>21</v>
      </c>
      <c s="33">
        <v>0</v>
      </c>
      <c s="34">
        <f>ROUND(ROUND(H54,2)*ROUND(G54,3),2)</f>
      </c>
      <c s="31" t="s">
        <v>51</v>
      </c>
      <c r="O54">
        <f>(I54*21)/100</f>
      </c>
      <c t="s">
        <v>22</v>
      </c>
    </row>
    <row r="55" spans="1:5" ht="12.75">
      <c r="A55" s="35" t="s">
        <v>52</v>
      </c>
      <c r="E55" s="36" t="s">
        <v>1330</v>
      </c>
    </row>
    <row r="56" spans="1:5" ht="12.75">
      <c r="A56" s="37" t="s">
        <v>53</v>
      </c>
      <c r="E56" s="38" t="s">
        <v>48</v>
      </c>
    </row>
    <row r="57" spans="1:5" ht="255">
      <c r="A57" t="s">
        <v>55</v>
      </c>
      <c r="E57" s="36" t="s">
        <v>1282</v>
      </c>
    </row>
    <row r="58" spans="1:16" ht="12.75">
      <c r="A58" s="25" t="s">
        <v>46</v>
      </c>
      <c s="29" t="s">
        <v>135</v>
      </c>
      <c s="29" t="s">
        <v>1187</v>
      </c>
      <c s="25" t="s">
        <v>48</v>
      </c>
      <c s="30" t="s">
        <v>1188</v>
      </c>
      <c s="31" t="s">
        <v>218</v>
      </c>
      <c s="32">
        <v>21</v>
      </c>
      <c s="33">
        <v>0</v>
      </c>
      <c s="34">
        <f>ROUND(ROUND(H58,2)*ROUND(G58,3),2)</f>
      </c>
      <c s="31" t="s">
        <v>51</v>
      </c>
      <c r="O58">
        <f>(I58*21)/100</f>
      </c>
      <c t="s">
        <v>22</v>
      </c>
    </row>
    <row r="59" spans="1:5" ht="12.75">
      <c r="A59" s="35" t="s">
        <v>52</v>
      </c>
      <c r="E59" s="36" t="s">
        <v>1210</v>
      </c>
    </row>
    <row r="60" spans="1:5" ht="12.75">
      <c r="A60" s="37" t="s">
        <v>53</v>
      </c>
      <c r="E60" s="38" t="s">
        <v>48</v>
      </c>
    </row>
    <row r="61" spans="1:5" ht="242.25">
      <c r="A61" t="s">
        <v>55</v>
      </c>
      <c r="E61" s="36" t="s">
        <v>1189</v>
      </c>
    </row>
    <row r="62" spans="1:16" ht="12.75">
      <c r="A62" s="25" t="s">
        <v>46</v>
      </c>
      <c s="29" t="s">
        <v>140</v>
      </c>
      <c s="29" t="s">
        <v>1287</v>
      </c>
      <c s="25" t="s">
        <v>48</v>
      </c>
      <c s="30" t="s">
        <v>1288</v>
      </c>
      <c s="31" t="s">
        <v>218</v>
      </c>
      <c s="32">
        <v>21</v>
      </c>
      <c s="33">
        <v>0</v>
      </c>
      <c s="34">
        <f>ROUND(ROUND(H62,2)*ROUND(G62,3),2)</f>
      </c>
      <c s="31" t="s">
        <v>51</v>
      </c>
      <c r="O62">
        <f>(I62*21)/100</f>
      </c>
      <c t="s">
        <v>22</v>
      </c>
    </row>
    <row r="63" spans="1:5" ht="12.75">
      <c r="A63" s="35" t="s">
        <v>52</v>
      </c>
      <c r="E63" s="36" t="s">
        <v>48</v>
      </c>
    </row>
    <row r="64" spans="1:5" ht="12.75">
      <c r="A64" s="37" t="s">
        <v>53</v>
      </c>
      <c r="E64" s="38" t="s">
        <v>48</v>
      </c>
    </row>
    <row r="65" spans="1:5" ht="51">
      <c r="A65" t="s">
        <v>55</v>
      </c>
      <c r="E65" s="36" t="s">
        <v>1289</v>
      </c>
    </row>
    <row r="66" spans="1:16" ht="12.75">
      <c r="A66" s="25" t="s">
        <v>46</v>
      </c>
      <c s="29" t="s">
        <v>145</v>
      </c>
      <c s="29" t="s">
        <v>1220</v>
      </c>
      <c s="25" t="s">
        <v>48</v>
      </c>
      <c s="30" t="s">
        <v>1221</v>
      </c>
      <c s="31" t="s">
        <v>218</v>
      </c>
      <c s="32">
        <v>21</v>
      </c>
      <c s="33">
        <v>0</v>
      </c>
      <c s="34">
        <f>ROUND(ROUND(H66,2)*ROUND(G66,3),2)</f>
      </c>
      <c s="31" t="s">
        <v>51</v>
      </c>
      <c r="O66">
        <f>(I66*21)/100</f>
      </c>
      <c t="s">
        <v>22</v>
      </c>
    </row>
    <row r="67" spans="1:5" ht="12.75">
      <c r="A67" s="35" t="s">
        <v>52</v>
      </c>
      <c r="E67" s="36" t="s">
        <v>48</v>
      </c>
    </row>
    <row r="68" spans="1:5" ht="12.75">
      <c r="A68" s="37" t="s">
        <v>53</v>
      </c>
      <c r="E68" s="38" t="s">
        <v>48</v>
      </c>
    </row>
    <row r="69" spans="1:5" ht="38.25">
      <c r="A69" t="s">
        <v>55</v>
      </c>
      <c r="E69" s="36" t="s">
        <v>1222</v>
      </c>
    </row>
    <row r="70" spans="1:16" ht="12.75">
      <c r="A70" s="25" t="s">
        <v>46</v>
      </c>
      <c s="29" t="s">
        <v>150</v>
      </c>
      <c s="29" t="s">
        <v>1315</v>
      </c>
      <c s="25" t="s">
        <v>48</v>
      </c>
      <c s="30" t="s">
        <v>1316</v>
      </c>
      <c s="31" t="s">
        <v>50</v>
      </c>
      <c s="32">
        <v>1</v>
      </c>
      <c s="33">
        <v>0</v>
      </c>
      <c s="34">
        <f>ROUND(ROUND(H70,2)*ROUND(G70,3),2)</f>
      </c>
      <c s="31" t="s">
        <v>51</v>
      </c>
      <c r="O70">
        <f>(I70*21)/100</f>
      </c>
      <c t="s">
        <v>22</v>
      </c>
    </row>
    <row r="71" spans="1:5" ht="12.75">
      <c r="A71" s="35" t="s">
        <v>52</v>
      </c>
      <c r="E71" s="36" t="s">
        <v>1317</v>
      </c>
    </row>
    <row r="72" spans="1:5" ht="12.75">
      <c r="A72" s="37" t="s">
        <v>53</v>
      </c>
      <c r="E72" s="38" t="s">
        <v>48</v>
      </c>
    </row>
    <row r="73" spans="1:5" ht="369.75">
      <c r="A73" t="s">
        <v>55</v>
      </c>
      <c r="E73" s="36" t="s">
        <v>363</v>
      </c>
    </row>
    <row r="74" spans="1:16" ht="12.75">
      <c r="A74" s="25" t="s">
        <v>46</v>
      </c>
      <c s="29" t="s">
        <v>156</v>
      </c>
      <c s="29" t="s">
        <v>1223</v>
      </c>
      <c s="25" t="s">
        <v>48</v>
      </c>
      <c s="30" t="s">
        <v>1224</v>
      </c>
      <c s="31" t="s">
        <v>218</v>
      </c>
      <c s="32">
        <v>21</v>
      </c>
      <c s="33">
        <v>0</v>
      </c>
      <c s="34">
        <f>ROUND(ROUND(H74,2)*ROUND(G74,3),2)</f>
      </c>
      <c s="31" t="s">
        <v>51</v>
      </c>
      <c r="O74">
        <f>(I74*21)/100</f>
      </c>
      <c t="s">
        <v>22</v>
      </c>
    </row>
    <row r="75" spans="1:5" ht="12.75">
      <c r="A75" s="35" t="s">
        <v>52</v>
      </c>
      <c r="E75" s="36" t="s">
        <v>48</v>
      </c>
    </row>
    <row r="76" spans="1:5" ht="12.75">
      <c r="A76" s="37" t="s">
        <v>53</v>
      </c>
      <c r="E76" s="38" t="s">
        <v>48</v>
      </c>
    </row>
    <row r="77" spans="1:5" ht="51">
      <c r="A77" t="s">
        <v>55</v>
      </c>
      <c r="E77" s="36" t="s">
        <v>1225</v>
      </c>
    </row>
    <row r="78" spans="1:16" ht="12.75">
      <c r="A78" s="25" t="s">
        <v>46</v>
      </c>
      <c s="29" t="s">
        <v>161</v>
      </c>
      <c s="29" t="s">
        <v>1348</v>
      </c>
      <c s="25" t="s">
        <v>48</v>
      </c>
      <c s="30" t="s">
        <v>1349</v>
      </c>
      <c s="31" t="s">
        <v>218</v>
      </c>
      <c s="32">
        <v>21</v>
      </c>
      <c s="33">
        <v>0</v>
      </c>
      <c s="34">
        <f>ROUND(ROUND(H78,2)*ROUND(G78,3),2)</f>
      </c>
      <c s="31" t="s">
        <v>51</v>
      </c>
      <c r="O78">
        <f>(I78*21)/100</f>
      </c>
      <c t="s">
        <v>22</v>
      </c>
    </row>
    <row r="79" spans="1:5" ht="12.75">
      <c r="A79" s="35" t="s">
        <v>52</v>
      </c>
      <c r="E79" s="36" t="s">
        <v>48</v>
      </c>
    </row>
    <row r="80" spans="1:5" ht="12.75">
      <c r="A80" s="37" t="s">
        <v>53</v>
      </c>
      <c r="E80" s="38" t="s">
        <v>48</v>
      </c>
    </row>
    <row r="81" spans="1:5" ht="25.5">
      <c r="A81" t="s">
        <v>55</v>
      </c>
      <c r="E81" s="36" t="s">
        <v>1295</v>
      </c>
    </row>
    <row r="82" spans="1:18" ht="12.75" customHeight="1">
      <c r="A82" s="6" t="s">
        <v>44</v>
      </c>
      <c s="6"/>
      <c s="41" t="s">
        <v>39</v>
      </c>
      <c s="6"/>
      <c s="27" t="s">
        <v>284</v>
      </c>
      <c s="6"/>
      <c s="6"/>
      <c s="6"/>
      <c s="42">
        <f>0+Q82</f>
      </c>
      <c s="6"/>
      <c r="O82">
        <f>0+R82</f>
      </c>
      <c r="Q82">
        <f>0+I83</f>
      </c>
      <c>
        <f>0+O83</f>
      </c>
    </row>
    <row r="83" spans="1:16" ht="12.75">
      <c r="A83" s="25" t="s">
        <v>46</v>
      </c>
      <c s="29" t="s">
        <v>166</v>
      </c>
      <c s="29" t="s">
        <v>1350</v>
      </c>
      <c s="25" t="s">
        <v>48</v>
      </c>
      <c s="30" t="s">
        <v>1351</v>
      </c>
      <c s="31" t="s">
        <v>218</v>
      </c>
      <c s="32">
        <v>21</v>
      </c>
      <c s="33">
        <v>0</v>
      </c>
      <c s="34">
        <f>ROUND(ROUND(H83,2)*ROUND(G83,3),2)</f>
      </c>
      <c s="31" t="s">
        <v>51</v>
      </c>
      <c r="O83">
        <f>(I83*21)/100</f>
      </c>
      <c t="s">
        <v>22</v>
      </c>
    </row>
    <row r="84" spans="1:5" ht="12.75">
      <c r="A84" s="35" t="s">
        <v>52</v>
      </c>
      <c r="E84" s="36" t="s">
        <v>865</v>
      </c>
    </row>
    <row r="85" spans="1:5" ht="12.75">
      <c r="A85" s="37" t="s">
        <v>53</v>
      </c>
      <c r="E85" s="38" t="s">
        <v>1256</v>
      </c>
    </row>
    <row r="86" spans="1:5" ht="76.5">
      <c r="A86" t="s">
        <v>55</v>
      </c>
      <c r="E86" s="36" t="s">
        <v>1299</v>
      </c>
    </row>
    <row r="87" spans="1:18" ht="12.75" customHeight="1">
      <c r="A87" s="6" t="s">
        <v>44</v>
      </c>
      <c s="6"/>
      <c s="41" t="s">
        <v>164</v>
      </c>
      <c s="6"/>
      <c s="27" t="s">
        <v>165</v>
      </c>
      <c s="6"/>
      <c s="6"/>
      <c s="6"/>
      <c s="42">
        <f>0+Q87</f>
      </c>
      <c s="6"/>
      <c r="O87">
        <f>0+R87</f>
      </c>
      <c r="Q87">
        <f>0+I88</f>
      </c>
      <c>
        <f>0+O88</f>
      </c>
    </row>
    <row r="88" spans="1:16" ht="25.5">
      <c r="A88" s="25" t="s">
        <v>46</v>
      </c>
      <c s="29" t="s">
        <v>210</v>
      </c>
      <c s="29" t="s">
        <v>167</v>
      </c>
      <c s="25" t="s">
        <v>168</v>
      </c>
      <c s="30" t="s">
        <v>169</v>
      </c>
      <c s="31" t="s">
        <v>170</v>
      </c>
      <c s="32">
        <v>33.06</v>
      </c>
      <c s="33">
        <v>0</v>
      </c>
      <c s="34">
        <f>ROUND(ROUND(H88,2)*ROUND(G88,3),2)</f>
      </c>
      <c s="31" t="s">
        <v>89</v>
      </c>
      <c r="O88">
        <f>(I88*21)/100</f>
      </c>
      <c t="s">
        <v>22</v>
      </c>
    </row>
    <row r="89" spans="1:5" ht="25.5">
      <c r="A89" s="35" t="s">
        <v>52</v>
      </c>
      <c r="E89" s="36" t="s">
        <v>508</v>
      </c>
    </row>
    <row r="90" spans="1:5" ht="12.75">
      <c r="A90" s="37" t="s">
        <v>53</v>
      </c>
      <c r="E90" s="38" t="s">
        <v>1361</v>
      </c>
    </row>
    <row r="91" spans="1:5" ht="76.5">
      <c r="A91" t="s">
        <v>55</v>
      </c>
      <c r="E9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0+O8+O25+O94</f>
      </c>
      <c t="s">
        <v>21</v>
      </c>
    </row>
    <row r="3" spans="1:16" ht="15" customHeight="1">
      <c r="A3" t="s">
        <v>11</v>
      </c>
      <c s="12" t="s">
        <v>13</v>
      </c>
      <c s="13" t="s">
        <v>14</v>
      </c>
      <c s="1"/>
      <c s="14" t="s">
        <v>15</v>
      </c>
      <c s="1"/>
      <c s="9"/>
      <c s="8" t="s">
        <v>1362</v>
      </c>
      <c s="39">
        <f>0+I8+I25+I94</f>
      </c>
      <c s="10"/>
      <c r="O3" t="s">
        <v>18</v>
      </c>
      <c t="s">
        <v>22</v>
      </c>
    </row>
    <row r="4" spans="1:16" ht="15" customHeight="1">
      <c r="A4" t="s">
        <v>16</v>
      </c>
      <c s="16" t="s">
        <v>17</v>
      </c>
      <c s="17" t="s">
        <v>1362</v>
      </c>
      <c s="6"/>
      <c s="18" t="s">
        <v>1363</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f>
      </c>
      <c>
        <f>0+O9+O13+O17+O21</f>
      </c>
    </row>
    <row r="9" spans="1:16" ht="12.75">
      <c r="A9" s="25" t="s">
        <v>46</v>
      </c>
      <c s="29" t="s">
        <v>28</v>
      </c>
      <c s="29" t="s">
        <v>1364</v>
      </c>
      <c s="25" t="s">
        <v>48</v>
      </c>
      <c s="30" t="s">
        <v>1365</v>
      </c>
      <c s="31" t="s">
        <v>218</v>
      </c>
      <c s="32">
        <v>26</v>
      </c>
      <c s="33">
        <v>0</v>
      </c>
      <c s="34">
        <f>ROUND(ROUND(H9,2)*ROUND(G9,3),2)</f>
      </c>
      <c s="31" t="s">
        <v>89</v>
      </c>
      <c r="O9">
        <f>(I9*21)/100</f>
      </c>
      <c t="s">
        <v>22</v>
      </c>
    </row>
    <row r="10" spans="1:5" ht="25.5">
      <c r="A10" s="35" t="s">
        <v>52</v>
      </c>
      <c r="E10" s="36" t="s">
        <v>1366</v>
      </c>
    </row>
    <row r="11" spans="1:5" ht="12.75">
      <c r="A11" s="37" t="s">
        <v>53</v>
      </c>
      <c r="E11" s="38" t="s">
        <v>1367</v>
      </c>
    </row>
    <row r="12" spans="1:5" ht="153">
      <c r="A12" t="s">
        <v>55</v>
      </c>
      <c r="E12" s="36" t="s">
        <v>1368</v>
      </c>
    </row>
    <row r="13" spans="1:16" ht="12.75">
      <c r="A13" s="25" t="s">
        <v>46</v>
      </c>
      <c s="29" t="s">
        <v>22</v>
      </c>
      <c s="29" t="s">
        <v>1369</v>
      </c>
      <c s="25" t="s">
        <v>48</v>
      </c>
      <c s="30" t="s">
        <v>1370</v>
      </c>
      <c s="31" t="s">
        <v>218</v>
      </c>
      <c s="32">
        <v>244</v>
      </c>
      <c s="33">
        <v>0</v>
      </c>
      <c s="34">
        <f>ROUND(ROUND(H13,2)*ROUND(G13,3),2)</f>
      </c>
      <c s="31" t="s">
        <v>89</v>
      </c>
      <c r="O13">
        <f>(I13*21)/100</f>
      </c>
      <c t="s">
        <v>22</v>
      </c>
    </row>
    <row r="14" spans="1:5" ht="25.5">
      <c r="A14" s="35" t="s">
        <v>52</v>
      </c>
      <c r="E14" s="36" t="s">
        <v>1366</v>
      </c>
    </row>
    <row r="15" spans="1:5" ht="12.75">
      <c r="A15" s="37" t="s">
        <v>53</v>
      </c>
      <c r="E15" s="38" t="s">
        <v>1367</v>
      </c>
    </row>
    <row r="16" spans="1:5" ht="153">
      <c r="A16" t="s">
        <v>55</v>
      </c>
      <c r="E16" s="36" t="s">
        <v>1368</v>
      </c>
    </row>
    <row r="17" spans="1:16" ht="12.75">
      <c r="A17" s="25" t="s">
        <v>46</v>
      </c>
      <c s="29" t="s">
        <v>21</v>
      </c>
      <c s="29" t="s">
        <v>1371</v>
      </c>
      <c s="25" t="s">
        <v>48</v>
      </c>
      <c s="30" t="s">
        <v>1372</v>
      </c>
      <c s="31" t="s">
        <v>218</v>
      </c>
      <c s="32">
        <v>30</v>
      </c>
      <c s="33">
        <v>0</v>
      </c>
      <c s="34">
        <f>ROUND(ROUND(H17,2)*ROUND(G17,3),2)</f>
      </c>
      <c s="31" t="s">
        <v>89</v>
      </c>
      <c r="O17">
        <f>(I17*21)/100</f>
      </c>
      <c t="s">
        <v>22</v>
      </c>
    </row>
    <row r="18" spans="1:5" ht="25.5">
      <c r="A18" s="35" t="s">
        <v>52</v>
      </c>
      <c r="E18" s="36" t="s">
        <v>1366</v>
      </c>
    </row>
    <row r="19" spans="1:5" ht="12.75">
      <c r="A19" s="37" t="s">
        <v>53</v>
      </c>
      <c r="E19" s="38" t="s">
        <v>1367</v>
      </c>
    </row>
    <row r="20" spans="1:5" ht="153">
      <c r="A20" t="s">
        <v>55</v>
      </c>
      <c r="E20" s="36" t="s">
        <v>1368</v>
      </c>
    </row>
    <row r="21" spans="1:16" ht="12.75">
      <c r="A21" s="25" t="s">
        <v>46</v>
      </c>
      <c s="29" t="s">
        <v>32</v>
      </c>
      <c s="29" t="s">
        <v>1373</v>
      </c>
      <c s="25" t="s">
        <v>48</v>
      </c>
      <c s="30" t="s">
        <v>1374</v>
      </c>
      <c s="31" t="s">
        <v>74</v>
      </c>
      <c s="32">
        <v>10</v>
      </c>
      <c s="33">
        <v>0</v>
      </c>
      <c s="34">
        <f>ROUND(ROUND(H21,2)*ROUND(G21,3),2)</f>
      </c>
      <c s="31" t="s">
        <v>89</v>
      </c>
      <c r="O21">
        <f>(I21*21)/100</f>
      </c>
      <c t="s">
        <v>22</v>
      </c>
    </row>
    <row r="22" spans="1:5" ht="25.5">
      <c r="A22" s="35" t="s">
        <v>52</v>
      </c>
      <c r="E22" s="36" t="s">
        <v>1375</v>
      </c>
    </row>
    <row r="23" spans="1:5" ht="12.75">
      <c r="A23" s="37" t="s">
        <v>53</v>
      </c>
      <c r="E23" s="38" t="s">
        <v>1367</v>
      </c>
    </row>
    <row r="24" spans="1:5" ht="114.75">
      <c r="A24" t="s">
        <v>55</v>
      </c>
      <c r="E24" s="36" t="s">
        <v>1376</v>
      </c>
    </row>
    <row r="25" spans="1:18" ht="12.75" customHeight="1">
      <c r="A25" s="6" t="s">
        <v>44</v>
      </c>
      <c s="6"/>
      <c s="41" t="s">
        <v>113</v>
      </c>
      <c s="6"/>
      <c s="27" t="s">
        <v>1377</v>
      </c>
      <c s="6"/>
      <c s="6"/>
      <c s="6"/>
      <c s="42">
        <f>0+Q25</f>
      </c>
      <c s="6"/>
      <c r="O25">
        <f>0+R25</f>
      </c>
      <c r="Q25">
        <f>0+I26+I30+I34+I38+I42+I46+I50+I54+I58+I62+I66+I70+I74+I78+I82+I86+I90</f>
      </c>
      <c>
        <f>0+O26+O30+O34+O38+O42+O46+O50+O54+O58+O62+O66+O70+O74+O78+O82+O86+O90</f>
      </c>
    </row>
    <row r="26" spans="1:16" ht="12.75">
      <c r="A26" s="25" t="s">
        <v>46</v>
      </c>
      <c s="29" t="s">
        <v>34</v>
      </c>
      <c s="29" t="s">
        <v>1378</v>
      </c>
      <c s="25" t="s">
        <v>48</v>
      </c>
      <c s="30" t="s">
        <v>1379</v>
      </c>
      <c s="31" t="s">
        <v>218</v>
      </c>
      <c s="32">
        <v>50</v>
      </c>
      <c s="33">
        <v>0</v>
      </c>
      <c s="34">
        <f>ROUND(ROUND(H26,2)*ROUND(G26,3),2)</f>
      </c>
      <c s="31" t="s">
        <v>51</v>
      </c>
      <c r="O26">
        <f>(I26*21)/100</f>
      </c>
      <c t="s">
        <v>22</v>
      </c>
    </row>
    <row r="27" spans="1:5" ht="25.5">
      <c r="A27" s="35" t="s">
        <v>52</v>
      </c>
      <c r="E27" s="36" t="s">
        <v>1380</v>
      </c>
    </row>
    <row r="28" spans="1:5" ht="12.75">
      <c r="A28" s="37" t="s">
        <v>53</v>
      </c>
      <c r="E28" s="38" t="s">
        <v>1367</v>
      </c>
    </row>
    <row r="29" spans="1:5" ht="76.5">
      <c r="A29" t="s">
        <v>55</v>
      </c>
      <c r="E29" s="36" t="s">
        <v>1381</v>
      </c>
    </row>
    <row r="30" spans="1:16" ht="12.75">
      <c r="A30" s="25" t="s">
        <v>46</v>
      </c>
      <c s="29" t="s">
        <v>36</v>
      </c>
      <c s="29" t="s">
        <v>1382</v>
      </c>
      <c s="25" t="s">
        <v>48</v>
      </c>
      <c s="30" t="s">
        <v>1383</v>
      </c>
      <c s="31" t="s">
        <v>218</v>
      </c>
      <c s="32">
        <v>300</v>
      </c>
      <c s="33">
        <v>0</v>
      </c>
      <c s="34">
        <f>ROUND(ROUND(H30,2)*ROUND(G30,3),2)</f>
      </c>
      <c s="31" t="s">
        <v>51</v>
      </c>
      <c r="O30">
        <f>(I30*21)/100</f>
      </c>
      <c t="s">
        <v>22</v>
      </c>
    </row>
    <row r="31" spans="1:5" ht="12.75">
      <c r="A31" s="35" t="s">
        <v>52</v>
      </c>
      <c r="E31" s="36" t="s">
        <v>1384</v>
      </c>
    </row>
    <row r="32" spans="1:5" ht="12.75">
      <c r="A32" s="37" t="s">
        <v>53</v>
      </c>
      <c r="E32" s="38" t="s">
        <v>1367</v>
      </c>
    </row>
    <row r="33" spans="1:5" ht="89.25">
      <c r="A33" t="s">
        <v>55</v>
      </c>
      <c r="E33" s="36" t="s">
        <v>1385</v>
      </c>
    </row>
    <row r="34" spans="1:16" ht="12.75">
      <c r="A34" s="25" t="s">
        <v>46</v>
      </c>
      <c s="29" t="s">
        <v>113</v>
      </c>
      <c s="29" t="s">
        <v>1386</v>
      </c>
      <c s="25" t="s">
        <v>48</v>
      </c>
      <c s="30" t="s">
        <v>1387</v>
      </c>
      <c s="31" t="s">
        <v>218</v>
      </c>
      <c s="32">
        <v>300</v>
      </c>
      <c s="33">
        <v>0</v>
      </c>
      <c s="34">
        <f>ROUND(ROUND(H34,2)*ROUND(G34,3),2)</f>
      </c>
      <c s="31" t="s">
        <v>51</v>
      </c>
      <c r="O34">
        <f>(I34*21)/100</f>
      </c>
      <c t="s">
        <v>22</v>
      </c>
    </row>
    <row r="35" spans="1:5" ht="12.75">
      <c r="A35" s="35" t="s">
        <v>52</v>
      </c>
      <c r="E35" s="36" t="s">
        <v>1388</v>
      </c>
    </row>
    <row r="36" spans="1:5" ht="12.75">
      <c r="A36" s="37" t="s">
        <v>53</v>
      </c>
      <c r="E36" s="38" t="s">
        <v>1389</v>
      </c>
    </row>
    <row r="37" spans="1:5" ht="127.5">
      <c r="A37" t="s">
        <v>55</v>
      </c>
      <c r="E37" s="36" t="s">
        <v>1390</v>
      </c>
    </row>
    <row r="38" spans="1:16" ht="12.75">
      <c r="A38" s="25" t="s">
        <v>46</v>
      </c>
      <c s="29" t="s">
        <v>119</v>
      </c>
      <c s="29" t="s">
        <v>1391</v>
      </c>
      <c s="25" t="s">
        <v>48</v>
      </c>
      <c s="30" t="s">
        <v>1392</v>
      </c>
      <c s="31" t="s">
        <v>218</v>
      </c>
      <c s="32">
        <v>300</v>
      </c>
      <c s="33">
        <v>0</v>
      </c>
      <c s="34">
        <f>ROUND(ROUND(H38,2)*ROUND(G38,3),2)</f>
      </c>
      <c s="31" t="s">
        <v>51</v>
      </c>
      <c r="O38">
        <f>(I38*21)/100</f>
      </c>
      <c t="s">
        <v>22</v>
      </c>
    </row>
    <row r="39" spans="1:5" ht="12.75">
      <c r="A39" s="35" t="s">
        <v>52</v>
      </c>
      <c r="E39" s="36" t="s">
        <v>1393</v>
      </c>
    </row>
    <row r="40" spans="1:5" ht="12.75">
      <c r="A40" s="37" t="s">
        <v>53</v>
      </c>
      <c r="E40" s="38" t="s">
        <v>1367</v>
      </c>
    </row>
    <row r="41" spans="1:5" ht="89.25">
      <c r="A41" t="s">
        <v>55</v>
      </c>
      <c r="E41" s="36" t="s">
        <v>1394</v>
      </c>
    </row>
    <row r="42" spans="1:16" ht="25.5">
      <c r="A42" s="25" t="s">
        <v>46</v>
      </c>
      <c s="29" t="s">
        <v>39</v>
      </c>
      <c s="29" t="s">
        <v>1395</v>
      </c>
      <c s="25" t="s">
        <v>48</v>
      </c>
      <c s="30" t="s">
        <v>1396</v>
      </c>
      <c s="31" t="s">
        <v>74</v>
      </c>
      <c s="32">
        <v>22</v>
      </c>
      <c s="33">
        <v>0</v>
      </c>
      <c s="34">
        <f>ROUND(ROUND(H42,2)*ROUND(G42,3),2)</f>
      </c>
      <c s="31" t="s">
        <v>51</v>
      </c>
      <c r="O42">
        <f>(I42*21)/100</f>
      </c>
      <c t="s">
        <v>22</v>
      </c>
    </row>
    <row r="43" spans="1:5" ht="12.75">
      <c r="A43" s="35" t="s">
        <v>52</v>
      </c>
      <c r="E43" s="36" t="s">
        <v>1397</v>
      </c>
    </row>
    <row r="44" spans="1:5" ht="12.75">
      <c r="A44" s="37" t="s">
        <v>53</v>
      </c>
      <c r="E44" s="38" t="s">
        <v>1367</v>
      </c>
    </row>
    <row r="45" spans="1:5" ht="102">
      <c r="A45" t="s">
        <v>55</v>
      </c>
      <c r="E45" s="36" t="s">
        <v>1398</v>
      </c>
    </row>
    <row r="46" spans="1:16" ht="12.75">
      <c r="A46" s="25" t="s">
        <v>46</v>
      </c>
      <c s="29" t="s">
        <v>41</v>
      </c>
      <c s="29" t="s">
        <v>1399</v>
      </c>
      <c s="25" t="s">
        <v>48</v>
      </c>
      <c s="30" t="s">
        <v>1400</v>
      </c>
      <c s="31" t="s">
        <v>218</v>
      </c>
      <c s="32">
        <v>250</v>
      </c>
      <c s="33">
        <v>0</v>
      </c>
      <c s="34">
        <f>ROUND(ROUND(H46,2)*ROUND(G46,3),2)</f>
      </c>
      <c s="31" t="s">
        <v>51</v>
      </c>
      <c r="O46">
        <f>(I46*21)/100</f>
      </c>
      <c t="s">
        <v>22</v>
      </c>
    </row>
    <row r="47" spans="1:5" ht="12.75">
      <c r="A47" s="35" t="s">
        <v>52</v>
      </c>
      <c r="E47" s="36" t="s">
        <v>1401</v>
      </c>
    </row>
    <row r="48" spans="1:5" ht="12.75">
      <c r="A48" s="37" t="s">
        <v>53</v>
      </c>
      <c r="E48" s="38" t="s">
        <v>1367</v>
      </c>
    </row>
    <row r="49" spans="1:5" ht="114.75">
      <c r="A49" t="s">
        <v>55</v>
      </c>
      <c r="E49" s="36" t="s">
        <v>1402</v>
      </c>
    </row>
    <row r="50" spans="1:16" ht="12.75">
      <c r="A50" s="25" t="s">
        <v>46</v>
      </c>
      <c s="29" t="s">
        <v>43</v>
      </c>
      <c s="29" t="s">
        <v>1403</v>
      </c>
      <c s="25" t="s">
        <v>48</v>
      </c>
      <c s="30" t="s">
        <v>1404</v>
      </c>
      <c s="31" t="s">
        <v>74</v>
      </c>
      <c s="32">
        <v>10</v>
      </c>
      <c s="33">
        <v>0</v>
      </c>
      <c s="34">
        <f>ROUND(ROUND(H50,2)*ROUND(G50,3),2)</f>
      </c>
      <c s="31" t="s">
        <v>51</v>
      </c>
      <c r="O50">
        <f>(I50*21)/100</f>
      </c>
      <c t="s">
        <v>22</v>
      </c>
    </row>
    <row r="51" spans="1:5" ht="51">
      <c r="A51" s="35" t="s">
        <v>52</v>
      </c>
      <c r="E51" s="36" t="s">
        <v>1405</v>
      </c>
    </row>
    <row r="52" spans="1:5" ht="12.75">
      <c r="A52" s="37" t="s">
        <v>53</v>
      </c>
      <c r="E52" s="38" t="s">
        <v>1367</v>
      </c>
    </row>
    <row r="53" spans="1:5" ht="114.75">
      <c r="A53" t="s">
        <v>55</v>
      </c>
      <c r="E53" s="36" t="s">
        <v>1406</v>
      </c>
    </row>
    <row r="54" spans="1:16" ht="12.75">
      <c r="A54" s="25" t="s">
        <v>46</v>
      </c>
      <c s="29" t="s">
        <v>131</v>
      </c>
      <c s="29" t="s">
        <v>1407</v>
      </c>
      <c s="25" t="s">
        <v>48</v>
      </c>
      <c s="30" t="s">
        <v>1408</v>
      </c>
      <c s="31" t="s">
        <v>74</v>
      </c>
      <c s="32">
        <v>6</v>
      </c>
      <c s="33">
        <v>0</v>
      </c>
      <c s="34">
        <f>ROUND(ROUND(H54,2)*ROUND(G54,3),2)</f>
      </c>
      <c s="31" t="s">
        <v>51</v>
      </c>
      <c r="O54">
        <f>(I54*21)/100</f>
      </c>
      <c t="s">
        <v>22</v>
      </c>
    </row>
    <row r="55" spans="1:5" ht="12.75">
      <c r="A55" s="35" t="s">
        <v>52</v>
      </c>
      <c r="E55" s="36" t="s">
        <v>1409</v>
      </c>
    </row>
    <row r="56" spans="1:5" ht="12.75">
      <c r="A56" s="37" t="s">
        <v>53</v>
      </c>
      <c r="E56" s="38" t="s">
        <v>1410</v>
      </c>
    </row>
    <row r="57" spans="1:5" ht="114.75">
      <c r="A57" t="s">
        <v>55</v>
      </c>
      <c r="E57" s="36" t="s">
        <v>1411</v>
      </c>
    </row>
    <row r="58" spans="1:16" ht="12.75">
      <c r="A58" s="25" t="s">
        <v>46</v>
      </c>
      <c s="29" t="s">
        <v>135</v>
      </c>
      <c s="29" t="s">
        <v>1412</v>
      </c>
      <c s="25" t="s">
        <v>48</v>
      </c>
      <c s="30" t="s">
        <v>1413</v>
      </c>
      <c s="31" t="s">
        <v>50</v>
      </c>
      <c s="32">
        <v>1.5</v>
      </c>
      <c s="33">
        <v>0</v>
      </c>
      <c s="34">
        <f>ROUND(ROUND(H58,2)*ROUND(G58,3),2)</f>
      </c>
      <c s="31" t="s">
        <v>51</v>
      </c>
      <c r="O58">
        <f>(I58*21)/100</f>
      </c>
      <c t="s">
        <v>22</v>
      </c>
    </row>
    <row r="59" spans="1:5" ht="12.75">
      <c r="A59" s="35" t="s">
        <v>52</v>
      </c>
      <c r="E59" s="36" t="s">
        <v>1409</v>
      </c>
    </row>
    <row r="60" spans="1:5" ht="25.5">
      <c r="A60" s="37" t="s">
        <v>53</v>
      </c>
      <c r="E60" s="38" t="s">
        <v>1414</v>
      </c>
    </row>
    <row r="61" spans="1:5" ht="127.5">
      <c r="A61" t="s">
        <v>55</v>
      </c>
      <c r="E61" s="36" t="s">
        <v>1415</v>
      </c>
    </row>
    <row r="62" spans="1:16" ht="12.75">
      <c r="A62" s="25" t="s">
        <v>46</v>
      </c>
      <c s="29" t="s">
        <v>140</v>
      </c>
      <c s="29" t="s">
        <v>1416</v>
      </c>
      <c s="25" t="s">
        <v>48</v>
      </c>
      <c s="30" t="s">
        <v>1417</v>
      </c>
      <c s="31" t="s">
        <v>74</v>
      </c>
      <c s="32">
        <v>1</v>
      </c>
      <c s="33">
        <v>0</v>
      </c>
      <c s="34">
        <f>ROUND(ROUND(H62,2)*ROUND(G62,3),2)</f>
      </c>
      <c s="31" t="s">
        <v>51</v>
      </c>
      <c r="O62">
        <f>(I62*21)/100</f>
      </c>
      <c t="s">
        <v>22</v>
      </c>
    </row>
    <row r="63" spans="1:5" ht="12.75">
      <c r="A63" s="35" t="s">
        <v>52</v>
      </c>
      <c r="E63" s="36" t="s">
        <v>1418</v>
      </c>
    </row>
    <row r="64" spans="1:5" ht="12.75">
      <c r="A64" s="37" t="s">
        <v>53</v>
      </c>
      <c r="E64" s="38" t="s">
        <v>48</v>
      </c>
    </row>
    <row r="65" spans="1:5" ht="102">
      <c r="A65" t="s">
        <v>55</v>
      </c>
      <c r="E65" s="36" t="s">
        <v>1419</v>
      </c>
    </row>
    <row r="66" spans="1:16" ht="12.75">
      <c r="A66" s="25" t="s">
        <v>46</v>
      </c>
      <c s="29" t="s">
        <v>145</v>
      </c>
      <c s="29" t="s">
        <v>1420</v>
      </c>
      <c s="25" t="s">
        <v>48</v>
      </c>
      <c s="30" t="s">
        <v>1421</v>
      </c>
      <c s="31" t="s">
        <v>74</v>
      </c>
      <c s="32">
        <v>14</v>
      </c>
      <c s="33">
        <v>0</v>
      </c>
      <c s="34">
        <f>ROUND(ROUND(H66,2)*ROUND(G66,3),2)</f>
      </c>
      <c s="31" t="s">
        <v>51</v>
      </c>
      <c r="O66">
        <f>(I66*21)/100</f>
      </c>
      <c t="s">
        <v>22</v>
      </c>
    </row>
    <row r="67" spans="1:5" ht="12.75">
      <c r="A67" s="35" t="s">
        <v>52</v>
      </c>
      <c r="E67" s="36" t="s">
        <v>48</v>
      </c>
    </row>
    <row r="68" spans="1:5" ht="12.75">
      <c r="A68" s="37" t="s">
        <v>53</v>
      </c>
      <c r="E68" s="38" t="s">
        <v>1422</v>
      </c>
    </row>
    <row r="69" spans="1:5" ht="153">
      <c r="A69" t="s">
        <v>55</v>
      </c>
      <c r="E69" s="36" t="s">
        <v>1423</v>
      </c>
    </row>
    <row r="70" spans="1:16" ht="12.75">
      <c r="A70" s="25" t="s">
        <v>46</v>
      </c>
      <c s="29" t="s">
        <v>150</v>
      </c>
      <c s="29" t="s">
        <v>1424</v>
      </c>
      <c s="25" t="s">
        <v>48</v>
      </c>
      <c s="30" t="s">
        <v>1425</v>
      </c>
      <c s="31" t="s">
        <v>74</v>
      </c>
      <c s="32">
        <v>14</v>
      </c>
      <c s="33">
        <v>0</v>
      </c>
      <c s="34">
        <f>ROUND(ROUND(H70,2)*ROUND(G70,3),2)</f>
      </c>
      <c s="31" t="s">
        <v>51</v>
      </c>
      <c r="O70">
        <f>(I70*21)/100</f>
      </c>
      <c t="s">
        <v>22</v>
      </c>
    </row>
    <row r="71" spans="1:5" ht="12.75">
      <c r="A71" s="35" t="s">
        <v>52</v>
      </c>
      <c r="E71" s="36" t="s">
        <v>48</v>
      </c>
    </row>
    <row r="72" spans="1:5" ht="12.75">
      <c r="A72" s="37" t="s">
        <v>53</v>
      </c>
      <c r="E72" s="38" t="s">
        <v>1422</v>
      </c>
    </row>
    <row r="73" spans="1:5" ht="127.5">
      <c r="A73" t="s">
        <v>55</v>
      </c>
      <c r="E73" s="36" t="s">
        <v>1426</v>
      </c>
    </row>
    <row r="74" spans="1:16" ht="25.5">
      <c r="A74" s="25" t="s">
        <v>46</v>
      </c>
      <c s="29" t="s">
        <v>156</v>
      </c>
      <c s="29" t="s">
        <v>1427</v>
      </c>
      <c s="25" t="s">
        <v>48</v>
      </c>
      <c s="30" t="s">
        <v>1428</v>
      </c>
      <c s="31" t="s">
        <v>74</v>
      </c>
      <c s="32">
        <v>10</v>
      </c>
      <c s="33">
        <v>0</v>
      </c>
      <c s="34">
        <f>ROUND(ROUND(H74,2)*ROUND(G74,3),2)</f>
      </c>
      <c s="31" t="s">
        <v>89</v>
      </c>
      <c r="O74">
        <f>(I74*21)/100</f>
      </c>
      <c t="s">
        <v>22</v>
      </c>
    </row>
    <row r="75" spans="1:5" ht="76.5">
      <c r="A75" s="35" t="s">
        <v>52</v>
      </c>
      <c r="E75" s="36" t="s">
        <v>1429</v>
      </c>
    </row>
    <row r="76" spans="1:5" ht="12.75">
      <c r="A76" s="37" t="s">
        <v>53</v>
      </c>
      <c r="E76" s="38" t="s">
        <v>1367</v>
      </c>
    </row>
    <row r="77" spans="1:5" ht="89.25">
      <c r="A77" t="s">
        <v>55</v>
      </c>
      <c r="E77" s="36" t="s">
        <v>1430</v>
      </c>
    </row>
    <row r="78" spans="1:16" ht="12.75">
      <c r="A78" s="25" t="s">
        <v>46</v>
      </c>
      <c s="29" t="s">
        <v>161</v>
      </c>
      <c s="29" t="s">
        <v>1431</v>
      </c>
      <c s="25" t="s">
        <v>48</v>
      </c>
      <c s="30" t="s">
        <v>1432</v>
      </c>
      <c s="31" t="s">
        <v>74</v>
      </c>
      <c s="32">
        <v>10</v>
      </c>
      <c s="33">
        <v>0</v>
      </c>
      <c s="34">
        <f>ROUND(ROUND(H78,2)*ROUND(G78,3),2)</f>
      </c>
      <c s="31" t="s">
        <v>89</v>
      </c>
      <c r="O78">
        <f>(I78*21)/100</f>
      </c>
      <c t="s">
        <v>22</v>
      </c>
    </row>
    <row r="79" spans="1:5" ht="12.75">
      <c r="A79" s="35" t="s">
        <v>52</v>
      </c>
      <c r="E79" s="36" t="s">
        <v>48</v>
      </c>
    </row>
    <row r="80" spans="1:5" ht="12.75">
      <c r="A80" s="37" t="s">
        <v>53</v>
      </c>
      <c r="E80" s="38" t="s">
        <v>48</v>
      </c>
    </row>
    <row r="81" spans="1:5" ht="165.75">
      <c r="A81" t="s">
        <v>55</v>
      </c>
      <c r="E81" s="36" t="s">
        <v>1433</v>
      </c>
    </row>
    <row r="82" spans="1:16" ht="12.75">
      <c r="A82" s="25" t="s">
        <v>46</v>
      </c>
      <c s="29" t="s">
        <v>166</v>
      </c>
      <c s="29" t="s">
        <v>1434</v>
      </c>
      <c s="25" t="s">
        <v>48</v>
      </c>
      <c s="30" t="s">
        <v>1435</v>
      </c>
      <c s="31" t="s">
        <v>879</v>
      </c>
      <c s="32">
        <v>1</v>
      </c>
      <c s="33">
        <v>0</v>
      </c>
      <c s="34">
        <f>ROUND(ROUND(H82,2)*ROUND(G82,3),2)</f>
      </c>
      <c s="31" t="s">
        <v>89</v>
      </c>
      <c r="O82">
        <f>(I82*21)/100</f>
      </c>
      <c t="s">
        <v>22</v>
      </c>
    </row>
    <row r="83" spans="1:5" ht="12.75">
      <c r="A83" s="35" t="s">
        <v>52</v>
      </c>
      <c r="E83" s="36" t="s">
        <v>1436</v>
      </c>
    </row>
    <row r="84" spans="1:5" ht="12.75">
      <c r="A84" s="37" t="s">
        <v>53</v>
      </c>
      <c r="E84" s="38" t="s">
        <v>48</v>
      </c>
    </row>
    <row r="85" spans="1:5" ht="12.75">
      <c r="A85" t="s">
        <v>55</v>
      </c>
      <c r="E85" s="36" t="s">
        <v>1437</v>
      </c>
    </row>
    <row r="86" spans="1:16" ht="12.75">
      <c r="A86" s="25" t="s">
        <v>46</v>
      </c>
      <c s="29" t="s">
        <v>210</v>
      </c>
      <c s="29" t="s">
        <v>1438</v>
      </c>
      <c s="25" t="s">
        <v>48</v>
      </c>
      <c s="30" t="s">
        <v>1439</v>
      </c>
      <c s="31" t="s">
        <v>1440</v>
      </c>
      <c s="32">
        <v>8</v>
      </c>
      <c s="33">
        <v>0</v>
      </c>
      <c s="34">
        <f>ROUND(ROUND(H86,2)*ROUND(G86,3),2)</f>
      </c>
      <c s="31" t="s">
        <v>89</v>
      </c>
      <c r="O86">
        <f>(I86*21)/100</f>
      </c>
      <c t="s">
        <v>22</v>
      </c>
    </row>
    <row r="87" spans="1:5" ht="12.75">
      <c r="A87" s="35" t="s">
        <v>52</v>
      </c>
      <c r="E87" s="36" t="s">
        <v>48</v>
      </c>
    </row>
    <row r="88" spans="1:5" ht="12.75">
      <c r="A88" s="37" t="s">
        <v>53</v>
      </c>
      <c r="E88" s="38" t="s">
        <v>48</v>
      </c>
    </row>
    <row r="89" spans="1:5" ht="38.25">
      <c r="A89" t="s">
        <v>55</v>
      </c>
      <c r="E89" s="36" t="s">
        <v>1441</v>
      </c>
    </row>
    <row r="90" spans="1:16" ht="12.75">
      <c r="A90" s="25" t="s">
        <v>46</v>
      </c>
      <c s="29" t="s">
        <v>215</v>
      </c>
      <c s="29" t="s">
        <v>1442</v>
      </c>
      <c s="25" t="s">
        <v>48</v>
      </c>
      <c s="30" t="s">
        <v>1443</v>
      </c>
      <c s="31" t="s">
        <v>1440</v>
      </c>
      <c s="32">
        <v>16</v>
      </c>
      <c s="33">
        <v>0</v>
      </c>
      <c s="34">
        <f>ROUND(ROUND(H90,2)*ROUND(G90,3),2)</f>
      </c>
      <c s="31" t="s">
        <v>89</v>
      </c>
      <c r="O90">
        <f>(I90*21)/100</f>
      </c>
      <c t="s">
        <v>22</v>
      </c>
    </row>
    <row r="91" spans="1:5" ht="12.75">
      <c r="A91" s="35" t="s">
        <v>52</v>
      </c>
      <c r="E91" s="36" t="s">
        <v>48</v>
      </c>
    </row>
    <row r="92" spans="1:5" ht="12.75">
      <c r="A92" s="37" t="s">
        <v>53</v>
      </c>
      <c r="E92" s="38" t="s">
        <v>48</v>
      </c>
    </row>
    <row r="93" spans="1:5" ht="38.25">
      <c r="A93" t="s">
        <v>55</v>
      </c>
      <c r="E93" s="36" t="s">
        <v>1444</v>
      </c>
    </row>
    <row r="94" spans="1:18" ht="12.75" customHeight="1">
      <c r="A94" s="6" t="s">
        <v>44</v>
      </c>
      <c s="6"/>
      <c s="41" t="s">
        <v>164</v>
      </c>
      <c s="6"/>
      <c s="27" t="s">
        <v>165</v>
      </c>
      <c s="6"/>
      <c s="6"/>
      <c s="6"/>
      <c s="42">
        <f>0+Q94</f>
      </c>
      <c s="6"/>
      <c r="O94">
        <f>0+R94</f>
      </c>
      <c r="Q94">
        <f>0+I95</f>
      </c>
      <c>
        <f>0+O95</f>
      </c>
    </row>
    <row r="95" spans="1:16" ht="25.5">
      <c r="A95" s="25" t="s">
        <v>46</v>
      </c>
      <c s="29" t="s">
        <v>221</v>
      </c>
      <c s="29" t="s">
        <v>319</v>
      </c>
      <c s="25" t="s">
        <v>110</v>
      </c>
      <c s="30" t="s">
        <v>169</v>
      </c>
      <c s="31" t="s">
        <v>170</v>
      </c>
      <c s="32">
        <v>3.75</v>
      </c>
      <c s="33">
        <v>0</v>
      </c>
      <c s="34">
        <f>ROUND(ROUND(H95,2)*ROUND(G95,3),2)</f>
      </c>
      <c s="31" t="s">
        <v>89</v>
      </c>
      <c r="O95">
        <f>(I95*21)/100</f>
      </c>
      <c t="s">
        <v>22</v>
      </c>
    </row>
    <row r="96" spans="1:5" ht="12.75">
      <c r="A96" s="35" t="s">
        <v>52</v>
      </c>
      <c r="E96" s="36" t="s">
        <v>320</v>
      </c>
    </row>
    <row r="97" spans="1:5" ht="12.75">
      <c r="A97" s="37" t="s">
        <v>53</v>
      </c>
      <c r="E97" s="38" t="s">
        <v>1445</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11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0+O8+O33+O114</f>
      </c>
      <c t="s">
        <v>21</v>
      </c>
    </row>
    <row r="3" spans="1:16" ht="15" customHeight="1">
      <c r="A3" t="s">
        <v>11</v>
      </c>
      <c s="12" t="s">
        <v>13</v>
      </c>
      <c s="13" t="s">
        <v>14</v>
      </c>
      <c s="1"/>
      <c s="14" t="s">
        <v>15</v>
      </c>
      <c s="1"/>
      <c s="9"/>
      <c s="8" t="s">
        <v>1446</v>
      </c>
      <c s="39">
        <f>0+I8+I33+I114</f>
      </c>
      <c s="10"/>
      <c r="O3" t="s">
        <v>18</v>
      </c>
      <c t="s">
        <v>22</v>
      </c>
    </row>
    <row r="4" spans="1:16" ht="15" customHeight="1">
      <c r="A4" t="s">
        <v>16</v>
      </c>
      <c s="16" t="s">
        <v>17</v>
      </c>
      <c s="17" t="s">
        <v>1446</v>
      </c>
      <c s="6"/>
      <c s="18" t="s">
        <v>1447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1369</v>
      </c>
      <c s="25" t="s">
        <v>48</v>
      </c>
      <c s="30" t="s">
        <v>1448</v>
      </c>
      <c s="31" t="s">
        <v>218</v>
      </c>
      <c s="32">
        <v>12</v>
      </c>
      <c s="33">
        <v>0</v>
      </c>
      <c s="34">
        <f>ROUND(ROUND(H9,2)*ROUND(G9,3),2)</f>
      </c>
      <c s="31" t="s">
        <v>89</v>
      </c>
      <c r="O9">
        <f>(I9*21)/100</f>
      </c>
      <c t="s">
        <v>22</v>
      </c>
    </row>
    <row r="10" spans="1:5" ht="25.5">
      <c r="A10" s="35" t="s">
        <v>52</v>
      </c>
      <c r="E10" s="36" t="s">
        <v>1366</v>
      </c>
    </row>
    <row r="11" spans="1:5" ht="12.75">
      <c r="A11" s="37" t="s">
        <v>53</v>
      </c>
      <c r="E11" s="38" t="s">
        <v>1367</v>
      </c>
    </row>
    <row r="12" spans="1:5" ht="153">
      <c r="A12" t="s">
        <v>55</v>
      </c>
      <c r="E12" s="36" t="s">
        <v>1368</v>
      </c>
    </row>
    <row r="13" spans="1:16" ht="12.75">
      <c r="A13" s="25" t="s">
        <v>46</v>
      </c>
      <c s="29" t="s">
        <v>22</v>
      </c>
      <c s="29" t="s">
        <v>1371</v>
      </c>
      <c s="25" t="s">
        <v>48</v>
      </c>
      <c s="30" t="s">
        <v>1449</v>
      </c>
      <c s="31" t="s">
        <v>218</v>
      </c>
      <c s="32">
        <v>66</v>
      </c>
      <c s="33">
        <v>0</v>
      </c>
      <c s="34">
        <f>ROUND(ROUND(H13,2)*ROUND(G13,3),2)</f>
      </c>
      <c s="31" t="s">
        <v>89</v>
      </c>
      <c r="O13">
        <f>(I13*21)/100</f>
      </c>
      <c t="s">
        <v>22</v>
      </c>
    </row>
    <row r="14" spans="1:5" ht="12.75">
      <c r="A14" s="35" t="s">
        <v>52</v>
      </c>
      <c r="E14" s="36" t="s">
        <v>48</v>
      </c>
    </row>
    <row r="15" spans="1:5" ht="12.75">
      <c r="A15" s="37" t="s">
        <v>53</v>
      </c>
      <c r="E15" s="38" t="s">
        <v>1367</v>
      </c>
    </row>
    <row r="16" spans="1:5" ht="229.5">
      <c r="A16" t="s">
        <v>55</v>
      </c>
      <c r="E16" s="36" t="s">
        <v>1450</v>
      </c>
    </row>
    <row r="17" spans="1:16" ht="12.75">
      <c r="A17" s="25" t="s">
        <v>46</v>
      </c>
      <c s="29" t="s">
        <v>21</v>
      </c>
      <c s="29" t="s">
        <v>1373</v>
      </c>
      <c s="25" t="s">
        <v>48</v>
      </c>
      <c s="30" t="s">
        <v>1451</v>
      </c>
      <c s="31" t="s">
        <v>50</v>
      </c>
      <c s="32">
        <v>5.5</v>
      </c>
      <c s="33">
        <v>0</v>
      </c>
      <c s="34">
        <f>ROUND(ROUND(H17,2)*ROUND(G17,3),2)</f>
      </c>
      <c s="31" t="s">
        <v>89</v>
      </c>
      <c r="O17">
        <f>(I17*21)/100</f>
      </c>
      <c t="s">
        <v>22</v>
      </c>
    </row>
    <row r="18" spans="1:5" ht="12.75">
      <c r="A18" s="35" t="s">
        <v>52</v>
      </c>
      <c r="E18" s="36" t="s">
        <v>48</v>
      </c>
    </row>
    <row r="19" spans="1:5" ht="12.75">
      <c r="A19" s="37" t="s">
        <v>53</v>
      </c>
      <c r="E19" s="38" t="s">
        <v>1367</v>
      </c>
    </row>
    <row r="20" spans="1:5" ht="382.5">
      <c r="A20" t="s">
        <v>55</v>
      </c>
      <c r="E20" s="36" t="s">
        <v>1452</v>
      </c>
    </row>
    <row r="21" spans="1:16" ht="12.75">
      <c r="A21" s="25" t="s">
        <v>46</v>
      </c>
      <c s="29" t="s">
        <v>32</v>
      </c>
      <c s="29" t="s">
        <v>1453</v>
      </c>
      <c s="25" t="s">
        <v>48</v>
      </c>
      <c s="30" t="s">
        <v>1454</v>
      </c>
      <c s="31" t="s">
        <v>50</v>
      </c>
      <c s="32">
        <v>1.34</v>
      </c>
      <c s="33">
        <v>0</v>
      </c>
      <c s="34">
        <f>ROUND(ROUND(H21,2)*ROUND(G21,3),2)</f>
      </c>
      <c s="31" t="s">
        <v>89</v>
      </c>
      <c r="O21">
        <f>(I21*21)/100</f>
      </c>
      <c t="s">
        <v>22</v>
      </c>
    </row>
    <row r="22" spans="1:5" ht="12.75">
      <c r="A22" s="35" t="s">
        <v>52</v>
      </c>
      <c r="E22" s="36" t="s">
        <v>48</v>
      </c>
    </row>
    <row r="23" spans="1:5" ht="12.75">
      <c r="A23" s="37" t="s">
        <v>53</v>
      </c>
      <c r="E23" s="38" t="s">
        <v>1367</v>
      </c>
    </row>
    <row r="24" spans="1:5" ht="382.5">
      <c r="A24" t="s">
        <v>55</v>
      </c>
      <c r="E24" s="36" t="s">
        <v>1452</v>
      </c>
    </row>
    <row r="25" spans="1:16" ht="12.75">
      <c r="A25" s="25" t="s">
        <v>46</v>
      </c>
      <c s="29" t="s">
        <v>34</v>
      </c>
      <c s="29" t="s">
        <v>1455</v>
      </c>
      <c s="25" t="s">
        <v>48</v>
      </c>
      <c s="30" t="s">
        <v>1456</v>
      </c>
      <c s="31" t="s">
        <v>218</v>
      </c>
      <c s="32">
        <v>30</v>
      </c>
      <c s="33">
        <v>0</v>
      </c>
      <c s="34">
        <f>ROUND(ROUND(H25,2)*ROUND(G25,3),2)</f>
      </c>
      <c s="31" t="s">
        <v>89</v>
      </c>
      <c r="O25">
        <f>(I25*21)/100</f>
      </c>
      <c t="s">
        <v>22</v>
      </c>
    </row>
    <row r="26" spans="1:5" ht="25.5">
      <c r="A26" s="35" t="s">
        <v>52</v>
      </c>
      <c r="E26" s="36" t="s">
        <v>1366</v>
      </c>
    </row>
    <row r="27" spans="1:5" ht="12.75">
      <c r="A27" s="37" t="s">
        <v>53</v>
      </c>
      <c r="E27" s="38" t="s">
        <v>1367</v>
      </c>
    </row>
    <row r="28" spans="1:5" ht="153">
      <c r="A28" t="s">
        <v>55</v>
      </c>
      <c r="E28" s="36" t="s">
        <v>1368</v>
      </c>
    </row>
    <row r="29" spans="1:16" ht="12.75">
      <c r="A29" s="25" t="s">
        <v>46</v>
      </c>
      <c s="29" t="s">
        <v>36</v>
      </c>
      <c s="29" t="s">
        <v>1457</v>
      </c>
      <c s="25" t="s">
        <v>48</v>
      </c>
      <c s="30" t="s">
        <v>1458</v>
      </c>
      <c s="31" t="s">
        <v>74</v>
      </c>
      <c s="32">
        <v>1</v>
      </c>
      <c s="33">
        <v>0</v>
      </c>
      <c s="34">
        <f>ROUND(ROUND(H29,2)*ROUND(G29,3),2)</f>
      </c>
      <c s="31" t="s">
        <v>89</v>
      </c>
      <c r="O29">
        <f>(I29*21)/100</f>
      </c>
      <c t="s">
        <v>22</v>
      </c>
    </row>
    <row r="30" spans="1:5" ht="25.5">
      <c r="A30" s="35" t="s">
        <v>52</v>
      </c>
      <c r="E30" s="36" t="s">
        <v>1375</v>
      </c>
    </row>
    <row r="31" spans="1:5" ht="12.75">
      <c r="A31" s="37" t="s">
        <v>53</v>
      </c>
      <c r="E31" s="38" t="s">
        <v>1367</v>
      </c>
    </row>
    <row r="32" spans="1:5" ht="114.75">
      <c r="A32" t="s">
        <v>55</v>
      </c>
      <c r="E32" s="36" t="s">
        <v>1376</v>
      </c>
    </row>
    <row r="33" spans="1:18" ht="12.75" customHeight="1">
      <c r="A33" s="6" t="s">
        <v>44</v>
      </c>
      <c s="6"/>
      <c s="41" t="s">
        <v>113</v>
      </c>
      <c s="6"/>
      <c s="27" t="s">
        <v>1377</v>
      </c>
      <c s="6"/>
      <c s="6"/>
      <c s="6"/>
      <c s="42">
        <f>0+Q33</f>
      </c>
      <c s="6"/>
      <c r="O33">
        <f>0+R33</f>
      </c>
      <c r="Q33">
        <f>0+I34+I38+I42+I46+I50+I54+I58+I62+I66+I70+I74+I78+I82+I86+I90+I94+I98+I102+I106+I110</f>
      </c>
      <c>
        <f>0+O34+O38+O42+O46+O50+O54+O58+O62+O66+O70+O74+O78+O82+O86+O90+O94+O98+O102+O106+O110</f>
      </c>
    </row>
    <row r="34" spans="1:16" ht="12.75">
      <c r="A34" s="25" t="s">
        <v>46</v>
      </c>
      <c s="29" t="s">
        <v>113</v>
      </c>
      <c s="29" t="s">
        <v>1459</v>
      </c>
      <c s="25" t="s">
        <v>48</v>
      </c>
      <c s="30" t="s">
        <v>1460</v>
      </c>
      <c s="31" t="s">
        <v>218</v>
      </c>
      <c s="32">
        <v>30</v>
      </c>
      <c s="33">
        <v>0</v>
      </c>
      <c s="34">
        <f>ROUND(ROUND(H34,2)*ROUND(G34,3),2)</f>
      </c>
      <c s="31" t="s">
        <v>51</v>
      </c>
      <c r="O34">
        <f>(I34*21)/100</f>
      </c>
      <c t="s">
        <v>22</v>
      </c>
    </row>
    <row r="35" spans="1:5" ht="25.5">
      <c r="A35" s="35" t="s">
        <v>52</v>
      </c>
      <c r="E35" s="36" t="s">
        <v>1461</v>
      </c>
    </row>
    <row r="36" spans="1:5" ht="12.75">
      <c r="A36" s="37" t="s">
        <v>53</v>
      </c>
      <c r="E36" s="38" t="s">
        <v>1367</v>
      </c>
    </row>
    <row r="37" spans="1:5" ht="76.5">
      <c r="A37" t="s">
        <v>55</v>
      </c>
      <c r="E37" s="36" t="s">
        <v>1381</v>
      </c>
    </row>
    <row r="38" spans="1:16" ht="12.75">
      <c r="A38" s="25" t="s">
        <v>46</v>
      </c>
      <c s="29" t="s">
        <v>119</v>
      </c>
      <c s="29" t="s">
        <v>1378</v>
      </c>
      <c s="25" t="s">
        <v>48</v>
      </c>
      <c s="30" t="s">
        <v>1379</v>
      </c>
      <c s="31" t="s">
        <v>218</v>
      </c>
      <c s="32">
        <v>36</v>
      </c>
      <c s="33">
        <v>0</v>
      </c>
      <c s="34">
        <f>ROUND(ROUND(H38,2)*ROUND(G38,3),2)</f>
      </c>
      <c s="31" t="s">
        <v>51</v>
      </c>
      <c r="O38">
        <f>(I38*21)/100</f>
      </c>
      <c t="s">
        <v>22</v>
      </c>
    </row>
    <row r="39" spans="1:5" ht="25.5">
      <c r="A39" s="35" t="s">
        <v>52</v>
      </c>
      <c r="E39" s="36" t="s">
        <v>1462</v>
      </c>
    </row>
    <row r="40" spans="1:5" ht="12.75">
      <c r="A40" s="37" t="s">
        <v>53</v>
      </c>
      <c r="E40" s="38" t="s">
        <v>1367</v>
      </c>
    </row>
    <row r="41" spans="1:5" ht="76.5">
      <c r="A41" t="s">
        <v>55</v>
      </c>
      <c r="E41" s="36" t="s">
        <v>1381</v>
      </c>
    </row>
    <row r="42" spans="1:16" ht="12.75">
      <c r="A42" s="25" t="s">
        <v>46</v>
      </c>
      <c s="29" t="s">
        <v>39</v>
      </c>
      <c s="29" t="s">
        <v>1382</v>
      </c>
      <c s="25" t="s">
        <v>48</v>
      </c>
      <c s="30" t="s">
        <v>1383</v>
      </c>
      <c s="31" t="s">
        <v>218</v>
      </c>
      <c s="32">
        <v>30</v>
      </c>
      <c s="33">
        <v>0</v>
      </c>
      <c s="34">
        <f>ROUND(ROUND(H42,2)*ROUND(G42,3),2)</f>
      </c>
      <c s="31" t="s">
        <v>51</v>
      </c>
      <c r="O42">
        <f>(I42*21)/100</f>
      </c>
      <c t="s">
        <v>22</v>
      </c>
    </row>
    <row r="43" spans="1:5" ht="12.75">
      <c r="A43" s="35" t="s">
        <v>52</v>
      </c>
      <c r="E43" s="36" t="s">
        <v>1463</v>
      </c>
    </row>
    <row r="44" spans="1:5" ht="12.75">
      <c r="A44" s="37" t="s">
        <v>53</v>
      </c>
      <c r="E44" s="38" t="s">
        <v>1367</v>
      </c>
    </row>
    <row r="45" spans="1:5" ht="89.25">
      <c r="A45" t="s">
        <v>55</v>
      </c>
      <c r="E45" s="36" t="s">
        <v>1385</v>
      </c>
    </row>
    <row r="46" spans="1:16" ht="12.75">
      <c r="A46" s="25" t="s">
        <v>46</v>
      </c>
      <c s="29" t="s">
        <v>41</v>
      </c>
      <c s="29" t="s">
        <v>1386</v>
      </c>
      <c s="25" t="s">
        <v>48</v>
      </c>
      <c s="30" t="s">
        <v>1387</v>
      </c>
      <c s="31" t="s">
        <v>218</v>
      </c>
      <c s="32">
        <v>50</v>
      </c>
      <c s="33">
        <v>0</v>
      </c>
      <c s="34">
        <f>ROUND(ROUND(H46,2)*ROUND(G46,3),2)</f>
      </c>
      <c s="31" t="s">
        <v>51</v>
      </c>
      <c r="O46">
        <f>(I46*21)/100</f>
      </c>
      <c t="s">
        <v>22</v>
      </c>
    </row>
    <row r="47" spans="1:5" ht="12.75">
      <c r="A47" s="35" t="s">
        <v>52</v>
      </c>
      <c r="E47" s="36" t="s">
        <v>1464</v>
      </c>
    </row>
    <row r="48" spans="1:5" ht="12.75">
      <c r="A48" s="37" t="s">
        <v>53</v>
      </c>
      <c r="E48" s="38" t="s">
        <v>1389</v>
      </c>
    </row>
    <row r="49" spans="1:5" ht="127.5">
      <c r="A49" t="s">
        <v>55</v>
      </c>
      <c r="E49" s="36" t="s">
        <v>1390</v>
      </c>
    </row>
    <row r="50" spans="1:16" ht="12.75">
      <c r="A50" s="25" t="s">
        <v>46</v>
      </c>
      <c s="29" t="s">
        <v>43</v>
      </c>
      <c s="29" t="s">
        <v>1465</v>
      </c>
      <c s="25" t="s">
        <v>48</v>
      </c>
      <c s="30" t="s">
        <v>1466</v>
      </c>
      <c s="31" t="s">
        <v>218</v>
      </c>
      <c s="32">
        <v>8</v>
      </c>
      <c s="33">
        <v>0</v>
      </c>
      <c s="34">
        <f>ROUND(ROUND(H50,2)*ROUND(G50,3),2)</f>
      </c>
      <c s="31" t="s">
        <v>51</v>
      </c>
      <c r="O50">
        <f>(I50*21)/100</f>
      </c>
      <c t="s">
        <v>22</v>
      </c>
    </row>
    <row r="51" spans="1:5" ht="12.75">
      <c r="A51" s="35" t="s">
        <v>52</v>
      </c>
      <c r="E51" s="36" t="s">
        <v>1467</v>
      </c>
    </row>
    <row r="52" spans="1:5" ht="12.75">
      <c r="A52" s="37" t="s">
        <v>53</v>
      </c>
      <c r="E52" s="38" t="s">
        <v>1367</v>
      </c>
    </row>
    <row r="53" spans="1:5" ht="89.25">
      <c r="A53" t="s">
        <v>55</v>
      </c>
      <c r="E53" s="36" t="s">
        <v>1394</v>
      </c>
    </row>
    <row r="54" spans="1:16" ht="12.75">
      <c r="A54" s="25" t="s">
        <v>46</v>
      </c>
      <c s="29" t="s">
        <v>131</v>
      </c>
      <c s="29" t="s">
        <v>1468</v>
      </c>
      <c s="25" t="s">
        <v>48</v>
      </c>
      <c s="30" t="s">
        <v>1469</v>
      </c>
      <c s="31" t="s">
        <v>218</v>
      </c>
      <c s="32">
        <v>50</v>
      </c>
      <c s="33">
        <v>0</v>
      </c>
      <c s="34">
        <f>ROUND(ROUND(H54,2)*ROUND(G54,3),2)</f>
      </c>
      <c s="31" t="s">
        <v>51</v>
      </c>
      <c r="O54">
        <f>(I54*21)/100</f>
      </c>
      <c t="s">
        <v>22</v>
      </c>
    </row>
    <row r="55" spans="1:5" ht="12.75">
      <c r="A55" s="35" t="s">
        <v>52</v>
      </c>
      <c r="E55" s="36" t="s">
        <v>1470</v>
      </c>
    </row>
    <row r="56" spans="1:5" ht="12.75">
      <c r="A56" s="37" t="s">
        <v>53</v>
      </c>
      <c r="E56" s="38" t="s">
        <v>1367</v>
      </c>
    </row>
    <row r="57" spans="1:5" ht="89.25">
      <c r="A57" t="s">
        <v>55</v>
      </c>
      <c r="E57" s="36" t="s">
        <v>1394</v>
      </c>
    </row>
    <row r="58" spans="1:16" ht="25.5">
      <c r="A58" s="25" t="s">
        <v>46</v>
      </c>
      <c s="29" t="s">
        <v>135</v>
      </c>
      <c s="29" t="s">
        <v>1395</v>
      </c>
      <c s="25" t="s">
        <v>48</v>
      </c>
      <c s="30" t="s">
        <v>1396</v>
      </c>
      <c s="31" t="s">
        <v>74</v>
      </c>
      <c s="32">
        <v>22</v>
      </c>
      <c s="33">
        <v>0</v>
      </c>
      <c s="34">
        <f>ROUND(ROUND(H58,2)*ROUND(G58,3),2)</f>
      </c>
      <c s="31" t="s">
        <v>51</v>
      </c>
      <c r="O58">
        <f>(I58*21)/100</f>
      </c>
      <c t="s">
        <v>22</v>
      </c>
    </row>
    <row r="59" spans="1:5" ht="12.75">
      <c r="A59" s="35" t="s">
        <v>52</v>
      </c>
      <c r="E59" s="36" t="s">
        <v>1471</v>
      </c>
    </row>
    <row r="60" spans="1:5" ht="12.75">
      <c r="A60" s="37" t="s">
        <v>53</v>
      </c>
      <c r="E60" s="38" t="s">
        <v>1367</v>
      </c>
    </row>
    <row r="61" spans="1:5" ht="102">
      <c r="A61" t="s">
        <v>55</v>
      </c>
      <c r="E61" s="36" t="s">
        <v>1398</v>
      </c>
    </row>
    <row r="62" spans="1:16" ht="12.75">
      <c r="A62" s="25" t="s">
        <v>46</v>
      </c>
      <c s="29" t="s">
        <v>140</v>
      </c>
      <c s="29" t="s">
        <v>1420</v>
      </c>
      <c s="25" t="s">
        <v>48</v>
      </c>
      <c s="30" t="s">
        <v>1421</v>
      </c>
      <c s="31" t="s">
        <v>74</v>
      </c>
      <c s="32">
        <v>22</v>
      </c>
      <c s="33">
        <v>0</v>
      </c>
      <c s="34">
        <f>ROUND(ROUND(H62,2)*ROUND(G62,3),2)</f>
      </c>
      <c s="31" t="s">
        <v>51</v>
      </c>
      <c r="O62">
        <f>(I62*21)/100</f>
      </c>
      <c t="s">
        <v>22</v>
      </c>
    </row>
    <row r="63" spans="1:5" ht="12.75">
      <c r="A63" s="35" t="s">
        <v>52</v>
      </c>
      <c r="E63" s="36" t="s">
        <v>48</v>
      </c>
    </row>
    <row r="64" spans="1:5" ht="12.75">
      <c r="A64" s="37" t="s">
        <v>53</v>
      </c>
      <c r="E64" s="38" t="s">
        <v>48</v>
      </c>
    </row>
    <row r="65" spans="1:5" ht="153">
      <c r="A65" t="s">
        <v>55</v>
      </c>
      <c r="E65" s="36" t="s">
        <v>1423</v>
      </c>
    </row>
    <row r="66" spans="1:16" ht="12.75">
      <c r="A66" s="25" t="s">
        <v>46</v>
      </c>
      <c s="29" t="s">
        <v>145</v>
      </c>
      <c s="29" t="s">
        <v>1424</v>
      </c>
      <c s="25" t="s">
        <v>48</v>
      </c>
      <c s="30" t="s">
        <v>1425</v>
      </c>
      <c s="31" t="s">
        <v>74</v>
      </c>
      <c s="32">
        <v>22</v>
      </c>
      <c s="33">
        <v>0</v>
      </c>
      <c s="34">
        <f>ROUND(ROUND(H66,2)*ROUND(G66,3),2)</f>
      </c>
      <c s="31" t="s">
        <v>51</v>
      </c>
      <c r="O66">
        <f>(I66*21)/100</f>
      </c>
      <c t="s">
        <v>22</v>
      </c>
    </row>
    <row r="67" spans="1:5" ht="12.75">
      <c r="A67" s="35" t="s">
        <v>52</v>
      </c>
      <c r="E67" s="36" t="s">
        <v>48</v>
      </c>
    </row>
    <row r="68" spans="1:5" ht="12.75">
      <c r="A68" s="37" t="s">
        <v>53</v>
      </c>
      <c r="E68" s="38" t="s">
        <v>48</v>
      </c>
    </row>
    <row r="69" spans="1:5" ht="127.5">
      <c r="A69" t="s">
        <v>55</v>
      </c>
      <c r="E69" s="36" t="s">
        <v>1426</v>
      </c>
    </row>
    <row r="70" spans="1:16" ht="12.75">
      <c r="A70" s="25" t="s">
        <v>46</v>
      </c>
      <c s="29" t="s">
        <v>150</v>
      </c>
      <c s="29" t="s">
        <v>1403</v>
      </c>
      <c s="25" t="s">
        <v>48</v>
      </c>
      <c s="30" t="s">
        <v>1404</v>
      </c>
      <c s="31" t="s">
        <v>74</v>
      </c>
      <c s="32">
        <v>1</v>
      </c>
      <c s="33">
        <v>0</v>
      </c>
      <c s="34">
        <f>ROUND(ROUND(H70,2)*ROUND(G70,3),2)</f>
      </c>
      <c s="31" t="s">
        <v>51</v>
      </c>
      <c r="O70">
        <f>(I70*21)/100</f>
      </c>
      <c t="s">
        <v>22</v>
      </c>
    </row>
    <row r="71" spans="1:5" ht="51">
      <c r="A71" s="35" t="s">
        <v>52</v>
      </c>
      <c r="E71" s="36" t="s">
        <v>1405</v>
      </c>
    </row>
    <row r="72" spans="1:5" ht="12.75">
      <c r="A72" s="37" t="s">
        <v>53</v>
      </c>
      <c r="E72" s="38" t="s">
        <v>1367</v>
      </c>
    </row>
    <row r="73" spans="1:5" ht="114.75">
      <c r="A73" t="s">
        <v>55</v>
      </c>
      <c r="E73" s="36" t="s">
        <v>1406</v>
      </c>
    </row>
    <row r="74" spans="1:16" ht="12.75">
      <c r="A74" s="25" t="s">
        <v>46</v>
      </c>
      <c s="29" t="s">
        <v>156</v>
      </c>
      <c s="29" t="s">
        <v>1431</v>
      </c>
      <c s="25" t="s">
        <v>48</v>
      </c>
      <c s="30" t="s">
        <v>1432</v>
      </c>
      <c s="31" t="s">
        <v>74</v>
      </c>
      <c s="32">
        <v>1</v>
      </c>
      <c s="33">
        <v>0</v>
      </c>
      <c s="34">
        <f>ROUND(ROUND(H74,2)*ROUND(G74,3),2)</f>
      </c>
      <c s="31" t="s">
        <v>89</v>
      </c>
      <c r="O74">
        <f>(I74*21)/100</f>
      </c>
      <c t="s">
        <v>22</v>
      </c>
    </row>
    <row r="75" spans="1:5" ht="12.75">
      <c r="A75" s="35" t="s">
        <v>52</v>
      </c>
      <c r="E75" s="36" t="s">
        <v>48</v>
      </c>
    </row>
    <row r="76" spans="1:5" ht="12.75">
      <c r="A76" s="37" t="s">
        <v>53</v>
      </c>
      <c r="E76" s="38" t="s">
        <v>48</v>
      </c>
    </row>
    <row r="77" spans="1:5" ht="165.75">
      <c r="A77" t="s">
        <v>55</v>
      </c>
      <c r="E77" s="36" t="s">
        <v>1433</v>
      </c>
    </row>
    <row r="78" spans="1:16" ht="25.5">
      <c r="A78" s="25" t="s">
        <v>46</v>
      </c>
      <c s="29" t="s">
        <v>161</v>
      </c>
      <c s="29" t="s">
        <v>1472</v>
      </c>
      <c s="25" t="s">
        <v>48</v>
      </c>
      <c s="30" t="s">
        <v>1473</v>
      </c>
      <c s="31" t="s">
        <v>74</v>
      </c>
      <c s="32">
        <v>1</v>
      </c>
      <c s="33">
        <v>0</v>
      </c>
      <c s="34">
        <f>ROUND(ROUND(H78,2)*ROUND(G78,3),2)</f>
      </c>
      <c s="31" t="s">
        <v>51</v>
      </c>
      <c r="O78">
        <f>(I78*21)/100</f>
      </c>
      <c t="s">
        <v>22</v>
      </c>
    </row>
    <row r="79" spans="1:5" ht="12.75">
      <c r="A79" s="35" t="s">
        <v>52</v>
      </c>
      <c r="E79" s="36" t="s">
        <v>48</v>
      </c>
    </row>
    <row r="80" spans="1:5" ht="12.75">
      <c r="A80" s="37" t="s">
        <v>53</v>
      </c>
      <c r="E80" s="38" t="s">
        <v>1367</v>
      </c>
    </row>
    <row r="81" spans="1:5" ht="102">
      <c r="A81" t="s">
        <v>55</v>
      </c>
      <c r="E81" s="36" t="s">
        <v>1474</v>
      </c>
    </row>
    <row r="82" spans="1:16" ht="12.75">
      <c r="A82" s="25" t="s">
        <v>46</v>
      </c>
      <c s="29" t="s">
        <v>166</v>
      </c>
      <c s="29" t="s">
        <v>1475</v>
      </c>
      <c s="25" t="s">
        <v>48</v>
      </c>
      <c s="30" t="s">
        <v>1476</v>
      </c>
      <c s="31" t="s">
        <v>74</v>
      </c>
      <c s="32">
        <v>1</v>
      </c>
      <c s="33">
        <v>0</v>
      </c>
      <c s="34">
        <f>ROUND(ROUND(H82,2)*ROUND(G82,3),2)</f>
      </c>
      <c s="31" t="s">
        <v>51</v>
      </c>
      <c r="O82">
        <f>(I82*21)/100</f>
      </c>
      <c t="s">
        <v>22</v>
      </c>
    </row>
    <row r="83" spans="1:5" ht="12.75">
      <c r="A83" s="35" t="s">
        <v>52</v>
      </c>
      <c r="E83" s="36" t="s">
        <v>48</v>
      </c>
    </row>
    <row r="84" spans="1:5" ht="12.75">
      <c r="A84" s="37" t="s">
        <v>53</v>
      </c>
      <c r="E84" s="38" t="s">
        <v>1367</v>
      </c>
    </row>
    <row r="85" spans="1:5" ht="89.25">
      <c r="A85" t="s">
        <v>55</v>
      </c>
      <c r="E85" s="36" t="s">
        <v>1430</v>
      </c>
    </row>
    <row r="86" spans="1:16" ht="12.75">
      <c r="A86" s="25" t="s">
        <v>46</v>
      </c>
      <c s="29" t="s">
        <v>210</v>
      </c>
      <c s="29" t="s">
        <v>1407</v>
      </c>
      <c s="25" t="s">
        <v>48</v>
      </c>
      <c s="30" t="s">
        <v>1408</v>
      </c>
      <c s="31" t="s">
        <v>74</v>
      </c>
      <c s="32">
        <v>1</v>
      </c>
      <c s="33">
        <v>0</v>
      </c>
      <c s="34">
        <f>ROUND(ROUND(H86,2)*ROUND(G86,3),2)</f>
      </c>
      <c s="31" t="s">
        <v>51</v>
      </c>
      <c r="O86">
        <f>(I86*21)/100</f>
      </c>
      <c t="s">
        <v>22</v>
      </c>
    </row>
    <row r="87" spans="1:5" ht="12.75">
      <c r="A87" s="35" t="s">
        <v>52</v>
      </c>
      <c r="E87" s="36" t="s">
        <v>1409</v>
      </c>
    </row>
    <row r="88" spans="1:5" ht="12.75">
      <c r="A88" s="37" t="s">
        <v>53</v>
      </c>
      <c r="E88" s="38" t="s">
        <v>1477</v>
      </c>
    </row>
    <row r="89" spans="1:5" ht="114.75">
      <c r="A89" t="s">
        <v>55</v>
      </c>
      <c r="E89" s="36" t="s">
        <v>1411</v>
      </c>
    </row>
    <row r="90" spans="1:16" ht="12.75">
      <c r="A90" s="25" t="s">
        <v>46</v>
      </c>
      <c s="29" t="s">
        <v>215</v>
      </c>
      <c s="29" t="s">
        <v>1399</v>
      </c>
      <c s="25" t="s">
        <v>48</v>
      </c>
      <c s="30" t="s">
        <v>1400</v>
      </c>
      <c s="31" t="s">
        <v>218</v>
      </c>
      <c s="32">
        <v>50</v>
      </c>
      <c s="33">
        <v>0</v>
      </c>
      <c s="34">
        <f>ROUND(ROUND(H90,2)*ROUND(G90,3),2)</f>
      </c>
      <c s="31" t="s">
        <v>51</v>
      </c>
      <c r="O90">
        <f>(I90*21)/100</f>
      </c>
      <c t="s">
        <v>22</v>
      </c>
    </row>
    <row r="91" spans="1:5" ht="12.75">
      <c r="A91" s="35" t="s">
        <v>52</v>
      </c>
      <c r="E91" s="36" t="s">
        <v>1409</v>
      </c>
    </row>
    <row r="92" spans="1:5" ht="25.5">
      <c r="A92" s="37" t="s">
        <v>53</v>
      </c>
      <c r="E92" s="38" t="s">
        <v>1478</v>
      </c>
    </row>
    <row r="93" spans="1:5" ht="114.75">
      <c r="A93" t="s">
        <v>55</v>
      </c>
      <c r="E93" s="36" t="s">
        <v>1479</v>
      </c>
    </row>
    <row r="94" spans="1:16" ht="12.75">
      <c r="A94" s="25" t="s">
        <v>46</v>
      </c>
      <c s="29" t="s">
        <v>221</v>
      </c>
      <c s="29" t="s">
        <v>1412</v>
      </c>
      <c s="25" t="s">
        <v>48</v>
      </c>
      <c s="30" t="s">
        <v>1413</v>
      </c>
      <c s="31" t="s">
        <v>50</v>
      </c>
      <c s="32">
        <v>1</v>
      </c>
      <c s="33">
        <v>0</v>
      </c>
      <c s="34">
        <f>ROUND(ROUND(H94,2)*ROUND(G94,3),2)</f>
      </c>
      <c s="31" t="s">
        <v>51</v>
      </c>
      <c r="O94">
        <f>(I94*21)/100</f>
      </c>
      <c t="s">
        <v>22</v>
      </c>
    </row>
    <row r="95" spans="1:5" ht="12.75">
      <c r="A95" s="35" t="s">
        <v>52</v>
      </c>
      <c r="E95" s="36" t="s">
        <v>1409</v>
      </c>
    </row>
    <row r="96" spans="1:5" ht="25.5">
      <c r="A96" s="37" t="s">
        <v>53</v>
      </c>
      <c r="E96" s="38" t="s">
        <v>1480</v>
      </c>
    </row>
    <row r="97" spans="1:5" ht="127.5">
      <c r="A97" t="s">
        <v>55</v>
      </c>
      <c r="E97" s="36" t="s">
        <v>1415</v>
      </c>
    </row>
    <row r="98" spans="1:16" ht="12.75">
      <c r="A98" s="25" t="s">
        <v>46</v>
      </c>
      <c s="29" t="s">
        <v>223</v>
      </c>
      <c s="29" t="s">
        <v>1416</v>
      </c>
      <c s="25" t="s">
        <v>48</v>
      </c>
      <c s="30" t="s">
        <v>1417</v>
      </c>
      <c s="31" t="s">
        <v>74</v>
      </c>
      <c s="32">
        <v>1</v>
      </c>
      <c s="33">
        <v>0</v>
      </c>
      <c s="34">
        <f>ROUND(ROUND(H98,2)*ROUND(G98,3),2)</f>
      </c>
      <c s="31" t="s">
        <v>51</v>
      </c>
      <c r="O98">
        <f>(I98*21)/100</f>
      </c>
      <c t="s">
        <v>22</v>
      </c>
    </row>
    <row r="99" spans="1:5" ht="12.75">
      <c r="A99" s="35" t="s">
        <v>52</v>
      </c>
      <c r="E99" s="36" t="s">
        <v>48</v>
      </c>
    </row>
    <row r="100" spans="1:5" ht="12.75">
      <c r="A100" s="37" t="s">
        <v>53</v>
      </c>
      <c r="E100" s="38" t="s">
        <v>48</v>
      </c>
    </row>
    <row r="101" spans="1:5" ht="102">
      <c r="A101" t="s">
        <v>55</v>
      </c>
      <c r="E101" s="36" t="s">
        <v>1419</v>
      </c>
    </row>
    <row r="102" spans="1:16" ht="12.75">
      <c r="A102" s="25" t="s">
        <v>46</v>
      </c>
      <c s="29" t="s">
        <v>225</v>
      </c>
      <c s="29" t="s">
        <v>1434</v>
      </c>
      <c s="25" t="s">
        <v>48</v>
      </c>
      <c s="30" t="s">
        <v>1435</v>
      </c>
      <c s="31" t="s">
        <v>879</v>
      </c>
      <c s="32">
        <v>1</v>
      </c>
      <c s="33">
        <v>0</v>
      </c>
      <c s="34">
        <f>ROUND(ROUND(H102,2)*ROUND(G102,3),2)</f>
      </c>
      <c s="31" t="s">
        <v>89</v>
      </c>
      <c r="O102">
        <f>(I102*21)/100</f>
      </c>
      <c t="s">
        <v>22</v>
      </c>
    </row>
    <row r="103" spans="1:5" ht="12.75">
      <c r="A103" s="35" t="s">
        <v>52</v>
      </c>
      <c r="E103" s="36" t="s">
        <v>1436</v>
      </c>
    </row>
    <row r="104" spans="1:5" ht="12.75">
      <c r="A104" s="37" t="s">
        <v>53</v>
      </c>
      <c r="E104" s="38" t="s">
        <v>48</v>
      </c>
    </row>
    <row r="105" spans="1:5" ht="12.75">
      <c r="A105" t="s">
        <v>55</v>
      </c>
      <c r="E105" s="36" t="s">
        <v>1437</v>
      </c>
    </row>
    <row r="106" spans="1:16" ht="12.75">
      <c r="A106" s="25" t="s">
        <v>46</v>
      </c>
      <c s="29" t="s">
        <v>229</v>
      </c>
      <c s="29" t="s">
        <v>1438</v>
      </c>
      <c s="25" t="s">
        <v>48</v>
      </c>
      <c s="30" t="s">
        <v>1439</v>
      </c>
      <c s="31" t="s">
        <v>1440</v>
      </c>
      <c s="32">
        <v>1</v>
      </c>
      <c s="33">
        <v>0</v>
      </c>
      <c s="34">
        <f>ROUND(ROUND(H106,2)*ROUND(G106,3),2)</f>
      </c>
      <c s="31" t="s">
        <v>89</v>
      </c>
      <c r="O106">
        <f>(I106*21)/100</f>
      </c>
      <c t="s">
        <v>22</v>
      </c>
    </row>
    <row r="107" spans="1:5" ht="12.75">
      <c r="A107" s="35" t="s">
        <v>52</v>
      </c>
      <c r="E107" s="36" t="s">
        <v>48</v>
      </c>
    </row>
    <row r="108" spans="1:5" ht="12.75">
      <c r="A108" s="37" t="s">
        <v>53</v>
      </c>
      <c r="E108" s="38" t="s">
        <v>48</v>
      </c>
    </row>
    <row r="109" spans="1:5" ht="38.25">
      <c r="A109" t="s">
        <v>55</v>
      </c>
      <c r="E109" s="36" t="s">
        <v>1441</v>
      </c>
    </row>
    <row r="110" spans="1:16" ht="12.75">
      <c r="A110" s="25" t="s">
        <v>46</v>
      </c>
      <c s="29" t="s">
        <v>235</v>
      </c>
      <c s="29" t="s">
        <v>1442</v>
      </c>
      <c s="25" t="s">
        <v>48</v>
      </c>
      <c s="30" t="s">
        <v>1443</v>
      </c>
      <c s="31" t="s">
        <v>1440</v>
      </c>
      <c s="32">
        <v>2</v>
      </c>
      <c s="33">
        <v>0</v>
      </c>
      <c s="34">
        <f>ROUND(ROUND(H110,2)*ROUND(G110,3),2)</f>
      </c>
      <c s="31" t="s">
        <v>89</v>
      </c>
      <c r="O110">
        <f>(I110*21)/100</f>
      </c>
      <c t="s">
        <v>22</v>
      </c>
    </row>
    <row r="111" spans="1:5" ht="12.75">
      <c r="A111" s="35" t="s">
        <v>52</v>
      </c>
      <c r="E111" s="36" t="s">
        <v>48</v>
      </c>
    </row>
    <row r="112" spans="1:5" ht="12.75">
      <c r="A112" s="37" t="s">
        <v>53</v>
      </c>
      <c r="E112" s="38" t="s">
        <v>48</v>
      </c>
    </row>
    <row r="113" spans="1:5" ht="38.25">
      <c r="A113" t="s">
        <v>55</v>
      </c>
      <c r="E113" s="36" t="s">
        <v>1444</v>
      </c>
    </row>
    <row r="114" spans="1:18" ht="12.75" customHeight="1">
      <c r="A114" s="6" t="s">
        <v>44</v>
      </c>
      <c s="6"/>
      <c s="41" t="s">
        <v>164</v>
      </c>
      <c s="6"/>
      <c s="27" t="s">
        <v>165</v>
      </c>
      <c s="6"/>
      <c s="6"/>
      <c s="6"/>
      <c s="42">
        <f>0+Q114</f>
      </c>
      <c s="6"/>
      <c r="O114">
        <f>0+R114</f>
      </c>
      <c r="Q114">
        <f>0+I115</f>
      </c>
      <c>
        <f>0+O115</f>
      </c>
    </row>
    <row r="115" spans="1:16" ht="25.5">
      <c r="A115" s="25" t="s">
        <v>46</v>
      </c>
      <c s="29" t="s">
        <v>241</v>
      </c>
      <c s="29" t="s">
        <v>319</v>
      </c>
      <c s="25" t="s">
        <v>110</v>
      </c>
      <c s="30" t="s">
        <v>169</v>
      </c>
      <c s="31" t="s">
        <v>170</v>
      </c>
      <c s="32">
        <v>2.5</v>
      </c>
      <c s="33">
        <v>0</v>
      </c>
      <c s="34">
        <f>ROUND(ROUND(H115,2)*ROUND(G115,3),2)</f>
      </c>
      <c s="31" t="s">
        <v>89</v>
      </c>
      <c r="O115">
        <f>(I115*21)/100</f>
      </c>
      <c t="s">
        <v>22</v>
      </c>
    </row>
    <row r="116" spans="1:5" ht="12.75">
      <c r="A116" s="35" t="s">
        <v>52</v>
      </c>
      <c r="E116" s="36" t="s">
        <v>320</v>
      </c>
    </row>
    <row r="117" spans="1:5" ht="12.75">
      <c r="A117" s="37" t="s">
        <v>53</v>
      </c>
      <c r="E117" s="38" t="s">
        <v>1481</v>
      </c>
    </row>
    <row r="118" spans="1:5" ht="76.5">
      <c r="A118" t="s">
        <v>55</v>
      </c>
      <c r="E11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17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0+O8+O49+O166</f>
      </c>
      <c t="s">
        <v>21</v>
      </c>
    </row>
    <row r="3" spans="1:16" ht="15" customHeight="1">
      <c r="A3" t="s">
        <v>11</v>
      </c>
      <c s="12" t="s">
        <v>13</v>
      </c>
      <c s="13" t="s">
        <v>14</v>
      </c>
      <c s="1"/>
      <c s="14" t="s">
        <v>15</v>
      </c>
      <c s="1"/>
      <c s="9"/>
      <c s="8" t="s">
        <v>1482</v>
      </c>
      <c s="39">
        <f>0+I8+I49+I166</f>
      </c>
      <c s="10"/>
      <c r="O3" t="s">
        <v>18</v>
      </c>
      <c t="s">
        <v>22</v>
      </c>
    </row>
    <row r="4" spans="1:16" ht="15" customHeight="1">
      <c r="A4" t="s">
        <v>16</v>
      </c>
      <c s="16" t="s">
        <v>17</v>
      </c>
      <c s="17" t="s">
        <v>1482</v>
      </c>
      <c s="6"/>
      <c s="18" t="s">
        <v>1483</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f>
      </c>
      <c>
        <f>0+O9+O13+O17+O21+O25+O29+O33+O37+O41+O45</f>
      </c>
    </row>
    <row r="9" spans="1:16" ht="12.75">
      <c r="A9" s="25" t="s">
        <v>46</v>
      </c>
      <c s="29" t="s">
        <v>28</v>
      </c>
      <c s="29" t="s">
        <v>1369</v>
      </c>
      <c s="25" t="s">
        <v>48</v>
      </c>
      <c s="30" t="s">
        <v>1370</v>
      </c>
      <c s="31" t="s">
        <v>218</v>
      </c>
      <c s="32">
        <v>1400</v>
      </c>
      <c s="33">
        <v>0</v>
      </c>
      <c s="34">
        <f>ROUND(ROUND(H9,2)*ROUND(G9,3),2)</f>
      </c>
      <c s="31" t="s">
        <v>89</v>
      </c>
      <c r="O9">
        <f>(I9*21)/100</f>
      </c>
      <c t="s">
        <v>22</v>
      </c>
    </row>
    <row r="10" spans="1:5" ht="25.5">
      <c r="A10" s="35" t="s">
        <v>52</v>
      </c>
      <c r="E10" s="36" t="s">
        <v>1366</v>
      </c>
    </row>
    <row r="11" spans="1:5" ht="12.75">
      <c r="A11" s="37" t="s">
        <v>53</v>
      </c>
      <c r="E11" s="38" t="s">
        <v>1484</v>
      </c>
    </row>
    <row r="12" spans="1:5" ht="153">
      <c r="A12" t="s">
        <v>55</v>
      </c>
      <c r="E12" s="36" t="s">
        <v>1368</v>
      </c>
    </row>
    <row r="13" spans="1:16" ht="12.75">
      <c r="A13" s="25" t="s">
        <v>46</v>
      </c>
      <c s="29" t="s">
        <v>22</v>
      </c>
      <c s="29" t="s">
        <v>1371</v>
      </c>
      <c s="25" t="s">
        <v>48</v>
      </c>
      <c s="30" t="s">
        <v>1449</v>
      </c>
      <c s="31" t="s">
        <v>218</v>
      </c>
      <c s="32">
        <v>2480</v>
      </c>
      <c s="33">
        <v>0</v>
      </c>
      <c s="34">
        <f>ROUND(ROUND(H13,2)*ROUND(G13,3),2)</f>
      </c>
      <c s="31" t="s">
        <v>89</v>
      </c>
      <c r="O13">
        <f>(I13*21)/100</f>
      </c>
      <c t="s">
        <v>22</v>
      </c>
    </row>
    <row r="14" spans="1:5" ht="12.75">
      <c r="A14" s="35" t="s">
        <v>52</v>
      </c>
      <c r="E14" s="36" t="s">
        <v>48</v>
      </c>
    </row>
    <row r="15" spans="1:5" ht="12.75">
      <c r="A15" s="37" t="s">
        <v>53</v>
      </c>
      <c r="E15" s="38" t="s">
        <v>1484</v>
      </c>
    </row>
    <row r="16" spans="1:5" ht="229.5">
      <c r="A16" t="s">
        <v>55</v>
      </c>
      <c r="E16" s="36" t="s">
        <v>1450</v>
      </c>
    </row>
    <row r="17" spans="1:16" ht="12.75">
      <c r="A17" s="25" t="s">
        <v>46</v>
      </c>
      <c s="29" t="s">
        <v>21</v>
      </c>
      <c s="29" t="s">
        <v>1373</v>
      </c>
      <c s="25" t="s">
        <v>48</v>
      </c>
      <c s="30" t="s">
        <v>1456</v>
      </c>
      <c s="31" t="s">
        <v>218</v>
      </c>
      <c s="32">
        <v>140</v>
      </c>
      <c s="33">
        <v>0</v>
      </c>
      <c s="34">
        <f>ROUND(ROUND(H17,2)*ROUND(G17,3),2)</f>
      </c>
      <c s="31" t="s">
        <v>89</v>
      </c>
      <c r="O17">
        <f>(I17*21)/100</f>
      </c>
      <c t="s">
        <v>22</v>
      </c>
    </row>
    <row r="18" spans="1:5" ht="25.5">
      <c r="A18" s="35" t="s">
        <v>52</v>
      </c>
      <c r="E18" s="36" t="s">
        <v>1366</v>
      </c>
    </row>
    <row r="19" spans="1:5" ht="12.75">
      <c r="A19" s="37" t="s">
        <v>53</v>
      </c>
      <c r="E19" s="38" t="s">
        <v>1484</v>
      </c>
    </row>
    <row r="20" spans="1:5" ht="153">
      <c r="A20" t="s">
        <v>55</v>
      </c>
      <c r="E20" s="36" t="s">
        <v>1368</v>
      </c>
    </row>
    <row r="21" spans="1:16" ht="12.75">
      <c r="A21" s="25" t="s">
        <v>46</v>
      </c>
      <c s="29" t="s">
        <v>32</v>
      </c>
      <c s="29" t="s">
        <v>1453</v>
      </c>
      <c s="25" t="s">
        <v>48</v>
      </c>
      <c s="30" t="s">
        <v>1485</v>
      </c>
      <c s="31" t="s">
        <v>218</v>
      </c>
      <c s="32">
        <v>170</v>
      </c>
      <c s="33">
        <v>0</v>
      </c>
      <c s="34">
        <f>ROUND(ROUND(H21,2)*ROUND(G21,3),2)</f>
      </c>
      <c s="31" t="s">
        <v>89</v>
      </c>
      <c r="O21">
        <f>(I21*21)/100</f>
      </c>
      <c t="s">
        <v>22</v>
      </c>
    </row>
    <row r="22" spans="1:5" ht="25.5">
      <c r="A22" s="35" t="s">
        <v>52</v>
      </c>
      <c r="E22" s="36" t="s">
        <v>1366</v>
      </c>
    </row>
    <row r="23" spans="1:5" ht="12.75">
      <c r="A23" s="37" t="s">
        <v>53</v>
      </c>
      <c r="E23" s="38" t="s">
        <v>1484</v>
      </c>
    </row>
    <row r="24" spans="1:5" ht="153">
      <c r="A24" t="s">
        <v>55</v>
      </c>
      <c r="E24" s="36" t="s">
        <v>1368</v>
      </c>
    </row>
    <row r="25" spans="1:16" ht="12.75">
      <c r="A25" s="25" t="s">
        <v>46</v>
      </c>
      <c s="29" t="s">
        <v>34</v>
      </c>
      <c s="29" t="s">
        <v>1455</v>
      </c>
      <c s="25" t="s">
        <v>48</v>
      </c>
      <c s="30" t="s">
        <v>1486</v>
      </c>
      <c s="31" t="s">
        <v>218</v>
      </c>
      <c s="32">
        <v>55</v>
      </c>
      <c s="33">
        <v>0</v>
      </c>
      <c s="34">
        <f>ROUND(ROUND(H25,2)*ROUND(G25,3),2)</f>
      </c>
      <c s="31" t="s">
        <v>89</v>
      </c>
      <c r="O25">
        <f>(I25*21)/100</f>
      </c>
      <c t="s">
        <v>22</v>
      </c>
    </row>
    <row r="26" spans="1:5" ht="25.5">
      <c r="A26" s="35" t="s">
        <v>52</v>
      </c>
      <c r="E26" s="36" t="s">
        <v>1366</v>
      </c>
    </row>
    <row r="27" spans="1:5" ht="12.75">
      <c r="A27" s="37" t="s">
        <v>53</v>
      </c>
      <c r="E27" s="38" t="s">
        <v>1484</v>
      </c>
    </row>
    <row r="28" spans="1:5" ht="153">
      <c r="A28" t="s">
        <v>55</v>
      </c>
      <c r="E28" s="36" t="s">
        <v>1368</v>
      </c>
    </row>
    <row r="29" spans="1:16" ht="12.75">
      <c r="A29" s="25" t="s">
        <v>46</v>
      </c>
      <c s="29" t="s">
        <v>36</v>
      </c>
      <c s="29" t="s">
        <v>1457</v>
      </c>
      <c s="25" t="s">
        <v>48</v>
      </c>
      <c s="30" t="s">
        <v>1487</v>
      </c>
      <c s="31" t="s">
        <v>218</v>
      </c>
      <c s="32">
        <v>16</v>
      </c>
      <c s="33">
        <v>0</v>
      </c>
      <c s="34">
        <f>ROUND(ROUND(H29,2)*ROUND(G29,3),2)</f>
      </c>
      <c s="31" t="s">
        <v>89</v>
      </c>
      <c r="O29">
        <f>(I29*21)/100</f>
      </c>
      <c t="s">
        <v>22</v>
      </c>
    </row>
    <row r="30" spans="1:5" ht="25.5">
      <c r="A30" s="35" t="s">
        <v>52</v>
      </c>
      <c r="E30" s="36" t="s">
        <v>1366</v>
      </c>
    </row>
    <row r="31" spans="1:5" ht="12.75">
      <c r="A31" s="37" t="s">
        <v>53</v>
      </c>
      <c r="E31" s="38" t="s">
        <v>1484</v>
      </c>
    </row>
    <row r="32" spans="1:5" ht="153">
      <c r="A32" t="s">
        <v>55</v>
      </c>
      <c r="E32" s="36" t="s">
        <v>1368</v>
      </c>
    </row>
    <row r="33" spans="1:16" ht="12.75">
      <c r="A33" s="25" t="s">
        <v>46</v>
      </c>
      <c s="29" t="s">
        <v>113</v>
      </c>
      <c s="29" t="s">
        <v>1488</v>
      </c>
      <c s="25" t="s">
        <v>48</v>
      </c>
      <c s="30" t="s">
        <v>1489</v>
      </c>
      <c s="31" t="s">
        <v>50</v>
      </c>
      <c s="32">
        <v>59.22</v>
      </c>
      <c s="33">
        <v>0</v>
      </c>
      <c s="34">
        <f>ROUND(ROUND(H33,2)*ROUND(G33,3),2)</f>
      </c>
      <c s="31" t="s">
        <v>89</v>
      </c>
      <c r="O33">
        <f>(I33*21)/100</f>
      </c>
      <c t="s">
        <v>22</v>
      </c>
    </row>
    <row r="34" spans="1:5" ht="12.75">
      <c r="A34" s="35" t="s">
        <v>52</v>
      </c>
      <c r="E34" s="36" t="s">
        <v>1490</v>
      </c>
    </row>
    <row r="35" spans="1:5" ht="12.75">
      <c r="A35" s="37" t="s">
        <v>53</v>
      </c>
      <c r="E35" s="38" t="s">
        <v>1484</v>
      </c>
    </row>
    <row r="36" spans="1:5" ht="102">
      <c r="A36" t="s">
        <v>55</v>
      </c>
      <c r="E36" s="36" t="s">
        <v>1491</v>
      </c>
    </row>
    <row r="37" spans="1:16" ht="12.75">
      <c r="A37" s="25" t="s">
        <v>46</v>
      </c>
      <c s="29" t="s">
        <v>119</v>
      </c>
      <c s="29" t="s">
        <v>1492</v>
      </c>
      <c s="25" t="s">
        <v>48</v>
      </c>
      <c s="30" t="s">
        <v>1451</v>
      </c>
      <c s="31" t="s">
        <v>50</v>
      </c>
      <c s="32">
        <v>122.87</v>
      </c>
      <c s="33">
        <v>0</v>
      </c>
      <c s="34">
        <f>ROUND(ROUND(H37,2)*ROUND(G37,3),2)</f>
      </c>
      <c s="31" t="s">
        <v>89</v>
      </c>
      <c r="O37">
        <f>(I37*21)/100</f>
      </c>
      <c t="s">
        <v>22</v>
      </c>
    </row>
    <row r="38" spans="1:5" ht="12.75">
      <c r="A38" s="35" t="s">
        <v>52</v>
      </c>
      <c r="E38" s="36" t="s">
        <v>48</v>
      </c>
    </row>
    <row r="39" spans="1:5" ht="12.75">
      <c r="A39" s="37" t="s">
        <v>53</v>
      </c>
      <c r="E39" s="38" t="s">
        <v>48</v>
      </c>
    </row>
    <row r="40" spans="1:5" ht="382.5">
      <c r="A40" t="s">
        <v>55</v>
      </c>
      <c r="E40" s="36" t="s">
        <v>1452</v>
      </c>
    </row>
    <row r="41" spans="1:16" ht="12.75">
      <c r="A41" s="25" t="s">
        <v>46</v>
      </c>
      <c s="29" t="s">
        <v>39</v>
      </c>
      <c s="29" t="s">
        <v>1493</v>
      </c>
      <c s="25" t="s">
        <v>48</v>
      </c>
      <c s="30" t="s">
        <v>1454</v>
      </c>
      <c s="31" t="s">
        <v>50</v>
      </c>
      <c s="32">
        <v>29.95</v>
      </c>
      <c s="33">
        <v>0</v>
      </c>
      <c s="34">
        <f>ROUND(ROUND(H41,2)*ROUND(G41,3),2)</f>
      </c>
      <c s="31" t="s">
        <v>89</v>
      </c>
      <c r="O41">
        <f>(I41*21)/100</f>
      </c>
      <c t="s">
        <v>22</v>
      </c>
    </row>
    <row r="42" spans="1:5" ht="12.75">
      <c r="A42" s="35" t="s">
        <v>52</v>
      </c>
      <c r="E42" s="36" t="s">
        <v>48</v>
      </c>
    </row>
    <row r="43" spans="1:5" ht="12.75">
      <c r="A43" s="37" t="s">
        <v>53</v>
      </c>
      <c r="E43" s="38" t="s">
        <v>48</v>
      </c>
    </row>
    <row r="44" spans="1:5" ht="382.5">
      <c r="A44" t="s">
        <v>55</v>
      </c>
      <c r="E44" s="36" t="s">
        <v>1452</v>
      </c>
    </row>
    <row r="45" spans="1:16" ht="12.75">
      <c r="A45" s="25" t="s">
        <v>46</v>
      </c>
      <c s="29" t="s">
        <v>41</v>
      </c>
      <c s="29" t="s">
        <v>1494</v>
      </c>
      <c s="25" t="s">
        <v>48</v>
      </c>
      <c s="30" t="s">
        <v>1495</v>
      </c>
      <c s="31" t="s">
        <v>74</v>
      </c>
      <c s="32">
        <v>44</v>
      </c>
      <c s="33">
        <v>0</v>
      </c>
      <c s="34">
        <f>ROUND(ROUND(H45,2)*ROUND(G45,3),2)</f>
      </c>
      <c s="31" t="s">
        <v>89</v>
      </c>
      <c r="O45">
        <f>(I45*21)/100</f>
      </c>
      <c t="s">
        <v>22</v>
      </c>
    </row>
    <row r="46" spans="1:5" ht="25.5">
      <c r="A46" s="35" t="s">
        <v>52</v>
      </c>
      <c r="E46" s="36" t="s">
        <v>1375</v>
      </c>
    </row>
    <row r="47" spans="1:5" ht="12.75">
      <c r="A47" s="37" t="s">
        <v>53</v>
      </c>
      <c r="E47" s="38" t="s">
        <v>1484</v>
      </c>
    </row>
    <row r="48" spans="1:5" ht="114.75">
      <c r="A48" t="s">
        <v>55</v>
      </c>
      <c r="E48" s="36" t="s">
        <v>1376</v>
      </c>
    </row>
    <row r="49" spans="1:18" ht="12.75" customHeight="1">
      <c r="A49" s="6" t="s">
        <v>44</v>
      </c>
      <c s="6"/>
      <c s="41" t="s">
        <v>113</v>
      </c>
      <c s="6"/>
      <c s="27" t="s">
        <v>1377</v>
      </c>
      <c s="6"/>
      <c s="6"/>
      <c s="6"/>
      <c s="42">
        <f>0+Q49</f>
      </c>
      <c s="6"/>
      <c r="O49">
        <f>0+R49</f>
      </c>
      <c r="Q49">
        <f>0+I50+I54+I58+I62+I66+I70+I74+I78+I82+I86+I90+I94+I98+I102+I106+I110+I114+I118+I122+I126+I130+I134+I138+I142+I146+I150+I154+I158+I162</f>
      </c>
      <c>
        <f>0+O50+O54+O58+O62+O66+O70+O74+O78+O82+O86+O90+O94+O98+O102+O106+O110+O114+O118+O122+O126+O130+O134+O138+O142+O146+O150+O154+O158+O162</f>
      </c>
    </row>
    <row r="50" spans="1:16" ht="12.75">
      <c r="A50" s="25" t="s">
        <v>46</v>
      </c>
      <c s="29" t="s">
        <v>43</v>
      </c>
      <c s="29" t="s">
        <v>1459</v>
      </c>
      <c s="25" t="s">
        <v>48</v>
      </c>
      <c s="30" t="s">
        <v>1460</v>
      </c>
      <c s="31" t="s">
        <v>218</v>
      </c>
      <c s="32">
        <v>1670</v>
      </c>
      <c s="33">
        <v>0</v>
      </c>
      <c s="34">
        <f>ROUND(ROUND(H50,2)*ROUND(G50,3),2)</f>
      </c>
      <c s="31" t="s">
        <v>51</v>
      </c>
      <c r="O50">
        <f>(I50*21)/100</f>
      </c>
      <c t="s">
        <v>22</v>
      </c>
    </row>
    <row r="51" spans="1:5" ht="25.5">
      <c r="A51" s="35" t="s">
        <v>52</v>
      </c>
      <c r="E51" s="36" t="s">
        <v>1496</v>
      </c>
    </row>
    <row r="52" spans="1:5" ht="12.75">
      <c r="A52" s="37" t="s">
        <v>53</v>
      </c>
      <c r="E52" s="38" t="s">
        <v>1484</v>
      </c>
    </row>
    <row r="53" spans="1:5" ht="76.5">
      <c r="A53" t="s">
        <v>55</v>
      </c>
      <c r="E53" s="36" t="s">
        <v>1381</v>
      </c>
    </row>
    <row r="54" spans="1:16" ht="12.75">
      <c r="A54" s="25" t="s">
        <v>46</v>
      </c>
      <c s="29" t="s">
        <v>131</v>
      </c>
      <c s="29" t="s">
        <v>1378</v>
      </c>
      <c s="25" t="s">
        <v>48</v>
      </c>
      <c s="30" t="s">
        <v>1379</v>
      </c>
      <c s="31" t="s">
        <v>218</v>
      </c>
      <c s="32">
        <v>810</v>
      </c>
      <c s="33">
        <v>0</v>
      </c>
      <c s="34">
        <f>ROUND(ROUND(H54,2)*ROUND(G54,3),2)</f>
      </c>
      <c s="31" t="s">
        <v>51</v>
      </c>
      <c r="O54">
        <f>(I54*21)/100</f>
      </c>
      <c t="s">
        <v>22</v>
      </c>
    </row>
    <row r="55" spans="1:5" ht="25.5">
      <c r="A55" s="35" t="s">
        <v>52</v>
      </c>
      <c r="E55" s="36" t="s">
        <v>1497</v>
      </c>
    </row>
    <row r="56" spans="1:5" ht="12.75">
      <c r="A56" s="37" t="s">
        <v>53</v>
      </c>
      <c r="E56" s="38" t="s">
        <v>1484</v>
      </c>
    </row>
    <row r="57" spans="1:5" ht="76.5">
      <c r="A57" t="s">
        <v>55</v>
      </c>
      <c r="E57" s="36" t="s">
        <v>1381</v>
      </c>
    </row>
    <row r="58" spans="1:16" ht="12.75">
      <c r="A58" s="25" t="s">
        <v>46</v>
      </c>
      <c s="29" t="s">
        <v>135</v>
      </c>
      <c s="29" t="s">
        <v>1382</v>
      </c>
      <c s="25" t="s">
        <v>48</v>
      </c>
      <c s="30" t="s">
        <v>1383</v>
      </c>
      <c s="31" t="s">
        <v>218</v>
      </c>
      <c s="32">
        <v>1540</v>
      </c>
      <c s="33">
        <v>0</v>
      </c>
      <c s="34">
        <f>ROUND(ROUND(H58,2)*ROUND(G58,3),2)</f>
      </c>
      <c s="31" t="s">
        <v>51</v>
      </c>
      <c r="O58">
        <f>(I58*21)/100</f>
      </c>
      <c t="s">
        <v>22</v>
      </c>
    </row>
    <row r="59" spans="1:5" ht="12.75">
      <c r="A59" s="35" t="s">
        <v>52</v>
      </c>
      <c r="E59" s="36" t="s">
        <v>1463</v>
      </c>
    </row>
    <row r="60" spans="1:5" ht="12.75">
      <c r="A60" s="37" t="s">
        <v>53</v>
      </c>
      <c r="E60" s="38" t="s">
        <v>1484</v>
      </c>
    </row>
    <row r="61" spans="1:5" ht="89.25">
      <c r="A61" t="s">
        <v>55</v>
      </c>
      <c r="E61" s="36" t="s">
        <v>1385</v>
      </c>
    </row>
    <row r="62" spans="1:16" ht="12.75">
      <c r="A62" s="25" t="s">
        <v>46</v>
      </c>
      <c s="29" t="s">
        <v>140</v>
      </c>
      <c s="29" t="s">
        <v>1386</v>
      </c>
      <c s="25" t="s">
        <v>48</v>
      </c>
      <c s="30" t="s">
        <v>1387</v>
      </c>
      <c s="31" t="s">
        <v>218</v>
      </c>
      <c s="32">
        <v>2070</v>
      </c>
      <c s="33">
        <v>0</v>
      </c>
      <c s="34">
        <f>ROUND(ROUND(H62,2)*ROUND(G62,3),2)</f>
      </c>
      <c s="31" t="s">
        <v>51</v>
      </c>
      <c r="O62">
        <f>(I62*21)/100</f>
      </c>
      <c t="s">
        <v>22</v>
      </c>
    </row>
    <row r="63" spans="1:5" ht="12.75">
      <c r="A63" s="35" t="s">
        <v>52</v>
      </c>
      <c r="E63" s="36" t="s">
        <v>1464</v>
      </c>
    </row>
    <row r="64" spans="1:5" ht="12.75">
      <c r="A64" s="37" t="s">
        <v>53</v>
      </c>
      <c r="E64" s="38" t="s">
        <v>1389</v>
      </c>
    </row>
    <row r="65" spans="1:5" ht="127.5">
      <c r="A65" t="s">
        <v>55</v>
      </c>
      <c r="E65" s="36" t="s">
        <v>1390</v>
      </c>
    </row>
    <row r="66" spans="1:16" ht="12.75">
      <c r="A66" s="25" t="s">
        <v>46</v>
      </c>
      <c s="29" t="s">
        <v>145</v>
      </c>
      <c s="29" t="s">
        <v>1465</v>
      </c>
      <c s="25" t="s">
        <v>48</v>
      </c>
      <c s="30" t="s">
        <v>1466</v>
      </c>
      <c s="31" t="s">
        <v>218</v>
      </c>
      <c s="32">
        <v>460</v>
      </c>
      <c s="33">
        <v>0</v>
      </c>
      <c s="34">
        <f>ROUND(ROUND(H66,2)*ROUND(G66,3),2)</f>
      </c>
      <c s="31" t="s">
        <v>51</v>
      </c>
      <c r="O66">
        <f>(I66*21)/100</f>
      </c>
      <c t="s">
        <v>22</v>
      </c>
    </row>
    <row r="67" spans="1:5" ht="12.75">
      <c r="A67" s="35" t="s">
        <v>52</v>
      </c>
      <c r="E67" s="36" t="s">
        <v>1467</v>
      </c>
    </row>
    <row r="68" spans="1:5" ht="12.75">
      <c r="A68" s="37" t="s">
        <v>53</v>
      </c>
      <c r="E68" s="38" t="s">
        <v>1484</v>
      </c>
    </row>
    <row r="69" spans="1:5" ht="89.25">
      <c r="A69" t="s">
        <v>55</v>
      </c>
      <c r="E69" s="36" t="s">
        <v>1394</v>
      </c>
    </row>
    <row r="70" spans="1:16" ht="12.75">
      <c r="A70" s="25" t="s">
        <v>46</v>
      </c>
      <c s="29" t="s">
        <v>150</v>
      </c>
      <c s="29" t="s">
        <v>1468</v>
      </c>
      <c s="25" t="s">
        <v>48</v>
      </c>
      <c s="30" t="s">
        <v>1469</v>
      </c>
      <c s="31" t="s">
        <v>218</v>
      </c>
      <c s="32">
        <v>1350</v>
      </c>
      <c s="33">
        <v>0</v>
      </c>
      <c s="34">
        <f>ROUND(ROUND(H70,2)*ROUND(G70,3),2)</f>
      </c>
      <c s="31" t="s">
        <v>51</v>
      </c>
      <c r="O70">
        <f>(I70*21)/100</f>
      </c>
      <c t="s">
        <v>22</v>
      </c>
    </row>
    <row r="71" spans="1:5" ht="12.75">
      <c r="A71" s="35" t="s">
        <v>52</v>
      </c>
      <c r="E71" s="36" t="s">
        <v>1498</v>
      </c>
    </row>
    <row r="72" spans="1:5" ht="12.75">
      <c r="A72" s="37" t="s">
        <v>53</v>
      </c>
      <c r="E72" s="38" t="s">
        <v>1484</v>
      </c>
    </row>
    <row r="73" spans="1:5" ht="89.25">
      <c r="A73" t="s">
        <v>55</v>
      </c>
      <c r="E73" s="36" t="s">
        <v>1394</v>
      </c>
    </row>
    <row r="74" spans="1:16" ht="12.75">
      <c r="A74" s="25" t="s">
        <v>46</v>
      </c>
      <c s="29" t="s">
        <v>156</v>
      </c>
      <c s="29" t="s">
        <v>1499</v>
      </c>
      <c s="25" t="s">
        <v>48</v>
      </c>
      <c s="30" t="s">
        <v>1500</v>
      </c>
      <c s="31" t="s">
        <v>218</v>
      </c>
      <c s="32">
        <v>1240</v>
      </c>
      <c s="33">
        <v>0</v>
      </c>
      <c s="34">
        <f>ROUND(ROUND(H74,2)*ROUND(G74,3),2)</f>
      </c>
      <c s="31" t="s">
        <v>51</v>
      </c>
      <c r="O74">
        <f>(I74*21)/100</f>
      </c>
      <c t="s">
        <v>22</v>
      </c>
    </row>
    <row r="75" spans="1:5" ht="12.75">
      <c r="A75" s="35" t="s">
        <v>52</v>
      </c>
      <c r="E75" s="36" t="s">
        <v>1501</v>
      </c>
    </row>
    <row r="76" spans="1:5" ht="12.75">
      <c r="A76" s="37" t="s">
        <v>53</v>
      </c>
      <c r="E76" s="38" t="s">
        <v>1484</v>
      </c>
    </row>
    <row r="77" spans="1:5" ht="89.25">
      <c r="A77" t="s">
        <v>55</v>
      </c>
      <c r="E77" s="36" t="s">
        <v>1394</v>
      </c>
    </row>
    <row r="78" spans="1:16" ht="25.5">
      <c r="A78" s="25" t="s">
        <v>46</v>
      </c>
      <c s="29" t="s">
        <v>161</v>
      </c>
      <c s="29" t="s">
        <v>1395</v>
      </c>
      <c s="25" t="s">
        <v>48</v>
      </c>
      <c s="30" t="s">
        <v>1396</v>
      </c>
      <c s="31" t="s">
        <v>74</v>
      </c>
      <c s="32">
        <v>94</v>
      </c>
      <c s="33">
        <v>0</v>
      </c>
      <c s="34">
        <f>ROUND(ROUND(H78,2)*ROUND(G78,3),2)</f>
      </c>
      <c s="31" t="s">
        <v>51</v>
      </c>
      <c r="O78">
        <f>(I78*21)/100</f>
      </c>
      <c t="s">
        <v>22</v>
      </c>
    </row>
    <row r="79" spans="1:5" ht="12.75">
      <c r="A79" s="35" t="s">
        <v>52</v>
      </c>
      <c r="E79" s="36" t="s">
        <v>1471</v>
      </c>
    </row>
    <row r="80" spans="1:5" ht="12.75">
      <c r="A80" s="37" t="s">
        <v>53</v>
      </c>
      <c r="E80" s="38" t="s">
        <v>1484</v>
      </c>
    </row>
    <row r="81" spans="1:5" ht="102">
      <c r="A81" t="s">
        <v>55</v>
      </c>
      <c r="E81" s="36" t="s">
        <v>1398</v>
      </c>
    </row>
    <row r="82" spans="1:16" ht="12.75">
      <c r="A82" s="25" t="s">
        <v>46</v>
      </c>
      <c s="29" t="s">
        <v>166</v>
      </c>
      <c s="29" t="s">
        <v>1420</v>
      </c>
      <c s="25" t="s">
        <v>48</v>
      </c>
      <c s="30" t="s">
        <v>1421</v>
      </c>
      <c s="31" t="s">
        <v>74</v>
      </c>
      <c s="32">
        <v>94</v>
      </c>
      <c s="33">
        <v>0</v>
      </c>
      <c s="34">
        <f>ROUND(ROUND(H82,2)*ROUND(G82,3),2)</f>
      </c>
      <c s="31" t="s">
        <v>51</v>
      </c>
      <c r="O82">
        <f>(I82*21)/100</f>
      </c>
      <c t="s">
        <v>22</v>
      </c>
    </row>
    <row r="83" spans="1:5" ht="12.75">
      <c r="A83" s="35" t="s">
        <v>52</v>
      </c>
      <c r="E83" s="36" t="s">
        <v>48</v>
      </c>
    </row>
    <row r="84" spans="1:5" ht="12.75">
      <c r="A84" s="37" t="s">
        <v>53</v>
      </c>
      <c r="E84" s="38" t="s">
        <v>48</v>
      </c>
    </row>
    <row r="85" spans="1:5" ht="153">
      <c r="A85" t="s">
        <v>55</v>
      </c>
      <c r="E85" s="36" t="s">
        <v>1423</v>
      </c>
    </row>
    <row r="86" spans="1:16" ht="12.75">
      <c r="A86" s="25" t="s">
        <v>46</v>
      </c>
      <c s="29" t="s">
        <v>210</v>
      </c>
      <c s="29" t="s">
        <v>1424</v>
      </c>
      <c s="25" t="s">
        <v>48</v>
      </c>
      <c s="30" t="s">
        <v>1425</v>
      </c>
      <c s="31" t="s">
        <v>74</v>
      </c>
      <c s="32">
        <v>94</v>
      </c>
      <c s="33">
        <v>0</v>
      </c>
      <c s="34">
        <f>ROUND(ROUND(H86,2)*ROUND(G86,3),2)</f>
      </c>
      <c s="31" t="s">
        <v>51</v>
      </c>
      <c r="O86">
        <f>(I86*21)/100</f>
      </c>
      <c t="s">
        <v>22</v>
      </c>
    </row>
    <row r="87" spans="1:5" ht="12.75">
      <c r="A87" s="35" t="s">
        <v>52</v>
      </c>
      <c r="E87" s="36" t="s">
        <v>48</v>
      </c>
    </row>
    <row r="88" spans="1:5" ht="12.75">
      <c r="A88" s="37" t="s">
        <v>53</v>
      </c>
      <c r="E88" s="38" t="s">
        <v>48</v>
      </c>
    </row>
    <row r="89" spans="1:5" ht="127.5">
      <c r="A89" t="s">
        <v>55</v>
      </c>
      <c r="E89" s="36" t="s">
        <v>1426</v>
      </c>
    </row>
    <row r="90" spans="1:16" ht="12.75">
      <c r="A90" s="25" t="s">
        <v>46</v>
      </c>
      <c s="29" t="s">
        <v>215</v>
      </c>
      <c s="29" t="s">
        <v>1403</v>
      </c>
      <c s="25" t="s">
        <v>48</v>
      </c>
      <c s="30" t="s">
        <v>1404</v>
      </c>
      <c s="31" t="s">
        <v>74</v>
      </c>
      <c s="32">
        <v>10</v>
      </c>
      <c s="33">
        <v>0</v>
      </c>
      <c s="34">
        <f>ROUND(ROUND(H90,2)*ROUND(G90,3),2)</f>
      </c>
      <c s="31" t="s">
        <v>51</v>
      </c>
      <c r="O90">
        <f>(I90*21)/100</f>
      </c>
      <c t="s">
        <v>22</v>
      </c>
    </row>
    <row r="91" spans="1:5" ht="51">
      <c r="A91" s="35" t="s">
        <v>52</v>
      </c>
      <c r="E91" s="36" t="s">
        <v>1502</v>
      </c>
    </row>
    <row r="92" spans="1:5" ht="12.75">
      <c r="A92" s="37" t="s">
        <v>53</v>
      </c>
      <c r="E92" s="38" t="s">
        <v>1484</v>
      </c>
    </row>
    <row r="93" spans="1:5" ht="114.75">
      <c r="A93" t="s">
        <v>55</v>
      </c>
      <c r="E93" s="36" t="s">
        <v>1406</v>
      </c>
    </row>
    <row r="94" spans="1:16" ht="25.5">
      <c r="A94" s="25" t="s">
        <v>46</v>
      </c>
      <c s="29" t="s">
        <v>221</v>
      </c>
      <c s="29" t="s">
        <v>1503</v>
      </c>
      <c s="25" t="s">
        <v>48</v>
      </c>
      <c s="30" t="s">
        <v>1504</v>
      </c>
      <c s="31" t="s">
        <v>74</v>
      </c>
      <c s="32">
        <v>34</v>
      </c>
      <c s="33">
        <v>0</v>
      </c>
      <c s="34">
        <f>ROUND(ROUND(H94,2)*ROUND(G94,3),2)</f>
      </c>
      <c s="31" t="s">
        <v>51</v>
      </c>
      <c r="O94">
        <f>(I94*21)/100</f>
      </c>
      <c t="s">
        <v>22</v>
      </c>
    </row>
    <row r="95" spans="1:5" ht="51">
      <c r="A95" s="35" t="s">
        <v>52</v>
      </c>
      <c r="E95" s="36" t="s">
        <v>1505</v>
      </c>
    </row>
    <row r="96" spans="1:5" ht="12.75">
      <c r="A96" s="37" t="s">
        <v>53</v>
      </c>
      <c r="E96" s="38" t="s">
        <v>1484</v>
      </c>
    </row>
    <row r="97" spans="1:5" ht="114.75">
      <c r="A97" t="s">
        <v>55</v>
      </c>
      <c r="E97" s="36" t="s">
        <v>1406</v>
      </c>
    </row>
    <row r="98" spans="1:16" ht="12.75">
      <c r="A98" s="25" t="s">
        <v>46</v>
      </c>
      <c s="29" t="s">
        <v>223</v>
      </c>
      <c s="29" t="s">
        <v>1431</v>
      </c>
      <c s="25" t="s">
        <v>48</v>
      </c>
      <c s="30" t="s">
        <v>1432</v>
      </c>
      <c s="31" t="s">
        <v>74</v>
      </c>
      <c s="32">
        <v>44</v>
      </c>
      <c s="33">
        <v>0</v>
      </c>
      <c s="34">
        <f>ROUND(ROUND(H98,2)*ROUND(G98,3),2)</f>
      </c>
      <c s="31" t="s">
        <v>89</v>
      </c>
      <c r="O98">
        <f>(I98*21)/100</f>
      </c>
      <c t="s">
        <v>22</v>
      </c>
    </row>
    <row r="99" spans="1:5" ht="12.75">
      <c r="A99" s="35" t="s">
        <v>52</v>
      </c>
      <c r="E99" s="36" t="s">
        <v>48</v>
      </c>
    </row>
    <row r="100" spans="1:5" ht="12.75">
      <c r="A100" s="37" t="s">
        <v>53</v>
      </c>
      <c r="E100" s="38" t="s">
        <v>48</v>
      </c>
    </row>
    <row r="101" spans="1:5" ht="165.75">
      <c r="A101" t="s">
        <v>55</v>
      </c>
      <c r="E101" s="36" t="s">
        <v>1433</v>
      </c>
    </row>
    <row r="102" spans="1:16" ht="25.5">
      <c r="A102" s="25" t="s">
        <v>46</v>
      </c>
      <c s="29" t="s">
        <v>225</v>
      </c>
      <c s="29" t="s">
        <v>1472</v>
      </c>
      <c s="25" t="s">
        <v>48</v>
      </c>
      <c s="30" t="s">
        <v>1473</v>
      </c>
      <c s="31" t="s">
        <v>74</v>
      </c>
      <c s="32">
        <v>38</v>
      </c>
      <c s="33">
        <v>0</v>
      </c>
      <c s="34">
        <f>ROUND(ROUND(H102,2)*ROUND(G102,3),2)</f>
      </c>
      <c s="31" t="s">
        <v>51</v>
      </c>
      <c r="O102">
        <f>(I102*21)/100</f>
      </c>
      <c t="s">
        <v>22</v>
      </c>
    </row>
    <row r="103" spans="1:5" ht="12.75">
      <c r="A103" s="35" t="s">
        <v>52</v>
      </c>
      <c r="E103" s="36" t="s">
        <v>48</v>
      </c>
    </row>
    <row r="104" spans="1:5" ht="12.75">
      <c r="A104" s="37" t="s">
        <v>53</v>
      </c>
      <c r="E104" s="38" t="s">
        <v>1484</v>
      </c>
    </row>
    <row r="105" spans="1:5" ht="102">
      <c r="A105" t="s">
        <v>55</v>
      </c>
      <c r="E105" s="36" t="s">
        <v>1474</v>
      </c>
    </row>
    <row r="106" spans="1:16" ht="25.5">
      <c r="A106" s="25" t="s">
        <v>46</v>
      </c>
      <c s="29" t="s">
        <v>229</v>
      </c>
      <c s="29" t="s">
        <v>1506</v>
      </c>
      <c s="25" t="s">
        <v>48</v>
      </c>
      <c s="30" t="s">
        <v>1507</v>
      </c>
      <c s="31" t="s">
        <v>74</v>
      </c>
      <c s="32">
        <v>3</v>
      </c>
      <c s="33">
        <v>0</v>
      </c>
      <c s="34">
        <f>ROUND(ROUND(H106,2)*ROUND(G106,3),2)</f>
      </c>
      <c s="31" t="s">
        <v>51</v>
      </c>
      <c r="O106">
        <f>(I106*21)/100</f>
      </c>
      <c t="s">
        <v>22</v>
      </c>
    </row>
    <row r="107" spans="1:5" ht="12.75">
      <c r="A107" s="35" t="s">
        <v>52</v>
      </c>
      <c r="E107" s="36" t="s">
        <v>48</v>
      </c>
    </row>
    <row r="108" spans="1:5" ht="12.75">
      <c r="A108" s="37" t="s">
        <v>53</v>
      </c>
      <c r="E108" s="38" t="s">
        <v>1484</v>
      </c>
    </row>
    <row r="109" spans="1:5" ht="102">
      <c r="A109" t="s">
        <v>55</v>
      </c>
      <c r="E109" s="36" t="s">
        <v>1474</v>
      </c>
    </row>
    <row r="110" spans="1:16" ht="25.5">
      <c r="A110" s="25" t="s">
        <v>46</v>
      </c>
      <c s="29" t="s">
        <v>235</v>
      </c>
      <c s="29" t="s">
        <v>1508</v>
      </c>
      <c s="25" t="s">
        <v>48</v>
      </c>
      <c s="30" t="s">
        <v>1509</v>
      </c>
      <c s="31" t="s">
        <v>74</v>
      </c>
      <c s="32">
        <v>2</v>
      </c>
      <c s="33">
        <v>0</v>
      </c>
      <c s="34">
        <f>ROUND(ROUND(H110,2)*ROUND(G110,3),2)</f>
      </c>
      <c s="31" t="s">
        <v>51</v>
      </c>
      <c r="O110">
        <f>(I110*21)/100</f>
      </c>
      <c t="s">
        <v>22</v>
      </c>
    </row>
    <row r="111" spans="1:5" ht="12.75">
      <c r="A111" s="35" t="s">
        <v>52</v>
      </c>
      <c r="E111" s="36" t="s">
        <v>48</v>
      </c>
    </row>
    <row r="112" spans="1:5" ht="12.75">
      <c r="A112" s="37" t="s">
        <v>53</v>
      </c>
      <c r="E112" s="38" t="s">
        <v>1484</v>
      </c>
    </row>
    <row r="113" spans="1:5" ht="102">
      <c r="A113" t="s">
        <v>55</v>
      </c>
      <c r="E113" s="36" t="s">
        <v>1474</v>
      </c>
    </row>
    <row r="114" spans="1:16" ht="12.75">
      <c r="A114" s="25" t="s">
        <v>46</v>
      </c>
      <c s="29" t="s">
        <v>241</v>
      </c>
      <c s="29" t="s">
        <v>1475</v>
      </c>
      <c s="25" t="s">
        <v>48</v>
      </c>
      <c s="30" t="s">
        <v>1476</v>
      </c>
      <c s="31" t="s">
        <v>74</v>
      </c>
      <c s="32">
        <v>2</v>
      </c>
      <c s="33">
        <v>0</v>
      </c>
      <c s="34">
        <f>ROUND(ROUND(H114,2)*ROUND(G114,3),2)</f>
      </c>
      <c s="31" t="s">
        <v>51</v>
      </c>
      <c r="O114">
        <f>(I114*21)/100</f>
      </c>
      <c t="s">
        <v>22</v>
      </c>
    </row>
    <row r="115" spans="1:5" ht="12.75">
      <c r="A115" s="35" t="s">
        <v>52</v>
      </c>
      <c r="E115" s="36" t="s">
        <v>48</v>
      </c>
    </row>
    <row r="116" spans="1:5" ht="12.75">
      <c r="A116" s="37" t="s">
        <v>53</v>
      </c>
      <c r="E116" s="38" t="s">
        <v>1484</v>
      </c>
    </row>
    <row r="117" spans="1:5" ht="89.25">
      <c r="A117" t="s">
        <v>55</v>
      </c>
      <c r="E117" s="36" t="s">
        <v>1430</v>
      </c>
    </row>
    <row r="118" spans="1:16" ht="12.75">
      <c r="A118" s="25" t="s">
        <v>46</v>
      </c>
      <c s="29" t="s">
        <v>244</v>
      </c>
      <c s="29" t="s">
        <v>1510</v>
      </c>
      <c s="25" t="s">
        <v>48</v>
      </c>
      <c s="30" t="s">
        <v>1511</v>
      </c>
      <c s="31" t="s">
        <v>74</v>
      </c>
      <c s="32">
        <v>37</v>
      </c>
      <c s="33">
        <v>0</v>
      </c>
      <c s="34">
        <f>ROUND(ROUND(H118,2)*ROUND(G118,3),2)</f>
      </c>
      <c s="31" t="s">
        <v>51</v>
      </c>
      <c r="O118">
        <f>(I118*21)/100</f>
      </c>
      <c t="s">
        <v>22</v>
      </c>
    </row>
    <row r="119" spans="1:5" ht="12.75">
      <c r="A119" s="35" t="s">
        <v>52</v>
      </c>
      <c r="E119" s="36" t="s">
        <v>48</v>
      </c>
    </row>
    <row r="120" spans="1:5" ht="12.75">
      <c r="A120" s="37" t="s">
        <v>53</v>
      </c>
      <c r="E120" s="38" t="s">
        <v>1484</v>
      </c>
    </row>
    <row r="121" spans="1:5" ht="89.25">
      <c r="A121" t="s">
        <v>55</v>
      </c>
      <c r="E121" s="36" t="s">
        <v>1430</v>
      </c>
    </row>
    <row r="122" spans="1:16" ht="12.75">
      <c r="A122" s="25" t="s">
        <v>46</v>
      </c>
      <c s="29" t="s">
        <v>247</v>
      </c>
      <c s="29" t="s">
        <v>1512</v>
      </c>
      <c s="25" t="s">
        <v>48</v>
      </c>
      <c s="30" t="s">
        <v>1513</v>
      </c>
      <c s="31" t="s">
        <v>74</v>
      </c>
      <c s="32">
        <v>7</v>
      </c>
      <c s="33">
        <v>0</v>
      </c>
      <c s="34">
        <f>ROUND(ROUND(H122,2)*ROUND(G122,3),2)</f>
      </c>
      <c s="31" t="s">
        <v>51</v>
      </c>
      <c r="O122">
        <f>(I122*21)/100</f>
      </c>
      <c t="s">
        <v>22</v>
      </c>
    </row>
    <row r="123" spans="1:5" ht="12.75">
      <c r="A123" s="35" t="s">
        <v>52</v>
      </c>
      <c r="E123" s="36" t="s">
        <v>48</v>
      </c>
    </row>
    <row r="124" spans="1:5" ht="12.75">
      <c r="A124" s="37" t="s">
        <v>53</v>
      </c>
      <c r="E124" s="38" t="s">
        <v>1484</v>
      </c>
    </row>
    <row r="125" spans="1:5" ht="89.25">
      <c r="A125" t="s">
        <v>55</v>
      </c>
      <c r="E125" s="36" t="s">
        <v>1430</v>
      </c>
    </row>
    <row r="126" spans="1:16" ht="12.75">
      <c r="A126" s="25" t="s">
        <v>46</v>
      </c>
      <c s="29" t="s">
        <v>250</v>
      </c>
      <c s="29" t="s">
        <v>1514</v>
      </c>
      <c s="25" t="s">
        <v>48</v>
      </c>
      <c s="30" t="s">
        <v>1515</v>
      </c>
      <c s="31" t="s">
        <v>74</v>
      </c>
      <c s="32">
        <v>1</v>
      </c>
      <c s="33">
        <v>0</v>
      </c>
      <c s="34">
        <f>ROUND(ROUND(H126,2)*ROUND(G126,3),2)</f>
      </c>
      <c s="31" t="s">
        <v>51</v>
      </c>
      <c r="O126">
        <f>(I126*21)/100</f>
      </c>
      <c t="s">
        <v>22</v>
      </c>
    </row>
    <row r="127" spans="1:5" ht="12.75">
      <c r="A127" s="35" t="s">
        <v>52</v>
      </c>
      <c r="E127" s="36" t="s">
        <v>48</v>
      </c>
    </row>
    <row r="128" spans="1:5" ht="12.75">
      <c r="A128" s="37" t="s">
        <v>53</v>
      </c>
      <c r="E128" s="38" t="s">
        <v>1484</v>
      </c>
    </row>
    <row r="129" spans="1:5" ht="114.75">
      <c r="A129" t="s">
        <v>55</v>
      </c>
      <c r="E129" s="36" t="s">
        <v>1516</v>
      </c>
    </row>
    <row r="130" spans="1:16" ht="25.5">
      <c r="A130" s="25" t="s">
        <v>46</v>
      </c>
      <c s="29" t="s">
        <v>254</v>
      </c>
      <c s="29" t="s">
        <v>1517</v>
      </c>
      <c s="25" t="s">
        <v>48</v>
      </c>
      <c s="30" t="s">
        <v>1518</v>
      </c>
      <c s="31" t="s">
        <v>74</v>
      </c>
      <c s="32">
        <v>1</v>
      </c>
      <c s="33">
        <v>0</v>
      </c>
      <c s="34">
        <f>ROUND(ROUND(H130,2)*ROUND(G130,3),2)</f>
      </c>
      <c s="31" t="s">
        <v>51</v>
      </c>
      <c r="O130">
        <f>(I130*21)/100</f>
      </c>
      <c t="s">
        <v>22</v>
      </c>
    </row>
    <row r="131" spans="1:5" ht="12.75">
      <c r="A131" s="35" t="s">
        <v>52</v>
      </c>
      <c r="E131" s="36" t="s">
        <v>48</v>
      </c>
    </row>
    <row r="132" spans="1:5" ht="12.75">
      <c r="A132" s="37" t="s">
        <v>53</v>
      </c>
      <c r="E132" s="38" t="s">
        <v>1484</v>
      </c>
    </row>
    <row r="133" spans="1:5" ht="89.25">
      <c r="A133" t="s">
        <v>55</v>
      </c>
      <c r="E133" s="36" t="s">
        <v>1519</v>
      </c>
    </row>
    <row r="134" spans="1:16" ht="12.75">
      <c r="A134" s="25" t="s">
        <v>46</v>
      </c>
      <c s="29" t="s">
        <v>258</v>
      </c>
      <c s="29" t="s">
        <v>1520</v>
      </c>
      <c s="25" t="s">
        <v>48</v>
      </c>
      <c s="30" t="s">
        <v>1521</v>
      </c>
      <c s="31" t="s">
        <v>74</v>
      </c>
      <c s="32">
        <v>1</v>
      </c>
      <c s="33">
        <v>0</v>
      </c>
      <c s="34">
        <f>ROUND(ROUND(H134,2)*ROUND(G134,3),2)</f>
      </c>
      <c s="31" t="s">
        <v>89</v>
      </c>
      <c r="O134">
        <f>(I134*21)/100</f>
      </c>
      <c t="s">
        <v>22</v>
      </c>
    </row>
    <row r="135" spans="1:5" ht="12.75">
      <c r="A135" s="35" t="s">
        <v>52</v>
      </c>
      <c r="E135" s="36" t="s">
        <v>1522</v>
      </c>
    </row>
    <row r="136" spans="1:5" ht="12.75">
      <c r="A136" s="37" t="s">
        <v>53</v>
      </c>
      <c r="E136" s="38" t="s">
        <v>48</v>
      </c>
    </row>
    <row r="137" spans="1:5" ht="25.5">
      <c r="A137" t="s">
        <v>55</v>
      </c>
      <c r="E137" s="36" t="s">
        <v>1523</v>
      </c>
    </row>
    <row r="138" spans="1:16" ht="12.75">
      <c r="A138" s="25" t="s">
        <v>46</v>
      </c>
      <c s="29" t="s">
        <v>263</v>
      </c>
      <c s="29" t="s">
        <v>1407</v>
      </c>
      <c s="25" t="s">
        <v>48</v>
      </c>
      <c s="30" t="s">
        <v>1408</v>
      </c>
      <c s="31" t="s">
        <v>74</v>
      </c>
      <c s="32">
        <v>3</v>
      </c>
      <c s="33">
        <v>0</v>
      </c>
      <c s="34">
        <f>ROUND(ROUND(H138,2)*ROUND(G138,3),2)</f>
      </c>
      <c s="31" t="s">
        <v>51</v>
      </c>
      <c r="O138">
        <f>(I138*21)/100</f>
      </c>
      <c t="s">
        <v>22</v>
      </c>
    </row>
    <row r="139" spans="1:5" ht="12.75">
      <c r="A139" s="35" t="s">
        <v>52</v>
      </c>
      <c r="E139" s="36" t="s">
        <v>1409</v>
      </c>
    </row>
    <row r="140" spans="1:5" ht="12.75">
      <c r="A140" s="37" t="s">
        <v>53</v>
      </c>
      <c r="E140" s="38" t="s">
        <v>1524</v>
      </c>
    </row>
    <row r="141" spans="1:5" ht="114.75">
      <c r="A141" t="s">
        <v>55</v>
      </c>
      <c r="E141" s="36" t="s">
        <v>1411</v>
      </c>
    </row>
    <row r="142" spans="1:16" ht="12.75">
      <c r="A142" s="25" t="s">
        <v>46</v>
      </c>
      <c s="29" t="s">
        <v>268</v>
      </c>
      <c s="29" t="s">
        <v>1399</v>
      </c>
      <c s="25" t="s">
        <v>48</v>
      </c>
      <c s="30" t="s">
        <v>1400</v>
      </c>
      <c s="31" t="s">
        <v>218</v>
      </c>
      <c s="32">
        <v>150</v>
      </c>
      <c s="33">
        <v>0</v>
      </c>
      <c s="34">
        <f>ROUND(ROUND(H142,2)*ROUND(G142,3),2)</f>
      </c>
      <c s="31" t="s">
        <v>51</v>
      </c>
      <c r="O142">
        <f>(I142*21)/100</f>
      </c>
      <c t="s">
        <v>22</v>
      </c>
    </row>
    <row r="143" spans="1:5" ht="12.75">
      <c r="A143" s="35" t="s">
        <v>52</v>
      </c>
      <c r="E143" s="36" t="s">
        <v>1409</v>
      </c>
    </row>
    <row r="144" spans="1:5" ht="12.75">
      <c r="A144" s="37" t="s">
        <v>53</v>
      </c>
      <c r="E144" s="38" t="s">
        <v>1525</v>
      </c>
    </row>
    <row r="145" spans="1:5" ht="114.75">
      <c r="A145" t="s">
        <v>55</v>
      </c>
      <c r="E145" s="36" t="s">
        <v>1479</v>
      </c>
    </row>
    <row r="146" spans="1:16" ht="12.75">
      <c r="A146" s="25" t="s">
        <v>46</v>
      </c>
      <c s="29" t="s">
        <v>272</v>
      </c>
      <c s="29" t="s">
        <v>1412</v>
      </c>
      <c s="25" t="s">
        <v>48</v>
      </c>
      <c s="30" t="s">
        <v>1413</v>
      </c>
      <c s="31" t="s">
        <v>50</v>
      </c>
      <c s="32">
        <v>3</v>
      </c>
      <c s="33">
        <v>0</v>
      </c>
      <c s="34">
        <f>ROUND(ROUND(H146,2)*ROUND(G146,3),2)</f>
      </c>
      <c s="31" t="s">
        <v>51</v>
      </c>
      <c r="O146">
        <f>(I146*21)/100</f>
      </c>
      <c t="s">
        <v>22</v>
      </c>
    </row>
    <row r="147" spans="1:5" ht="12.75">
      <c r="A147" s="35" t="s">
        <v>52</v>
      </c>
      <c r="E147" s="36" t="s">
        <v>1409</v>
      </c>
    </row>
    <row r="148" spans="1:5" ht="12.75">
      <c r="A148" s="37" t="s">
        <v>53</v>
      </c>
      <c r="E148" s="38" t="s">
        <v>1526</v>
      </c>
    </row>
    <row r="149" spans="1:5" ht="127.5">
      <c r="A149" t="s">
        <v>55</v>
      </c>
      <c r="E149" s="36" t="s">
        <v>1415</v>
      </c>
    </row>
    <row r="150" spans="1:16" ht="12.75">
      <c r="A150" s="25" t="s">
        <v>46</v>
      </c>
      <c s="29" t="s">
        <v>275</v>
      </c>
      <c s="29" t="s">
        <v>1416</v>
      </c>
      <c s="25" t="s">
        <v>48</v>
      </c>
      <c s="30" t="s">
        <v>1417</v>
      </c>
      <c s="31" t="s">
        <v>74</v>
      </c>
      <c s="32">
        <v>3</v>
      </c>
      <c s="33">
        <v>0</v>
      </c>
      <c s="34">
        <f>ROUND(ROUND(H150,2)*ROUND(G150,3),2)</f>
      </c>
      <c s="31" t="s">
        <v>51</v>
      </c>
      <c r="O150">
        <f>(I150*21)/100</f>
      </c>
      <c t="s">
        <v>22</v>
      </c>
    </row>
    <row r="151" spans="1:5" ht="12.75">
      <c r="A151" s="35" t="s">
        <v>52</v>
      </c>
      <c r="E151" s="36" t="s">
        <v>48</v>
      </c>
    </row>
    <row r="152" spans="1:5" ht="12.75">
      <c r="A152" s="37" t="s">
        <v>53</v>
      </c>
      <c r="E152" s="38" t="s">
        <v>48</v>
      </c>
    </row>
    <row r="153" spans="1:5" ht="102">
      <c r="A153" t="s">
        <v>55</v>
      </c>
      <c r="E153" s="36" t="s">
        <v>1419</v>
      </c>
    </row>
    <row r="154" spans="1:16" ht="12.75">
      <c r="A154" s="25" t="s">
        <v>46</v>
      </c>
      <c s="29" t="s">
        <v>279</v>
      </c>
      <c s="29" t="s">
        <v>1434</v>
      </c>
      <c s="25" t="s">
        <v>48</v>
      </c>
      <c s="30" t="s">
        <v>1435</v>
      </c>
      <c s="31" t="s">
        <v>879</v>
      </c>
      <c s="32">
        <v>3</v>
      </c>
      <c s="33">
        <v>0</v>
      </c>
      <c s="34">
        <f>ROUND(ROUND(H154,2)*ROUND(G154,3),2)</f>
      </c>
      <c s="31" t="s">
        <v>89</v>
      </c>
      <c r="O154">
        <f>(I154*21)/100</f>
      </c>
      <c t="s">
        <v>22</v>
      </c>
    </row>
    <row r="155" spans="1:5" ht="12.75">
      <c r="A155" s="35" t="s">
        <v>52</v>
      </c>
      <c r="E155" s="36" t="s">
        <v>1436</v>
      </c>
    </row>
    <row r="156" spans="1:5" ht="12.75">
      <c r="A156" s="37" t="s">
        <v>53</v>
      </c>
      <c r="E156" s="38" t="s">
        <v>48</v>
      </c>
    </row>
    <row r="157" spans="1:5" ht="12.75">
      <c r="A157" t="s">
        <v>55</v>
      </c>
      <c r="E157" s="36" t="s">
        <v>1437</v>
      </c>
    </row>
    <row r="158" spans="1:16" ht="12.75">
      <c r="A158" s="25" t="s">
        <v>46</v>
      </c>
      <c s="29" t="s">
        <v>285</v>
      </c>
      <c s="29" t="s">
        <v>1438</v>
      </c>
      <c s="25" t="s">
        <v>48</v>
      </c>
      <c s="30" t="s">
        <v>1439</v>
      </c>
      <c s="31" t="s">
        <v>1440</v>
      </c>
      <c s="32">
        <v>20</v>
      </c>
      <c s="33">
        <v>0</v>
      </c>
      <c s="34">
        <f>ROUND(ROUND(H158,2)*ROUND(G158,3),2)</f>
      </c>
      <c s="31" t="s">
        <v>89</v>
      </c>
      <c r="O158">
        <f>(I158*21)/100</f>
      </c>
      <c t="s">
        <v>22</v>
      </c>
    </row>
    <row r="159" spans="1:5" ht="12.75">
      <c r="A159" s="35" t="s">
        <v>52</v>
      </c>
      <c r="E159" s="36" t="s">
        <v>48</v>
      </c>
    </row>
    <row r="160" spans="1:5" ht="12.75">
      <c r="A160" s="37" t="s">
        <v>53</v>
      </c>
      <c r="E160" s="38" t="s">
        <v>48</v>
      </c>
    </row>
    <row r="161" spans="1:5" ht="38.25">
      <c r="A161" t="s">
        <v>55</v>
      </c>
      <c r="E161" s="36" t="s">
        <v>1441</v>
      </c>
    </row>
    <row r="162" spans="1:16" ht="12.75">
      <c r="A162" s="25" t="s">
        <v>46</v>
      </c>
      <c s="29" t="s">
        <v>291</v>
      </c>
      <c s="29" t="s">
        <v>1442</v>
      </c>
      <c s="25" t="s">
        <v>48</v>
      </c>
      <c s="30" t="s">
        <v>1443</v>
      </c>
      <c s="31" t="s">
        <v>1440</v>
      </c>
      <c s="32">
        <v>30</v>
      </c>
      <c s="33">
        <v>0</v>
      </c>
      <c s="34">
        <f>ROUND(ROUND(H162,2)*ROUND(G162,3),2)</f>
      </c>
      <c s="31" t="s">
        <v>89</v>
      </c>
      <c r="O162">
        <f>(I162*21)/100</f>
      </c>
      <c t="s">
        <v>22</v>
      </c>
    </row>
    <row r="163" spans="1:5" ht="12.75">
      <c r="A163" s="35" t="s">
        <v>52</v>
      </c>
      <c r="E163" s="36" t="s">
        <v>48</v>
      </c>
    </row>
    <row r="164" spans="1:5" ht="12.75">
      <c r="A164" s="37" t="s">
        <v>53</v>
      </c>
      <c r="E164" s="38" t="s">
        <v>48</v>
      </c>
    </row>
    <row r="165" spans="1:5" ht="38.25">
      <c r="A165" t="s">
        <v>55</v>
      </c>
      <c r="E165" s="36" t="s">
        <v>1444</v>
      </c>
    </row>
    <row r="166" spans="1:18" ht="12.75" customHeight="1">
      <c r="A166" s="6" t="s">
        <v>44</v>
      </c>
      <c s="6"/>
      <c s="41" t="s">
        <v>164</v>
      </c>
      <c s="6"/>
      <c s="27" t="s">
        <v>165</v>
      </c>
      <c s="6"/>
      <c s="6"/>
      <c s="6"/>
      <c s="42">
        <f>0+Q166</f>
      </c>
      <c s="6"/>
      <c r="O166">
        <f>0+R166</f>
      </c>
      <c r="Q166">
        <f>0+I167</f>
      </c>
      <c>
        <f>0+O167</f>
      </c>
    </row>
    <row r="167" spans="1:16" ht="25.5">
      <c r="A167" s="25" t="s">
        <v>46</v>
      </c>
      <c s="29" t="s">
        <v>296</v>
      </c>
      <c s="29" t="s">
        <v>319</v>
      </c>
      <c s="25" t="s">
        <v>110</v>
      </c>
      <c s="30" t="s">
        <v>169</v>
      </c>
      <c s="31" t="s">
        <v>170</v>
      </c>
      <c s="32">
        <v>7.5</v>
      </c>
      <c s="33">
        <v>0</v>
      </c>
      <c s="34">
        <f>ROUND(ROUND(H167,2)*ROUND(G167,3),2)</f>
      </c>
      <c s="31" t="s">
        <v>89</v>
      </c>
      <c r="O167">
        <f>(I167*21)/100</f>
      </c>
      <c t="s">
        <v>22</v>
      </c>
    </row>
    <row r="168" spans="1:5" ht="12.75">
      <c r="A168" s="35" t="s">
        <v>52</v>
      </c>
      <c r="E168" s="36" t="s">
        <v>320</v>
      </c>
    </row>
    <row r="169" spans="1:5" ht="12.75">
      <c r="A169" s="37" t="s">
        <v>53</v>
      </c>
      <c r="E169" s="38" t="s">
        <v>1527</v>
      </c>
    </row>
    <row r="170" spans="1:5" ht="76.5">
      <c r="A170" t="s">
        <v>55</v>
      </c>
      <c r="E170"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0+O8+O33+O94</f>
      </c>
      <c t="s">
        <v>21</v>
      </c>
    </row>
    <row r="3" spans="1:16" ht="15" customHeight="1">
      <c r="A3" t="s">
        <v>11</v>
      </c>
      <c s="12" t="s">
        <v>13</v>
      </c>
      <c s="13" t="s">
        <v>14</v>
      </c>
      <c s="1"/>
      <c s="14" t="s">
        <v>15</v>
      </c>
      <c s="1"/>
      <c s="9"/>
      <c s="8" t="s">
        <v>1528</v>
      </c>
      <c s="39">
        <f>0+I8+I33+I94</f>
      </c>
      <c s="10"/>
      <c r="O3" t="s">
        <v>18</v>
      </c>
      <c t="s">
        <v>22</v>
      </c>
    </row>
    <row r="4" spans="1:16" ht="15" customHeight="1">
      <c r="A4" t="s">
        <v>16</v>
      </c>
      <c s="16" t="s">
        <v>17</v>
      </c>
      <c s="17" t="s">
        <v>1528</v>
      </c>
      <c s="6"/>
      <c s="18" t="s">
        <v>1529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82</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82</v>
      </c>
      <c s="33">
        <v>0</v>
      </c>
      <c s="34">
        <f>ROUND(ROUND(H13,2)*ROUND(G13,3),2)</f>
      </c>
      <c s="31" t="s">
        <v>51</v>
      </c>
      <c r="O13">
        <f>(I13*21)/100</f>
      </c>
      <c t="s">
        <v>22</v>
      </c>
    </row>
    <row r="14" spans="1:5" ht="12.75">
      <c r="A14" s="35" t="s">
        <v>52</v>
      </c>
      <c r="E14" s="36" t="s">
        <v>1169</v>
      </c>
    </row>
    <row r="15" spans="1:5" ht="12.75">
      <c r="A15" s="37" t="s">
        <v>53</v>
      </c>
      <c r="E15" s="38" t="s">
        <v>1530</v>
      </c>
    </row>
    <row r="16" spans="1:5" ht="318.75">
      <c r="A16" t="s">
        <v>55</v>
      </c>
      <c r="E16" s="36" t="s">
        <v>334</v>
      </c>
    </row>
    <row r="17" spans="1:16" ht="12.75">
      <c r="A17" s="25" t="s">
        <v>46</v>
      </c>
      <c s="29" t="s">
        <v>21</v>
      </c>
      <c s="29" t="s">
        <v>515</v>
      </c>
      <c s="25" t="s">
        <v>110</v>
      </c>
      <c s="30" t="s">
        <v>516</v>
      </c>
      <c s="31" t="s">
        <v>50</v>
      </c>
      <c s="32">
        <v>31</v>
      </c>
      <c s="33">
        <v>0</v>
      </c>
      <c s="34">
        <f>ROUND(ROUND(H17,2)*ROUND(G17,3),2)</f>
      </c>
      <c s="31" t="s">
        <v>51</v>
      </c>
      <c r="O17">
        <f>(I17*21)/100</f>
      </c>
      <c t="s">
        <v>22</v>
      </c>
    </row>
    <row r="18" spans="1:5" ht="12.75">
      <c r="A18" s="35" t="s">
        <v>52</v>
      </c>
      <c r="E18" s="36" t="s">
        <v>1170</v>
      </c>
    </row>
    <row r="19" spans="1:5" ht="12.75">
      <c r="A19" s="37" t="s">
        <v>53</v>
      </c>
      <c r="E19" s="38" t="s">
        <v>1531</v>
      </c>
    </row>
    <row r="20" spans="1:5" ht="318.75">
      <c r="A20" t="s">
        <v>55</v>
      </c>
      <c r="E20" s="36" t="s">
        <v>334</v>
      </c>
    </row>
    <row r="21" spans="1:16" ht="12.75">
      <c r="A21" s="25" t="s">
        <v>46</v>
      </c>
      <c s="29" t="s">
        <v>32</v>
      </c>
      <c s="29" t="s">
        <v>62</v>
      </c>
      <c s="25" t="s">
        <v>48</v>
      </c>
      <c s="30" t="s">
        <v>63</v>
      </c>
      <c s="31" t="s">
        <v>50</v>
      </c>
      <c s="32">
        <v>82</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82</v>
      </c>
      <c s="33">
        <v>0</v>
      </c>
      <c s="34">
        <f>ROUND(ROUND(H25,2)*ROUND(G25,3),2)</f>
      </c>
      <c s="31" t="s">
        <v>51</v>
      </c>
      <c r="O25">
        <f>(I25*21)/100</f>
      </c>
      <c t="s">
        <v>22</v>
      </c>
    </row>
    <row r="26" spans="1:5" ht="12.75">
      <c r="A26" s="35" t="s">
        <v>52</v>
      </c>
      <c r="E26" s="36" t="s">
        <v>48</v>
      </c>
    </row>
    <row r="27" spans="1:5" ht="12.75">
      <c r="A27" s="37" t="s">
        <v>53</v>
      </c>
      <c r="E27" s="38" t="s">
        <v>1532</v>
      </c>
    </row>
    <row r="28" spans="1:5" ht="229.5">
      <c r="A28" t="s">
        <v>55</v>
      </c>
      <c r="E28" s="36" t="s">
        <v>917</v>
      </c>
    </row>
    <row r="29" spans="1:16" ht="12.75">
      <c r="A29" s="25" t="s">
        <v>46</v>
      </c>
      <c s="29" t="s">
        <v>36</v>
      </c>
      <c s="29" t="s">
        <v>197</v>
      </c>
      <c s="25" t="s">
        <v>48</v>
      </c>
      <c s="30" t="s">
        <v>198</v>
      </c>
      <c s="31" t="s">
        <v>50</v>
      </c>
      <c s="32">
        <v>31</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201</v>
      </c>
    </row>
    <row r="33" spans="1:18" ht="12.75" customHeight="1">
      <c r="A33" s="6" t="s">
        <v>44</v>
      </c>
      <c s="6"/>
      <c s="41" t="s">
        <v>119</v>
      </c>
      <c s="6"/>
      <c s="27" t="s">
        <v>278</v>
      </c>
      <c s="6"/>
      <c s="6"/>
      <c s="6"/>
      <c s="42">
        <f>0+Q33</f>
      </c>
      <c s="6"/>
      <c r="O33">
        <f>0+R33</f>
      </c>
      <c r="Q33">
        <f>0+I34+I38+I42+I46+I50+I54+I58+I62+I66+I70+I74+I78+I82+I86+I90</f>
      </c>
      <c>
        <f>0+O34+O38+O42+O46+O50+O54+O58+O62+O66+O70+O74+O78+O82+O86+O90</f>
      </c>
    </row>
    <row r="34" spans="1:16" ht="25.5">
      <c r="A34" s="25" t="s">
        <v>46</v>
      </c>
      <c s="29" t="s">
        <v>113</v>
      </c>
      <c s="29" t="s">
        <v>1534</v>
      </c>
      <c s="25" t="s">
        <v>48</v>
      </c>
      <c s="30" t="s">
        <v>1535</v>
      </c>
      <c s="31" t="s">
        <v>1536</v>
      </c>
      <c s="32">
        <v>63</v>
      </c>
      <c s="33">
        <v>0</v>
      </c>
      <c s="34">
        <f>ROUND(ROUND(H34,2)*ROUND(G34,3),2)</f>
      </c>
      <c s="31" t="s">
        <v>89</v>
      </c>
      <c r="O34">
        <f>(I34*21)/100</f>
      </c>
      <c t="s">
        <v>22</v>
      </c>
    </row>
    <row r="35" spans="1:5" ht="12.75">
      <c r="A35" s="35" t="s">
        <v>52</v>
      </c>
      <c r="E35" s="36" t="s">
        <v>1537</v>
      </c>
    </row>
    <row r="36" spans="1:5" ht="12.75">
      <c r="A36" s="37" t="s">
        <v>53</v>
      </c>
      <c r="E36" s="38" t="s">
        <v>48</v>
      </c>
    </row>
    <row r="37" spans="1:5" ht="25.5">
      <c r="A37" t="s">
        <v>55</v>
      </c>
      <c r="E37" s="36" t="s">
        <v>1538</v>
      </c>
    </row>
    <row r="38" spans="1:16" ht="12.75">
      <c r="A38" s="25" t="s">
        <v>46</v>
      </c>
      <c s="29" t="s">
        <v>119</v>
      </c>
      <c s="29" t="s">
        <v>1539</v>
      </c>
      <c s="25" t="s">
        <v>48</v>
      </c>
      <c s="30" t="s">
        <v>1540</v>
      </c>
      <c s="31" t="s">
        <v>1536</v>
      </c>
      <c s="32">
        <v>24</v>
      </c>
      <c s="33">
        <v>0</v>
      </c>
      <c s="34">
        <f>ROUND(ROUND(H38,2)*ROUND(G38,3),2)</f>
      </c>
      <c s="31" t="s">
        <v>89</v>
      </c>
      <c r="O38">
        <f>(I38*21)/100</f>
      </c>
      <c t="s">
        <v>22</v>
      </c>
    </row>
    <row r="39" spans="1:5" ht="12.75">
      <c r="A39" s="35" t="s">
        <v>52</v>
      </c>
      <c r="E39" s="36" t="s">
        <v>1537</v>
      </c>
    </row>
    <row r="40" spans="1:5" ht="12.75">
      <c r="A40" s="37" t="s">
        <v>53</v>
      </c>
      <c r="E40" s="38" t="s">
        <v>48</v>
      </c>
    </row>
    <row r="41" spans="1:5" ht="25.5">
      <c r="A41" t="s">
        <v>55</v>
      </c>
      <c r="E41" s="36" t="s">
        <v>1538</v>
      </c>
    </row>
    <row r="42" spans="1:16" ht="12.75">
      <c r="A42" s="25" t="s">
        <v>46</v>
      </c>
      <c s="29" t="s">
        <v>39</v>
      </c>
      <c s="29" t="s">
        <v>1541</v>
      </c>
      <c s="25" t="s">
        <v>48</v>
      </c>
      <c s="30" t="s">
        <v>1542</v>
      </c>
      <c s="31" t="s">
        <v>74</v>
      </c>
      <c s="32">
        <v>6</v>
      </c>
      <c s="33">
        <v>0</v>
      </c>
      <c s="34">
        <f>ROUND(ROUND(H42,2)*ROUND(G42,3),2)</f>
      </c>
      <c s="31" t="s">
        <v>89</v>
      </c>
      <c r="O42">
        <f>(I42*21)/100</f>
      </c>
      <c t="s">
        <v>22</v>
      </c>
    </row>
    <row r="43" spans="1:5" ht="12.75">
      <c r="A43" s="35" t="s">
        <v>52</v>
      </c>
      <c r="E43" s="36" t="s">
        <v>1543</v>
      </c>
    </row>
    <row r="44" spans="1:5" ht="12.75">
      <c r="A44" s="37" t="s">
        <v>53</v>
      </c>
      <c r="E44" s="38" t="s">
        <v>48</v>
      </c>
    </row>
    <row r="45" spans="1:5" ht="25.5">
      <c r="A45" t="s">
        <v>55</v>
      </c>
      <c r="E45" s="36" t="s">
        <v>1538</v>
      </c>
    </row>
    <row r="46" spans="1:16" ht="12.75">
      <c r="A46" s="25" t="s">
        <v>46</v>
      </c>
      <c s="29" t="s">
        <v>41</v>
      </c>
      <c s="29" t="s">
        <v>1544</v>
      </c>
      <c s="25" t="s">
        <v>48</v>
      </c>
      <c s="30" t="s">
        <v>1545</v>
      </c>
      <c s="31" t="s">
        <v>74</v>
      </c>
      <c s="32">
        <v>2</v>
      </c>
      <c s="33">
        <v>0</v>
      </c>
      <c s="34">
        <f>ROUND(ROUND(H46,2)*ROUND(G46,3),2)</f>
      </c>
      <c s="31" t="s">
        <v>89</v>
      </c>
      <c r="O46">
        <f>(I46*21)/100</f>
      </c>
      <c t="s">
        <v>22</v>
      </c>
    </row>
    <row r="47" spans="1:5" ht="12.75">
      <c r="A47" s="35" t="s">
        <v>52</v>
      </c>
      <c r="E47" s="36" t="s">
        <v>1537</v>
      </c>
    </row>
    <row r="48" spans="1:5" ht="12.75">
      <c r="A48" s="37" t="s">
        <v>53</v>
      </c>
      <c r="E48" s="38" t="s">
        <v>48</v>
      </c>
    </row>
    <row r="49" spans="1:5" ht="25.5">
      <c r="A49" t="s">
        <v>55</v>
      </c>
      <c r="E49" s="36" t="s">
        <v>1538</v>
      </c>
    </row>
    <row r="50" spans="1:16" ht="12.75">
      <c r="A50" s="25" t="s">
        <v>46</v>
      </c>
      <c s="29" t="s">
        <v>43</v>
      </c>
      <c s="29" t="s">
        <v>1546</v>
      </c>
      <c s="25" t="s">
        <v>48</v>
      </c>
      <c s="30" t="s">
        <v>1547</v>
      </c>
      <c s="31" t="s">
        <v>74</v>
      </c>
      <c s="32">
        <v>2</v>
      </c>
      <c s="33">
        <v>0</v>
      </c>
      <c s="34">
        <f>ROUND(ROUND(H50,2)*ROUND(G50,3),2)</f>
      </c>
      <c s="31" t="s">
        <v>89</v>
      </c>
      <c r="O50">
        <f>(I50*21)/100</f>
      </c>
      <c t="s">
        <v>22</v>
      </c>
    </row>
    <row r="51" spans="1:5" ht="12.75">
      <c r="A51" s="35" t="s">
        <v>52</v>
      </c>
      <c r="E51" s="36" t="s">
        <v>1548</v>
      </c>
    </row>
    <row r="52" spans="1:5" ht="12.75">
      <c r="A52" s="37" t="s">
        <v>53</v>
      </c>
      <c r="E52" s="38" t="s">
        <v>48</v>
      </c>
    </row>
    <row r="53" spans="1:5" ht="25.5">
      <c r="A53" t="s">
        <v>55</v>
      </c>
      <c r="E53" s="36" t="s">
        <v>1538</v>
      </c>
    </row>
    <row r="54" spans="1:16" ht="12.75">
      <c r="A54" s="25" t="s">
        <v>46</v>
      </c>
      <c s="29" t="s">
        <v>131</v>
      </c>
      <c s="29" t="s">
        <v>1549</v>
      </c>
      <c s="25" t="s">
        <v>48</v>
      </c>
      <c s="30" t="s">
        <v>1550</v>
      </c>
      <c s="31" t="s">
        <v>74</v>
      </c>
      <c s="32">
        <v>15</v>
      </c>
      <c s="33">
        <v>0</v>
      </c>
      <c s="34">
        <f>ROUND(ROUND(H54,2)*ROUND(G54,3),2)</f>
      </c>
      <c s="31" t="s">
        <v>89</v>
      </c>
      <c r="O54">
        <f>(I54*21)/100</f>
      </c>
      <c t="s">
        <v>22</v>
      </c>
    </row>
    <row r="55" spans="1:5" ht="12.75">
      <c r="A55" s="35" t="s">
        <v>52</v>
      </c>
      <c r="E55" s="36" t="s">
        <v>1537</v>
      </c>
    </row>
    <row r="56" spans="1:5" ht="12.75">
      <c r="A56" s="37" t="s">
        <v>53</v>
      </c>
      <c r="E56" s="38" t="s">
        <v>48</v>
      </c>
    </row>
    <row r="57" spans="1:5" ht="25.5">
      <c r="A57" t="s">
        <v>55</v>
      </c>
      <c r="E57" s="36" t="s">
        <v>1538</v>
      </c>
    </row>
    <row r="58" spans="1:16" ht="12.75">
      <c r="A58" s="25" t="s">
        <v>46</v>
      </c>
      <c s="29" t="s">
        <v>135</v>
      </c>
      <c s="29" t="s">
        <v>1551</v>
      </c>
      <c s="25" t="s">
        <v>48</v>
      </c>
      <c s="30" t="s">
        <v>1552</v>
      </c>
      <c s="31" t="s">
        <v>74</v>
      </c>
      <c s="32">
        <v>2</v>
      </c>
      <c s="33">
        <v>0</v>
      </c>
      <c s="34">
        <f>ROUND(ROUND(H58,2)*ROUND(G58,3),2)</f>
      </c>
      <c s="31" t="s">
        <v>89</v>
      </c>
      <c r="O58">
        <f>(I58*21)/100</f>
      </c>
      <c t="s">
        <v>22</v>
      </c>
    </row>
    <row r="59" spans="1:5" ht="12.75">
      <c r="A59" s="35" t="s">
        <v>52</v>
      </c>
      <c r="E59" s="36" t="s">
        <v>1537</v>
      </c>
    </row>
    <row r="60" spans="1:5" ht="12.75">
      <c r="A60" s="37" t="s">
        <v>53</v>
      </c>
      <c r="E60" s="38" t="s">
        <v>48</v>
      </c>
    </row>
    <row r="61" spans="1:5" ht="25.5">
      <c r="A61" t="s">
        <v>55</v>
      </c>
      <c r="E61" s="36" t="s">
        <v>1538</v>
      </c>
    </row>
    <row r="62" spans="1:16" ht="12.75">
      <c r="A62" s="25" t="s">
        <v>46</v>
      </c>
      <c s="29" t="s">
        <v>140</v>
      </c>
      <c s="29" t="s">
        <v>1553</v>
      </c>
      <c s="25" t="s">
        <v>48</v>
      </c>
      <c s="30" t="s">
        <v>1554</v>
      </c>
      <c s="31" t="s">
        <v>74</v>
      </c>
      <c s="32">
        <v>1</v>
      </c>
      <c s="33">
        <v>0</v>
      </c>
      <c s="34">
        <f>ROUND(ROUND(H62,2)*ROUND(G62,3),2)</f>
      </c>
      <c s="31" t="s">
        <v>89</v>
      </c>
      <c r="O62">
        <f>(I62*21)/100</f>
      </c>
      <c t="s">
        <v>22</v>
      </c>
    </row>
    <row r="63" spans="1:5" ht="12.75">
      <c r="A63" s="35" t="s">
        <v>52</v>
      </c>
      <c r="E63" s="36" t="s">
        <v>1537</v>
      </c>
    </row>
    <row r="64" spans="1:5" ht="12.75">
      <c r="A64" s="37" t="s">
        <v>53</v>
      </c>
      <c r="E64" s="38" t="s">
        <v>48</v>
      </c>
    </row>
    <row r="65" spans="1:5" ht="25.5">
      <c r="A65" t="s">
        <v>55</v>
      </c>
      <c r="E65" s="36" t="s">
        <v>1538</v>
      </c>
    </row>
    <row r="66" spans="1:16" ht="12.75">
      <c r="A66" s="25" t="s">
        <v>46</v>
      </c>
      <c s="29" t="s">
        <v>145</v>
      </c>
      <c s="29" t="s">
        <v>1555</v>
      </c>
      <c s="25" t="s">
        <v>48</v>
      </c>
      <c s="30" t="s">
        <v>1556</v>
      </c>
      <c s="31" t="s">
        <v>1536</v>
      </c>
      <c s="32">
        <v>130</v>
      </c>
      <c s="33">
        <v>0</v>
      </c>
      <c s="34">
        <f>ROUND(ROUND(H66,2)*ROUND(G66,3),2)</f>
      </c>
      <c s="31" t="s">
        <v>89</v>
      </c>
      <c r="O66">
        <f>(I66*21)/100</f>
      </c>
      <c t="s">
        <v>22</v>
      </c>
    </row>
    <row r="67" spans="1:5" ht="12.75">
      <c r="A67" s="35" t="s">
        <v>52</v>
      </c>
      <c r="E67" s="36" t="s">
        <v>1537</v>
      </c>
    </row>
    <row r="68" spans="1:5" ht="12.75">
      <c r="A68" s="37" t="s">
        <v>53</v>
      </c>
      <c r="E68" s="38" t="s">
        <v>48</v>
      </c>
    </row>
    <row r="69" spans="1:5" ht="25.5">
      <c r="A69" t="s">
        <v>55</v>
      </c>
      <c r="E69" s="36" t="s">
        <v>1538</v>
      </c>
    </row>
    <row r="70" spans="1:16" ht="12.75">
      <c r="A70" s="25" t="s">
        <v>46</v>
      </c>
      <c s="29" t="s">
        <v>150</v>
      </c>
      <c s="29" t="s">
        <v>1557</v>
      </c>
      <c s="25" t="s">
        <v>48</v>
      </c>
      <c s="30" t="s">
        <v>1558</v>
      </c>
      <c s="31" t="s">
        <v>218</v>
      </c>
      <c s="32">
        <v>63</v>
      </c>
      <c s="33">
        <v>0</v>
      </c>
      <c s="34">
        <f>ROUND(ROUND(H70,2)*ROUND(G70,3),2)</f>
      </c>
      <c s="31" t="s">
        <v>89</v>
      </c>
      <c r="O70">
        <f>(I70*21)/100</f>
      </c>
      <c t="s">
        <v>22</v>
      </c>
    </row>
    <row r="71" spans="1:5" ht="12.75">
      <c r="A71" s="35" t="s">
        <v>52</v>
      </c>
      <c r="E71" s="36" t="s">
        <v>48</v>
      </c>
    </row>
    <row r="72" spans="1:5" ht="12.75">
      <c r="A72" s="37" t="s">
        <v>53</v>
      </c>
      <c r="E72" s="38" t="s">
        <v>48</v>
      </c>
    </row>
    <row r="73" spans="1:5" ht="25.5">
      <c r="A73" t="s">
        <v>55</v>
      </c>
      <c r="E73" s="36" t="s">
        <v>1538</v>
      </c>
    </row>
    <row r="74" spans="1:16" ht="12.75">
      <c r="A74" s="25" t="s">
        <v>46</v>
      </c>
      <c s="29" t="s">
        <v>156</v>
      </c>
      <c s="29" t="s">
        <v>1559</v>
      </c>
      <c s="25" t="s">
        <v>48</v>
      </c>
      <c s="30" t="s">
        <v>1560</v>
      </c>
      <c s="31" t="s">
        <v>74</v>
      </c>
      <c s="32">
        <v>16</v>
      </c>
      <c s="33">
        <v>0</v>
      </c>
      <c s="34">
        <f>ROUND(ROUND(H74,2)*ROUND(G74,3),2)</f>
      </c>
      <c s="31" t="s">
        <v>89</v>
      </c>
      <c r="O74">
        <f>(I74*21)/100</f>
      </c>
      <c t="s">
        <v>22</v>
      </c>
    </row>
    <row r="75" spans="1:5" ht="12.75">
      <c r="A75" s="35" t="s">
        <v>52</v>
      </c>
      <c r="E75" s="36" t="s">
        <v>48</v>
      </c>
    </row>
    <row r="76" spans="1:5" ht="12.75">
      <c r="A76" s="37" t="s">
        <v>53</v>
      </c>
      <c r="E76" s="38" t="s">
        <v>48</v>
      </c>
    </row>
    <row r="77" spans="1:5" ht="25.5">
      <c r="A77" t="s">
        <v>55</v>
      </c>
      <c r="E77" s="36" t="s">
        <v>1538</v>
      </c>
    </row>
    <row r="78" spans="1:16" ht="12.75">
      <c r="A78" s="25" t="s">
        <v>46</v>
      </c>
      <c s="29" t="s">
        <v>161</v>
      </c>
      <c s="29" t="s">
        <v>1561</v>
      </c>
      <c s="25" t="s">
        <v>48</v>
      </c>
      <c s="30" t="s">
        <v>1562</v>
      </c>
      <c s="31" t="s">
        <v>74</v>
      </c>
      <c s="32">
        <v>16</v>
      </c>
      <c s="33">
        <v>0</v>
      </c>
      <c s="34">
        <f>ROUND(ROUND(H78,2)*ROUND(G78,3),2)</f>
      </c>
      <c s="31" t="s">
        <v>89</v>
      </c>
      <c r="O78">
        <f>(I78*21)/100</f>
      </c>
      <c t="s">
        <v>22</v>
      </c>
    </row>
    <row r="79" spans="1:5" ht="12.75">
      <c r="A79" s="35" t="s">
        <v>52</v>
      </c>
      <c r="E79" s="36" t="s">
        <v>1563</v>
      </c>
    </row>
    <row r="80" spans="1:5" ht="12.75">
      <c r="A80" s="37" t="s">
        <v>53</v>
      </c>
      <c r="E80" s="38" t="s">
        <v>48</v>
      </c>
    </row>
    <row r="81" spans="1:5" ht="25.5">
      <c r="A81" t="s">
        <v>55</v>
      </c>
      <c r="E81" s="36" t="s">
        <v>1538</v>
      </c>
    </row>
    <row r="82" spans="1:16" ht="12.75">
      <c r="A82" s="25" t="s">
        <v>46</v>
      </c>
      <c s="29" t="s">
        <v>166</v>
      </c>
      <c s="29" t="s">
        <v>1564</v>
      </c>
      <c s="25" t="s">
        <v>48</v>
      </c>
      <c s="30" t="s">
        <v>1565</v>
      </c>
      <c s="31" t="s">
        <v>74</v>
      </c>
      <c s="32">
        <v>6</v>
      </c>
      <c s="33">
        <v>0</v>
      </c>
      <c s="34">
        <f>ROUND(ROUND(H82,2)*ROUND(G82,3),2)</f>
      </c>
      <c s="31" t="s">
        <v>89</v>
      </c>
      <c r="O82">
        <f>(I82*21)/100</f>
      </c>
      <c t="s">
        <v>22</v>
      </c>
    </row>
    <row r="83" spans="1:5" ht="12.75">
      <c r="A83" s="35" t="s">
        <v>52</v>
      </c>
      <c r="E83" s="36" t="s">
        <v>1563</v>
      </c>
    </row>
    <row r="84" spans="1:5" ht="12.75">
      <c r="A84" s="37" t="s">
        <v>53</v>
      </c>
      <c r="E84" s="38" t="s">
        <v>48</v>
      </c>
    </row>
    <row r="85" spans="1:5" ht="25.5">
      <c r="A85" t="s">
        <v>55</v>
      </c>
      <c r="E85" s="36" t="s">
        <v>1538</v>
      </c>
    </row>
    <row r="86" spans="1:16" ht="12.75">
      <c r="A86" s="25" t="s">
        <v>46</v>
      </c>
      <c s="29" t="s">
        <v>210</v>
      </c>
      <c s="29" t="s">
        <v>1566</v>
      </c>
      <c s="25" t="s">
        <v>48</v>
      </c>
      <c s="30" t="s">
        <v>1567</v>
      </c>
      <c s="31" t="s">
        <v>74</v>
      </c>
      <c s="32">
        <v>1</v>
      </c>
      <c s="33">
        <v>0</v>
      </c>
      <c s="34">
        <f>ROUND(ROUND(H86,2)*ROUND(G86,3),2)</f>
      </c>
      <c s="31" t="s">
        <v>89</v>
      </c>
      <c r="O86">
        <f>(I86*21)/100</f>
      </c>
      <c t="s">
        <v>22</v>
      </c>
    </row>
    <row r="87" spans="1:5" ht="12.75">
      <c r="A87" s="35" t="s">
        <v>52</v>
      </c>
      <c r="E87" s="36" t="s">
        <v>48</v>
      </c>
    </row>
    <row r="88" spans="1:5" ht="12.75">
      <c r="A88" s="37" t="s">
        <v>53</v>
      </c>
      <c r="E88" s="38" t="s">
        <v>48</v>
      </c>
    </row>
    <row r="89" spans="1:5" ht="25.5">
      <c r="A89" t="s">
        <v>55</v>
      </c>
      <c r="E89" s="36" t="s">
        <v>1538</v>
      </c>
    </row>
    <row r="90" spans="1:16" ht="12.75">
      <c r="A90" s="25" t="s">
        <v>46</v>
      </c>
      <c s="29" t="s">
        <v>215</v>
      </c>
      <c s="29" t="s">
        <v>1568</v>
      </c>
      <c s="25" t="s">
        <v>48</v>
      </c>
      <c s="30" t="s">
        <v>1569</v>
      </c>
      <c s="31" t="s">
        <v>74</v>
      </c>
      <c s="32">
        <v>1</v>
      </c>
      <c s="33">
        <v>0</v>
      </c>
      <c s="34">
        <f>ROUND(ROUND(H90,2)*ROUND(G90,3),2)</f>
      </c>
      <c s="31" t="s">
        <v>89</v>
      </c>
      <c r="O90">
        <f>(I90*21)/100</f>
      </c>
      <c t="s">
        <v>22</v>
      </c>
    </row>
    <row r="91" spans="1:5" ht="12.75">
      <c r="A91" s="35" t="s">
        <v>52</v>
      </c>
      <c r="E91" s="36" t="s">
        <v>48</v>
      </c>
    </row>
    <row r="92" spans="1:5" ht="12.75">
      <c r="A92" s="37" t="s">
        <v>53</v>
      </c>
      <c r="E92" s="38" t="s">
        <v>48</v>
      </c>
    </row>
    <row r="93" spans="1:5" ht="25.5">
      <c r="A93" t="s">
        <v>55</v>
      </c>
      <c r="E93" s="36" t="s">
        <v>1538</v>
      </c>
    </row>
    <row r="94" spans="1:18" ht="12.75" customHeight="1">
      <c r="A94" s="6" t="s">
        <v>44</v>
      </c>
      <c s="6"/>
      <c s="41" t="s">
        <v>164</v>
      </c>
      <c s="6"/>
      <c s="27" t="s">
        <v>165</v>
      </c>
      <c s="6"/>
      <c s="6"/>
      <c s="6"/>
      <c s="42">
        <f>0+Q94</f>
      </c>
      <c s="6"/>
      <c r="O94">
        <f>0+R94</f>
      </c>
      <c r="Q94">
        <f>0+I95</f>
      </c>
      <c>
        <f>0+O95</f>
      </c>
    </row>
    <row r="95" spans="1:16" ht="25.5">
      <c r="A95" s="25" t="s">
        <v>46</v>
      </c>
      <c s="29" t="s">
        <v>221</v>
      </c>
      <c s="29" t="s">
        <v>167</v>
      </c>
      <c s="25" t="s">
        <v>168</v>
      </c>
      <c s="30" t="s">
        <v>169</v>
      </c>
      <c s="31" t="s">
        <v>170</v>
      </c>
      <c s="32">
        <v>62</v>
      </c>
      <c s="33">
        <v>0</v>
      </c>
      <c s="34">
        <f>ROUND(ROUND(H95,2)*ROUND(G95,3),2)</f>
      </c>
      <c s="31" t="s">
        <v>89</v>
      </c>
      <c r="O95">
        <f>(I95*21)/100</f>
      </c>
      <c t="s">
        <v>22</v>
      </c>
    </row>
    <row r="96" spans="1:5" ht="25.5">
      <c r="A96" s="35" t="s">
        <v>52</v>
      </c>
      <c r="E96" s="36" t="s">
        <v>508</v>
      </c>
    </row>
    <row r="97" spans="1:5" ht="12.75">
      <c r="A97" s="37" t="s">
        <v>53</v>
      </c>
      <c r="E97" s="38" t="s">
        <v>1570</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0+O8+O33+O94</f>
      </c>
      <c t="s">
        <v>21</v>
      </c>
    </row>
    <row r="3" spans="1:16" ht="15" customHeight="1">
      <c r="A3" t="s">
        <v>11</v>
      </c>
      <c s="12" t="s">
        <v>13</v>
      </c>
      <c s="13" t="s">
        <v>14</v>
      </c>
      <c s="1"/>
      <c s="14" t="s">
        <v>15</v>
      </c>
      <c s="1"/>
      <c s="9"/>
      <c s="8" t="s">
        <v>1571</v>
      </c>
      <c s="39">
        <f>0+I8+I33+I94</f>
      </c>
      <c s="10"/>
      <c r="O3" t="s">
        <v>18</v>
      </c>
      <c t="s">
        <v>22</v>
      </c>
    </row>
    <row r="4" spans="1:16" ht="15" customHeight="1">
      <c r="A4" t="s">
        <v>16</v>
      </c>
      <c s="16" t="s">
        <v>17</v>
      </c>
      <c s="17" t="s">
        <v>1571</v>
      </c>
      <c s="6"/>
      <c s="18" t="s">
        <v>1572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72</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72</v>
      </c>
      <c s="33">
        <v>0</v>
      </c>
      <c s="34">
        <f>ROUND(ROUND(H13,2)*ROUND(G13,3),2)</f>
      </c>
      <c s="31" t="s">
        <v>51</v>
      </c>
      <c r="O13">
        <f>(I13*21)/100</f>
      </c>
      <c t="s">
        <v>22</v>
      </c>
    </row>
    <row r="14" spans="1:5" ht="12.75">
      <c r="A14" s="35" t="s">
        <v>52</v>
      </c>
      <c r="E14" s="36" t="s">
        <v>1169</v>
      </c>
    </row>
    <row r="15" spans="1:5" ht="12.75">
      <c r="A15" s="37" t="s">
        <v>53</v>
      </c>
      <c r="E15" s="38" t="s">
        <v>1573</v>
      </c>
    </row>
    <row r="16" spans="1:5" ht="318.75">
      <c r="A16" t="s">
        <v>55</v>
      </c>
      <c r="E16" s="36" t="s">
        <v>334</v>
      </c>
    </row>
    <row r="17" spans="1:16" ht="12.75">
      <c r="A17" s="25" t="s">
        <v>46</v>
      </c>
      <c s="29" t="s">
        <v>21</v>
      </c>
      <c s="29" t="s">
        <v>515</v>
      </c>
      <c s="25" t="s">
        <v>110</v>
      </c>
      <c s="30" t="s">
        <v>516</v>
      </c>
      <c s="31" t="s">
        <v>50</v>
      </c>
      <c s="32">
        <v>27</v>
      </c>
      <c s="33">
        <v>0</v>
      </c>
      <c s="34">
        <f>ROUND(ROUND(H17,2)*ROUND(G17,3),2)</f>
      </c>
      <c s="31" t="s">
        <v>51</v>
      </c>
      <c r="O17">
        <f>(I17*21)/100</f>
      </c>
      <c t="s">
        <v>22</v>
      </c>
    </row>
    <row r="18" spans="1:5" ht="12.75">
      <c r="A18" s="35" t="s">
        <v>52</v>
      </c>
      <c r="E18" s="36" t="s">
        <v>1170</v>
      </c>
    </row>
    <row r="19" spans="1:5" ht="12.75">
      <c r="A19" s="37" t="s">
        <v>53</v>
      </c>
      <c r="E19" s="38" t="s">
        <v>1574</v>
      </c>
    </row>
    <row r="20" spans="1:5" ht="318.75">
      <c r="A20" t="s">
        <v>55</v>
      </c>
      <c r="E20" s="36" t="s">
        <v>334</v>
      </c>
    </row>
    <row r="21" spans="1:16" ht="12.75">
      <c r="A21" s="25" t="s">
        <v>46</v>
      </c>
      <c s="29" t="s">
        <v>32</v>
      </c>
      <c s="29" t="s">
        <v>62</v>
      </c>
      <c s="25" t="s">
        <v>48</v>
      </c>
      <c s="30" t="s">
        <v>63</v>
      </c>
      <c s="31" t="s">
        <v>50</v>
      </c>
      <c s="32">
        <v>72</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72</v>
      </c>
      <c s="33">
        <v>0</v>
      </c>
      <c s="34">
        <f>ROUND(ROUND(H25,2)*ROUND(G25,3),2)</f>
      </c>
      <c s="31" t="s">
        <v>51</v>
      </c>
      <c r="O25">
        <f>(I25*21)/100</f>
      </c>
      <c t="s">
        <v>22</v>
      </c>
    </row>
    <row r="26" spans="1:5" ht="12.75">
      <c r="A26" s="35" t="s">
        <v>52</v>
      </c>
      <c r="E26" s="36" t="s">
        <v>48</v>
      </c>
    </row>
    <row r="27" spans="1:5" ht="12.75">
      <c r="A27" s="37" t="s">
        <v>53</v>
      </c>
      <c r="E27" s="38" t="s">
        <v>1575</v>
      </c>
    </row>
    <row r="28" spans="1:5" ht="229.5">
      <c r="A28" t="s">
        <v>55</v>
      </c>
      <c r="E28" s="36" t="s">
        <v>917</v>
      </c>
    </row>
    <row r="29" spans="1:16" ht="12.75">
      <c r="A29" s="25" t="s">
        <v>46</v>
      </c>
      <c s="29" t="s">
        <v>36</v>
      </c>
      <c s="29" t="s">
        <v>197</v>
      </c>
      <c s="25" t="s">
        <v>48</v>
      </c>
      <c s="30" t="s">
        <v>198</v>
      </c>
      <c s="31" t="s">
        <v>50</v>
      </c>
      <c s="32">
        <v>27</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201</v>
      </c>
    </row>
    <row r="33" spans="1:18" ht="12.75" customHeight="1">
      <c r="A33" s="6" t="s">
        <v>44</v>
      </c>
      <c s="6"/>
      <c s="41" t="s">
        <v>119</v>
      </c>
      <c s="6"/>
      <c s="27" t="s">
        <v>278</v>
      </c>
      <c s="6"/>
      <c s="6"/>
      <c s="6"/>
      <c s="42">
        <f>0+Q33</f>
      </c>
      <c s="6"/>
      <c r="O33">
        <f>0+R33</f>
      </c>
      <c r="Q33">
        <f>0+I34+I38+I42+I46+I50+I54+I58+I62+I66+I70+I74+I78+I82+I86+I90</f>
      </c>
      <c>
        <f>0+O34+O38+O42+O46+O50+O54+O58+O62+O66+O70+O74+O78+O82+O86+O90</f>
      </c>
    </row>
    <row r="34" spans="1:16" ht="25.5">
      <c r="A34" s="25" t="s">
        <v>46</v>
      </c>
      <c s="29" t="s">
        <v>113</v>
      </c>
      <c s="29" t="s">
        <v>1534</v>
      </c>
      <c s="25" t="s">
        <v>48</v>
      </c>
      <c s="30" t="s">
        <v>1576</v>
      </c>
      <c s="31" t="s">
        <v>1536</v>
      </c>
      <c s="32">
        <v>55</v>
      </c>
      <c s="33">
        <v>0</v>
      </c>
      <c s="34">
        <f>ROUND(ROUND(H34,2)*ROUND(G34,3),2)</f>
      </c>
      <c s="31" t="s">
        <v>89</v>
      </c>
      <c r="O34">
        <f>(I34*21)/100</f>
      </c>
      <c t="s">
        <v>22</v>
      </c>
    </row>
    <row r="35" spans="1:5" ht="12.75">
      <c r="A35" s="35" t="s">
        <v>52</v>
      </c>
      <c r="E35" s="36" t="s">
        <v>1537</v>
      </c>
    </row>
    <row r="36" spans="1:5" ht="12.75">
      <c r="A36" s="37" t="s">
        <v>53</v>
      </c>
      <c r="E36" s="38" t="s">
        <v>48</v>
      </c>
    </row>
    <row r="37" spans="1:5" ht="25.5">
      <c r="A37" t="s">
        <v>55</v>
      </c>
      <c r="E37" s="36" t="s">
        <v>1538</v>
      </c>
    </row>
    <row r="38" spans="1:16" ht="12.75">
      <c r="A38" s="25" t="s">
        <v>46</v>
      </c>
      <c s="29" t="s">
        <v>119</v>
      </c>
      <c s="29" t="s">
        <v>1539</v>
      </c>
      <c s="25" t="s">
        <v>48</v>
      </c>
      <c s="30" t="s">
        <v>1540</v>
      </c>
      <c s="31" t="s">
        <v>1536</v>
      </c>
      <c s="32">
        <v>23</v>
      </c>
      <c s="33">
        <v>0</v>
      </c>
      <c s="34">
        <f>ROUND(ROUND(H38,2)*ROUND(G38,3),2)</f>
      </c>
      <c s="31" t="s">
        <v>89</v>
      </c>
      <c r="O38">
        <f>(I38*21)/100</f>
      </c>
      <c t="s">
        <v>22</v>
      </c>
    </row>
    <row r="39" spans="1:5" ht="12.75">
      <c r="A39" s="35" t="s">
        <v>52</v>
      </c>
      <c r="E39" s="36" t="s">
        <v>1537</v>
      </c>
    </row>
    <row r="40" spans="1:5" ht="12.75">
      <c r="A40" s="37" t="s">
        <v>53</v>
      </c>
      <c r="E40" s="38" t="s">
        <v>48</v>
      </c>
    </row>
    <row r="41" spans="1:5" ht="25.5">
      <c r="A41" t="s">
        <v>55</v>
      </c>
      <c r="E41" s="36" t="s">
        <v>1538</v>
      </c>
    </row>
    <row r="42" spans="1:16" ht="12.75">
      <c r="A42" s="25" t="s">
        <v>46</v>
      </c>
      <c s="29" t="s">
        <v>39</v>
      </c>
      <c s="29" t="s">
        <v>1541</v>
      </c>
      <c s="25" t="s">
        <v>48</v>
      </c>
      <c s="30" t="s">
        <v>1577</v>
      </c>
      <c s="31" t="s">
        <v>74</v>
      </c>
      <c s="32">
        <v>6</v>
      </c>
      <c s="33">
        <v>0</v>
      </c>
      <c s="34">
        <f>ROUND(ROUND(H42,2)*ROUND(G42,3),2)</f>
      </c>
      <c s="31" t="s">
        <v>89</v>
      </c>
      <c r="O42">
        <f>(I42*21)/100</f>
      </c>
      <c t="s">
        <v>22</v>
      </c>
    </row>
    <row r="43" spans="1:5" ht="12.75">
      <c r="A43" s="35" t="s">
        <v>52</v>
      </c>
      <c r="E43" s="36" t="s">
        <v>1543</v>
      </c>
    </row>
    <row r="44" spans="1:5" ht="12.75">
      <c r="A44" s="37" t="s">
        <v>53</v>
      </c>
      <c r="E44" s="38" t="s">
        <v>48</v>
      </c>
    </row>
    <row r="45" spans="1:5" ht="25.5">
      <c r="A45" t="s">
        <v>55</v>
      </c>
      <c r="E45" s="36" t="s">
        <v>1538</v>
      </c>
    </row>
    <row r="46" spans="1:16" ht="12.75">
      <c r="A46" s="25" t="s">
        <v>46</v>
      </c>
      <c s="29" t="s">
        <v>41</v>
      </c>
      <c s="29" t="s">
        <v>1544</v>
      </c>
      <c s="25" t="s">
        <v>48</v>
      </c>
      <c s="30" t="s">
        <v>1545</v>
      </c>
      <c s="31" t="s">
        <v>74</v>
      </c>
      <c s="32">
        <v>2</v>
      </c>
      <c s="33">
        <v>0</v>
      </c>
      <c s="34">
        <f>ROUND(ROUND(H46,2)*ROUND(G46,3),2)</f>
      </c>
      <c s="31" t="s">
        <v>89</v>
      </c>
      <c r="O46">
        <f>(I46*21)/100</f>
      </c>
      <c t="s">
        <v>22</v>
      </c>
    </row>
    <row r="47" spans="1:5" ht="12.75">
      <c r="A47" s="35" t="s">
        <v>52</v>
      </c>
      <c r="E47" s="36" t="s">
        <v>1537</v>
      </c>
    </row>
    <row r="48" spans="1:5" ht="12.75">
      <c r="A48" s="37" t="s">
        <v>53</v>
      </c>
      <c r="E48" s="38" t="s">
        <v>48</v>
      </c>
    </row>
    <row r="49" spans="1:5" ht="25.5">
      <c r="A49" t="s">
        <v>55</v>
      </c>
      <c r="E49" s="36" t="s">
        <v>1538</v>
      </c>
    </row>
    <row r="50" spans="1:16" ht="12.75">
      <c r="A50" s="25" t="s">
        <v>46</v>
      </c>
      <c s="29" t="s">
        <v>43</v>
      </c>
      <c s="29" t="s">
        <v>1546</v>
      </c>
      <c s="25" t="s">
        <v>48</v>
      </c>
      <c s="30" t="s">
        <v>1547</v>
      </c>
      <c s="31" t="s">
        <v>74</v>
      </c>
      <c s="32">
        <v>2</v>
      </c>
      <c s="33">
        <v>0</v>
      </c>
      <c s="34">
        <f>ROUND(ROUND(H50,2)*ROUND(G50,3),2)</f>
      </c>
      <c s="31" t="s">
        <v>89</v>
      </c>
      <c r="O50">
        <f>(I50*21)/100</f>
      </c>
      <c t="s">
        <v>22</v>
      </c>
    </row>
    <row r="51" spans="1:5" ht="12.75">
      <c r="A51" s="35" t="s">
        <v>52</v>
      </c>
      <c r="E51" s="36" t="s">
        <v>1548</v>
      </c>
    </row>
    <row r="52" spans="1:5" ht="12.75">
      <c r="A52" s="37" t="s">
        <v>53</v>
      </c>
      <c r="E52" s="38" t="s">
        <v>48</v>
      </c>
    </row>
    <row r="53" spans="1:5" ht="25.5">
      <c r="A53" t="s">
        <v>55</v>
      </c>
      <c r="E53" s="36" t="s">
        <v>1538</v>
      </c>
    </row>
    <row r="54" spans="1:16" ht="12.75">
      <c r="A54" s="25" t="s">
        <v>46</v>
      </c>
      <c s="29" t="s">
        <v>131</v>
      </c>
      <c s="29" t="s">
        <v>1549</v>
      </c>
      <c s="25" t="s">
        <v>48</v>
      </c>
      <c s="30" t="s">
        <v>1578</v>
      </c>
      <c s="31" t="s">
        <v>74</v>
      </c>
      <c s="32">
        <v>15</v>
      </c>
      <c s="33">
        <v>0</v>
      </c>
      <c s="34">
        <f>ROUND(ROUND(H54,2)*ROUND(G54,3),2)</f>
      </c>
      <c s="31" t="s">
        <v>89</v>
      </c>
      <c r="O54">
        <f>(I54*21)/100</f>
      </c>
      <c t="s">
        <v>22</v>
      </c>
    </row>
    <row r="55" spans="1:5" ht="12.75">
      <c r="A55" s="35" t="s">
        <v>52</v>
      </c>
      <c r="E55" s="36" t="s">
        <v>1537</v>
      </c>
    </row>
    <row r="56" spans="1:5" ht="12.75">
      <c r="A56" s="37" t="s">
        <v>53</v>
      </c>
      <c r="E56" s="38" t="s">
        <v>48</v>
      </c>
    </row>
    <row r="57" spans="1:5" ht="25.5">
      <c r="A57" t="s">
        <v>55</v>
      </c>
      <c r="E57" s="36" t="s">
        <v>1538</v>
      </c>
    </row>
    <row r="58" spans="1:16" ht="12.75">
      <c r="A58" s="25" t="s">
        <v>46</v>
      </c>
      <c s="29" t="s">
        <v>135</v>
      </c>
      <c s="29" t="s">
        <v>1551</v>
      </c>
      <c s="25" t="s">
        <v>48</v>
      </c>
      <c s="30" t="s">
        <v>1552</v>
      </c>
      <c s="31" t="s">
        <v>74</v>
      </c>
      <c s="32">
        <v>2</v>
      </c>
      <c s="33">
        <v>0</v>
      </c>
      <c s="34">
        <f>ROUND(ROUND(H58,2)*ROUND(G58,3),2)</f>
      </c>
      <c s="31" t="s">
        <v>89</v>
      </c>
      <c r="O58">
        <f>(I58*21)/100</f>
      </c>
      <c t="s">
        <v>22</v>
      </c>
    </row>
    <row r="59" spans="1:5" ht="12.75">
      <c r="A59" s="35" t="s">
        <v>52</v>
      </c>
      <c r="E59" s="36" t="s">
        <v>1537</v>
      </c>
    </row>
    <row r="60" spans="1:5" ht="12.75">
      <c r="A60" s="37" t="s">
        <v>53</v>
      </c>
      <c r="E60" s="38" t="s">
        <v>48</v>
      </c>
    </row>
    <row r="61" spans="1:5" ht="25.5">
      <c r="A61" t="s">
        <v>55</v>
      </c>
      <c r="E61" s="36" t="s">
        <v>1538</v>
      </c>
    </row>
    <row r="62" spans="1:16" ht="12.75">
      <c r="A62" s="25" t="s">
        <v>46</v>
      </c>
      <c s="29" t="s">
        <v>140</v>
      </c>
      <c s="29" t="s">
        <v>1553</v>
      </c>
      <c s="25" t="s">
        <v>48</v>
      </c>
      <c s="30" t="s">
        <v>1579</v>
      </c>
      <c s="31" t="s">
        <v>74</v>
      </c>
      <c s="32">
        <v>1</v>
      </c>
      <c s="33">
        <v>0</v>
      </c>
      <c s="34">
        <f>ROUND(ROUND(H62,2)*ROUND(G62,3),2)</f>
      </c>
      <c s="31" t="s">
        <v>89</v>
      </c>
      <c r="O62">
        <f>(I62*21)/100</f>
      </c>
      <c t="s">
        <v>22</v>
      </c>
    </row>
    <row r="63" spans="1:5" ht="12.75">
      <c r="A63" s="35" t="s">
        <v>52</v>
      </c>
      <c r="E63" s="36" t="s">
        <v>1537</v>
      </c>
    </row>
    <row r="64" spans="1:5" ht="12.75">
      <c r="A64" s="37" t="s">
        <v>53</v>
      </c>
      <c r="E64" s="38" t="s">
        <v>48</v>
      </c>
    </row>
    <row r="65" spans="1:5" ht="25.5">
      <c r="A65" t="s">
        <v>55</v>
      </c>
      <c r="E65" s="36" t="s">
        <v>1538</v>
      </c>
    </row>
    <row r="66" spans="1:16" ht="12.75">
      <c r="A66" s="25" t="s">
        <v>46</v>
      </c>
      <c s="29" t="s">
        <v>145</v>
      </c>
      <c s="29" t="s">
        <v>1555</v>
      </c>
      <c s="25" t="s">
        <v>48</v>
      </c>
      <c s="30" t="s">
        <v>1556</v>
      </c>
      <c s="31" t="s">
        <v>1536</v>
      </c>
      <c s="32">
        <v>120</v>
      </c>
      <c s="33">
        <v>0</v>
      </c>
      <c s="34">
        <f>ROUND(ROUND(H66,2)*ROUND(G66,3),2)</f>
      </c>
      <c s="31" t="s">
        <v>89</v>
      </c>
      <c r="O66">
        <f>(I66*21)/100</f>
      </c>
      <c t="s">
        <v>22</v>
      </c>
    </row>
    <row r="67" spans="1:5" ht="12.75">
      <c r="A67" s="35" t="s">
        <v>52</v>
      </c>
      <c r="E67" s="36" t="s">
        <v>1537</v>
      </c>
    </row>
    <row r="68" spans="1:5" ht="12.75">
      <c r="A68" s="37" t="s">
        <v>53</v>
      </c>
      <c r="E68" s="38" t="s">
        <v>48</v>
      </c>
    </row>
    <row r="69" spans="1:5" ht="25.5">
      <c r="A69" t="s">
        <v>55</v>
      </c>
      <c r="E69" s="36" t="s">
        <v>1538</v>
      </c>
    </row>
    <row r="70" spans="1:16" ht="12.75">
      <c r="A70" s="25" t="s">
        <v>46</v>
      </c>
      <c s="29" t="s">
        <v>150</v>
      </c>
      <c s="29" t="s">
        <v>1557</v>
      </c>
      <c s="25" t="s">
        <v>48</v>
      </c>
      <c s="30" t="s">
        <v>1558</v>
      </c>
      <c s="31" t="s">
        <v>218</v>
      </c>
      <c s="32">
        <v>55</v>
      </c>
      <c s="33">
        <v>0</v>
      </c>
      <c s="34">
        <f>ROUND(ROUND(H70,2)*ROUND(G70,3),2)</f>
      </c>
      <c s="31" t="s">
        <v>89</v>
      </c>
      <c r="O70">
        <f>(I70*21)/100</f>
      </c>
      <c t="s">
        <v>22</v>
      </c>
    </row>
    <row r="71" spans="1:5" ht="12.75">
      <c r="A71" s="35" t="s">
        <v>52</v>
      </c>
      <c r="E71" s="36" t="s">
        <v>48</v>
      </c>
    </row>
    <row r="72" spans="1:5" ht="12.75">
      <c r="A72" s="37" t="s">
        <v>53</v>
      </c>
      <c r="E72" s="38" t="s">
        <v>48</v>
      </c>
    </row>
    <row r="73" spans="1:5" ht="25.5">
      <c r="A73" t="s">
        <v>55</v>
      </c>
      <c r="E73" s="36" t="s">
        <v>1538</v>
      </c>
    </row>
    <row r="74" spans="1:16" ht="12.75">
      <c r="A74" s="25" t="s">
        <v>46</v>
      </c>
      <c s="29" t="s">
        <v>156</v>
      </c>
      <c s="29" t="s">
        <v>1559</v>
      </c>
      <c s="25" t="s">
        <v>48</v>
      </c>
      <c s="30" t="s">
        <v>1560</v>
      </c>
      <c s="31" t="s">
        <v>74</v>
      </c>
      <c s="32">
        <v>20</v>
      </c>
      <c s="33">
        <v>0</v>
      </c>
      <c s="34">
        <f>ROUND(ROUND(H74,2)*ROUND(G74,3),2)</f>
      </c>
      <c s="31" t="s">
        <v>89</v>
      </c>
      <c r="O74">
        <f>(I74*21)/100</f>
      </c>
      <c t="s">
        <v>22</v>
      </c>
    </row>
    <row r="75" spans="1:5" ht="12.75">
      <c r="A75" s="35" t="s">
        <v>52</v>
      </c>
      <c r="E75" s="36" t="s">
        <v>1580</v>
      </c>
    </row>
    <row r="76" spans="1:5" ht="12.75">
      <c r="A76" s="37" t="s">
        <v>53</v>
      </c>
      <c r="E76" s="38" t="s">
        <v>48</v>
      </c>
    </row>
    <row r="77" spans="1:5" ht="25.5">
      <c r="A77" t="s">
        <v>55</v>
      </c>
      <c r="E77" s="36" t="s">
        <v>1538</v>
      </c>
    </row>
    <row r="78" spans="1:16" ht="12.75">
      <c r="A78" s="25" t="s">
        <v>46</v>
      </c>
      <c s="29" t="s">
        <v>161</v>
      </c>
      <c s="29" t="s">
        <v>1561</v>
      </c>
      <c s="25" t="s">
        <v>48</v>
      </c>
      <c s="30" t="s">
        <v>1562</v>
      </c>
      <c s="31" t="s">
        <v>74</v>
      </c>
      <c s="32">
        <v>16</v>
      </c>
      <c s="33">
        <v>0</v>
      </c>
      <c s="34">
        <f>ROUND(ROUND(H78,2)*ROUND(G78,3),2)</f>
      </c>
      <c s="31" t="s">
        <v>89</v>
      </c>
      <c r="O78">
        <f>(I78*21)/100</f>
      </c>
      <c t="s">
        <v>22</v>
      </c>
    </row>
    <row r="79" spans="1:5" ht="12.75">
      <c r="A79" s="35" t="s">
        <v>52</v>
      </c>
      <c r="E79" s="36" t="s">
        <v>1580</v>
      </c>
    </row>
    <row r="80" spans="1:5" ht="12.75">
      <c r="A80" s="37" t="s">
        <v>53</v>
      </c>
      <c r="E80" s="38" t="s">
        <v>48</v>
      </c>
    </row>
    <row r="81" spans="1:5" ht="25.5">
      <c r="A81" t="s">
        <v>55</v>
      </c>
      <c r="E81" s="36" t="s">
        <v>1538</v>
      </c>
    </row>
    <row r="82" spans="1:16" ht="12.75">
      <c r="A82" s="25" t="s">
        <v>46</v>
      </c>
      <c s="29" t="s">
        <v>166</v>
      </c>
      <c s="29" t="s">
        <v>1564</v>
      </c>
      <c s="25" t="s">
        <v>48</v>
      </c>
      <c s="30" t="s">
        <v>1581</v>
      </c>
      <c s="31" t="s">
        <v>74</v>
      </c>
      <c s="32">
        <v>6</v>
      </c>
      <c s="33">
        <v>0</v>
      </c>
      <c s="34">
        <f>ROUND(ROUND(H82,2)*ROUND(G82,3),2)</f>
      </c>
      <c s="31" t="s">
        <v>89</v>
      </c>
      <c r="O82">
        <f>(I82*21)/100</f>
      </c>
      <c t="s">
        <v>22</v>
      </c>
    </row>
    <row r="83" spans="1:5" ht="12.75">
      <c r="A83" s="35" t="s">
        <v>52</v>
      </c>
      <c r="E83" s="36" t="s">
        <v>48</v>
      </c>
    </row>
    <row r="84" spans="1:5" ht="12.75">
      <c r="A84" s="37" t="s">
        <v>53</v>
      </c>
      <c r="E84" s="38" t="s">
        <v>48</v>
      </c>
    </row>
    <row r="85" spans="1:5" ht="25.5">
      <c r="A85" t="s">
        <v>55</v>
      </c>
      <c r="E85" s="36" t="s">
        <v>1538</v>
      </c>
    </row>
    <row r="86" spans="1:16" ht="12.75">
      <c r="A86" s="25" t="s">
        <v>46</v>
      </c>
      <c s="29" t="s">
        <v>210</v>
      </c>
      <c s="29" t="s">
        <v>1566</v>
      </c>
      <c s="25" t="s">
        <v>48</v>
      </c>
      <c s="30" t="s">
        <v>1567</v>
      </c>
      <c s="31" t="s">
        <v>74</v>
      </c>
      <c s="32">
        <v>1</v>
      </c>
      <c s="33">
        <v>0</v>
      </c>
      <c s="34">
        <f>ROUND(ROUND(H86,2)*ROUND(G86,3),2)</f>
      </c>
      <c s="31" t="s">
        <v>89</v>
      </c>
      <c r="O86">
        <f>(I86*21)/100</f>
      </c>
      <c t="s">
        <v>22</v>
      </c>
    </row>
    <row r="87" spans="1:5" ht="12.75">
      <c r="A87" s="35" t="s">
        <v>52</v>
      </c>
      <c r="E87" s="36" t="s">
        <v>48</v>
      </c>
    </row>
    <row r="88" spans="1:5" ht="12.75">
      <c r="A88" s="37" t="s">
        <v>53</v>
      </c>
      <c r="E88" s="38" t="s">
        <v>48</v>
      </c>
    </row>
    <row r="89" spans="1:5" ht="25.5">
      <c r="A89" t="s">
        <v>55</v>
      </c>
      <c r="E89" s="36" t="s">
        <v>1538</v>
      </c>
    </row>
    <row r="90" spans="1:16" ht="12.75">
      <c r="A90" s="25" t="s">
        <v>46</v>
      </c>
      <c s="29" t="s">
        <v>215</v>
      </c>
      <c s="29" t="s">
        <v>1568</v>
      </c>
      <c s="25" t="s">
        <v>48</v>
      </c>
      <c s="30" t="s">
        <v>1569</v>
      </c>
      <c s="31" t="s">
        <v>74</v>
      </c>
      <c s="32">
        <v>1</v>
      </c>
      <c s="33">
        <v>0</v>
      </c>
      <c s="34">
        <f>ROUND(ROUND(H90,2)*ROUND(G90,3),2)</f>
      </c>
      <c s="31" t="s">
        <v>89</v>
      </c>
      <c r="O90">
        <f>(I90*21)/100</f>
      </c>
      <c t="s">
        <v>22</v>
      </c>
    </row>
    <row r="91" spans="1:5" ht="12.75">
      <c r="A91" s="35" t="s">
        <v>52</v>
      </c>
      <c r="E91" s="36" t="s">
        <v>48</v>
      </c>
    </row>
    <row r="92" spans="1:5" ht="12.75">
      <c r="A92" s="37" t="s">
        <v>53</v>
      </c>
      <c r="E92" s="38" t="s">
        <v>48</v>
      </c>
    </row>
    <row r="93" spans="1:5" ht="25.5">
      <c r="A93" t="s">
        <v>55</v>
      </c>
      <c r="E93" s="36" t="s">
        <v>1538</v>
      </c>
    </row>
    <row r="94" spans="1:18" ht="12.75" customHeight="1">
      <c r="A94" s="6" t="s">
        <v>44</v>
      </c>
      <c s="6"/>
      <c s="41" t="s">
        <v>164</v>
      </c>
      <c s="6"/>
      <c s="27" t="s">
        <v>165</v>
      </c>
      <c s="6"/>
      <c s="6"/>
      <c s="6"/>
      <c s="42">
        <f>0+Q94</f>
      </c>
      <c s="6"/>
      <c r="O94">
        <f>0+R94</f>
      </c>
      <c r="Q94">
        <f>0+I95</f>
      </c>
      <c>
        <f>0+O95</f>
      </c>
    </row>
    <row r="95" spans="1:16" ht="25.5">
      <c r="A95" s="25" t="s">
        <v>46</v>
      </c>
      <c s="29" t="s">
        <v>221</v>
      </c>
      <c s="29" t="s">
        <v>167</v>
      </c>
      <c s="25" t="s">
        <v>168</v>
      </c>
      <c s="30" t="s">
        <v>169</v>
      </c>
      <c s="31" t="s">
        <v>170</v>
      </c>
      <c s="32">
        <v>54</v>
      </c>
      <c s="33">
        <v>0</v>
      </c>
      <c s="34">
        <f>ROUND(ROUND(H95,2)*ROUND(G95,3),2)</f>
      </c>
      <c s="31" t="s">
        <v>89</v>
      </c>
      <c r="O95">
        <f>(I95*21)/100</f>
      </c>
      <c t="s">
        <v>22</v>
      </c>
    </row>
    <row r="96" spans="1:5" ht="25.5">
      <c r="A96" s="35" t="s">
        <v>52</v>
      </c>
      <c r="E96" s="36" t="s">
        <v>508</v>
      </c>
    </row>
    <row r="97" spans="1:5" ht="12.75">
      <c r="A97" s="37" t="s">
        <v>53</v>
      </c>
      <c r="E97" s="38" t="s">
        <v>1582</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8.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0+O8+O33+O94</f>
      </c>
      <c t="s">
        <v>21</v>
      </c>
    </row>
    <row r="3" spans="1:16" ht="15" customHeight="1">
      <c r="A3" t="s">
        <v>11</v>
      </c>
      <c s="12" t="s">
        <v>13</v>
      </c>
      <c s="13" t="s">
        <v>14</v>
      </c>
      <c s="1"/>
      <c s="14" t="s">
        <v>15</v>
      </c>
      <c s="1"/>
      <c s="9"/>
      <c s="8" t="s">
        <v>1583</v>
      </c>
      <c s="39">
        <f>0+I8+I33+I94</f>
      </c>
      <c s="10"/>
      <c r="O3" t="s">
        <v>18</v>
      </c>
      <c t="s">
        <v>22</v>
      </c>
    </row>
    <row r="4" spans="1:16" ht="15" customHeight="1">
      <c r="A4" t="s">
        <v>16</v>
      </c>
      <c s="16" t="s">
        <v>17</v>
      </c>
      <c s="17" t="s">
        <v>1583</v>
      </c>
      <c s="6"/>
      <c s="18" t="s">
        <v>1584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205</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205</v>
      </c>
      <c s="33">
        <v>0</v>
      </c>
      <c s="34">
        <f>ROUND(ROUND(H13,2)*ROUND(G13,3),2)</f>
      </c>
      <c s="31" t="s">
        <v>51</v>
      </c>
      <c r="O13">
        <f>(I13*21)/100</f>
      </c>
      <c t="s">
        <v>22</v>
      </c>
    </row>
    <row r="14" spans="1:5" ht="12.75">
      <c r="A14" s="35" t="s">
        <v>52</v>
      </c>
      <c r="E14" s="36" t="s">
        <v>1169</v>
      </c>
    </row>
    <row r="15" spans="1:5" ht="12.75">
      <c r="A15" s="37" t="s">
        <v>53</v>
      </c>
      <c r="E15" s="38" t="s">
        <v>1585</v>
      </c>
    </row>
    <row r="16" spans="1:5" ht="318.75">
      <c r="A16" t="s">
        <v>55</v>
      </c>
      <c r="E16" s="36" t="s">
        <v>334</v>
      </c>
    </row>
    <row r="17" spans="1:16" ht="12.75">
      <c r="A17" s="25" t="s">
        <v>46</v>
      </c>
      <c s="29" t="s">
        <v>21</v>
      </c>
      <c s="29" t="s">
        <v>515</v>
      </c>
      <c s="25" t="s">
        <v>110</v>
      </c>
      <c s="30" t="s">
        <v>516</v>
      </c>
      <c s="31" t="s">
        <v>50</v>
      </c>
      <c s="32">
        <v>15</v>
      </c>
      <c s="33">
        <v>0</v>
      </c>
      <c s="34">
        <f>ROUND(ROUND(H17,2)*ROUND(G17,3),2)</f>
      </c>
      <c s="31" t="s">
        <v>51</v>
      </c>
      <c r="O17">
        <f>(I17*21)/100</f>
      </c>
      <c t="s">
        <v>22</v>
      </c>
    </row>
    <row r="18" spans="1:5" ht="12.75">
      <c r="A18" s="35" t="s">
        <v>52</v>
      </c>
      <c r="E18" s="36" t="s">
        <v>1170</v>
      </c>
    </row>
    <row r="19" spans="1:5" ht="12.75">
      <c r="A19" s="37" t="s">
        <v>53</v>
      </c>
      <c r="E19" s="38" t="s">
        <v>1586</v>
      </c>
    </row>
    <row r="20" spans="1:5" ht="318.75">
      <c r="A20" t="s">
        <v>55</v>
      </c>
      <c r="E20" s="36" t="s">
        <v>334</v>
      </c>
    </row>
    <row r="21" spans="1:16" ht="12.75">
      <c r="A21" s="25" t="s">
        <v>46</v>
      </c>
      <c s="29" t="s">
        <v>32</v>
      </c>
      <c s="29" t="s">
        <v>62</v>
      </c>
      <c s="25" t="s">
        <v>48</v>
      </c>
      <c s="30" t="s">
        <v>63</v>
      </c>
      <c s="31" t="s">
        <v>50</v>
      </c>
      <c s="32">
        <v>205</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1587</v>
      </c>
    </row>
    <row r="25" spans="1:16" ht="12.75">
      <c r="A25" s="25" t="s">
        <v>46</v>
      </c>
      <c s="29" t="s">
        <v>34</v>
      </c>
      <c s="29" t="s">
        <v>913</v>
      </c>
      <c s="25" t="s">
        <v>48</v>
      </c>
      <c s="30" t="s">
        <v>914</v>
      </c>
      <c s="31" t="s">
        <v>50</v>
      </c>
      <c s="32">
        <v>205</v>
      </c>
      <c s="33">
        <v>0</v>
      </c>
      <c s="34">
        <f>ROUND(ROUND(H25,2)*ROUND(G25,3),2)</f>
      </c>
      <c s="31" t="s">
        <v>51</v>
      </c>
      <c r="O25">
        <f>(I25*21)/100</f>
      </c>
      <c t="s">
        <v>22</v>
      </c>
    </row>
    <row r="26" spans="1:5" ht="12.75">
      <c r="A26" s="35" t="s">
        <v>52</v>
      </c>
      <c r="E26" s="36" t="s">
        <v>48</v>
      </c>
    </row>
    <row r="27" spans="1:5" ht="12.75">
      <c r="A27" s="37" t="s">
        <v>53</v>
      </c>
      <c r="E27" s="38" t="s">
        <v>1588</v>
      </c>
    </row>
    <row r="28" spans="1:5" ht="229.5">
      <c r="A28" t="s">
        <v>55</v>
      </c>
      <c r="E28" s="36" t="s">
        <v>1589</v>
      </c>
    </row>
    <row r="29" spans="1:16" ht="12.75">
      <c r="A29" s="25" t="s">
        <v>46</v>
      </c>
      <c s="29" t="s">
        <v>36</v>
      </c>
      <c s="29" t="s">
        <v>197</v>
      </c>
      <c s="25" t="s">
        <v>48</v>
      </c>
      <c s="30" t="s">
        <v>198</v>
      </c>
      <c s="31" t="s">
        <v>50</v>
      </c>
      <c s="32">
        <v>15</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1590</v>
      </c>
    </row>
    <row r="33" spans="1:18" ht="12.75" customHeight="1">
      <c r="A33" s="6" t="s">
        <v>44</v>
      </c>
      <c s="6"/>
      <c s="41" t="s">
        <v>119</v>
      </c>
      <c s="6"/>
      <c s="27" t="s">
        <v>278</v>
      </c>
      <c s="6"/>
      <c s="6"/>
      <c s="6"/>
      <c s="42">
        <f>0+Q33</f>
      </c>
      <c s="6"/>
      <c r="O33">
        <f>0+R33</f>
      </c>
      <c r="Q33">
        <f>0+I34+I38+I42+I46+I50+I54+I58+I62+I66+I70+I74+I78+I82+I86+I90</f>
      </c>
      <c>
        <f>0+O34+O38+O42+O46+O50+O54+O58+O62+O66+O70+O74+O78+O82+O86+O90</f>
      </c>
    </row>
    <row r="34" spans="1:16" ht="25.5">
      <c r="A34" s="25" t="s">
        <v>46</v>
      </c>
      <c s="29" t="s">
        <v>113</v>
      </c>
      <c s="29" t="s">
        <v>1591</v>
      </c>
      <c s="25" t="s">
        <v>48</v>
      </c>
      <c s="30" t="s">
        <v>1592</v>
      </c>
      <c s="31" t="s">
        <v>1536</v>
      </c>
      <c s="32">
        <v>41</v>
      </c>
      <c s="33">
        <v>0</v>
      </c>
      <c s="34">
        <f>ROUND(ROUND(H34,2)*ROUND(G34,3),2)</f>
      </c>
      <c s="31" t="s">
        <v>89</v>
      </c>
      <c r="O34">
        <f>(I34*21)/100</f>
      </c>
      <c t="s">
        <v>22</v>
      </c>
    </row>
    <row r="35" spans="1:5" ht="12.75">
      <c r="A35" s="35" t="s">
        <v>52</v>
      </c>
      <c r="E35" s="36" t="s">
        <v>1537</v>
      </c>
    </row>
    <row r="36" spans="1:5" ht="12.75">
      <c r="A36" s="37" t="s">
        <v>53</v>
      </c>
      <c r="E36" s="38" t="s">
        <v>1593</v>
      </c>
    </row>
    <row r="37" spans="1:5" ht="25.5">
      <c r="A37" t="s">
        <v>55</v>
      </c>
      <c r="E37" s="36" t="s">
        <v>1538</v>
      </c>
    </row>
    <row r="38" spans="1:16" ht="25.5">
      <c r="A38" s="25" t="s">
        <v>46</v>
      </c>
      <c s="29" t="s">
        <v>119</v>
      </c>
      <c s="29" t="s">
        <v>1534</v>
      </c>
      <c s="25" t="s">
        <v>48</v>
      </c>
      <c s="30" t="s">
        <v>1594</v>
      </c>
      <c s="31" t="s">
        <v>1536</v>
      </c>
      <c s="32">
        <v>28.3</v>
      </c>
      <c s="33">
        <v>0</v>
      </c>
      <c s="34">
        <f>ROUND(ROUND(H38,2)*ROUND(G38,3),2)</f>
      </c>
      <c s="31" t="s">
        <v>89</v>
      </c>
      <c r="O38">
        <f>(I38*21)/100</f>
      </c>
      <c t="s">
        <v>22</v>
      </c>
    </row>
    <row r="39" spans="1:5" ht="12.75">
      <c r="A39" s="35" t="s">
        <v>52</v>
      </c>
      <c r="E39" s="36" t="s">
        <v>1537</v>
      </c>
    </row>
    <row r="40" spans="1:5" ht="12.75">
      <c r="A40" s="37" t="s">
        <v>53</v>
      </c>
      <c r="E40" s="38" t="s">
        <v>1593</v>
      </c>
    </row>
    <row r="41" spans="1:5" ht="25.5">
      <c r="A41" t="s">
        <v>55</v>
      </c>
      <c r="E41" s="36" t="s">
        <v>1538</v>
      </c>
    </row>
    <row r="42" spans="1:16" ht="25.5">
      <c r="A42" s="25" t="s">
        <v>46</v>
      </c>
      <c s="29" t="s">
        <v>39</v>
      </c>
      <c s="29" t="s">
        <v>1595</v>
      </c>
      <c s="25" t="s">
        <v>48</v>
      </c>
      <c s="30" t="s">
        <v>1596</v>
      </c>
      <c s="31" t="s">
        <v>74</v>
      </c>
      <c s="32">
        <v>4</v>
      </c>
      <c s="33">
        <v>0</v>
      </c>
      <c s="34">
        <f>ROUND(ROUND(H42,2)*ROUND(G42,3),2)</f>
      </c>
      <c s="31" t="s">
        <v>89</v>
      </c>
      <c r="O42">
        <f>(I42*21)/100</f>
      </c>
      <c t="s">
        <v>22</v>
      </c>
    </row>
    <row r="43" spans="1:5" ht="12.75">
      <c r="A43" s="35" t="s">
        <v>52</v>
      </c>
      <c r="E43" s="36" t="s">
        <v>1543</v>
      </c>
    </row>
    <row r="44" spans="1:5" ht="12.75">
      <c r="A44" s="37" t="s">
        <v>53</v>
      </c>
      <c r="E44" s="38" t="s">
        <v>1593</v>
      </c>
    </row>
    <row r="45" spans="1:5" ht="25.5">
      <c r="A45" t="s">
        <v>55</v>
      </c>
      <c r="E45" s="36" t="s">
        <v>1538</v>
      </c>
    </row>
    <row r="46" spans="1:16" ht="12.75">
      <c r="A46" s="25" t="s">
        <v>46</v>
      </c>
      <c s="29" t="s">
        <v>41</v>
      </c>
      <c s="29" t="s">
        <v>1597</v>
      </c>
      <c s="25" t="s">
        <v>48</v>
      </c>
      <c s="30" t="s">
        <v>1598</v>
      </c>
      <c s="31" t="s">
        <v>74</v>
      </c>
      <c s="32">
        <v>2</v>
      </c>
      <c s="33">
        <v>0</v>
      </c>
      <c s="34">
        <f>ROUND(ROUND(H46,2)*ROUND(G46,3),2)</f>
      </c>
      <c s="31" t="s">
        <v>89</v>
      </c>
      <c r="O46">
        <f>(I46*21)/100</f>
      </c>
      <c t="s">
        <v>22</v>
      </c>
    </row>
    <row r="47" spans="1:5" ht="12.75">
      <c r="A47" s="35" t="s">
        <v>52</v>
      </c>
      <c r="E47" s="36" t="s">
        <v>1537</v>
      </c>
    </row>
    <row r="48" spans="1:5" ht="12.75">
      <c r="A48" s="37" t="s">
        <v>53</v>
      </c>
      <c r="E48" s="38" t="s">
        <v>1593</v>
      </c>
    </row>
    <row r="49" spans="1:5" ht="25.5">
      <c r="A49" t="s">
        <v>55</v>
      </c>
      <c r="E49" s="36" t="s">
        <v>1538</v>
      </c>
    </row>
    <row r="50" spans="1:16" ht="12.75">
      <c r="A50" s="25" t="s">
        <v>46</v>
      </c>
      <c s="29" t="s">
        <v>43</v>
      </c>
      <c s="29" t="s">
        <v>1539</v>
      </c>
      <c s="25" t="s">
        <v>48</v>
      </c>
      <c s="30" t="s">
        <v>1599</v>
      </c>
      <c s="31" t="s">
        <v>74</v>
      </c>
      <c s="32">
        <v>2</v>
      </c>
      <c s="33">
        <v>0</v>
      </c>
      <c s="34">
        <f>ROUND(ROUND(H50,2)*ROUND(G50,3),2)</f>
      </c>
      <c s="31" t="s">
        <v>89</v>
      </c>
      <c r="O50">
        <f>(I50*21)/100</f>
      </c>
      <c t="s">
        <v>22</v>
      </c>
    </row>
    <row r="51" spans="1:5" ht="12.75">
      <c r="A51" s="35" t="s">
        <v>52</v>
      </c>
      <c r="E51" s="36" t="s">
        <v>1548</v>
      </c>
    </row>
    <row r="52" spans="1:5" ht="12.75">
      <c r="A52" s="37" t="s">
        <v>53</v>
      </c>
      <c r="E52" s="38" t="s">
        <v>1593</v>
      </c>
    </row>
    <row r="53" spans="1:5" ht="25.5">
      <c r="A53" t="s">
        <v>55</v>
      </c>
      <c r="E53" s="36" t="s">
        <v>1538</v>
      </c>
    </row>
    <row r="54" spans="1:16" ht="12.75">
      <c r="A54" s="25" t="s">
        <v>46</v>
      </c>
      <c s="29" t="s">
        <v>131</v>
      </c>
      <c s="29" t="s">
        <v>1541</v>
      </c>
      <c s="25" t="s">
        <v>48</v>
      </c>
      <c s="30" t="s">
        <v>1600</v>
      </c>
      <c s="31" t="s">
        <v>74</v>
      </c>
      <c s="32">
        <v>18</v>
      </c>
      <c s="33">
        <v>0</v>
      </c>
      <c s="34">
        <f>ROUND(ROUND(H54,2)*ROUND(G54,3),2)</f>
      </c>
      <c s="31" t="s">
        <v>89</v>
      </c>
      <c r="O54">
        <f>(I54*21)/100</f>
      </c>
      <c t="s">
        <v>22</v>
      </c>
    </row>
    <row r="55" spans="1:5" ht="12.75">
      <c r="A55" s="35" t="s">
        <v>52</v>
      </c>
      <c r="E55" s="36" t="s">
        <v>1537</v>
      </c>
    </row>
    <row r="56" spans="1:5" ht="12.75">
      <c r="A56" s="37" t="s">
        <v>53</v>
      </c>
      <c r="E56" s="38" t="s">
        <v>1593</v>
      </c>
    </row>
    <row r="57" spans="1:5" ht="25.5">
      <c r="A57" t="s">
        <v>55</v>
      </c>
      <c r="E57" s="36" t="s">
        <v>1538</v>
      </c>
    </row>
    <row r="58" spans="1:16" ht="12.75">
      <c r="A58" s="25" t="s">
        <v>46</v>
      </c>
      <c s="29" t="s">
        <v>135</v>
      </c>
      <c s="29" t="s">
        <v>1544</v>
      </c>
      <c s="25" t="s">
        <v>48</v>
      </c>
      <c s="30" t="s">
        <v>1601</v>
      </c>
      <c s="31" t="s">
        <v>74</v>
      </c>
      <c s="32">
        <v>2</v>
      </c>
      <c s="33">
        <v>0</v>
      </c>
      <c s="34">
        <f>ROUND(ROUND(H58,2)*ROUND(G58,3),2)</f>
      </c>
      <c s="31" t="s">
        <v>89</v>
      </c>
      <c r="O58">
        <f>(I58*21)/100</f>
      </c>
      <c t="s">
        <v>22</v>
      </c>
    </row>
    <row r="59" spans="1:5" ht="12.75">
      <c r="A59" s="35" t="s">
        <v>52</v>
      </c>
      <c r="E59" s="36" t="s">
        <v>1537</v>
      </c>
    </row>
    <row r="60" spans="1:5" ht="12.75">
      <c r="A60" s="37" t="s">
        <v>53</v>
      </c>
      <c r="E60" s="38" t="s">
        <v>1593</v>
      </c>
    </row>
    <row r="61" spans="1:5" ht="25.5">
      <c r="A61" t="s">
        <v>55</v>
      </c>
      <c r="E61" s="36" t="s">
        <v>1538</v>
      </c>
    </row>
    <row r="62" spans="1:16" ht="12.75">
      <c r="A62" s="25" t="s">
        <v>46</v>
      </c>
      <c s="29" t="s">
        <v>140</v>
      </c>
      <c s="29" t="s">
        <v>1546</v>
      </c>
      <c s="25" t="s">
        <v>48</v>
      </c>
      <c s="30" t="s">
        <v>1602</v>
      </c>
      <c s="31" t="s">
        <v>74</v>
      </c>
      <c s="32">
        <v>2</v>
      </c>
      <c s="33">
        <v>0</v>
      </c>
      <c s="34">
        <f>ROUND(ROUND(H62,2)*ROUND(G62,3),2)</f>
      </c>
      <c s="31" t="s">
        <v>89</v>
      </c>
      <c r="O62">
        <f>(I62*21)/100</f>
      </c>
      <c t="s">
        <v>22</v>
      </c>
    </row>
    <row r="63" spans="1:5" ht="12.75">
      <c r="A63" s="35" t="s">
        <v>52</v>
      </c>
      <c r="E63" s="36" t="s">
        <v>1537</v>
      </c>
    </row>
    <row r="64" spans="1:5" ht="12.75">
      <c r="A64" s="37" t="s">
        <v>53</v>
      </c>
      <c r="E64" s="38" t="s">
        <v>1593</v>
      </c>
    </row>
    <row r="65" spans="1:5" ht="25.5">
      <c r="A65" t="s">
        <v>55</v>
      </c>
      <c r="E65" s="36" t="s">
        <v>1538</v>
      </c>
    </row>
    <row r="66" spans="1:16" ht="12.75">
      <c r="A66" s="25" t="s">
        <v>46</v>
      </c>
      <c s="29" t="s">
        <v>145</v>
      </c>
      <c s="29" t="s">
        <v>1555</v>
      </c>
      <c s="25" t="s">
        <v>48</v>
      </c>
      <c s="30" t="s">
        <v>1556</v>
      </c>
      <c s="31" t="s">
        <v>1536</v>
      </c>
      <c s="32">
        <v>90</v>
      </c>
      <c s="33">
        <v>0</v>
      </c>
      <c s="34">
        <f>ROUND(ROUND(H66,2)*ROUND(G66,3),2)</f>
      </c>
      <c s="31" t="s">
        <v>89</v>
      </c>
      <c r="O66">
        <f>(I66*21)/100</f>
      </c>
      <c t="s">
        <v>22</v>
      </c>
    </row>
    <row r="67" spans="1:5" ht="12.75">
      <c r="A67" s="35" t="s">
        <v>52</v>
      </c>
      <c r="E67" s="36" t="s">
        <v>1537</v>
      </c>
    </row>
    <row r="68" spans="1:5" ht="12.75">
      <c r="A68" s="37" t="s">
        <v>53</v>
      </c>
      <c r="E68" s="38" t="s">
        <v>1593</v>
      </c>
    </row>
    <row r="69" spans="1:5" ht="25.5">
      <c r="A69" t="s">
        <v>55</v>
      </c>
      <c r="E69" s="36" t="s">
        <v>1538</v>
      </c>
    </row>
    <row r="70" spans="1:16" ht="12.75">
      <c r="A70" s="25" t="s">
        <v>46</v>
      </c>
      <c s="29" t="s">
        <v>150</v>
      </c>
      <c s="29" t="s">
        <v>1603</v>
      </c>
      <c s="25" t="s">
        <v>48</v>
      </c>
      <c s="30" t="s">
        <v>1604</v>
      </c>
      <c s="31" t="s">
        <v>1536</v>
      </c>
      <c s="32">
        <v>41</v>
      </c>
      <c s="33">
        <v>0</v>
      </c>
      <c s="34">
        <f>ROUND(ROUND(H70,2)*ROUND(G70,3),2)</f>
      </c>
      <c s="31" t="s">
        <v>89</v>
      </c>
      <c r="O70">
        <f>(I70*21)/100</f>
      </c>
      <c t="s">
        <v>22</v>
      </c>
    </row>
    <row r="71" spans="1:5" ht="12.75">
      <c r="A71" s="35" t="s">
        <v>52</v>
      </c>
      <c r="E71" s="36" t="s">
        <v>48</v>
      </c>
    </row>
    <row r="72" spans="1:5" ht="12.75">
      <c r="A72" s="37" t="s">
        <v>53</v>
      </c>
      <c r="E72" s="38" t="s">
        <v>1593</v>
      </c>
    </row>
    <row r="73" spans="1:5" ht="25.5">
      <c r="A73" t="s">
        <v>55</v>
      </c>
      <c r="E73" s="36" t="s">
        <v>1538</v>
      </c>
    </row>
    <row r="74" spans="1:16" ht="12.75">
      <c r="A74" s="25" t="s">
        <v>46</v>
      </c>
      <c s="29" t="s">
        <v>156</v>
      </c>
      <c s="29" t="s">
        <v>1605</v>
      </c>
      <c s="25" t="s">
        <v>48</v>
      </c>
      <c s="30" t="s">
        <v>1606</v>
      </c>
      <c s="31" t="s">
        <v>74</v>
      </c>
      <c s="32">
        <v>10</v>
      </c>
      <c s="33">
        <v>0</v>
      </c>
      <c s="34">
        <f>ROUND(ROUND(H74,2)*ROUND(G74,3),2)</f>
      </c>
      <c s="31" t="s">
        <v>89</v>
      </c>
      <c r="O74">
        <f>(I74*21)/100</f>
      </c>
      <c t="s">
        <v>22</v>
      </c>
    </row>
    <row r="75" spans="1:5" ht="12.75">
      <c r="A75" s="35" t="s">
        <v>52</v>
      </c>
      <c r="E75" s="36" t="s">
        <v>48</v>
      </c>
    </row>
    <row r="76" spans="1:5" ht="12.75">
      <c r="A76" s="37" t="s">
        <v>53</v>
      </c>
      <c r="E76" s="38" t="s">
        <v>1593</v>
      </c>
    </row>
    <row r="77" spans="1:5" ht="25.5">
      <c r="A77" t="s">
        <v>55</v>
      </c>
      <c r="E77" s="36" t="s">
        <v>1538</v>
      </c>
    </row>
    <row r="78" spans="1:16" ht="12.75">
      <c r="A78" s="25" t="s">
        <v>46</v>
      </c>
      <c s="29" t="s">
        <v>161</v>
      </c>
      <c s="29" t="s">
        <v>1607</v>
      </c>
      <c s="25" t="s">
        <v>48</v>
      </c>
      <c s="30" t="s">
        <v>1608</v>
      </c>
      <c s="31" t="s">
        <v>74</v>
      </c>
      <c s="32">
        <v>10</v>
      </c>
      <c s="33">
        <v>0</v>
      </c>
      <c s="34">
        <f>ROUND(ROUND(H78,2)*ROUND(G78,3),2)</f>
      </c>
      <c s="31" t="s">
        <v>89</v>
      </c>
      <c r="O78">
        <f>(I78*21)/100</f>
      </c>
      <c t="s">
        <v>22</v>
      </c>
    </row>
    <row r="79" spans="1:5" ht="12.75">
      <c r="A79" s="35" t="s">
        <v>52</v>
      </c>
      <c r="E79" s="36" t="s">
        <v>1563</v>
      </c>
    </row>
    <row r="80" spans="1:5" ht="12.75">
      <c r="A80" s="37" t="s">
        <v>53</v>
      </c>
      <c r="E80" s="38" t="s">
        <v>1593</v>
      </c>
    </row>
    <row r="81" spans="1:5" ht="25.5">
      <c r="A81" t="s">
        <v>55</v>
      </c>
      <c r="E81" s="36" t="s">
        <v>1538</v>
      </c>
    </row>
    <row r="82" spans="1:16" ht="12.75">
      <c r="A82" s="25" t="s">
        <v>46</v>
      </c>
      <c s="29" t="s">
        <v>166</v>
      </c>
      <c s="29" t="s">
        <v>1609</v>
      </c>
      <c s="25" t="s">
        <v>48</v>
      </c>
      <c s="30" t="s">
        <v>1610</v>
      </c>
      <c s="31" t="s">
        <v>1536</v>
      </c>
      <c s="32">
        <v>41</v>
      </c>
      <c s="33">
        <v>0</v>
      </c>
      <c s="34">
        <f>ROUND(ROUND(H82,2)*ROUND(G82,3),2)</f>
      </c>
      <c s="31" t="s">
        <v>89</v>
      </c>
      <c r="O82">
        <f>(I82*21)/100</f>
      </c>
      <c t="s">
        <v>22</v>
      </c>
    </row>
    <row r="83" spans="1:5" ht="12.75">
      <c r="A83" s="35" t="s">
        <v>52</v>
      </c>
      <c r="E83" s="36" t="s">
        <v>48</v>
      </c>
    </row>
    <row r="84" spans="1:5" ht="12.75">
      <c r="A84" s="37" t="s">
        <v>53</v>
      </c>
      <c r="E84" s="38" t="s">
        <v>1593</v>
      </c>
    </row>
    <row r="85" spans="1:5" ht="25.5">
      <c r="A85" t="s">
        <v>55</v>
      </c>
      <c r="E85" s="36" t="s">
        <v>1538</v>
      </c>
    </row>
    <row r="86" spans="1:16" ht="12.75">
      <c r="A86" s="25" t="s">
        <v>46</v>
      </c>
      <c s="29" t="s">
        <v>210</v>
      </c>
      <c s="29" t="s">
        <v>1611</v>
      </c>
      <c s="25" t="s">
        <v>48</v>
      </c>
      <c s="30" t="s">
        <v>1612</v>
      </c>
      <c s="31" t="s">
        <v>74</v>
      </c>
      <c s="32">
        <v>1</v>
      </c>
      <c s="33">
        <v>0</v>
      </c>
      <c s="34">
        <f>ROUND(ROUND(H86,2)*ROUND(G86,3),2)</f>
      </c>
      <c s="31" t="s">
        <v>89</v>
      </c>
      <c r="O86">
        <f>(I86*21)/100</f>
      </c>
      <c t="s">
        <v>22</v>
      </c>
    </row>
    <row r="87" spans="1:5" ht="12.75">
      <c r="A87" s="35" t="s">
        <v>52</v>
      </c>
      <c r="E87" s="36" t="s">
        <v>1537</v>
      </c>
    </row>
    <row r="88" spans="1:5" ht="12.75">
      <c r="A88" s="37" t="s">
        <v>53</v>
      </c>
      <c r="E88" s="38" t="s">
        <v>1613</v>
      </c>
    </row>
    <row r="89" spans="1:5" ht="25.5">
      <c r="A89" t="s">
        <v>55</v>
      </c>
      <c r="E89" s="36" t="s">
        <v>1538</v>
      </c>
    </row>
    <row r="90" spans="1:16" ht="25.5">
      <c r="A90" s="25" t="s">
        <v>46</v>
      </c>
      <c s="29" t="s">
        <v>215</v>
      </c>
      <c s="29" t="s">
        <v>1614</v>
      </c>
      <c s="25" t="s">
        <v>48</v>
      </c>
      <c s="30" t="s">
        <v>1615</v>
      </c>
      <c s="31" t="s">
        <v>1536</v>
      </c>
      <c s="32">
        <v>43</v>
      </c>
      <c s="33">
        <v>0</v>
      </c>
      <c s="34">
        <f>ROUND(ROUND(H90,2)*ROUND(G90,3),2)</f>
      </c>
      <c s="31" t="s">
        <v>89</v>
      </c>
      <c r="O90">
        <f>(I90*21)/100</f>
      </c>
      <c t="s">
        <v>22</v>
      </c>
    </row>
    <row r="91" spans="1:5" ht="12.75">
      <c r="A91" s="35" t="s">
        <v>52</v>
      </c>
      <c r="E91" s="36" t="s">
        <v>1616</v>
      </c>
    </row>
    <row r="92" spans="1:5" ht="12.75">
      <c r="A92" s="37" t="s">
        <v>53</v>
      </c>
      <c r="E92" s="38" t="s">
        <v>1593</v>
      </c>
    </row>
    <row r="93" spans="1:5" ht="25.5">
      <c r="A93" t="s">
        <v>55</v>
      </c>
      <c r="E93" s="36" t="s">
        <v>1538</v>
      </c>
    </row>
    <row r="94" spans="1:18" ht="12.75" customHeight="1">
      <c r="A94" s="6" t="s">
        <v>44</v>
      </c>
      <c s="6"/>
      <c s="41" t="s">
        <v>164</v>
      </c>
      <c s="6"/>
      <c s="27" t="s">
        <v>165</v>
      </c>
      <c s="6"/>
      <c s="6"/>
      <c s="6"/>
      <c s="42">
        <f>0+Q94</f>
      </c>
      <c s="6"/>
      <c r="O94">
        <f>0+R94</f>
      </c>
      <c r="Q94">
        <f>0+I95</f>
      </c>
      <c>
        <f>0+O95</f>
      </c>
    </row>
    <row r="95" spans="1:16" ht="25.5">
      <c r="A95" s="25" t="s">
        <v>46</v>
      </c>
      <c s="29" t="s">
        <v>221</v>
      </c>
      <c s="29" t="s">
        <v>167</v>
      </c>
      <c s="25" t="s">
        <v>168</v>
      </c>
      <c s="30" t="s">
        <v>169</v>
      </c>
      <c s="31" t="s">
        <v>170</v>
      </c>
      <c s="32">
        <v>30</v>
      </c>
      <c s="33">
        <v>0</v>
      </c>
      <c s="34">
        <f>ROUND(ROUND(H95,2)*ROUND(G95,3),2)</f>
      </c>
      <c s="31" t="s">
        <v>89</v>
      </c>
      <c r="O95">
        <f>(I95*21)/100</f>
      </c>
      <c t="s">
        <v>22</v>
      </c>
    </row>
    <row r="96" spans="1:5" ht="25.5">
      <c r="A96" s="35" t="s">
        <v>52</v>
      </c>
      <c r="E96" s="36" t="s">
        <v>508</v>
      </c>
    </row>
    <row r="97" spans="1:5" ht="12.75">
      <c r="A97" s="37" t="s">
        <v>53</v>
      </c>
      <c r="E97" s="38" t="s">
        <v>1617</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9.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0+O8+O33+O94</f>
      </c>
      <c t="s">
        <v>21</v>
      </c>
    </row>
    <row r="3" spans="1:16" ht="15" customHeight="1">
      <c r="A3" t="s">
        <v>11</v>
      </c>
      <c s="12" t="s">
        <v>13</v>
      </c>
      <c s="13" t="s">
        <v>14</v>
      </c>
      <c s="1"/>
      <c s="14" t="s">
        <v>15</v>
      </c>
      <c s="1"/>
      <c s="9"/>
      <c s="8" t="s">
        <v>1618</v>
      </c>
      <c s="39">
        <f>0+I8+I33+I94</f>
      </c>
      <c s="10"/>
      <c r="O3" t="s">
        <v>18</v>
      </c>
      <c t="s">
        <v>22</v>
      </c>
    </row>
    <row r="4" spans="1:16" ht="15" customHeight="1">
      <c r="A4" t="s">
        <v>16</v>
      </c>
      <c s="16" t="s">
        <v>17</v>
      </c>
      <c s="17" t="s">
        <v>1618</v>
      </c>
      <c s="6"/>
      <c s="18" t="s">
        <v>1619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358</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358</v>
      </c>
      <c s="33">
        <v>0</v>
      </c>
      <c s="34">
        <f>ROUND(ROUND(H13,2)*ROUND(G13,3),2)</f>
      </c>
      <c s="31" t="s">
        <v>51</v>
      </c>
      <c r="O13">
        <f>(I13*21)/100</f>
      </c>
      <c t="s">
        <v>22</v>
      </c>
    </row>
    <row r="14" spans="1:5" ht="12.75">
      <c r="A14" s="35" t="s">
        <v>52</v>
      </c>
      <c r="E14" s="36" t="s">
        <v>1169</v>
      </c>
    </row>
    <row r="15" spans="1:5" ht="12.75">
      <c r="A15" s="37" t="s">
        <v>53</v>
      </c>
      <c r="E15" s="38" t="s">
        <v>1620</v>
      </c>
    </row>
    <row r="16" spans="1:5" ht="318.75">
      <c r="A16" t="s">
        <v>55</v>
      </c>
      <c r="E16" s="36" t="s">
        <v>334</v>
      </c>
    </row>
    <row r="17" spans="1:16" ht="12.75">
      <c r="A17" s="25" t="s">
        <v>46</v>
      </c>
      <c s="29" t="s">
        <v>21</v>
      </c>
      <c s="29" t="s">
        <v>515</v>
      </c>
      <c s="25" t="s">
        <v>110</v>
      </c>
      <c s="30" t="s">
        <v>516</v>
      </c>
      <c s="31" t="s">
        <v>50</v>
      </c>
      <c s="32">
        <v>120</v>
      </c>
      <c s="33">
        <v>0</v>
      </c>
      <c s="34">
        <f>ROUND(ROUND(H17,2)*ROUND(G17,3),2)</f>
      </c>
      <c s="31" t="s">
        <v>51</v>
      </c>
      <c r="O17">
        <f>(I17*21)/100</f>
      </c>
      <c t="s">
        <v>22</v>
      </c>
    </row>
    <row r="18" spans="1:5" ht="12.75">
      <c r="A18" s="35" t="s">
        <v>52</v>
      </c>
      <c r="E18" s="36" t="s">
        <v>1170</v>
      </c>
    </row>
    <row r="19" spans="1:5" ht="12.75">
      <c r="A19" s="37" t="s">
        <v>53</v>
      </c>
      <c r="E19" s="38" t="s">
        <v>1621</v>
      </c>
    </row>
    <row r="20" spans="1:5" ht="318.75">
      <c r="A20" t="s">
        <v>55</v>
      </c>
      <c r="E20" s="36" t="s">
        <v>334</v>
      </c>
    </row>
    <row r="21" spans="1:16" ht="12.75">
      <c r="A21" s="25" t="s">
        <v>46</v>
      </c>
      <c s="29" t="s">
        <v>32</v>
      </c>
      <c s="29" t="s">
        <v>62</v>
      </c>
      <c s="25" t="s">
        <v>48</v>
      </c>
      <c s="30" t="s">
        <v>63</v>
      </c>
      <c s="31" t="s">
        <v>50</v>
      </c>
      <c s="32">
        <v>358</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358</v>
      </c>
      <c s="33">
        <v>0</v>
      </c>
      <c s="34">
        <f>ROUND(ROUND(H25,2)*ROUND(G25,3),2)</f>
      </c>
      <c s="31" t="s">
        <v>51</v>
      </c>
      <c r="O25">
        <f>(I25*21)/100</f>
      </c>
      <c t="s">
        <v>22</v>
      </c>
    </row>
    <row r="26" spans="1:5" ht="12.75">
      <c r="A26" s="35" t="s">
        <v>52</v>
      </c>
      <c r="E26" s="36" t="s">
        <v>48</v>
      </c>
    </row>
    <row r="27" spans="1:5" ht="12.75">
      <c r="A27" s="37" t="s">
        <v>53</v>
      </c>
      <c r="E27" s="38" t="s">
        <v>1622</v>
      </c>
    </row>
    <row r="28" spans="1:5" ht="229.5">
      <c r="A28" t="s">
        <v>55</v>
      </c>
      <c r="E28" s="36" t="s">
        <v>917</v>
      </c>
    </row>
    <row r="29" spans="1:16" ht="12.75">
      <c r="A29" s="25" t="s">
        <v>46</v>
      </c>
      <c s="29" t="s">
        <v>36</v>
      </c>
      <c s="29" t="s">
        <v>197</v>
      </c>
      <c s="25" t="s">
        <v>48</v>
      </c>
      <c s="30" t="s">
        <v>198</v>
      </c>
      <c s="31" t="s">
        <v>50</v>
      </c>
      <c s="32">
        <v>120</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201</v>
      </c>
    </row>
    <row r="33" spans="1:18" ht="12.75" customHeight="1">
      <c r="A33" s="6" t="s">
        <v>44</v>
      </c>
      <c s="6"/>
      <c s="41" t="s">
        <v>119</v>
      </c>
      <c s="6"/>
      <c s="27" t="s">
        <v>278</v>
      </c>
      <c s="6"/>
      <c s="6"/>
      <c s="6"/>
      <c s="42">
        <f>0+Q33</f>
      </c>
      <c s="6"/>
      <c r="O33">
        <f>0+R33</f>
      </c>
      <c r="Q33">
        <f>0+I34+I38+I42+I46+I50+I54+I58+I62+I66+I70+I74+I78+I82+I86+I90</f>
      </c>
      <c>
        <f>0+O34+O38+O42+O46+O50+O54+O58+O62+O66+O70+O74+O78+O82+O86+O90</f>
      </c>
    </row>
    <row r="34" spans="1:16" ht="25.5">
      <c r="A34" s="25" t="s">
        <v>46</v>
      </c>
      <c s="29" t="s">
        <v>113</v>
      </c>
      <c s="29" t="s">
        <v>1534</v>
      </c>
      <c s="25" t="s">
        <v>48</v>
      </c>
      <c s="30" t="s">
        <v>1623</v>
      </c>
      <c s="31" t="s">
        <v>1536</v>
      </c>
      <c s="32">
        <v>266</v>
      </c>
      <c s="33">
        <v>0</v>
      </c>
      <c s="34">
        <f>ROUND(ROUND(H34,2)*ROUND(G34,3),2)</f>
      </c>
      <c s="31" t="s">
        <v>89</v>
      </c>
      <c r="O34">
        <f>(I34*21)/100</f>
      </c>
      <c t="s">
        <v>22</v>
      </c>
    </row>
    <row r="35" spans="1:5" ht="12.75">
      <c r="A35" s="35" t="s">
        <v>52</v>
      </c>
      <c r="E35" s="36" t="s">
        <v>1537</v>
      </c>
    </row>
    <row r="36" spans="1:5" ht="12.75">
      <c r="A36" s="37" t="s">
        <v>53</v>
      </c>
      <c r="E36" s="38" t="s">
        <v>48</v>
      </c>
    </row>
    <row r="37" spans="1:5" ht="25.5">
      <c r="A37" t="s">
        <v>55</v>
      </c>
      <c r="E37" s="36" t="s">
        <v>1538</v>
      </c>
    </row>
    <row r="38" spans="1:16" ht="12.75">
      <c r="A38" s="25" t="s">
        <v>46</v>
      </c>
      <c s="29" t="s">
        <v>119</v>
      </c>
      <c s="29" t="s">
        <v>1539</v>
      </c>
      <c s="25" t="s">
        <v>48</v>
      </c>
      <c s="30" t="s">
        <v>1624</v>
      </c>
      <c s="31" t="s">
        <v>1536</v>
      </c>
      <c s="32">
        <v>24</v>
      </c>
      <c s="33">
        <v>0</v>
      </c>
      <c s="34">
        <f>ROUND(ROUND(H38,2)*ROUND(G38,3),2)</f>
      </c>
      <c s="31" t="s">
        <v>89</v>
      </c>
      <c r="O38">
        <f>(I38*21)/100</f>
      </c>
      <c t="s">
        <v>22</v>
      </c>
    </row>
    <row r="39" spans="1:5" ht="12.75">
      <c r="A39" s="35" t="s">
        <v>52</v>
      </c>
      <c r="E39" s="36" t="s">
        <v>1537</v>
      </c>
    </row>
    <row r="40" spans="1:5" ht="12.75">
      <c r="A40" s="37" t="s">
        <v>53</v>
      </c>
      <c r="E40" s="38" t="s">
        <v>48</v>
      </c>
    </row>
    <row r="41" spans="1:5" ht="25.5">
      <c r="A41" t="s">
        <v>55</v>
      </c>
      <c r="E41" s="36" t="s">
        <v>1538</v>
      </c>
    </row>
    <row r="42" spans="1:16" ht="25.5">
      <c r="A42" s="25" t="s">
        <v>46</v>
      </c>
      <c s="29" t="s">
        <v>39</v>
      </c>
      <c s="29" t="s">
        <v>1541</v>
      </c>
      <c s="25" t="s">
        <v>48</v>
      </c>
      <c s="30" t="s">
        <v>1625</v>
      </c>
      <c s="31" t="s">
        <v>74</v>
      </c>
      <c s="32">
        <v>21</v>
      </c>
      <c s="33">
        <v>0</v>
      </c>
      <c s="34">
        <f>ROUND(ROUND(H42,2)*ROUND(G42,3),2)</f>
      </c>
      <c s="31" t="s">
        <v>89</v>
      </c>
      <c r="O42">
        <f>(I42*21)/100</f>
      </c>
      <c t="s">
        <v>22</v>
      </c>
    </row>
    <row r="43" spans="1:5" ht="12.75">
      <c r="A43" s="35" t="s">
        <v>52</v>
      </c>
      <c r="E43" s="36" t="s">
        <v>1543</v>
      </c>
    </row>
    <row r="44" spans="1:5" ht="12.75">
      <c r="A44" s="37" t="s">
        <v>53</v>
      </c>
      <c r="E44" s="38" t="s">
        <v>48</v>
      </c>
    </row>
    <row r="45" spans="1:5" ht="25.5">
      <c r="A45" t="s">
        <v>55</v>
      </c>
      <c r="E45" s="36" t="s">
        <v>1538</v>
      </c>
    </row>
    <row r="46" spans="1:16" ht="12.75">
      <c r="A46" s="25" t="s">
        <v>46</v>
      </c>
      <c s="29" t="s">
        <v>41</v>
      </c>
      <c s="29" t="s">
        <v>1544</v>
      </c>
      <c s="25" t="s">
        <v>48</v>
      </c>
      <c s="30" t="s">
        <v>1545</v>
      </c>
      <c s="31" t="s">
        <v>74</v>
      </c>
      <c s="32">
        <v>2</v>
      </c>
      <c s="33">
        <v>0</v>
      </c>
      <c s="34">
        <f>ROUND(ROUND(H46,2)*ROUND(G46,3),2)</f>
      </c>
      <c s="31" t="s">
        <v>89</v>
      </c>
      <c r="O46">
        <f>(I46*21)/100</f>
      </c>
      <c t="s">
        <v>22</v>
      </c>
    </row>
    <row r="47" spans="1:5" ht="12.75">
      <c r="A47" s="35" t="s">
        <v>52</v>
      </c>
      <c r="E47" s="36" t="s">
        <v>1537</v>
      </c>
    </row>
    <row r="48" spans="1:5" ht="12.75">
      <c r="A48" s="37" t="s">
        <v>53</v>
      </c>
      <c r="E48" s="38" t="s">
        <v>48</v>
      </c>
    </row>
    <row r="49" spans="1:5" ht="25.5">
      <c r="A49" t="s">
        <v>55</v>
      </c>
      <c r="E49" s="36" t="s">
        <v>1538</v>
      </c>
    </row>
    <row r="50" spans="1:16" ht="12.75">
      <c r="A50" s="25" t="s">
        <v>46</v>
      </c>
      <c s="29" t="s">
        <v>43</v>
      </c>
      <c s="29" t="s">
        <v>1546</v>
      </c>
      <c s="25" t="s">
        <v>48</v>
      </c>
      <c s="30" t="s">
        <v>1626</v>
      </c>
      <c s="31" t="s">
        <v>74</v>
      </c>
      <c s="32">
        <v>2</v>
      </c>
      <c s="33">
        <v>0</v>
      </c>
      <c s="34">
        <f>ROUND(ROUND(H50,2)*ROUND(G50,3),2)</f>
      </c>
      <c s="31" t="s">
        <v>89</v>
      </c>
      <c r="O50">
        <f>(I50*21)/100</f>
      </c>
      <c t="s">
        <v>22</v>
      </c>
    </row>
    <row r="51" spans="1:5" ht="12.75">
      <c r="A51" s="35" t="s">
        <v>52</v>
      </c>
      <c r="E51" s="36" t="s">
        <v>1548</v>
      </c>
    </row>
    <row r="52" spans="1:5" ht="12.75">
      <c r="A52" s="37" t="s">
        <v>53</v>
      </c>
      <c r="E52" s="38" t="s">
        <v>48</v>
      </c>
    </row>
    <row r="53" spans="1:5" ht="25.5">
      <c r="A53" t="s">
        <v>55</v>
      </c>
      <c r="E53" s="36" t="s">
        <v>1538</v>
      </c>
    </row>
    <row r="54" spans="1:16" ht="12.75">
      <c r="A54" s="25" t="s">
        <v>46</v>
      </c>
      <c s="29" t="s">
        <v>131</v>
      </c>
      <c s="29" t="s">
        <v>1549</v>
      </c>
      <c s="25" t="s">
        <v>48</v>
      </c>
      <c s="30" t="s">
        <v>1627</v>
      </c>
      <c s="31" t="s">
        <v>74</v>
      </c>
      <c s="32">
        <v>15</v>
      </c>
      <c s="33">
        <v>0</v>
      </c>
      <c s="34">
        <f>ROUND(ROUND(H54,2)*ROUND(G54,3),2)</f>
      </c>
      <c s="31" t="s">
        <v>89</v>
      </c>
      <c r="O54">
        <f>(I54*21)/100</f>
      </c>
      <c t="s">
        <v>22</v>
      </c>
    </row>
    <row r="55" spans="1:5" ht="12.75">
      <c r="A55" s="35" t="s">
        <v>52</v>
      </c>
      <c r="E55" s="36" t="s">
        <v>1537</v>
      </c>
    </row>
    <row r="56" spans="1:5" ht="12.75">
      <c r="A56" s="37" t="s">
        <v>53</v>
      </c>
      <c r="E56" s="38" t="s">
        <v>48</v>
      </c>
    </row>
    <row r="57" spans="1:5" ht="25.5">
      <c r="A57" t="s">
        <v>55</v>
      </c>
      <c r="E57" s="36" t="s">
        <v>1538</v>
      </c>
    </row>
    <row r="58" spans="1:16" ht="12.75">
      <c r="A58" s="25" t="s">
        <v>46</v>
      </c>
      <c s="29" t="s">
        <v>135</v>
      </c>
      <c s="29" t="s">
        <v>1551</v>
      </c>
      <c s="25" t="s">
        <v>48</v>
      </c>
      <c s="30" t="s">
        <v>1552</v>
      </c>
      <c s="31" t="s">
        <v>74</v>
      </c>
      <c s="32">
        <v>2</v>
      </c>
      <c s="33">
        <v>0</v>
      </c>
      <c s="34">
        <f>ROUND(ROUND(H58,2)*ROUND(G58,3),2)</f>
      </c>
      <c s="31" t="s">
        <v>89</v>
      </c>
      <c r="O58">
        <f>(I58*21)/100</f>
      </c>
      <c t="s">
        <v>22</v>
      </c>
    </row>
    <row r="59" spans="1:5" ht="12.75">
      <c r="A59" s="35" t="s">
        <v>52</v>
      </c>
      <c r="E59" s="36" t="s">
        <v>1537</v>
      </c>
    </row>
    <row r="60" spans="1:5" ht="12.75">
      <c r="A60" s="37" t="s">
        <v>53</v>
      </c>
      <c r="E60" s="38" t="s">
        <v>48</v>
      </c>
    </row>
    <row r="61" spans="1:5" ht="25.5">
      <c r="A61" t="s">
        <v>55</v>
      </c>
      <c r="E61" s="36" t="s">
        <v>1538</v>
      </c>
    </row>
    <row r="62" spans="1:16" ht="12.75">
      <c r="A62" s="25" t="s">
        <v>46</v>
      </c>
      <c s="29" t="s">
        <v>140</v>
      </c>
      <c s="29" t="s">
        <v>1553</v>
      </c>
      <c s="25" t="s">
        <v>48</v>
      </c>
      <c s="30" t="s">
        <v>1554</v>
      </c>
      <c s="31" t="s">
        <v>74</v>
      </c>
      <c s="32">
        <v>1</v>
      </c>
      <c s="33">
        <v>0</v>
      </c>
      <c s="34">
        <f>ROUND(ROUND(H62,2)*ROUND(G62,3),2)</f>
      </c>
      <c s="31" t="s">
        <v>89</v>
      </c>
      <c r="O62">
        <f>(I62*21)/100</f>
      </c>
      <c t="s">
        <v>22</v>
      </c>
    </row>
    <row r="63" spans="1:5" ht="12.75">
      <c r="A63" s="35" t="s">
        <v>52</v>
      </c>
      <c r="E63" s="36" t="s">
        <v>1537</v>
      </c>
    </row>
    <row r="64" spans="1:5" ht="12.75">
      <c r="A64" s="37" t="s">
        <v>53</v>
      </c>
      <c r="E64" s="38" t="s">
        <v>48</v>
      </c>
    </row>
    <row r="65" spans="1:5" ht="25.5">
      <c r="A65" t="s">
        <v>55</v>
      </c>
      <c r="E65" s="36" t="s">
        <v>1538</v>
      </c>
    </row>
    <row r="66" spans="1:16" ht="12.75">
      <c r="A66" s="25" t="s">
        <v>46</v>
      </c>
      <c s="29" t="s">
        <v>145</v>
      </c>
      <c s="29" t="s">
        <v>1555</v>
      </c>
      <c s="25" t="s">
        <v>48</v>
      </c>
      <c s="30" t="s">
        <v>1556</v>
      </c>
      <c s="31" t="s">
        <v>1536</v>
      </c>
      <c s="32">
        <v>530</v>
      </c>
      <c s="33">
        <v>0</v>
      </c>
      <c s="34">
        <f>ROUND(ROUND(H66,2)*ROUND(G66,3),2)</f>
      </c>
      <c s="31" t="s">
        <v>89</v>
      </c>
      <c r="O66">
        <f>(I66*21)/100</f>
      </c>
      <c t="s">
        <v>22</v>
      </c>
    </row>
    <row r="67" spans="1:5" ht="12.75">
      <c r="A67" s="35" t="s">
        <v>52</v>
      </c>
      <c r="E67" s="36" t="s">
        <v>1537</v>
      </c>
    </row>
    <row r="68" spans="1:5" ht="12.75">
      <c r="A68" s="37" t="s">
        <v>53</v>
      </c>
      <c r="E68" s="38" t="s">
        <v>48</v>
      </c>
    </row>
    <row r="69" spans="1:5" ht="25.5">
      <c r="A69" t="s">
        <v>55</v>
      </c>
      <c r="E69" s="36" t="s">
        <v>1538</v>
      </c>
    </row>
    <row r="70" spans="1:16" ht="12.75">
      <c r="A70" s="25" t="s">
        <v>46</v>
      </c>
      <c s="29" t="s">
        <v>150</v>
      </c>
      <c s="29" t="s">
        <v>1557</v>
      </c>
      <c s="25" t="s">
        <v>48</v>
      </c>
      <c s="30" t="s">
        <v>1558</v>
      </c>
      <c s="31" t="s">
        <v>1536</v>
      </c>
      <c s="32">
        <v>266</v>
      </c>
      <c s="33">
        <v>0</v>
      </c>
      <c s="34">
        <f>ROUND(ROUND(H70,2)*ROUND(G70,3),2)</f>
      </c>
      <c s="31" t="s">
        <v>89</v>
      </c>
      <c r="O70">
        <f>(I70*21)/100</f>
      </c>
      <c t="s">
        <v>22</v>
      </c>
    </row>
    <row r="71" spans="1:5" ht="12.75">
      <c r="A71" s="35" t="s">
        <v>52</v>
      </c>
      <c r="E71" s="36" t="s">
        <v>48</v>
      </c>
    </row>
    <row r="72" spans="1:5" ht="12.75">
      <c r="A72" s="37" t="s">
        <v>53</v>
      </c>
      <c r="E72" s="38" t="s">
        <v>48</v>
      </c>
    </row>
    <row r="73" spans="1:5" ht="25.5">
      <c r="A73" t="s">
        <v>55</v>
      </c>
      <c r="E73" s="36" t="s">
        <v>1538</v>
      </c>
    </row>
    <row r="74" spans="1:16" ht="12.75">
      <c r="A74" s="25" t="s">
        <v>46</v>
      </c>
      <c s="29" t="s">
        <v>156</v>
      </c>
      <c s="29" t="s">
        <v>1559</v>
      </c>
      <c s="25" t="s">
        <v>48</v>
      </c>
      <c s="30" t="s">
        <v>1560</v>
      </c>
      <c s="31" t="s">
        <v>74</v>
      </c>
      <c s="32">
        <v>45</v>
      </c>
      <c s="33">
        <v>0</v>
      </c>
      <c s="34">
        <f>ROUND(ROUND(H74,2)*ROUND(G74,3),2)</f>
      </c>
      <c s="31" t="s">
        <v>89</v>
      </c>
      <c r="O74">
        <f>(I74*21)/100</f>
      </c>
      <c t="s">
        <v>22</v>
      </c>
    </row>
    <row r="75" spans="1:5" ht="12.75">
      <c r="A75" s="35" t="s">
        <v>52</v>
      </c>
      <c r="E75" s="36" t="s">
        <v>48</v>
      </c>
    </row>
    <row r="76" spans="1:5" ht="12.75">
      <c r="A76" s="37" t="s">
        <v>53</v>
      </c>
      <c r="E76" s="38" t="s">
        <v>48</v>
      </c>
    </row>
    <row r="77" spans="1:5" ht="25.5">
      <c r="A77" t="s">
        <v>55</v>
      </c>
      <c r="E77" s="36" t="s">
        <v>1538</v>
      </c>
    </row>
    <row r="78" spans="1:16" ht="12.75">
      <c r="A78" s="25" t="s">
        <v>46</v>
      </c>
      <c s="29" t="s">
        <v>161</v>
      </c>
      <c s="29" t="s">
        <v>1561</v>
      </c>
      <c s="25" t="s">
        <v>48</v>
      </c>
      <c s="30" t="s">
        <v>1562</v>
      </c>
      <c s="31" t="s">
        <v>74</v>
      </c>
      <c s="32">
        <v>45</v>
      </c>
      <c s="33">
        <v>0</v>
      </c>
      <c s="34">
        <f>ROUND(ROUND(H78,2)*ROUND(G78,3),2)</f>
      </c>
      <c s="31" t="s">
        <v>89</v>
      </c>
      <c r="O78">
        <f>(I78*21)/100</f>
      </c>
      <c t="s">
        <v>22</v>
      </c>
    </row>
    <row r="79" spans="1:5" ht="12.75">
      <c r="A79" s="35" t="s">
        <v>52</v>
      </c>
      <c r="E79" s="36" t="s">
        <v>1563</v>
      </c>
    </row>
    <row r="80" spans="1:5" ht="12.75">
      <c r="A80" s="37" t="s">
        <v>53</v>
      </c>
      <c r="E80" s="38" t="s">
        <v>48</v>
      </c>
    </row>
    <row r="81" spans="1:5" ht="25.5">
      <c r="A81" t="s">
        <v>55</v>
      </c>
      <c r="E81" s="36" t="s">
        <v>1538</v>
      </c>
    </row>
    <row r="82" spans="1:16" ht="12.75">
      <c r="A82" s="25" t="s">
        <v>46</v>
      </c>
      <c s="29" t="s">
        <v>166</v>
      </c>
      <c s="29" t="s">
        <v>1564</v>
      </c>
      <c s="25" t="s">
        <v>48</v>
      </c>
      <c s="30" t="s">
        <v>1581</v>
      </c>
      <c s="31" t="s">
        <v>74</v>
      </c>
      <c s="32">
        <v>21</v>
      </c>
      <c s="33">
        <v>0</v>
      </c>
      <c s="34">
        <f>ROUND(ROUND(H82,2)*ROUND(G82,3),2)</f>
      </c>
      <c s="31" t="s">
        <v>89</v>
      </c>
      <c r="O82">
        <f>(I82*21)/100</f>
      </c>
      <c t="s">
        <v>22</v>
      </c>
    </row>
    <row r="83" spans="1:5" ht="12.75">
      <c r="A83" s="35" t="s">
        <v>52</v>
      </c>
      <c r="E83" s="36" t="s">
        <v>1563</v>
      </c>
    </row>
    <row r="84" spans="1:5" ht="12.75">
      <c r="A84" s="37" t="s">
        <v>53</v>
      </c>
      <c r="E84" s="38" t="s">
        <v>48</v>
      </c>
    </row>
    <row r="85" spans="1:5" ht="25.5">
      <c r="A85" t="s">
        <v>55</v>
      </c>
      <c r="E85" s="36" t="s">
        <v>1538</v>
      </c>
    </row>
    <row r="86" spans="1:16" ht="12.75">
      <c r="A86" s="25" t="s">
        <v>46</v>
      </c>
      <c s="29" t="s">
        <v>210</v>
      </c>
      <c s="29" t="s">
        <v>1566</v>
      </c>
      <c s="25" t="s">
        <v>48</v>
      </c>
      <c s="30" t="s">
        <v>1567</v>
      </c>
      <c s="31" t="s">
        <v>1536</v>
      </c>
      <c s="32">
        <v>266</v>
      </c>
      <c s="33">
        <v>0</v>
      </c>
      <c s="34">
        <f>ROUND(ROUND(H86,2)*ROUND(G86,3),2)</f>
      </c>
      <c s="31" t="s">
        <v>89</v>
      </c>
      <c r="O86">
        <f>(I86*21)/100</f>
      </c>
      <c t="s">
        <v>22</v>
      </c>
    </row>
    <row r="87" spans="1:5" ht="12.75">
      <c r="A87" s="35" t="s">
        <v>52</v>
      </c>
      <c r="E87" s="36" t="s">
        <v>48</v>
      </c>
    </row>
    <row r="88" spans="1:5" ht="12.75">
      <c r="A88" s="37" t="s">
        <v>53</v>
      </c>
      <c r="E88" s="38" t="s">
        <v>48</v>
      </c>
    </row>
    <row r="89" spans="1:5" ht="25.5">
      <c r="A89" t="s">
        <v>55</v>
      </c>
      <c r="E89" s="36" t="s">
        <v>1538</v>
      </c>
    </row>
    <row r="90" spans="1:16" ht="12.75">
      <c r="A90" s="25" t="s">
        <v>46</v>
      </c>
      <c s="29" t="s">
        <v>215</v>
      </c>
      <c s="29" t="s">
        <v>1568</v>
      </c>
      <c s="25" t="s">
        <v>48</v>
      </c>
      <c s="30" t="s">
        <v>1628</v>
      </c>
      <c s="31" t="s">
        <v>74</v>
      </c>
      <c s="32">
        <v>1</v>
      </c>
      <c s="33">
        <v>0</v>
      </c>
      <c s="34">
        <f>ROUND(ROUND(H90,2)*ROUND(G90,3),2)</f>
      </c>
      <c s="31" t="s">
        <v>89</v>
      </c>
      <c r="O90">
        <f>(I90*21)/100</f>
      </c>
      <c t="s">
        <v>22</v>
      </c>
    </row>
    <row r="91" spans="1:5" ht="12.75">
      <c r="A91" s="35" t="s">
        <v>52</v>
      </c>
      <c r="E91" s="36" t="s">
        <v>48</v>
      </c>
    </row>
    <row r="92" spans="1:5" ht="12.75">
      <c r="A92" s="37" t="s">
        <v>53</v>
      </c>
      <c r="E92" s="38" t="s">
        <v>48</v>
      </c>
    </row>
    <row r="93" spans="1:5" ht="25.5">
      <c r="A93" t="s">
        <v>55</v>
      </c>
      <c r="E93" s="36" t="s">
        <v>1538</v>
      </c>
    </row>
    <row r="94" spans="1:18" ht="12.75" customHeight="1">
      <c r="A94" s="6" t="s">
        <v>44</v>
      </c>
      <c s="6"/>
      <c s="41" t="s">
        <v>164</v>
      </c>
      <c s="6"/>
      <c s="27" t="s">
        <v>165</v>
      </c>
      <c s="6"/>
      <c s="6"/>
      <c s="6"/>
      <c s="42">
        <f>0+Q94</f>
      </c>
      <c s="6"/>
      <c r="O94">
        <f>0+R94</f>
      </c>
      <c r="Q94">
        <f>0+I95</f>
      </c>
      <c>
        <f>0+O95</f>
      </c>
    </row>
    <row r="95" spans="1:16" ht="25.5">
      <c r="A95" s="25" t="s">
        <v>46</v>
      </c>
      <c s="29" t="s">
        <v>221</v>
      </c>
      <c s="29" t="s">
        <v>167</v>
      </c>
      <c s="25" t="s">
        <v>168</v>
      </c>
      <c s="30" t="s">
        <v>169</v>
      </c>
      <c s="31" t="s">
        <v>170</v>
      </c>
      <c s="32">
        <v>240</v>
      </c>
      <c s="33">
        <v>0</v>
      </c>
      <c s="34">
        <f>ROUND(ROUND(H95,2)*ROUND(G95,3),2)</f>
      </c>
      <c s="31" t="s">
        <v>89</v>
      </c>
      <c r="O95">
        <f>(I95*21)/100</f>
      </c>
      <c t="s">
        <v>22</v>
      </c>
    </row>
    <row r="96" spans="1:5" ht="25.5">
      <c r="A96" s="35" t="s">
        <v>52</v>
      </c>
      <c r="E96" s="36" t="s">
        <v>508</v>
      </c>
    </row>
    <row r="97" spans="1:5" ht="12.75">
      <c r="A97" s="37" t="s">
        <v>53</v>
      </c>
      <c r="E97" s="38" t="s">
        <v>1629</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0.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1630</v>
      </c>
      <c s="39">
        <f>0+I8</f>
      </c>
      <c s="10"/>
      <c r="O3" t="s">
        <v>18</v>
      </c>
      <c t="s">
        <v>22</v>
      </c>
    </row>
    <row r="4" spans="1:16" ht="15" customHeight="1">
      <c r="A4" t="s">
        <v>16</v>
      </c>
      <c s="16" t="s">
        <v>17</v>
      </c>
      <c s="17" t="s">
        <v>1630</v>
      </c>
      <c s="6"/>
      <c s="18" t="s">
        <v>1631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114</v>
      </c>
      <c s="25" t="s">
        <v>48</v>
      </c>
      <c s="30" t="s">
        <v>115</v>
      </c>
      <c s="31" t="s">
        <v>50</v>
      </c>
      <c s="32">
        <v>3750</v>
      </c>
      <c s="33">
        <v>0</v>
      </c>
      <c s="34">
        <f>ROUND(ROUND(H9,2)*ROUND(G9,3),2)</f>
      </c>
      <c s="31" t="s">
        <v>51</v>
      </c>
      <c r="O9">
        <f>(I9*21)/100</f>
      </c>
      <c t="s">
        <v>22</v>
      </c>
    </row>
    <row r="10" spans="1:5" ht="12.75">
      <c r="A10" s="35" t="s">
        <v>52</v>
      </c>
      <c r="E10" s="36" t="s">
        <v>120</v>
      </c>
    </row>
    <row r="11" spans="1:5" ht="12.75">
      <c r="A11" s="37" t="s">
        <v>53</v>
      </c>
      <c r="E11" s="38" t="s">
        <v>1632</v>
      </c>
    </row>
    <row r="12" spans="1:5" ht="306">
      <c r="A12" t="s">
        <v>55</v>
      </c>
      <c r="E12" s="36" t="s">
        <v>118</v>
      </c>
    </row>
    <row r="13" spans="1:16" ht="12.75">
      <c r="A13" s="25" t="s">
        <v>46</v>
      </c>
      <c s="29" t="s">
        <v>22</v>
      </c>
      <c s="29" t="s">
        <v>132</v>
      </c>
      <c s="25" t="s">
        <v>48</v>
      </c>
      <c s="30" t="s">
        <v>133</v>
      </c>
      <c s="31" t="s">
        <v>70</v>
      </c>
      <c s="32">
        <v>25000</v>
      </c>
      <c s="33">
        <v>0</v>
      </c>
      <c s="34">
        <f>ROUND(ROUND(H13,2)*ROUND(G13,3),2)</f>
      </c>
      <c s="31" t="s">
        <v>51</v>
      </c>
      <c r="O13">
        <f>(I13*21)/100</f>
      </c>
      <c t="s">
        <v>22</v>
      </c>
    </row>
    <row r="14" spans="1:5" ht="12.75">
      <c r="A14" s="35" t="s">
        <v>52</v>
      </c>
      <c r="E14" s="36" t="s">
        <v>48</v>
      </c>
    </row>
    <row r="15" spans="1:5" ht="12.75">
      <c r="A15" s="37" t="s">
        <v>53</v>
      </c>
      <c r="E15" s="38" t="s">
        <v>1633</v>
      </c>
    </row>
    <row r="16" spans="1:5" ht="12.75">
      <c r="A16" t="s">
        <v>55</v>
      </c>
      <c r="E16" s="36" t="s">
        <v>134</v>
      </c>
    </row>
    <row r="17" spans="1:16" ht="12.75">
      <c r="A17" s="25" t="s">
        <v>46</v>
      </c>
      <c s="29" t="s">
        <v>21</v>
      </c>
      <c s="29" t="s">
        <v>1634</v>
      </c>
      <c s="25" t="s">
        <v>48</v>
      </c>
      <c s="30" t="s">
        <v>1635</v>
      </c>
      <c s="31" t="s">
        <v>70</v>
      </c>
      <c s="32">
        <v>25000</v>
      </c>
      <c s="33">
        <v>0</v>
      </c>
      <c s="34">
        <f>ROUND(ROUND(H17,2)*ROUND(G17,3),2)</f>
      </c>
      <c s="31" t="s">
        <v>51</v>
      </c>
      <c r="O17">
        <f>(I17*21)/100</f>
      </c>
      <c t="s">
        <v>22</v>
      </c>
    </row>
    <row r="18" spans="1:5" ht="12.75">
      <c r="A18" s="35" t="s">
        <v>52</v>
      </c>
      <c r="E18" s="36" t="s">
        <v>48</v>
      </c>
    </row>
    <row r="19" spans="1:5" ht="12.75">
      <c r="A19" s="37" t="s">
        <v>53</v>
      </c>
      <c r="E19" s="38" t="s">
        <v>1256</v>
      </c>
    </row>
    <row r="20" spans="1:5" ht="38.25">
      <c r="A20" t="s">
        <v>55</v>
      </c>
      <c r="E20" s="36" t="s">
        <v>1257</v>
      </c>
    </row>
    <row r="21" spans="1:16" ht="12.75">
      <c r="A21" s="25" t="s">
        <v>46</v>
      </c>
      <c s="29" t="s">
        <v>32</v>
      </c>
      <c s="29" t="s">
        <v>141</v>
      </c>
      <c s="25" t="s">
        <v>48</v>
      </c>
      <c s="30" t="s">
        <v>142</v>
      </c>
      <c s="31" t="s">
        <v>70</v>
      </c>
      <c s="32">
        <v>9000</v>
      </c>
      <c s="33">
        <v>0</v>
      </c>
      <c s="34">
        <f>ROUND(ROUND(H21,2)*ROUND(G21,3),2)</f>
      </c>
      <c s="31" t="s">
        <v>51</v>
      </c>
      <c r="O21">
        <f>(I21*21)/100</f>
      </c>
      <c t="s">
        <v>22</v>
      </c>
    </row>
    <row r="22" spans="1:5" ht="12.75">
      <c r="A22" s="35" t="s">
        <v>52</v>
      </c>
      <c r="E22" s="36" t="s">
        <v>48</v>
      </c>
    </row>
    <row r="23" spans="1:5" ht="12.75">
      <c r="A23" s="37" t="s">
        <v>53</v>
      </c>
      <c r="E23" s="38" t="s">
        <v>1256</v>
      </c>
    </row>
    <row r="24" spans="1:5" ht="25.5">
      <c r="A24" t="s">
        <v>55</v>
      </c>
      <c r="E24" s="36" t="s">
        <v>144</v>
      </c>
    </row>
    <row r="25" spans="1:16" ht="12.75">
      <c r="A25" s="25" t="s">
        <v>46</v>
      </c>
      <c s="29" t="s">
        <v>34</v>
      </c>
      <c s="29" t="s">
        <v>146</v>
      </c>
      <c s="25" t="s">
        <v>48</v>
      </c>
      <c s="30" t="s">
        <v>147</v>
      </c>
      <c s="31" t="s">
        <v>70</v>
      </c>
      <c s="32">
        <v>25000</v>
      </c>
      <c s="33">
        <v>0</v>
      </c>
      <c s="34">
        <f>ROUND(ROUND(H25,2)*ROUND(G25,3),2)</f>
      </c>
      <c s="31" t="s">
        <v>51</v>
      </c>
      <c r="O25">
        <f>(I25*21)/100</f>
      </c>
      <c t="s">
        <v>22</v>
      </c>
    </row>
    <row r="26" spans="1:5" ht="12.75">
      <c r="A26" s="35" t="s">
        <v>52</v>
      </c>
      <c r="E26" s="36" t="s">
        <v>48</v>
      </c>
    </row>
    <row r="27" spans="1:5" ht="12.75">
      <c r="A27" s="37" t="s">
        <v>53</v>
      </c>
      <c r="E27" s="38" t="s">
        <v>143</v>
      </c>
    </row>
    <row r="28" spans="1:5" ht="25.5">
      <c r="A28" t="s">
        <v>55</v>
      </c>
      <c r="E28" s="36" t="s">
        <v>148</v>
      </c>
    </row>
    <row r="29" spans="1:16" ht="12.75">
      <c r="A29" s="25" t="s">
        <v>46</v>
      </c>
      <c s="29" t="s">
        <v>36</v>
      </c>
      <c s="29" t="s">
        <v>1636</v>
      </c>
      <c s="25" t="s">
        <v>48</v>
      </c>
      <c s="30" t="s">
        <v>1637</v>
      </c>
      <c s="31" t="s">
        <v>70</v>
      </c>
      <c s="32">
        <v>7658</v>
      </c>
      <c s="33">
        <v>0</v>
      </c>
      <c s="34">
        <f>ROUND(ROUND(H29,2)*ROUND(G29,3),2)</f>
      </c>
      <c s="31" t="s">
        <v>51</v>
      </c>
      <c r="O29">
        <f>(I29*21)/100</f>
      </c>
      <c t="s">
        <v>22</v>
      </c>
    </row>
    <row r="30" spans="1:5" ht="12.75">
      <c r="A30" s="35" t="s">
        <v>52</v>
      </c>
      <c r="E30" s="36" t="s">
        <v>48</v>
      </c>
    </row>
    <row r="31" spans="1:5" ht="12.75">
      <c r="A31" s="37" t="s">
        <v>53</v>
      </c>
      <c r="E31" s="38" t="s">
        <v>1256</v>
      </c>
    </row>
    <row r="32" spans="1:5" ht="38.25">
      <c r="A32" t="s">
        <v>55</v>
      </c>
      <c r="E32" s="36" t="s">
        <v>1638</v>
      </c>
    </row>
    <row r="33" spans="1:16" ht="12.75">
      <c r="A33" s="25" t="s">
        <v>46</v>
      </c>
      <c s="29" t="s">
        <v>113</v>
      </c>
      <c s="29" t="s">
        <v>1639</v>
      </c>
      <c s="25" t="s">
        <v>48</v>
      </c>
      <c s="30" t="s">
        <v>1640</v>
      </c>
      <c s="31" t="s">
        <v>74</v>
      </c>
      <c s="32">
        <v>5070</v>
      </c>
      <c s="33">
        <v>0</v>
      </c>
      <c s="34">
        <f>ROUND(ROUND(H33,2)*ROUND(G33,3),2)</f>
      </c>
      <c s="31" t="s">
        <v>51</v>
      </c>
      <c r="O33">
        <f>(I33*21)/100</f>
      </c>
      <c t="s">
        <v>22</v>
      </c>
    </row>
    <row r="34" spans="1:5" ht="12.75">
      <c r="A34" s="35" t="s">
        <v>52</v>
      </c>
      <c r="E34" s="36" t="s">
        <v>1641</v>
      </c>
    </row>
    <row r="35" spans="1:5" ht="12.75">
      <c r="A35" s="37" t="s">
        <v>53</v>
      </c>
      <c r="E35" s="38" t="s">
        <v>1642</v>
      </c>
    </row>
    <row r="36" spans="1:5" ht="38.25">
      <c r="A36" t="s">
        <v>55</v>
      </c>
      <c r="E36" s="36" t="s">
        <v>1643</v>
      </c>
    </row>
    <row r="37" spans="1:16" ht="12.75">
      <c r="A37" s="25" t="s">
        <v>46</v>
      </c>
      <c s="29" t="s">
        <v>119</v>
      </c>
      <c s="29" t="s">
        <v>1644</v>
      </c>
      <c s="25" t="s">
        <v>48</v>
      </c>
      <c s="30" t="s">
        <v>1645</v>
      </c>
      <c s="31" t="s">
        <v>74</v>
      </c>
      <c s="32">
        <v>678</v>
      </c>
      <c s="33">
        <v>0</v>
      </c>
      <c s="34">
        <f>ROUND(ROUND(H37,2)*ROUND(G37,3),2)</f>
      </c>
      <c s="31" t="s">
        <v>51</v>
      </c>
      <c r="O37">
        <f>(I37*21)/100</f>
      </c>
      <c t="s">
        <v>22</v>
      </c>
    </row>
    <row r="38" spans="1:5" ht="12.75">
      <c r="A38" s="35" t="s">
        <v>52</v>
      </c>
      <c r="E38" s="36" t="s">
        <v>1646</v>
      </c>
    </row>
    <row r="39" spans="1:5" ht="12.75">
      <c r="A39" s="37" t="s">
        <v>53</v>
      </c>
      <c r="E39" s="38" t="s">
        <v>1647</v>
      </c>
    </row>
    <row r="40" spans="1:5" ht="76.5">
      <c r="A40" t="s">
        <v>55</v>
      </c>
      <c r="E40" s="36" t="s">
        <v>1648</v>
      </c>
    </row>
    <row r="41" spans="1:16" ht="12.75">
      <c r="A41" s="25" t="s">
        <v>46</v>
      </c>
      <c s="29" t="s">
        <v>39</v>
      </c>
      <c s="29" t="s">
        <v>1649</v>
      </c>
      <c s="25" t="s">
        <v>48</v>
      </c>
      <c s="30" t="s">
        <v>1650</v>
      </c>
      <c s="31" t="s">
        <v>74</v>
      </c>
      <c s="32">
        <v>10141</v>
      </c>
      <c s="33">
        <v>0</v>
      </c>
      <c s="34">
        <f>ROUND(ROUND(H41,2)*ROUND(G41,3),2)</f>
      </c>
      <c s="31" t="s">
        <v>51</v>
      </c>
      <c r="O41">
        <f>(I41*21)/100</f>
      </c>
      <c t="s">
        <v>22</v>
      </c>
    </row>
    <row r="42" spans="1:5" ht="12.75">
      <c r="A42" s="35" t="s">
        <v>52</v>
      </c>
      <c r="E42" s="36" t="s">
        <v>48</v>
      </c>
    </row>
    <row r="43" spans="1:5" ht="12.75">
      <c r="A43" s="37" t="s">
        <v>53</v>
      </c>
      <c r="E43" s="38" t="s">
        <v>1651</v>
      </c>
    </row>
    <row r="44" spans="1:5" ht="76.5">
      <c r="A44" t="s">
        <v>55</v>
      </c>
      <c r="E44" s="36" t="s">
        <v>1652</v>
      </c>
    </row>
    <row r="45" spans="1:16" ht="25.5">
      <c r="A45" s="25" t="s">
        <v>46</v>
      </c>
      <c s="29" t="s">
        <v>41</v>
      </c>
      <c s="29" t="s">
        <v>1653</v>
      </c>
      <c s="25" t="s">
        <v>48</v>
      </c>
      <c s="30" t="s">
        <v>1654</v>
      </c>
      <c s="31" t="s">
        <v>74</v>
      </c>
      <c s="32">
        <v>634</v>
      </c>
      <c s="33">
        <v>0</v>
      </c>
      <c s="34">
        <f>ROUND(ROUND(H45,2)*ROUND(G45,3),2)</f>
      </c>
      <c s="31" t="s">
        <v>51</v>
      </c>
      <c r="O45">
        <f>(I45*21)/100</f>
      </c>
      <c t="s">
        <v>22</v>
      </c>
    </row>
    <row r="46" spans="1:5" ht="12.75">
      <c r="A46" s="35" t="s">
        <v>52</v>
      </c>
      <c r="E46" s="36" t="s">
        <v>1655</v>
      </c>
    </row>
    <row r="47" spans="1:5" ht="12.75">
      <c r="A47" s="37" t="s">
        <v>53</v>
      </c>
      <c r="E47" s="38" t="s">
        <v>1642</v>
      </c>
    </row>
    <row r="48" spans="1:5" ht="114.75">
      <c r="A48" t="s">
        <v>55</v>
      </c>
      <c r="E48" s="36" t="s">
        <v>1656</v>
      </c>
    </row>
    <row r="49" spans="1:16" ht="12.75">
      <c r="A49" s="25" t="s">
        <v>46</v>
      </c>
      <c s="29" t="s">
        <v>43</v>
      </c>
      <c s="29" t="s">
        <v>1657</v>
      </c>
      <c s="25" t="s">
        <v>48</v>
      </c>
      <c s="30" t="s">
        <v>1658</v>
      </c>
      <c s="31" t="s">
        <v>74</v>
      </c>
      <c s="32">
        <v>44</v>
      </c>
      <c s="33">
        <v>0</v>
      </c>
      <c s="34">
        <f>ROUND(ROUND(H49,2)*ROUND(G49,3),2)</f>
      </c>
      <c s="31" t="s">
        <v>51</v>
      </c>
      <c r="O49">
        <f>(I49*21)/100</f>
      </c>
      <c t="s">
        <v>22</v>
      </c>
    </row>
    <row r="50" spans="1:5" ht="12.75">
      <c r="A50" s="35" t="s">
        <v>52</v>
      </c>
      <c r="E50" s="36" t="s">
        <v>1655</v>
      </c>
    </row>
    <row r="51" spans="1:5" ht="12.75">
      <c r="A51" s="37" t="s">
        <v>53</v>
      </c>
      <c r="E51" s="38" t="s">
        <v>1659</v>
      </c>
    </row>
    <row r="52" spans="1:5" ht="102">
      <c r="A52" t="s">
        <v>55</v>
      </c>
      <c r="E52" s="36" t="s">
        <v>1660</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1.xml><?xml version="1.0" encoding="utf-8"?>
<worksheet xmlns="http://schemas.openxmlformats.org/spreadsheetml/2006/main" xmlns:r="http://schemas.openxmlformats.org/officeDocument/2006/relationships">
  <sheetPr>
    <pageSetUpPr fitToPage="1"/>
  </sheetPr>
  <dimension ref="A1:R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1661</v>
      </c>
      <c s="39">
        <f>0+I8</f>
      </c>
      <c s="10"/>
      <c r="O3" t="s">
        <v>18</v>
      </c>
      <c t="s">
        <v>22</v>
      </c>
    </row>
    <row r="4" spans="1:16" ht="15" customHeight="1">
      <c r="A4" t="s">
        <v>16</v>
      </c>
      <c s="16" t="s">
        <v>17</v>
      </c>
      <c s="17" t="s">
        <v>1661</v>
      </c>
      <c s="6"/>
      <c s="18" t="s">
        <v>1662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f>
      </c>
      <c>
        <f>0+O9+O13+O17+O21+O25</f>
      </c>
    </row>
    <row r="9" spans="1:16" ht="12.75">
      <c r="A9" s="25" t="s">
        <v>46</v>
      </c>
      <c s="29" t="s">
        <v>28</v>
      </c>
      <c s="29" t="s">
        <v>114</v>
      </c>
      <c s="25" t="s">
        <v>48</v>
      </c>
      <c s="30" t="s">
        <v>115</v>
      </c>
      <c s="31" t="s">
        <v>50</v>
      </c>
      <c s="32">
        <v>15682</v>
      </c>
      <c s="33">
        <v>0</v>
      </c>
      <c s="34">
        <f>ROUND(ROUND(H9,2)*ROUND(G9,3),2)</f>
      </c>
      <c s="31" t="s">
        <v>51</v>
      </c>
      <c r="O9">
        <f>(I9*21)/100</f>
      </c>
      <c t="s">
        <v>22</v>
      </c>
    </row>
    <row r="10" spans="1:5" ht="12.75">
      <c r="A10" s="35" t="s">
        <v>52</v>
      </c>
      <c r="E10" s="36" t="s">
        <v>120</v>
      </c>
    </row>
    <row r="11" spans="1:5" ht="12.75">
      <c r="A11" s="37" t="s">
        <v>53</v>
      </c>
      <c r="E11" s="38" t="s">
        <v>1663</v>
      </c>
    </row>
    <row r="12" spans="1:5" ht="306">
      <c r="A12" t="s">
        <v>55</v>
      </c>
      <c r="E12" s="36" t="s">
        <v>118</v>
      </c>
    </row>
    <row r="13" spans="1:16" ht="12.75">
      <c r="A13" s="25" t="s">
        <v>46</v>
      </c>
      <c s="29" t="s">
        <v>22</v>
      </c>
      <c s="29" t="s">
        <v>1664</v>
      </c>
      <c s="25" t="s">
        <v>48</v>
      </c>
      <c s="30" t="s">
        <v>1665</v>
      </c>
      <c s="31" t="s">
        <v>50</v>
      </c>
      <c s="32">
        <v>13384</v>
      </c>
      <c s="33">
        <v>0</v>
      </c>
      <c s="34">
        <f>ROUND(ROUND(H13,2)*ROUND(G13,3),2)</f>
      </c>
      <c s="31" t="s">
        <v>51</v>
      </c>
      <c r="O13">
        <f>(I13*21)/100</f>
      </c>
      <c t="s">
        <v>22</v>
      </c>
    </row>
    <row r="14" spans="1:5" ht="12.75">
      <c r="A14" s="35" t="s">
        <v>52</v>
      </c>
      <c r="E14" s="36" t="s">
        <v>1666</v>
      </c>
    </row>
    <row r="15" spans="1:5" ht="12.75">
      <c r="A15" s="37" t="s">
        <v>53</v>
      </c>
      <c r="E15" s="38" t="s">
        <v>48</v>
      </c>
    </row>
    <row r="16" spans="1:5" ht="38.25">
      <c r="A16" t="s">
        <v>55</v>
      </c>
      <c r="E16" s="36" t="s">
        <v>1257</v>
      </c>
    </row>
    <row r="17" spans="1:16" ht="12.75">
      <c r="A17" s="25" t="s">
        <v>46</v>
      </c>
      <c s="29" t="s">
        <v>21</v>
      </c>
      <c s="29" t="s">
        <v>1667</v>
      </c>
      <c s="25" t="s">
        <v>48</v>
      </c>
      <c s="30" t="s">
        <v>1668</v>
      </c>
      <c s="31" t="s">
        <v>70</v>
      </c>
      <c s="32">
        <v>9191</v>
      </c>
      <c s="33">
        <v>0</v>
      </c>
      <c s="34">
        <f>ROUND(ROUND(H17,2)*ROUND(G17,3),2)</f>
      </c>
      <c s="31" t="s">
        <v>51</v>
      </c>
      <c r="O17">
        <f>(I17*21)/100</f>
      </c>
      <c t="s">
        <v>22</v>
      </c>
    </row>
    <row r="18" spans="1:5" ht="12.75">
      <c r="A18" s="35" t="s">
        <v>52</v>
      </c>
      <c r="E18" s="36" t="s">
        <v>48</v>
      </c>
    </row>
    <row r="19" spans="1:5" ht="12.75">
      <c r="A19" s="37" t="s">
        <v>53</v>
      </c>
      <c r="E19" s="38" t="s">
        <v>1669</v>
      </c>
    </row>
    <row r="20" spans="1:5" ht="38.25">
      <c r="A20" t="s">
        <v>55</v>
      </c>
      <c r="E20" s="36" t="s">
        <v>1257</v>
      </c>
    </row>
    <row r="21" spans="1:16" ht="12.75">
      <c r="A21" s="25" t="s">
        <v>46</v>
      </c>
      <c s="29" t="s">
        <v>32</v>
      </c>
      <c s="29" t="s">
        <v>141</v>
      </c>
      <c s="25" t="s">
        <v>48</v>
      </c>
      <c s="30" t="s">
        <v>142</v>
      </c>
      <c s="31" t="s">
        <v>70</v>
      </c>
      <c s="32">
        <v>9191</v>
      </c>
      <c s="33">
        <v>0</v>
      </c>
      <c s="34">
        <f>ROUND(ROUND(H21,2)*ROUND(G21,3),2)</f>
      </c>
      <c s="31" t="s">
        <v>51</v>
      </c>
      <c r="O21">
        <f>(I21*21)/100</f>
      </c>
      <c t="s">
        <v>22</v>
      </c>
    </row>
    <row r="22" spans="1:5" ht="12.75">
      <c r="A22" s="35" t="s">
        <v>52</v>
      </c>
      <c r="E22" s="36" t="s">
        <v>48</v>
      </c>
    </row>
    <row r="23" spans="1:5" ht="12.75">
      <c r="A23" s="37" t="s">
        <v>53</v>
      </c>
      <c r="E23" s="38" t="s">
        <v>143</v>
      </c>
    </row>
    <row r="24" spans="1:5" ht="25.5">
      <c r="A24" t="s">
        <v>55</v>
      </c>
      <c r="E24" s="36" t="s">
        <v>144</v>
      </c>
    </row>
    <row r="25" spans="1:16" ht="12.75">
      <c r="A25" s="25" t="s">
        <v>46</v>
      </c>
      <c s="29" t="s">
        <v>34</v>
      </c>
      <c s="29" t="s">
        <v>146</v>
      </c>
      <c s="25" t="s">
        <v>48</v>
      </c>
      <c s="30" t="s">
        <v>147</v>
      </c>
      <c s="31" t="s">
        <v>70</v>
      </c>
      <c s="32">
        <v>9191</v>
      </c>
      <c s="33">
        <v>0</v>
      </c>
      <c s="34">
        <f>ROUND(ROUND(H25,2)*ROUND(G25,3),2)</f>
      </c>
      <c s="31" t="s">
        <v>51</v>
      </c>
      <c r="O25">
        <f>(I25*21)/100</f>
      </c>
      <c t="s">
        <v>22</v>
      </c>
    </row>
    <row r="26" spans="1:5" ht="12.75">
      <c r="A26" s="35" t="s">
        <v>52</v>
      </c>
      <c r="E26" s="36" t="s">
        <v>48</v>
      </c>
    </row>
    <row r="27" spans="1:5" ht="12.75">
      <c r="A27" s="37" t="s">
        <v>53</v>
      </c>
      <c r="E27" s="38" t="s">
        <v>143</v>
      </c>
    </row>
    <row r="28" spans="1:5" ht="25.5">
      <c r="A28" t="s">
        <v>55</v>
      </c>
      <c r="E28" s="36" t="s">
        <v>148</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2.xml><?xml version="1.0" encoding="utf-8"?>
<worksheet xmlns="http://schemas.openxmlformats.org/spreadsheetml/2006/main" xmlns:r="http://schemas.openxmlformats.org/officeDocument/2006/relationships">
  <sheetPr>
    <pageSetUpPr fitToPage="1"/>
  </sheetPr>
  <dimension ref="A1:R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f>
      </c>
      <c t="s">
        <v>21</v>
      </c>
    </row>
    <row r="3" spans="1:16" ht="15" customHeight="1">
      <c r="A3" t="s">
        <v>11</v>
      </c>
      <c s="12" t="s">
        <v>13</v>
      </c>
      <c s="13" t="s">
        <v>14</v>
      </c>
      <c s="1"/>
      <c s="14" t="s">
        <v>15</v>
      </c>
      <c s="1"/>
      <c s="9"/>
      <c s="8" t="s">
        <v>1670</v>
      </c>
      <c s="39">
        <f>0+I8+I41</f>
      </c>
      <c s="10"/>
      <c r="O3" t="s">
        <v>18</v>
      </c>
      <c t="s">
        <v>22</v>
      </c>
    </row>
    <row r="4" spans="1:16" ht="15" customHeight="1">
      <c r="A4" t="s">
        <v>16</v>
      </c>
      <c s="16" t="s">
        <v>17</v>
      </c>
      <c s="17" t="s">
        <v>1670</v>
      </c>
      <c s="6"/>
      <c s="18" t="s">
        <v>1671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25.5">
      <c r="A9" s="25" t="s">
        <v>46</v>
      </c>
      <c s="29" t="s">
        <v>28</v>
      </c>
      <c s="29" t="s">
        <v>99</v>
      </c>
      <c s="25" t="s">
        <v>48</v>
      </c>
      <c s="30" t="s">
        <v>100</v>
      </c>
      <c s="31" t="s">
        <v>50</v>
      </c>
      <c s="32">
        <v>175</v>
      </c>
      <c s="33">
        <v>0</v>
      </c>
      <c s="34">
        <f>ROUND(ROUND(H9,2)*ROUND(G9,3),2)</f>
      </c>
      <c s="31" t="s">
        <v>51</v>
      </c>
      <c r="O9">
        <f>(I9*21)/100</f>
      </c>
      <c t="s">
        <v>22</v>
      </c>
    </row>
    <row r="10" spans="1:5" ht="12.75">
      <c r="A10" s="35" t="s">
        <v>52</v>
      </c>
      <c r="E10" s="36" t="s">
        <v>101</v>
      </c>
    </row>
    <row r="11" spans="1:5" ht="12.75">
      <c r="A11" s="37" t="s">
        <v>53</v>
      </c>
      <c r="E11" s="38" t="s">
        <v>1672</v>
      </c>
    </row>
    <row r="12" spans="1:5" ht="63.75">
      <c r="A12" t="s">
        <v>55</v>
      </c>
      <c r="E12" s="36" t="s">
        <v>103</v>
      </c>
    </row>
    <row r="13" spans="1:16" ht="12.75">
      <c r="A13" s="25" t="s">
        <v>46</v>
      </c>
      <c s="29" t="s">
        <v>22</v>
      </c>
      <c s="29" t="s">
        <v>188</v>
      </c>
      <c s="25" t="s">
        <v>48</v>
      </c>
      <c s="30" t="s">
        <v>189</v>
      </c>
      <c s="31" t="s">
        <v>50</v>
      </c>
      <c s="32">
        <v>100</v>
      </c>
      <c s="33">
        <v>0</v>
      </c>
      <c s="34">
        <f>ROUND(ROUND(H13,2)*ROUND(G13,3),2)</f>
      </c>
      <c s="31" t="s">
        <v>51</v>
      </c>
      <c r="O13">
        <f>(I13*21)/100</f>
      </c>
      <c t="s">
        <v>22</v>
      </c>
    </row>
    <row r="14" spans="1:5" ht="25.5">
      <c r="A14" s="35" t="s">
        <v>52</v>
      </c>
      <c r="E14" s="36" t="s">
        <v>75</v>
      </c>
    </row>
    <row r="15" spans="1:5" ht="12.75">
      <c r="A15" s="37" t="s">
        <v>53</v>
      </c>
      <c r="E15" s="38" t="s">
        <v>1673</v>
      </c>
    </row>
    <row r="16" spans="1:5" ht="63.75">
      <c r="A16" t="s">
        <v>55</v>
      </c>
      <c r="E16" s="36" t="s">
        <v>103</v>
      </c>
    </row>
    <row r="17" spans="1:16" ht="12.75">
      <c r="A17" s="25" t="s">
        <v>46</v>
      </c>
      <c s="29" t="s">
        <v>21</v>
      </c>
      <c s="29" t="s">
        <v>114</v>
      </c>
      <c s="25" t="s">
        <v>48</v>
      </c>
      <c s="30" t="s">
        <v>115</v>
      </c>
      <c s="31" t="s">
        <v>50</v>
      </c>
      <c s="32">
        <v>125</v>
      </c>
      <c s="33">
        <v>0</v>
      </c>
      <c s="34">
        <f>ROUND(ROUND(H17,2)*ROUND(G17,3),2)</f>
      </c>
      <c s="31" t="s">
        <v>51</v>
      </c>
      <c r="O17">
        <f>(I17*21)/100</f>
      </c>
      <c t="s">
        <v>22</v>
      </c>
    </row>
    <row r="18" spans="1:5" ht="12.75">
      <c r="A18" s="35" t="s">
        <v>52</v>
      </c>
      <c r="E18" s="36" t="s">
        <v>120</v>
      </c>
    </row>
    <row r="19" spans="1:5" ht="12.75">
      <c r="A19" s="37" t="s">
        <v>53</v>
      </c>
      <c r="E19" s="38" t="s">
        <v>1674</v>
      </c>
    </row>
    <row r="20" spans="1:5" ht="306">
      <c r="A20" t="s">
        <v>55</v>
      </c>
      <c r="E20" s="36" t="s">
        <v>118</v>
      </c>
    </row>
    <row r="21" spans="1:16" ht="12.75">
      <c r="A21" s="25" t="s">
        <v>46</v>
      </c>
      <c s="29" t="s">
        <v>32</v>
      </c>
      <c s="29" t="s">
        <v>192</v>
      </c>
      <c s="25" t="s">
        <v>48</v>
      </c>
      <c s="30" t="s">
        <v>193</v>
      </c>
      <c s="31" t="s">
        <v>50</v>
      </c>
      <c s="32">
        <v>200</v>
      </c>
      <c s="33">
        <v>0</v>
      </c>
      <c s="34">
        <f>ROUND(ROUND(H21,2)*ROUND(G21,3),2)</f>
      </c>
      <c s="31" t="s">
        <v>51</v>
      </c>
      <c r="O21">
        <f>(I21*21)/100</f>
      </c>
      <c t="s">
        <v>22</v>
      </c>
    </row>
    <row r="22" spans="1:5" ht="12.75">
      <c r="A22" s="35" t="s">
        <v>52</v>
      </c>
      <c r="E22" s="36" t="s">
        <v>48</v>
      </c>
    </row>
    <row r="23" spans="1:5" ht="12.75">
      <c r="A23" s="37" t="s">
        <v>53</v>
      </c>
      <c r="E23" s="38" t="s">
        <v>48</v>
      </c>
    </row>
    <row r="24" spans="1:5" ht="280.5">
      <c r="A24" t="s">
        <v>55</v>
      </c>
      <c r="E24" s="36" t="s">
        <v>195</v>
      </c>
    </row>
    <row r="25" spans="1:16" ht="12.75">
      <c r="A25" s="25" t="s">
        <v>46</v>
      </c>
      <c s="29" t="s">
        <v>34</v>
      </c>
      <c s="29" t="s">
        <v>132</v>
      </c>
      <c s="25" t="s">
        <v>48</v>
      </c>
      <c s="30" t="s">
        <v>133</v>
      </c>
      <c s="31" t="s">
        <v>70</v>
      </c>
      <c s="32">
        <v>500</v>
      </c>
      <c s="33">
        <v>0</v>
      </c>
      <c s="34">
        <f>ROUND(ROUND(H25,2)*ROUND(G25,3),2)</f>
      </c>
      <c s="31" t="s">
        <v>51</v>
      </c>
      <c r="O25">
        <f>(I25*21)/100</f>
      </c>
      <c t="s">
        <v>22</v>
      </c>
    </row>
    <row r="26" spans="1:5" ht="12.75">
      <c r="A26" s="35" t="s">
        <v>52</v>
      </c>
      <c r="E26" s="36" t="s">
        <v>48</v>
      </c>
    </row>
    <row r="27" spans="1:5" ht="12.75">
      <c r="A27" s="37" t="s">
        <v>53</v>
      </c>
      <c r="E27" s="38" t="s">
        <v>48</v>
      </c>
    </row>
    <row r="28" spans="1:5" ht="12.75">
      <c r="A28" t="s">
        <v>55</v>
      </c>
      <c r="E28" s="36" t="s">
        <v>134</v>
      </c>
    </row>
    <row r="29" spans="1:16" ht="12.75">
      <c r="A29" s="25" t="s">
        <v>46</v>
      </c>
      <c s="29" t="s">
        <v>36</v>
      </c>
      <c s="29" t="s">
        <v>1675</v>
      </c>
      <c s="25" t="s">
        <v>48</v>
      </c>
      <c s="30" t="s">
        <v>1676</v>
      </c>
      <c s="31" t="s">
        <v>70</v>
      </c>
      <c s="32">
        <v>500</v>
      </c>
      <c s="33">
        <v>0</v>
      </c>
      <c s="34">
        <f>ROUND(ROUND(H29,2)*ROUND(G29,3),2)</f>
      </c>
      <c s="31" t="s">
        <v>51</v>
      </c>
      <c r="O29">
        <f>(I29*21)/100</f>
      </c>
      <c t="s">
        <v>22</v>
      </c>
    </row>
    <row r="30" spans="1:5" ht="12.75">
      <c r="A30" s="35" t="s">
        <v>52</v>
      </c>
      <c r="E30" s="36" t="s">
        <v>138</v>
      </c>
    </row>
    <row r="31" spans="1:5" ht="12.75">
      <c r="A31" s="37" t="s">
        <v>53</v>
      </c>
      <c r="E31" s="38" t="s">
        <v>48</v>
      </c>
    </row>
    <row r="32" spans="1:5" ht="38.25">
      <c r="A32" t="s">
        <v>55</v>
      </c>
      <c r="E32" s="36" t="s">
        <v>139</v>
      </c>
    </row>
    <row r="33" spans="1:16" ht="12.75">
      <c r="A33" s="25" t="s">
        <v>46</v>
      </c>
      <c s="29" t="s">
        <v>113</v>
      </c>
      <c s="29" t="s">
        <v>141</v>
      </c>
      <c s="25" t="s">
        <v>48</v>
      </c>
      <c s="30" t="s">
        <v>142</v>
      </c>
      <c s="31" t="s">
        <v>70</v>
      </c>
      <c s="32">
        <v>500</v>
      </c>
      <c s="33">
        <v>0</v>
      </c>
      <c s="34">
        <f>ROUND(ROUND(H33,2)*ROUND(G33,3),2)</f>
      </c>
      <c s="31" t="s">
        <v>51</v>
      </c>
      <c r="O33">
        <f>(I33*21)/100</f>
      </c>
      <c t="s">
        <v>22</v>
      </c>
    </row>
    <row r="34" spans="1:5" ht="12.75">
      <c r="A34" s="35" t="s">
        <v>52</v>
      </c>
      <c r="E34" s="36" t="s">
        <v>138</v>
      </c>
    </row>
    <row r="35" spans="1:5" ht="12.75">
      <c r="A35" s="37" t="s">
        <v>53</v>
      </c>
      <c r="E35" s="38" t="s">
        <v>143</v>
      </c>
    </row>
    <row r="36" spans="1:5" ht="25.5">
      <c r="A36" t="s">
        <v>55</v>
      </c>
      <c r="E36" s="36" t="s">
        <v>144</v>
      </c>
    </row>
    <row r="37" spans="1:16" ht="12.75">
      <c r="A37" s="25" t="s">
        <v>46</v>
      </c>
      <c s="29" t="s">
        <v>119</v>
      </c>
      <c s="29" t="s">
        <v>146</v>
      </c>
      <c s="25" t="s">
        <v>48</v>
      </c>
      <c s="30" t="s">
        <v>147</v>
      </c>
      <c s="31" t="s">
        <v>70</v>
      </c>
      <c s="32">
        <v>500</v>
      </c>
      <c s="33">
        <v>0</v>
      </c>
      <c s="34">
        <f>ROUND(ROUND(H37,2)*ROUND(G37,3),2)</f>
      </c>
      <c s="31" t="s">
        <v>51</v>
      </c>
      <c r="O37">
        <f>(I37*21)/100</f>
      </c>
      <c t="s">
        <v>22</v>
      </c>
    </row>
    <row r="38" spans="1:5" ht="12.75">
      <c r="A38" s="35" t="s">
        <v>52</v>
      </c>
      <c r="E38" s="36" t="s">
        <v>138</v>
      </c>
    </row>
    <row r="39" spans="1:5" ht="12.75">
      <c r="A39" s="37" t="s">
        <v>53</v>
      </c>
      <c r="E39" s="38" t="s">
        <v>143</v>
      </c>
    </row>
    <row r="40" spans="1:5" ht="25.5">
      <c r="A40" t="s">
        <v>55</v>
      </c>
      <c r="E40" s="36" t="s">
        <v>148</v>
      </c>
    </row>
    <row r="41" spans="1:18" ht="12.75" customHeight="1">
      <c r="A41" s="6" t="s">
        <v>44</v>
      </c>
      <c s="6"/>
      <c s="41" t="s">
        <v>164</v>
      </c>
      <c s="6"/>
      <c s="27" t="s">
        <v>165</v>
      </c>
      <c s="6"/>
      <c s="6"/>
      <c s="6"/>
      <c s="42">
        <f>0+Q41</f>
      </c>
      <c s="6"/>
      <c r="O41">
        <f>0+R41</f>
      </c>
      <c r="Q41">
        <f>0+I42</f>
      </c>
      <c>
        <f>0+O42</f>
      </c>
    </row>
    <row r="42" spans="1:16" ht="25.5">
      <c r="A42" s="25" t="s">
        <v>46</v>
      </c>
      <c s="29" t="s">
        <v>39</v>
      </c>
      <c s="29" t="s">
        <v>167</v>
      </c>
      <c s="25" t="s">
        <v>168</v>
      </c>
      <c s="30" t="s">
        <v>169</v>
      </c>
      <c s="31" t="s">
        <v>170</v>
      </c>
      <c s="32">
        <v>350</v>
      </c>
      <c s="33">
        <v>0</v>
      </c>
      <c s="34">
        <f>ROUND(ROUND(H42,2)*ROUND(G42,3),2)</f>
      </c>
      <c s="31" t="s">
        <v>89</v>
      </c>
      <c r="O42">
        <f>(I42*21)/100</f>
      </c>
      <c t="s">
        <v>22</v>
      </c>
    </row>
    <row r="43" spans="1:5" ht="25.5">
      <c r="A43" s="35" t="s">
        <v>52</v>
      </c>
      <c r="E43" s="36" t="s">
        <v>508</v>
      </c>
    </row>
    <row r="44" spans="1:5" ht="12.75">
      <c r="A44" s="37" t="s">
        <v>53</v>
      </c>
      <c r="E44" s="38" t="s">
        <v>1677</v>
      </c>
    </row>
    <row r="45" spans="1:5" ht="76.5">
      <c r="A45" t="s">
        <v>55</v>
      </c>
      <c r="E4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3.xml><?xml version="1.0" encoding="utf-8"?>
<worksheet xmlns="http://schemas.openxmlformats.org/spreadsheetml/2006/main" xmlns:r="http://schemas.openxmlformats.org/officeDocument/2006/relationships">
  <sheetPr>
    <pageSetUpPr fitToPage="1"/>
  </sheetPr>
  <dimension ref="A1:R8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0+O8+O13+O26+O43+O68</f>
      </c>
      <c t="s">
        <v>21</v>
      </c>
    </row>
    <row r="3" spans="1:16" ht="15" customHeight="1">
      <c r="A3" t="s">
        <v>11</v>
      </c>
      <c s="12" t="s">
        <v>13</v>
      </c>
      <c s="13" t="s">
        <v>14</v>
      </c>
      <c s="1"/>
      <c s="14" t="s">
        <v>15</v>
      </c>
      <c s="1"/>
      <c s="9"/>
      <c s="8" t="s">
        <v>1678</v>
      </c>
      <c s="39">
        <f>0+I8+I13+I26+I43+I68</f>
      </c>
      <c s="10"/>
      <c r="O3" t="s">
        <v>18</v>
      </c>
      <c t="s">
        <v>22</v>
      </c>
    </row>
    <row r="4" spans="1:16" ht="15" customHeight="1">
      <c r="A4" t="s">
        <v>16</v>
      </c>
      <c s="16" t="s">
        <v>17</v>
      </c>
      <c s="17" t="s">
        <v>1678</v>
      </c>
      <c s="6"/>
      <c s="18" t="s">
        <v>1679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1680</v>
      </c>
      <c s="19"/>
      <c s="19"/>
      <c s="19"/>
      <c s="28">
        <f>0+Q8</f>
      </c>
      <c s="19"/>
      <c r="O8">
        <f>0+R8</f>
      </c>
      <c r="Q8">
        <f>0+I9</f>
      </c>
      <c>
        <f>0+O9</f>
      </c>
    </row>
    <row r="9" spans="1:16" ht="12.75">
      <c r="A9" s="25" t="s">
        <v>46</v>
      </c>
      <c s="29" t="s">
        <v>28</v>
      </c>
      <c s="29" t="s">
        <v>1681</v>
      </c>
      <c s="25" t="s">
        <v>48</v>
      </c>
      <c s="30" t="s">
        <v>1680</v>
      </c>
      <c s="31" t="s">
        <v>879</v>
      </c>
      <c s="32">
        <v>1</v>
      </c>
      <c s="33">
        <v>0</v>
      </c>
      <c s="34">
        <f>ROUND(ROUND(H9,2)*ROUND(G9,3),2)</f>
      </c>
      <c s="31" t="s">
        <v>89</v>
      </c>
      <c r="O9">
        <f>(I9*21)/100</f>
      </c>
      <c t="s">
        <v>22</v>
      </c>
    </row>
    <row r="10" spans="1:5" ht="25.5">
      <c r="A10" s="35" t="s">
        <v>52</v>
      </c>
      <c r="E10" s="36" t="s">
        <v>1682</v>
      </c>
    </row>
    <row r="11" spans="1:5" ht="12.75">
      <c r="A11" s="37" t="s">
        <v>53</v>
      </c>
      <c r="E11" s="38" t="s">
        <v>48</v>
      </c>
    </row>
    <row r="12" spans="1:5" ht="153">
      <c r="A12" t="s">
        <v>55</v>
      </c>
      <c r="E12" s="36" t="s">
        <v>1683</v>
      </c>
    </row>
    <row r="13" spans="1:18" ht="12.75" customHeight="1">
      <c r="A13" s="6" t="s">
        <v>44</v>
      </c>
      <c s="6"/>
      <c s="41" t="s">
        <v>22</v>
      </c>
      <c s="6"/>
      <c s="27" t="s">
        <v>1684</v>
      </c>
      <c s="6"/>
      <c s="6"/>
      <c s="6"/>
      <c s="42">
        <f>0+Q13</f>
      </c>
      <c s="6"/>
      <c r="O13">
        <f>0+R13</f>
      </c>
      <c r="Q13">
        <f>0+I14+I18+I22</f>
      </c>
      <c>
        <f>0+O14+O18+O22</f>
      </c>
    </row>
    <row r="14" spans="1:16" ht="12.75">
      <c r="A14" s="25" t="s">
        <v>46</v>
      </c>
      <c s="29" t="s">
        <v>22</v>
      </c>
      <c s="29" t="s">
        <v>1685</v>
      </c>
      <c s="25" t="s">
        <v>48</v>
      </c>
      <c s="30" t="s">
        <v>1686</v>
      </c>
      <c s="31" t="s">
        <v>74</v>
      </c>
      <c s="32">
        <v>1</v>
      </c>
      <c s="33">
        <v>0</v>
      </c>
      <c s="34">
        <f>ROUND(ROUND(H14,2)*ROUND(G14,3),2)</f>
      </c>
      <c s="31" t="s">
        <v>89</v>
      </c>
      <c r="O14">
        <f>(I14*21)/100</f>
      </c>
      <c t="s">
        <v>22</v>
      </c>
    </row>
    <row r="15" spans="1:5" ht="12.75">
      <c r="A15" s="35" t="s">
        <v>52</v>
      </c>
      <c r="E15" s="36" t="s">
        <v>48</v>
      </c>
    </row>
    <row r="16" spans="1:5" ht="12.75">
      <c r="A16" s="37" t="s">
        <v>53</v>
      </c>
      <c r="E16" s="38" t="s">
        <v>48</v>
      </c>
    </row>
    <row r="17" spans="1:5" ht="25.5">
      <c r="A17" t="s">
        <v>55</v>
      </c>
      <c r="E17" s="36" t="s">
        <v>1687</v>
      </c>
    </row>
    <row r="18" spans="1:16" ht="12.75">
      <c r="A18" s="25" t="s">
        <v>46</v>
      </c>
      <c s="29" t="s">
        <v>21</v>
      </c>
      <c s="29" t="s">
        <v>1688</v>
      </c>
      <c s="25" t="s">
        <v>48</v>
      </c>
      <c s="30" t="s">
        <v>1689</v>
      </c>
      <c s="31" t="s">
        <v>74</v>
      </c>
      <c s="32">
        <v>1</v>
      </c>
      <c s="33">
        <v>0</v>
      </c>
      <c s="34">
        <f>ROUND(ROUND(H18,2)*ROUND(G18,3),2)</f>
      </c>
      <c s="31" t="s">
        <v>89</v>
      </c>
      <c r="O18">
        <f>(I18*21)/100</f>
      </c>
      <c t="s">
        <v>22</v>
      </c>
    </row>
    <row r="19" spans="1:5" ht="12.75">
      <c r="A19" s="35" t="s">
        <v>52</v>
      </c>
      <c r="E19" s="36" t="s">
        <v>48</v>
      </c>
    </row>
    <row r="20" spans="1:5" ht="12.75">
      <c r="A20" s="37" t="s">
        <v>53</v>
      </c>
      <c r="E20" s="38" t="s">
        <v>48</v>
      </c>
    </row>
    <row r="21" spans="1:5" ht="25.5">
      <c r="A21" t="s">
        <v>55</v>
      </c>
      <c r="E21" s="36" t="s">
        <v>1687</v>
      </c>
    </row>
    <row r="22" spans="1:16" ht="12.75">
      <c r="A22" s="25" t="s">
        <v>46</v>
      </c>
      <c s="29" t="s">
        <v>32</v>
      </c>
      <c s="29" t="s">
        <v>1690</v>
      </c>
      <c s="25" t="s">
        <v>48</v>
      </c>
      <c s="30" t="s">
        <v>1691</v>
      </c>
      <c s="31" t="s">
        <v>74</v>
      </c>
      <c s="32">
        <v>1</v>
      </c>
      <c s="33">
        <v>0</v>
      </c>
      <c s="34">
        <f>ROUND(ROUND(H22,2)*ROUND(G22,3),2)</f>
      </c>
      <c s="31" t="s">
        <v>89</v>
      </c>
      <c r="O22">
        <f>(I22*21)/100</f>
      </c>
      <c t="s">
        <v>22</v>
      </c>
    </row>
    <row r="23" spans="1:5" ht="12.75">
      <c r="A23" s="35" t="s">
        <v>52</v>
      </c>
      <c r="E23" s="36" t="s">
        <v>48</v>
      </c>
    </row>
    <row r="24" spans="1:5" ht="12.75">
      <c r="A24" s="37" t="s">
        <v>53</v>
      </c>
      <c r="E24" s="38" t="s">
        <v>48</v>
      </c>
    </row>
    <row r="25" spans="1:5" ht="38.25">
      <c r="A25" t="s">
        <v>55</v>
      </c>
      <c r="E25" s="36" t="s">
        <v>1692</v>
      </c>
    </row>
    <row r="26" spans="1:18" ht="12.75" customHeight="1">
      <c r="A26" s="6" t="s">
        <v>44</v>
      </c>
      <c s="6"/>
      <c s="41" t="s">
        <v>21</v>
      </c>
      <c s="6"/>
      <c s="27" t="s">
        <v>1693</v>
      </c>
      <c s="6"/>
      <c s="6"/>
      <c s="6"/>
      <c s="42">
        <f>0+Q26</f>
      </c>
      <c s="6"/>
      <c r="O26">
        <f>0+R26</f>
      </c>
      <c r="Q26">
        <f>0+I27+I31+I35+I39</f>
      </c>
      <c>
        <f>0+O27+O31+O35+O39</f>
      </c>
    </row>
    <row r="27" spans="1:16" ht="12.75">
      <c r="A27" s="25" t="s">
        <v>46</v>
      </c>
      <c s="29" t="s">
        <v>34</v>
      </c>
      <c s="29" t="s">
        <v>1694</v>
      </c>
      <c s="25" t="s">
        <v>48</v>
      </c>
      <c s="30" t="s">
        <v>1695</v>
      </c>
      <c s="31" t="s">
        <v>879</v>
      </c>
      <c s="32">
        <v>1</v>
      </c>
      <c s="33">
        <v>0</v>
      </c>
      <c s="34">
        <f>ROUND(ROUND(H27,2)*ROUND(G27,3),2)</f>
      </c>
      <c s="31" t="s">
        <v>89</v>
      </c>
      <c r="O27">
        <f>(I27*21)/100</f>
      </c>
      <c t="s">
        <v>22</v>
      </c>
    </row>
    <row r="28" spans="1:5" ht="12.75">
      <c r="A28" s="35" t="s">
        <v>52</v>
      </c>
      <c r="E28" s="36" t="s">
        <v>48</v>
      </c>
    </row>
    <row r="29" spans="1:5" ht="12.75">
      <c r="A29" s="37" t="s">
        <v>53</v>
      </c>
      <c r="E29" s="38" t="s">
        <v>48</v>
      </c>
    </row>
    <row r="30" spans="1:5" ht="25.5">
      <c r="A30" t="s">
        <v>55</v>
      </c>
      <c r="E30" s="36" t="s">
        <v>1696</v>
      </c>
    </row>
    <row r="31" spans="1:16" ht="12.75">
      <c r="A31" s="25" t="s">
        <v>46</v>
      </c>
      <c s="29" t="s">
        <v>36</v>
      </c>
      <c s="29" t="s">
        <v>1697</v>
      </c>
      <c s="25" t="s">
        <v>48</v>
      </c>
      <c s="30" t="s">
        <v>1698</v>
      </c>
      <c s="31" t="s">
        <v>879</v>
      </c>
      <c s="32">
        <v>1</v>
      </c>
      <c s="33">
        <v>0</v>
      </c>
      <c s="34">
        <f>ROUND(ROUND(H31,2)*ROUND(G31,3),2)</f>
      </c>
      <c s="31" t="s">
        <v>89</v>
      </c>
      <c r="O31">
        <f>(I31*21)/100</f>
      </c>
      <c t="s">
        <v>22</v>
      </c>
    </row>
    <row r="32" spans="1:5" ht="12.75">
      <c r="A32" s="35" t="s">
        <v>52</v>
      </c>
      <c r="E32" s="36" t="s">
        <v>48</v>
      </c>
    </row>
    <row r="33" spans="1:5" ht="12.75">
      <c r="A33" s="37" t="s">
        <v>53</v>
      </c>
      <c r="E33" s="38" t="s">
        <v>48</v>
      </c>
    </row>
    <row r="34" spans="1:5" ht="25.5">
      <c r="A34" t="s">
        <v>55</v>
      </c>
      <c r="E34" s="36" t="s">
        <v>1696</v>
      </c>
    </row>
    <row r="35" spans="1:16" ht="12.75">
      <c r="A35" s="25" t="s">
        <v>46</v>
      </c>
      <c s="29" t="s">
        <v>113</v>
      </c>
      <c s="29" t="s">
        <v>1699</v>
      </c>
      <c s="25" t="s">
        <v>48</v>
      </c>
      <c s="30" t="s">
        <v>1700</v>
      </c>
      <c s="31" t="s">
        <v>74</v>
      </c>
      <c s="32">
        <v>1</v>
      </c>
      <c s="33">
        <v>0</v>
      </c>
      <c s="34">
        <f>ROUND(ROUND(H35,2)*ROUND(G35,3),2)</f>
      </c>
      <c s="31" t="s">
        <v>89</v>
      </c>
      <c r="O35">
        <f>(I35*21)/100</f>
      </c>
      <c t="s">
        <v>22</v>
      </c>
    </row>
    <row r="36" spans="1:5" ht="12.75">
      <c r="A36" s="35" t="s">
        <v>52</v>
      </c>
      <c r="E36" s="36" t="s">
        <v>48</v>
      </c>
    </row>
    <row r="37" spans="1:5" ht="12.75">
      <c r="A37" s="37" t="s">
        <v>53</v>
      </c>
      <c r="E37" s="38" t="s">
        <v>48</v>
      </c>
    </row>
    <row r="38" spans="1:5" ht="25.5">
      <c r="A38" t="s">
        <v>55</v>
      </c>
      <c r="E38" s="36" t="s">
        <v>1687</v>
      </c>
    </row>
    <row r="39" spans="1:16" ht="12.75">
      <c r="A39" s="25" t="s">
        <v>46</v>
      </c>
      <c s="29" t="s">
        <v>119</v>
      </c>
      <c s="29" t="s">
        <v>1701</v>
      </c>
      <c s="25" t="s">
        <v>48</v>
      </c>
      <c s="30" t="s">
        <v>1702</v>
      </c>
      <c s="31" t="s">
        <v>879</v>
      </c>
      <c s="32">
        <v>1</v>
      </c>
      <c s="33">
        <v>0</v>
      </c>
      <c s="34">
        <f>ROUND(ROUND(H39,2)*ROUND(G39,3),2)</f>
      </c>
      <c s="31" t="s">
        <v>89</v>
      </c>
      <c r="O39">
        <f>(I39*21)/100</f>
      </c>
      <c t="s">
        <v>22</v>
      </c>
    </row>
    <row r="40" spans="1:5" ht="12.75">
      <c r="A40" s="35" t="s">
        <v>52</v>
      </c>
      <c r="E40" s="36" t="s">
        <v>48</v>
      </c>
    </row>
    <row r="41" spans="1:5" ht="12.75">
      <c r="A41" s="37" t="s">
        <v>53</v>
      </c>
      <c r="E41" s="38" t="s">
        <v>48</v>
      </c>
    </row>
    <row r="42" spans="1:5" ht="25.5">
      <c r="A42" t="s">
        <v>55</v>
      </c>
      <c r="E42" s="36" t="s">
        <v>1687</v>
      </c>
    </row>
    <row r="43" spans="1:18" ht="12.75" customHeight="1">
      <c r="A43" s="6" t="s">
        <v>44</v>
      </c>
      <c s="6"/>
      <c s="41" t="s">
        <v>32</v>
      </c>
      <c s="6"/>
      <c s="27" t="s">
        <v>1703</v>
      </c>
      <c s="6"/>
      <c s="6"/>
      <c s="6"/>
      <c s="42">
        <f>0+Q43</f>
      </c>
      <c s="6"/>
      <c r="O43">
        <f>0+R43</f>
      </c>
      <c r="Q43">
        <f>0+I44+I48+I52+I56+I60+I64</f>
      </c>
      <c>
        <f>0+O44+O48+O52+O56+O60+O64</f>
      </c>
    </row>
    <row r="44" spans="1:16" ht="12.75">
      <c r="A44" s="25" t="s">
        <v>46</v>
      </c>
      <c s="29" t="s">
        <v>39</v>
      </c>
      <c s="29" t="s">
        <v>1704</v>
      </c>
      <c s="25" t="s">
        <v>48</v>
      </c>
      <c s="30" t="s">
        <v>1705</v>
      </c>
      <c s="31" t="s">
        <v>879</v>
      </c>
      <c s="32">
        <v>1</v>
      </c>
      <c s="33">
        <v>0</v>
      </c>
      <c s="34">
        <f>ROUND(ROUND(H44,2)*ROUND(G44,3),2)</f>
      </c>
      <c s="31" t="s">
        <v>89</v>
      </c>
      <c r="O44">
        <f>(I44*21)/100</f>
      </c>
      <c t="s">
        <v>22</v>
      </c>
    </row>
    <row r="45" spans="1:5" ht="12.75">
      <c r="A45" s="35" t="s">
        <v>52</v>
      </c>
      <c r="E45" s="36" t="s">
        <v>48</v>
      </c>
    </row>
    <row r="46" spans="1:5" ht="12.75">
      <c r="A46" s="37" t="s">
        <v>53</v>
      </c>
      <c r="E46" s="38" t="s">
        <v>48</v>
      </c>
    </row>
    <row r="47" spans="1:5" ht="25.5">
      <c r="A47" t="s">
        <v>55</v>
      </c>
      <c r="E47" s="36" t="s">
        <v>1706</v>
      </c>
    </row>
    <row r="48" spans="1:16" ht="25.5">
      <c r="A48" s="25" t="s">
        <v>46</v>
      </c>
      <c s="29" t="s">
        <v>41</v>
      </c>
      <c s="29" t="s">
        <v>1707</v>
      </c>
      <c s="25" t="s">
        <v>48</v>
      </c>
      <c s="30" t="s">
        <v>1708</v>
      </c>
      <c s="31" t="s">
        <v>74</v>
      </c>
      <c s="32">
        <v>2</v>
      </c>
      <c s="33">
        <v>0</v>
      </c>
      <c s="34">
        <f>ROUND(ROUND(H48,2)*ROUND(G48,3),2)</f>
      </c>
      <c s="31" t="s">
        <v>89</v>
      </c>
      <c r="O48">
        <f>(I48*21)/100</f>
      </c>
      <c t="s">
        <v>22</v>
      </c>
    </row>
    <row r="49" spans="1:5" ht="12.75">
      <c r="A49" s="35" t="s">
        <v>52</v>
      </c>
      <c r="E49" s="36" t="s">
        <v>1709</v>
      </c>
    </row>
    <row r="50" spans="1:5" ht="12.75">
      <c r="A50" s="37" t="s">
        <v>53</v>
      </c>
      <c r="E50" s="38" t="s">
        <v>48</v>
      </c>
    </row>
    <row r="51" spans="1:5" ht="51">
      <c r="A51" t="s">
        <v>55</v>
      </c>
      <c r="E51" s="36" t="s">
        <v>1710</v>
      </c>
    </row>
    <row r="52" spans="1:16" ht="12.75">
      <c r="A52" s="25" t="s">
        <v>46</v>
      </c>
      <c s="29" t="s">
        <v>43</v>
      </c>
      <c s="29" t="s">
        <v>1711</v>
      </c>
      <c s="25" t="s">
        <v>48</v>
      </c>
      <c s="30" t="s">
        <v>1712</v>
      </c>
      <c s="31" t="s">
        <v>74</v>
      </c>
      <c s="32">
        <v>2</v>
      </c>
      <c s="33">
        <v>0</v>
      </c>
      <c s="34">
        <f>ROUND(ROUND(H52,2)*ROUND(G52,3),2)</f>
      </c>
      <c s="31" t="s">
        <v>89</v>
      </c>
      <c r="O52">
        <f>(I52*21)/100</f>
      </c>
      <c t="s">
        <v>22</v>
      </c>
    </row>
    <row r="53" spans="1:5" ht="12.75">
      <c r="A53" s="35" t="s">
        <v>52</v>
      </c>
      <c r="E53" s="36" t="s">
        <v>48</v>
      </c>
    </row>
    <row r="54" spans="1:5" ht="12.75">
      <c r="A54" s="37" t="s">
        <v>53</v>
      </c>
      <c r="E54" s="38" t="s">
        <v>48</v>
      </c>
    </row>
    <row r="55" spans="1:5" ht="51">
      <c r="A55" t="s">
        <v>55</v>
      </c>
      <c r="E55" s="36" t="s">
        <v>1713</v>
      </c>
    </row>
    <row r="56" spans="1:16" ht="25.5">
      <c r="A56" s="25" t="s">
        <v>46</v>
      </c>
      <c s="29" t="s">
        <v>131</v>
      </c>
      <c s="29" t="s">
        <v>1714</v>
      </c>
      <c s="25" t="s">
        <v>48</v>
      </c>
      <c s="30" t="s">
        <v>1715</v>
      </c>
      <c s="31" t="s">
        <v>74</v>
      </c>
      <c s="32">
        <v>1</v>
      </c>
      <c s="33">
        <v>0</v>
      </c>
      <c s="34">
        <f>ROUND(ROUND(H56,2)*ROUND(G56,3),2)</f>
      </c>
      <c s="31" t="s">
        <v>89</v>
      </c>
      <c r="O56">
        <f>(I56*21)/100</f>
      </c>
      <c t="s">
        <v>22</v>
      </c>
    </row>
    <row r="57" spans="1:5" ht="12.75">
      <c r="A57" s="35" t="s">
        <v>52</v>
      </c>
      <c r="E57" s="36" t="s">
        <v>1716</v>
      </c>
    </row>
    <row r="58" spans="1:5" ht="12.75">
      <c r="A58" s="37" t="s">
        <v>53</v>
      </c>
      <c r="E58" s="38" t="s">
        <v>48</v>
      </c>
    </row>
    <row r="59" spans="1:5" ht="51">
      <c r="A59" t="s">
        <v>55</v>
      </c>
      <c r="E59" s="36" t="s">
        <v>1717</v>
      </c>
    </row>
    <row r="60" spans="1:16" ht="12.75">
      <c r="A60" s="25" t="s">
        <v>46</v>
      </c>
      <c s="29" t="s">
        <v>135</v>
      </c>
      <c s="29" t="s">
        <v>1718</v>
      </c>
      <c s="25" t="s">
        <v>105</v>
      </c>
      <c s="30" t="s">
        <v>1719</v>
      </c>
      <c s="31" t="s">
        <v>879</v>
      </c>
      <c s="32">
        <v>1</v>
      </c>
      <c s="33">
        <v>0</v>
      </c>
      <c s="34">
        <f>ROUND(ROUND(H60,2)*ROUND(G60,3),2)</f>
      </c>
      <c s="31" t="s">
        <v>89</v>
      </c>
      <c r="O60">
        <f>(I60*21)/100</f>
      </c>
      <c t="s">
        <v>22</v>
      </c>
    </row>
    <row r="61" spans="1:5" ht="12.75">
      <c r="A61" s="35" t="s">
        <v>52</v>
      </c>
      <c r="E61" s="36" t="s">
        <v>1720</v>
      </c>
    </row>
    <row r="62" spans="1:5" ht="12.75">
      <c r="A62" s="37" t="s">
        <v>53</v>
      </c>
      <c r="E62" s="38" t="s">
        <v>48</v>
      </c>
    </row>
    <row r="63" spans="1:5" ht="25.5">
      <c r="A63" t="s">
        <v>55</v>
      </c>
      <c r="E63" s="36" t="s">
        <v>1721</v>
      </c>
    </row>
    <row r="64" spans="1:16" ht="12.75">
      <c r="A64" s="25" t="s">
        <v>46</v>
      </c>
      <c s="29" t="s">
        <v>140</v>
      </c>
      <c s="29" t="s">
        <v>1722</v>
      </c>
      <c s="25" t="s">
        <v>110</v>
      </c>
      <c s="30" t="s">
        <v>1723</v>
      </c>
      <c s="31" t="s">
        <v>879</v>
      </c>
      <c s="32">
        <v>1</v>
      </c>
      <c s="33">
        <v>0</v>
      </c>
      <c s="34">
        <f>ROUND(ROUND(H64,2)*ROUND(G64,3),2)</f>
      </c>
      <c s="31" t="s">
        <v>89</v>
      </c>
      <c r="O64">
        <f>(I64*21)/100</f>
      </c>
      <c t="s">
        <v>22</v>
      </c>
    </row>
    <row r="65" spans="1:5" ht="12.75">
      <c r="A65" s="35" t="s">
        <v>52</v>
      </c>
      <c r="E65" s="36" t="s">
        <v>1720</v>
      </c>
    </row>
    <row r="66" spans="1:5" ht="12.75">
      <c r="A66" s="37" t="s">
        <v>53</v>
      </c>
      <c r="E66" s="38" t="s">
        <v>48</v>
      </c>
    </row>
    <row r="67" spans="1:5" ht="25.5">
      <c r="A67" t="s">
        <v>55</v>
      </c>
      <c r="E67" s="36" t="s">
        <v>1721</v>
      </c>
    </row>
    <row r="68" spans="1:18" ht="12.75" customHeight="1">
      <c r="A68" s="6" t="s">
        <v>44</v>
      </c>
      <c s="6"/>
      <c s="41" t="s">
        <v>34</v>
      </c>
      <c s="6"/>
      <c s="27" t="s">
        <v>1724</v>
      </c>
      <c s="6"/>
      <c s="6"/>
      <c s="6"/>
      <c s="42">
        <f>0+Q68</f>
      </c>
      <c s="6"/>
      <c r="O68">
        <f>0+R68</f>
      </c>
      <c r="Q68">
        <f>0+I69+I73+I77+I81</f>
      </c>
      <c>
        <f>0+O69+O73+O77+O81</f>
      </c>
    </row>
    <row r="69" spans="1:16" ht="25.5">
      <c r="A69" s="25" t="s">
        <v>46</v>
      </c>
      <c s="29" t="s">
        <v>145</v>
      </c>
      <c s="29" t="s">
        <v>1725</v>
      </c>
      <c s="25" t="s">
        <v>48</v>
      </c>
      <c s="30" t="s">
        <v>1726</v>
      </c>
      <c s="31" t="s">
        <v>879</v>
      </c>
      <c s="32">
        <v>1</v>
      </c>
      <c s="33">
        <v>0</v>
      </c>
      <c s="34">
        <f>ROUND(ROUND(H69,2)*ROUND(G69,3),2)</f>
      </c>
      <c s="31" t="s">
        <v>89</v>
      </c>
      <c r="O69">
        <f>(I69*21)/100</f>
      </c>
      <c t="s">
        <v>22</v>
      </c>
    </row>
    <row r="70" spans="1:5" ht="12.75">
      <c r="A70" s="35" t="s">
        <v>52</v>
      </c>
      <c r="E70" s="36" t="s">
        <v>1727</v>
      </c>
    </row>
    <row r="71" spans="1:5" ht="12.75">
      <c r="A71" s="37" t="s">
        <v>53</v>
      </c>
      <c r="E71" s="38" t="s">
        <v>48</v>
      </c>
    </row>
    <row r="72" spans="1:5" ht="25.5">
      <c r="A72" t="s">
        <v>55</v>
      </c>
      <c r="E72" s="36" t="s">
        <v>1687</v>
      </c>
    </row>
    <row r="73" spans="1:16" ht="25.5">
      <c r="A73" s="25" t="s">
        <v>46</v>
      </c>
      <c s="29" t="s">
        <v>150</v>
      </c>
      <c s="29" t="s">
        <v>1728</v>
      </c>
      <c s="25" t="s">
        <v>48</v>
      </c>
      <c s="30" t="s">
        <v>1729</v>
      </c>
      <c s="31" t="s">
        <v>879</v>
      </c>
      <c s="32">
        <v>1</v>
      </c>
      <c s="33">
        <v>0</v>
      </c>
      <c s="34">
        <f>ROUND(ROUND(H73,2)*ROUND(G73,3),2)</f>
      </c>
      <c s="31" t="s">
        <v>89</v>
      </c>
      <c r="O73">
        <f>(I73*21)/100</f>
      </c>
      <c t="s">
        <v>22</v>
      </c>
    </row>
    <row r="74" spans="1:5" ht="12.75">
      <c r="A74" s="35" t="s">
        <v>52</v>
      </c>
      <c r="E74" s="36" t="s">
        <v>1727</v>
      </c>
    </row>
    <row r="75" spans="1:5" ht="12.75">
      <c r="A75" s="37" t="s">
        <v>53</v>
      </c>
      <c r="E75" s="38" t="s">
        <v>48</v>
      </c>
    </row>
    <row r="76" spans="1:5" ht="25.5">
      <c r="A76" t="s">
        <v>55</v>
      </c>
      <c r="E76" s="36" t="s">
        <v>1687</v>
      </c>
    </row>
    <row r="77" spans="1:16" ht="25.5">
      <c r="A77" s="25" t="s">
        <v>46</v>
      </c>
      <c s="29" t="s">
        <v>156</v>
      </c>
      <c s="29" t="s">
        <v>1730</v>
      </c>
      <c s="25" t="s">
        <v>48</v>
      </c>
      <c s="30" t="s">
        <v>1731</v>
      </c>
      <c s="31" t="s">
        <v>879</v>
      </c>
      <c s="32">
        <v>1</v>
      </c>
      <c s="33">
        <v>0</v>
      </c>
      <c s="34">
        <f>ROUND(ROUND(H77,2)*ROUND(G77,3),2)</f>
      </c>
      <c s="31" t="s">
        <v>89</v>
      </c>
      <c r="O77">
        <f>(I77*21)/100</f>
      </c>
      <c t="s">
        <v>22</v>
      </c>
    </row>
    <row r="78" spans="1:5" ht="12.75">
      <c r="A78" s="35" t="s">
        <v>52</v>
      </c>
      <c r="E78" s="36" t="s">
        <v>1727</v>
      </c>
    </row>
    <row r="79" spans="1:5" ht="12.75">
      <c r="A79" s="37" t="s">
        <v>53</v>
      </c>
      <c r="E79" s="38" t="s">
        <v>48</v>
      </c>
    </row>
    <row r="80" spans="1:5" ht="25.5">
      <c r="A80" t="s">
        <v>55</v>
      </c>
      <c r="E80" s="36" t="s">
        <v>1687</v>
      </c>
    </row>
    <row r="81" spans="1:16" ht="25.5">
      <c r="A81" s="25" t="s">
        <v>46</v>
      </c>
      <c s="29" t="s">
        <v>161</v>
      </c>
      <c s="29" t="s">
        <v>1732</v>
      </c>
      <c s="25" t="s">
        <v>48</v>
      </c>
      <c s="30" t="s">
        <v>1733</v>
      </c>
      <c s="31" t="s">
        <v>879</v>
      </c>
      <c s="32">
        <v>1</v>
      </c>
      <c s="33">
        <v>0</v>
      </c>
      <c s="34">
        <f>ROUND(ROUND(H81,2)*ROUND(G81,3),2)</f>
      </c>
      <c s="31" t="s">
        <v>89</v>
      </c>
      <c r="O81">
        <f>(I81*21)/100</f>
      </c>
      <c t="s">
        <v>22</v>
      </c>
    </row>
    <row r="82" spans="1:5" ht="12.75">
      <c r="A82" s="35" t="s">
        <v>52</v>
      </c>
      <c r="E82" s="36" t="s">
        <v>1727</v>
      </c>
    </row>
    <row r="83" spans="1:5" ht="12.75">
      <c r="A83" s="37" t="s">
        <v>53</v>
      </c>
      <c r="E83" s="38" t="s">
        <v>48</v>
      </c>
    </row>
    <row r="84" spans="1:5" ht="25.5">
      <c r="A84" t="s">
        <v>55</v>
      </c>
      <c r="E84" s="36" t="s">
        <v>1687</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