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1"/>
  </bookViews>
  <sheets>
    <sheet name="Krycí list rozpočtu" sheetId="1" r:id="rId1"/>
    <sheet name="rozpočet" sheetId="2" r:id="rId2"/>
  </sheets>
  <definedNames>
    <definedName name="_xlnm.Print_Area" localSheetId="1">'rozpočet'!$A$2:$F$41</definedName>
  </definedNames>
  <calcPr fullCalcOnLoad="1"/>
</workbook>
</file>

<file path=xl/sharedStrings.xml><?xml version="1.0" encoding="utf-8"?>
<sst xmlns="http://schemas.openxmlformats.org/spreadsheetml/2006/main" count="146" uniqueCount="111">
  <si>
    <t>MJ</t>
  </si>
  <si>
    <t xml:space="preserve">Zhotovitel: 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</si>
  <si>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</si>
  <si>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</si>
  <si>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</si>
  <si>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</si>
  <si>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</si>
  <si>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</si>
  <si>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</si>
  <si>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</si>
  <si>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</si>
  <si>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</si>
  <si>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</si>
  <si>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</si>
  <si>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</si>
  <si>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</si>
  <si>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</si>
  <si>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</si>
  <si>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</si>
  <si>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</si>
  <si>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</si>
  <si>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</si>
  <si>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</si>
  <si>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</si>
  <si>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</si>
  <si>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</si>
  <si>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</si>
  <si>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</si>
  <si>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</si>
  <si>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</si>
  <si>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</si>
  <si>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</si>
  <si>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</si>
  <si>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</si>
  <si>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</si>
  <si>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</si>
  <si>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</si>
  <si>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</si>
  <si>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</si>
  <si>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</si>
  <si>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</si>
  <si>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</si>
  <si>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</si>
  <si>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</si>
  <si>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</si>
  <si>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</si>
  <si>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</si>
  <si>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</si>
  <si>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</si>
  <si>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</si>
  <si>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</si>
  <si>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</si>
  <si>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</si>
  <si>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</si>
  <si>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</si>
  <si>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</si>
  <si>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</si>
  <si>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KSÚS Středočeského kraje příspěvková organizace</t>
  </si>
  <si>
    <t>Termín výstavby:</t>
  </si>
  <si>
    <t>Zdroj financování :</t>
  </si>
  <si>
    <t>ZO za KSUSSK</t>
  </si>
  <si>
    <t>PODPIS ZO:</t>
  </si>
  <si>
    <t>Objdnatel</t>
  </si>
  <si>
    <t>Zhotovitel</t>
  </si>
  <si>
    <t xml:space="preserve">Název stavby : </t>
  </si>
  <si>
    <t>00066001</t>
  </si>
  <si>
    <t>m2</t>
  </si>
  <si>
    <t>m</t>
  </si>
  <si>
    <t>t</t>
  </si>
  <si>
    <t>m3</t>
  </si>
  <si>
    <t>OTSKP</t>
  </si>
  <si>
    <t>žlutě podbarvená pole vyplní uchazeč</t>
  </si>
  <si>
    <t>KPL</t>
  </si>
  <si>
    <t>M3</t>
  </si>
  <si>
    <t>M2</t>
  </si>
  <si>
    <t>014102.R</t>
  </si>
  <si>
    <t>FRÉZOVÁNÍ DRÁŽKY PRŮŘEZU DO 200MM2 V ASFALTOVÉ VOZOVCE</t>
  </si>
  <si>
    <t>TĚSNĚNÍ DILATAČ SPAR ASF ZÁLIVKOU PRŮŘ DO 200MM2</t>
  </si>
  <si>
    <t>ČIŠTĚNÍ VOZOVEK SAMOSBĚREM</t>
  </si>
  <si>
    <t>DOZOR GEOTECHNIKA STAVBY, vyhodnocení konstrukcí a materiálů podloží pro stanovení rozsahu sanací</t>
  </si>
  <si>
    <t xml:space="preserve">staničení silnice  </t>
  </si>
  <si>
    <t>souvislá oprava</t>
  </si>
  <si>
    <t>21461C</t>
  </si>
  <si>
    <t>M</t>
  </si>
  <si>
    <t>574E68</t>
  </si>
  <si>
    <t xml:space="preserve">574B44   </t>
  </si>
  <si>
    <t>ASFALTOVÝ BETON PRO OBRUSNÉ VRSTVY MODIFIK ACO 11+, TL. 50MM</t>
  </si>
  <si>
    <t>TRATIVODY KOMPLET Z TRUB Z PLAST HMOT DN DO 100MM - kompletní konstrukce trativodů  vč. výkopu rýhy , zásypů, potrubí ,opravy atd.</t>
  </si>
  <si>
    <t>II/241 Horoměřice</t>
  </si>
  <si>
    <t xml:space="preserve">ODKOP PRO SPOD STAVBU SILNIC A ŽELEZNIC TŘ. I, ODVOZ DO 8KM - v místě sanací a uložení na meziskládku pro úpravu AZ v místě krajnice + podélná drenáž (3000m2x 0,5m) </t>
  </si>
  <si>
    <t>ULOŽENÍ SYPANINY DO NÁSYPŮ V AKTIVNÍ ZÓNĚ SE ZHUT SE ZLEPŠENÍM ZEMINY  (3000x0,5m)</t>
  </si>
  <si>
    <t>FRÉZOVÁNÍ ZPEVNĚNÝCH PLOCH ASFALTOVÝCH, v celé ploše, v tl. 50mm v místě okružní křižovatky a silničního mostu, 120mm v místě rozšíření vozovky u prodejny LIDL a 270mm v  místě sanací krajnic,  ODVOZ DO 8km na meziskládku - položka obsahuje odbourání hran frézované plochy v místě napojení  (úsek 2. -3250m2 x 0,120m) + (OK-1014m2 x 0,05m) + (most- 280m2 x 0,05m) + (úsek 1. + 3. -10321m2 x 0,270m)</t>
  </si>
  <si>
    <t>ODSTRANĚNÍ PODKLADU ZPEVNĚNÝCH PLOCH Z KAMENIVA NESTMEL ODVOZ DO 20 km (sanace plochy -1460m2 x 0,20m)+ (sanace krajnic - 3000m2x0,2m) + (úsek 1.+ 3. - 10321 x 0,08m)</t>
  </si>
  <si>
    <t>VOZOVKOVÉ VRSTVY ZE ŠTĚRKODRTI TL. DO 200MM v místě sanací (3000m2+1460m2)</t>
  </si>
  <si>
    <t>SEPARAČNÍ GEOTEXTILIE DO 300G/M2 (2000mx1,0mx0,6m)</t>
  </si>
  <si>
    <t xml:space="preserve">VOZOVKOVÉ VRSTVY Z RECYKLOVANÉHO MATERIÁLU - provedení reprofilace, homogenizace materiálu  </t>
  </si>
  <si>
    <t>ÚPRAVA PLÁNĚ SE ZHUTNĚNÍM V HOR I (3000m2+ 1460m2)</t>
  </si>
  <si>
    <t>ČIŠTĚNÍ PŘÍKOPU OD NÁNOSU DO 0,25M3/M</t>
  </si>
  <si>
    <t>ŘEZÁNÍ ASFALT. KRYTU DO TL. 250MM</t>
  </si>
  <si>
    <t xml:space="preserve"> II/241 v km 3,502 - 5,260, délka úseku 1 758km </t>
  </si>
  <si>
    <t>VDZ V2, V4 - 12,5 cm , V13a barvou,  základní</t>
  </si>
  <si>
    <t xml:space="preserve">VODOR DOPRAV ZNAČ PLASTEM STRUKTURÁLNÍ NEHLUČNÉ - DOD A POKLÁDKA - V1, V2, V4, V13a  </t>
  </si>
  <si>
    <t>VODOROVNÉ DOPRAVNÍ ZNAČENÍ - PŘEDEM PŘIPRAVENÉ SYMBOLY</t>
  </si>
  <si>
    <t>ks</t>
  </si>
  <si>
    <t xml:space="preserve">ASFALTOVÝ BETON PRO PODKLADNÍ VRSTVY ACP 22+, TL. 70MM  </t>
  </si>
  <si>
    <t>SPOJOVACÍ POSTŘIK ZE SIL. MODIFIK. EMULZE DO 0,5KG/M2 (3250m2 + 14585m2)</t>
  </si>
  <si>
    <t>VRSTVA PRO OBNOVU A OPR RECYK ZA STUD CEM A ASF EM -  provedení recyklace  za studena v celé šíři  vozovky a tl. 250mm - předpoklad je, že ve vrstvě RS 0 /45 CA bude využito 80% materálu s asfalt. pojivy (výzisk ze stavby dodaný z mezideponie- nebezpečný materiál pouze s nutným posunem v rámci stavby)  a 20% nově nakoupený materiál. Zbylý materiál z mezideponie bude využit do krajnic nebo odkoupen zhotovitelem.  (10310m2 - 280m2= 10462m2 x 0,250m)</t>
  </si>
  <si>
    <t>ZPEVNĚNÍ KRAJNIC ZE ŠTĚRKODRTI A  RECYKLOVANÉHO MAT. DO TL. 150MM   (R-materiál frakce 0-22) (3016m x 0,5)</t>
  </si>
  <si>
    <t>ČIŠTĚNÍ KRAJNIC OD NÁNOSU- (1508m x 0,150)</t>
  </si>
  <si>
    <t>ULOŽENÍ ODPADU ZE STAVBY NA SKLÁDKU s oprávněním k opětovnému využití - recyklační středisko-  zemina s kamenivem  kód  17 05 04  (226,2m3 x 1,8) + (826,8m3 x 2,0)</t>
  </si>
  <si>
    <t>DIO  vč. zajištění, zjištění a vytyčení inž. sítí , geodetické zaměření stavby, před a po dokončení,  včetně ploch sanací a recyklace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</si>
</sst>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  <numFmt numFmtId="178" formatCode="[$-405]dddd\ d\.\ mmmm\ yyyy"/>
  </numFmts>
  <fonts count="6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MS Sans Serif"/>
      <family val="0"/>
    </font>
    <font>
      <b/>
      <sz val="9"/>
      <color indexed="8"/>
      <name val="Arial"/>
      <family val="2"/>
    </font>
    <font>
      <sz val="8"/>
      <name val="Arial"/>
      <family val="2"/>
    </font>
    <font>
      <sz val="12"/>
      <name val="Book Antiqua"/>
      <family val="1"/>
    </font>
    <font>
      <strike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2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5" xfId="0" applyNumberFormat="1" applyFont="1" applyFill="1" applyBorder="1" applyAlignment="1" applyProtection="1">
      <alignment horizontal="center"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8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17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49" fontId="9" fillId="0" borderId="17" xfId="0" applyNumberFormat="1" applyFont="1" applyFill="1" applyBorder="1" applyAlignment="1" applyProtection="1">
      <alignment horizontal="right" vertical="center"/>
      <protection/>
    </xf>
    <xf numFmtId="0" fontId="13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4" fontId="18" fillId="34" borderId="17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vertical="top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top"/>
      <protection/>
    </xf>
    <xf numFmtId="37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3" fontId="23" fillId="0" borderId="0" xfId="0" applyNumberFormat="1" applyFont="1" applyBorder="1" applyAlignment="1" applyProtection="1">
      <alignment vertical="top"/>
      <protection/>
    </xf>
    <xf numFmtId="0" fontId="23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horizontal="center" vertical="top"/>
      <protection/>
    </xf>
    <xf numFmtId="3" fontId="21" fillId="0" borderId="0" xfId="0" applyNumberFormat="1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3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Font="1" applyFill="1" applyBorder="1" applyAlignment="1" applyProtection="1">
      <alignment vertical="top"/>
      <protection/>
    </xf>
    <xf numFmtId="0" fontId="10" fillId="33" borderId="23" xfId="0" applyFont="1" applyFill="1" applyBorder="1" applyAlignment="1" applyProtection="1">
      <alignment vertical="top"/>
      <protection/>
    </xf>
    <xf numFmtId="0" fontId="65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center" vertical="center"/>
      <protection/>
    </xf>
    <xf numFmtId="49" fontId="67" fillId="0" borderId="17" xfId="0" applyNumberFormat="1" applyFont="1" applyFill="1" applyBorder="1" applyAlignment="1" applyProtection="1">
      <alignment horizontal="center" vertical="center"/>
      <protection/>
    </xf>
    <xf numFmtId="14" fontId="13" fillId="0" borderId="20" xfId="0" applyNumberFormat="1" applyFont="1" applyFill="1" applyBorder="1" applyAlignment="1" applyProtection="1">
      <alignment horizontal="center" vertical="center"/>
      <protection/>
    </xf>
    <xf numFmtId="49" fontId="25" fillId="0" borderId="17" xfId="0" applyNumberFormat="1" applyFont="1" applyFill="1" applyBorder="1" applyAlignment="1" applyProtection="1">
      <alignment horizontal="center" vertical="center"/>
      <protection/>
    </xf>
    <xf numFmtId="49" fontId="25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10" fillId="0" borderId="25" xfId="0" applyFont="1" applyBorder="1" applyAlignment="1" applyProtection="1">
      <alignment vertical="top"/>
      <protection/>
    </xf>
    <xf numFmtId="0" fontId="10" fillId="0" borderId="26" xfId="0" applyFont="1" applyBorder="1" applyAlignment="1" applyProtection="1">
      <alignment vertical="top"/>
      <protection/>
    </xf>
    <xf numFmtId="0" fontId="10" fillId="0" borderId="27" xfId="0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vertical="top"/>
      <protection/>
    </xf>
    <xf numFmtId="4" fontId="9" fillId="0" borderId="29" xfId="0" applyNumberFormat="1" applyFont="1" applyBorder="1" applyAlignment="1" applyProtection="1">
      <alignment vertical="top"/>
      <protection/>
    </xf>
    <xf numFmtId="4" fontId="9" fillId="0" borderId="30" xfId="0" applyNumberFormat="1" applyFont="1" applyBorder="1" applyAlignment="1" applyProtection="1">
      <alignment vertical="top"/>
      <protection/>
    </xf>
    <xf numFmtId="0" fontId="21" fillId="0" borderId="13" xfId="0" applyFont="1" applyBorder="1" applyAlignment="1" applyProtection="1">
      <alignment vertical="top"/>
      <protection/>
    </xf>
    <xf numFmtId="0" fontId="21" fillId="0" borderId="13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1" fontId="21" fillId="0" borderId="16" xfId="0" applyNumberFormat="1" applyFont="1" applyBorder="1" applyAlignment="1" applyProtection="1">
      <alignment horizontal="center" vertical="center" wrapText="1"/>
      <protection/>
    </xf>
    <xf numFmtId="37" fontId="0" fillId="35" borderId="0" xfId="0" applyNumberFormat="1" applyFill="1" applyBorder="1" applyAlignment="1">
      <alignment horizontal="center" vertical="top"/>
    </xf>
    <xf numFmtId="0" fontId="21" fillId="0" borderId="13" xfId="0" applyFont="1" applyBorder="1" applyAlignment="1" applyProtection="1">
      <alignment vertical="top" wrapText="1"/>
      <protection/>
    </xf>
    <xf numFmtId="0" fontId="21" fillId="0" borderId="26" xfId="0" applyFont="1" applyBorder="1" applyAlignment="1" applyProtection="1">
      <alignment horizontal="center" vertical="center"/>
      <protection/>
    </xf>
    <xf numFmtId="4" fontId="22" fillId="0" borderId="17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39" fontId="4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39" fontId="6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39" fontId="0" fillId="0" borderId="0" xfId="0" applyNumberFormat="1" applyAlignment="1">
      <alignment horizontal="center" vertical="center"/>
    </xf>
    <xf numFmtId="0" fontId="10" fillId="33" borderId="31" xfId="0" applyFont="1" applyFill="1" applyBorder="1" applyAlignment="1" applyProtection="1">
      <alignment horizontal="center" vertical="center"/>
      <protection/>
    </xf>
    <xf numFmtId="4" fontId="22" fillId="0" borderId="24" xfId="0" applyNumberFormat="1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24" xfId="0" applyNumberFormat="1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4" fontId="10" fillId="0" borderId="17" xfId="0" applyNumberFormat="1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4" fontId="10" fillId="0" borderId="3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2" fillId="36" borderId="0" xfId="0" applyFont="1" applyFill="1" applyAlignment="1" applyProtection="1">
      <alignment horizontal="center" vertical="center"/>
      <protection/>
    </xf>
    <xf numFmtId="0" fontId="6" fillId="36" borderId="0" xfId="0" applyFont="1" applyFill="1" applyAlignment="1" applyProtection="1">
      <alignment horizontal="center" vertical="center"/>
      <protection/>
    </xf>
    <xf numFmtId="166" fontId="5" fillId="36" borderId="0" xfId="0" applyNumberFormat="1" applyFont="1" applyFill="1" applyAlignment="1" applyProtection="1">
      <alignment horizontal="center" vertical="center"/>
      <protection/>
    </xf>
    <xf numFmtId="14" fontId="6" fillId="36" borderId="0" xfId="0" applyNumberFormat="1" applyFont="1" applyFill="1" applyAlignment="1" applyProtection="1">
      <alignment horizontal="center" vertical="center"/>
      <protection/>
    </xf>
    <xf numFmtId="0" fontId="4" fillId="36" borderId="0" xfId="0" applyFont="1" applyFill="1" applyAlignment="1" applyProtection="1">
      <alignment horizontal="center" vertical="center"/>
      <protection/>
    </xf>
    <xf numFmtId="166" fontId="0" fillId="36" borderId="0" xfId="0" applyNumberFormat="1" applyFill="1" applyAlignment="1">
      <alignment horizontal="center" vertical="center"/>
    </xf>
    <xf numFmtId="0" fontId="10" fillId="36" borderId="11" xfId="0" applyFont="1" applyFill="1" applyBorder="1" applyAlignment="1" applyProtection="1">
      <alignment horizontal="center" vertical="center"/>
      <protection/>
    </xf>
    <xf numFmtId="4" fontId="22" fillId="36" borderId="12" xfId="0" applyNumberFormat="1" applyFont="1" applyFill="1" applyBorder="1" applyAlignment="1" applyProtection="1">
      <alignment horizontal="center" vertical="center"/>
      <protection/>
    </xf>
    <xf numFmtId="4" fontId="22" fillId="36" borderId="13" xfId="0" applyNumberFormat="1" applyFont="1" applyFill="1" applyBorder="1" applyAlignment="1" applyProtection="1">
      <alignment horizontal="center" vertical="center"/>
      <protection/>
    </xf>
    <xf numFmtId="39" fontId="22" fillId="36" borderId="13" xfId="0" applyNumberFormat="1" applyFont="1" applyFill="1" applyBorder="1" applyAlignment="1" applyProtection="1">
      <alignment horizontal="center" vertical="center"/>
      <protection/>
    </xf>
    <xf numFmtId="39" fontId="22" fillId="36" borderId="33" xfId="0" applyNumberFormat="1" applyFont="1" applyFill="1" applyBorder="1" applyAlignment="1" applyProtection="1">
      <alignment horizontal="center" vertical="center"/>
      <protection/>
    </xf>
    <xf numFmtId="4" fontId="9" fillId="36" borderId="12" xfId="0" applyNumberFormat="1" applyFont="1" applyFill="1" applyBorder="1" applyAlignment="1" applyProtection="1">
      <alignment horizontal="center" vertical="center"/>
      <protection/>
    </xf>
    <xf numFmtId="4" fontId="9" fillId="36" borderId="13" xfId="0" applyNumberFormat="1" applyFont="1" applyFill="1" applyBorder="1" applyAlignment="1" applyProtection="1">
      <alignment horizontal="center" vertical="center"/>
      <protection/>
    </xf>
    <xf numFmtId="4" fontId="9" fillId="36" borderId="14" xfId="0" applyNumberFormat="1" applyFont="1" applyFill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4" fontId="22" fillId="36" borderId="35" xfId="0" applyNumberFormat="1" applyFont="1" applyFill="1" applyBorder="1" applyAlignment="1" applyProtection="1">
      <alignment horizontal="center" vertical="center"/>
      <protection/>
    </xf>
    <xf numFmtId="4" fontId="22" fillId="0" borderId="36" xfId="0" applyNumberFormat="1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vertical="center" wrapText="1"/>
      <protection/>
    </xf>
    <xf numFmtId="0" fontId="21" fillId="36" borderId="26" xfId="0" applyFont="1" applyFill="1" applyBorder="1" applyAlignment="1" applyProtection="1">
      <alignment horizontal="center" vertical="center"/>
      <protection/>
    </xf>
    <xf numFmtId="0" fontId="21" fillId="36" borderId="13" xfId="0" applyFont="1" applyFill="1" applyBorder="1" applyAlignment="1" applyProtection="1">
      <alignment vertical="top" wrapText="1"/>
      <protection/>
    </xf>
    <xf numFmtId="0" fontId="21" fillId="36" borderId="13" xfId="0" applyFont="1" applyFill="1" applyBorder="1" applyAlignment="1" applyProtection="1">
      <alignment horizontal="center" vertical="center"/>
      <protection/>
    </xf>
    <xf numFmtId="4" fontId="22" fillId="36" borderId="17" xfId="0" applyNumberFormat="1" applyFont="1" applyFill="1" applyBorder="1" applyAlignment="1" applyProtection="1">
      <alignment horizontal="center" vertical="center"/>
      <protection/>
    </xf>
    <xf numFmtId="0" fontId="21" fillId="36" borderId="0" xfId="0" applyFont="1" applyFill="1" applyBorder="1" applyAlignment="1" applyProtection="1">
      <alignment horizontal="center" vertical="top"/>
      <protection/>
    </xf>
    <xf numFmtId="3" fontId="21" fillId="36" borderId="0" xfId="0" applyNumberFormat="1" applyFont="1" applyFill="1" applyBorder="1" applyAlignment="1" applyProtection="1">
      <alignment vertical="top"/>
      <protection/>
    </xf>
    <xf numFmtId="0" fontId="21" fillId="36" borderId="0" xfId="0" applyFont="1" applyFill="1" applyBorder="1" applyAlignment="1" applyProtection="1">
      <alignment vertical="top"/>
      <protection/>
    </xf>
    <xf numFmtId="0" fontId="23" fillId="36" borderId="0" xfId="0" applyFont="1" applyFill="1" applyAlignment="1" applyProtection="1">
      <alignment vertical="top"/>
      <protection/>
    </xf>
    <xf numFmtId="0" fontId="21" fillId="36" borderId="16" xfId="0" applyFont="1" applyFill="1" applyBorder="1" applyAlignment="1" applyProtection="1">
      <alignment horizontal="center" vertical="center"/>
      <protection/>
    </xf>
    <xf numFmtId="0" fontId="21" fillId="36" borderId="37" xfId="0" applyFont="1" applyFill="1" applyBorder="1" applyAlignment="1" applyProtection="1">
      <alignment horizontal="center" vertical="center"/>
      <protection/>
    </xf>
    <xf numFmtId="0" fontId="21" fillId="36" borderId="33" xfId="0" applyFont="1" applyFill="1" applyBorder="1" applyAlignment="1" applyProtection="1">
      <alignment vertical="top" wrapText="1"/>
      <protection/>
    </xf>
    <xf numFmtId="0" fontId="21" fillId="36" borderId="33" xfId="0" applyFont="1" applyFill="1" applyBorder="1" applyAlignment="1" applyProtection="1">
      <alignment horizontal="center" vertical="center"/>
      <protection/>
    </xf>
    <xf numFmtId="4" fontId="22" fillId="36" borderId="38" xfId="0" applyNumberFormat="1" applyFont="1" applyFill="1" applyBorder="1" applyAlignment="1" applyProtection="1">
      <alignment horizontal="center" vertical="center"/>
      <protection/>
    </xf>
    <xf numFmtId="0" fontId="21" fillId="36" borderId="33" xfId="0" applyFont="1" applyFill="1" applyBorder="1" applyAlignment="1" applyProtection="1">
      <alignment vertical="top"/>
      <protection/>
    </xf>
    <xf numFmtId="0" fontId="21" fillId="0" borderId="35" xfId="0" applyFont="1" applyBorder="1" applyAlignment="1" applyProtection="1">
      <alignment vertical="top" wrapText="1"/>
      <protection/>
    </xf>
    <xf numFmtId="2" fontId="22" fillId="35" borderId="13" xfId="0" applyNumberFormat="1" applyFont="1" applyFill="1" applyBorder="1" applyAlignment="1" applyProtection="1">
      <alignment horizontal="center" vertical="center"/>
      <protection/>
    </xf>
    <xf numFmtId="2" fontId="22" fillId="35" borderId="12" xfId="0" applyNumberFormat="1" applyFont="1" applyFill="1" applyBorder="1" applyAlignment="1" applyProtection="1">
      <alignment horizontal="center" vertical="center"/>
      <protection/>
    </xf>
    <xf numFmtId="2" fontId="22" fillId="35" borderId="35" xfId="0" applyNumberFormat="1" applyFont="1" applyFill="1" applyBorder="1" applyAlignment="1" applyProtection="1">
      <alignment horizontal="center" vertical="center"/>
      <protection/>
    </xf>
    <xf numFmtId="49" fontId="21" fillId="0" borderId="16" xfId="0" applyNumberFormat="1" applyFont="1" applyBorder="1" applyAlignment="1" applyProtection="1">
      <alignment horizontal="center" vertical="center"/>
      <protection/>
    </xf>
    <xf numFmtId="2" fontId="22" fillId="35" borderId="33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vertical="top" wrapText="1"/>
      <protection/>
    </xf>
    <xf numFmtId="49" fontId="26" fillId="0" borderId="39" xfId="0" applyNumberFormat="1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26" fillId="0" borderId="21" xfId="0" applyFont="1" applyBorder="1" applyAlignment="1" applyProtection="1">
      <alignment horizontal="center" vertical="center"/>
      <protection/>
    </xf>
    <xf numFmtId="49" fontId="19" fillId="0" borderId="39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21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0" fontId="18" fillId="34" borderId="13" xfId="0" applyNumberFormat="1" applyFont="1" applyFill="1" applyBorder="1" applyAlignment="1" applyProtection="1">
      <alignment horizontal="left" vertical="center"/>
      <protection/>
    </xf>
    <xf numFmtId="49" fontId="18" fillId="34" borderId="16" xfId="0" applyNumberFormat="1" applyFont="1" applyFill="1" applyBorder="1" applyAlignment="1" applyProtection="1">
      <alignment horizontal="left" vertical="center"/>
      <protection/>
    </xf>
    <xf numFmtId="49" fontId="18" fillId="34" borderId="40" xfId="0" applyNumberFormat="1" applyFont="1" applyFill="1" applyBorder="1" applyAlignment="1" applyProtection="1">
      <alignment horizontal="left" vertical="center"/>
      <protection/>
    </xf>
    <xf numFmtId="49" fontId="18" fillId="34" borderId="26" xfId="0" applyNumberFormat="1" applyFont="1" applyFill="1" applyBorder="1" applyAlignment="1" applyProtection="1">
      <alignment horizontal="left" vertical="center"/>
      <protection/>
    </xf>
    <xf numFmtId="49" fontId="19" fillId="37" borderId="41" xfId="0" applyNumberFormat="1" applyFont="1" applyFill="1" applyBorder="1" applyAlignment="1" applyProtection="1">
      <alignment horizontal="center" vertical="center"/>
      <protection/>
    </xf>
    <xf numFmtId="0" fontId="19" fillId="37" borderId="42" xfId="0" applyNumberFormat="1" applyFont="1" applyFill="1" applyBorder="1" applyAlignment="1" applyProtection="1">
      <alignment horizontal="center" vertical="center"/>
      <protection/>
    </xf>
    <xf numFmtId="0" fontId="19" fillId="37" borderId="43" xfId="0" applyNumberFormat="1" applyFont="1" applyFill="1" applyBorder="1" applyAlignment="1" applyProtection="1">
      <alignment horizontal="center" vertical="center"/>
      <protection/>
    </xf>
    <xf numFmtId="0" fontId="19" fillId="0" borderId="44" xfId="0" applyNumberFormat="1" applyFont="1" applyFill="1" applyBorder="1" applyAlignment="1" applyProtection="1">
      <alignment horizontal="left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49" fontId="9" fillId="0" borderId="22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center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49" fontId="19" fillId="0" borderId="50" xfId="0" applyNumberFormat="1" applyFont="1" applyFill="1" applyBorder="1" applyAlignment="1" applyProtection="1">
      <alignment horizontal="left" vertical="center"/>
      <protection/>
    </xf>
    <xf numFmtId="0" fontId="19" fillId="0" borderId="48" xfId="0" applyNumberFormat="1" applyFont="1" applyFill="1" applyBorder="1" applyAlignment="1" applyProtection="1">
      <alignment horizontal="left" vertical="center"/>
      <protection/>
    </xf>
    <xf numFmtId="0" fontId="19" fillId="0" borderId="49" xfId="0" applyNumberFormat="1" applyFont="1" applyFill="1" applyBorder="1" applyAlignment="1" applyProtection="1">
      <alignment horizontal="left" vertical="center"/>
      <protection/>
    </xf>
    <xf numFmtId="0" fontId="19" fillId="0" borderId="51" xfId="0" applyNumberFormat="1" applyFont="1" applyFill="1" applyBorder="1" applyAlignment="1" applyProtection="1">
      <alignment horizontal="left" vertical="center"/>
      <protection/>
    </xf>
    <xf numFmtId="0" fontId="19" fillId="37" borderId="46" xfId="0" applyNumberFormat="1" applyFont="1" applyFill="1" applyBorder="1" applyAlignment="1" applyProtection="1">
      <alignment horizontal="center" vertical="center"/>
      <protection/>
    </xf>
    <xf numFmtId="49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49" fontId="18" fillId="0" borderId="40" xfId="0" applyNumberFormat="1" applyFont="1" applyFill="1" applyBorder="1" applyAlignment="1" applyProtection="1">
      <alignment horizontal="left" vertical="center"/>
      <protection/>
    </xf>
    <xf numFmtId="49" fontId="18" fillId="0" borderId="26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27" fillId="0" borderId="13" xfId="0" applyNumberFormat="1" applyFont="1" applyFill="1" applyBorder="1" applyAlignment="1" applyProtection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horizontal="left" vertical="center"/>
      <protection/>
    </xf>
    <xf numFmtId="49" fontId="27" fillId="0" borderId="40" xfId="0" applyNumberFormat="1" applyFont="1" applyFill="1" applyBorder="1" applyAlignment="1" applyProtection="1">
      <alignment horizontal="left" vertical="center"/>
      <protection/>
    </xf>
    <xf numFmtId="49" fontId="27" fillId="0" borderId="26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25" fillId="0" borderId="40" xfId="0" applyNumberFormat="1" applyFont="1" applyFill="1" applyBorder="1" applyAlignment="1" applyProtection="1">
      <alignment horizontal="center" vertical="center"/>
      <protection/>
    </xf>
    <xf numFmtId="49" fontId="25" fillId="0" borderId="26" xfId="0" applyNumberFormat="1" applyFont="1" applyFill="1" applyBorder="1" applyAlignment="1" applyProtection="1">
      <alignment horizontal="center" vertical="center"/>
      <protection/>
    </xf>
    <xf numFmtId="14" fontId="13" fillId="0" borderId="40" xfId="0" applyNumberFormat="1" applyFont="1" applyFill="1" applyBorder="1" applyAlignment="1" applyProtection="1">
      <alignment horizontal="center" vertical="center"/>
      <protection/>
    </xf>
    <xf numFmtId="14" fontId="13" fillId="0" borderId="19" xfId="0" applyNumberFormat="1" applyFont="1" applyFill="1" applyBorder="1" applyAlignment="1" applyProtection="1">
      <alignment horizontal="center" vertical="center"/>
      <protection/>
    </xf>
    <xf numFmtId="49" fontId="15" fillId="0" borderId="47" xfId="0" applyNumberFormat="1" applyFont="1" applyFill="1" applyBorder="1" applyAlignment="1" applyProtection="1">
      <alignment horizontal="center" vertical="center"/>
      <protection/>
    </xf>
    <xf numFmtId="0" fontId="15" fillId="0" borderId="48" xfId="0" applyNumberFormat="1" applyFont="1" applyFill="1" applyBorder="1" applyAlignment="1" applyProtection="1">
      <alignment horizontal="center" vertical="center"/>
      <protection/>
    </xf>
    <xf numFmtId="0" fontId="15" fillId="0" borderId="51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24" xfId="0" applyNumberFormat="1" applyFont="1" applyFill="1" applyBorder="1" applyAlignment="1" applyProtection="1">
      <alignment horizontal="left" vertical="center"/>
      <protection/>
    </xf>
    <xf numFmtId="14" fontId="13" fillId="0" borderId="26" xfId="0" applyNumberFormat="1" applyFont="1" applyFill="1" applyBorder="1" applyAlignment="1" applyProtection="1">
      <alignment horizontal="center" vertical="center"/>
      <protection/>
    </xf>
    <xf numFmtId="14" fontId="13" fillId="0" borderId="40" xfId="0" applyNumberFormat="1" applyFont="1" applyFill="1" applyBorder="1" applyAlignment="1" applyProtection="1">
      <alignment horizontal="center" vertical="center" wrapText="1"/>
      <protection/>
    </xf>
    <xf numFmtId="14" fontId="13" fillId="0" borderId="26" xfId="0" applyNumberFormat="1" applyFont="1" applyFill="1" applyBorder="1" applyAlignment="1" applyProtection="1">
      <alignment horizontal="center" vertical="center" wrapText="1"/>
      <protection/>
    </xf>
    <xf numFmtId="49" fontId="19" fillId="0" borderId="39" xfId="0" applyNumberFormat="1" applyFont="1" applyBorder="1" applyAlignment="1" applyProtection="1">
      <alignment horizontal="center" vertical="center" wrapText="1"/>
      <protection/>
    </xf>
    <xf numFmtId="49" fontId="19" fillId="0" borderId="0" xfId="0" applyNumberFormat="1" applyFont="1" applyAlignment="1" applyProtection="1">
      <alignment horizontal="center" vertical="center" wrapText="1"/>
      <protection/>
    </xf>
    <xf numFmtId="49" fontId="19" fillId="0" borderId="44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52" xfId="0" applyNumberFormat="1" applyFont="1" applyFill="1" applyBorder="1" applyAlignment="1" applyProtection="1">
      <alignment horizontal="center" vertical="center"/>
      <protection/>
    </xf>
    <xf numFmtId="14" fontId="13" fillId="0" borderId="25" xfId="0" applyNumberFormat="1" applyFont="1" applyFill="1" applyBorder="1" applyAlignment="1" applyProtection="1">
      <alignment horizontal="center" vertical="center"/>
      <protection/>
    </xf>
    <xf numFmtId="49" fontId="24" fillId="0" borderId="53" xfId="0" applyNumberFormat="1" applyFont="1" applyFill="1" applyBorder="1" applyAlignment="1" applyProtection="1">
      <alignment horizontal="center" vertical="center" wrapText="1"/>
      <protection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3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22</xdr:row>
      <xdr:rowOff>95250</xdr:rowOff>
    </xdr:from>
    <xdr:to>
      <xdr:col>2</xdr:col>
      <xdr:colOff>1323975</xdr:colOff>
      <xdr:row>26</xdr:row>
      <xdr:rowOff>28575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23875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="85" zoomScaleNormal="85" zoomScalePageLayoutView="0" workbookViewId="0" topLeftCell="A1">
      <selection activeCell="H4" sqref="H4"/>
    </sheetView>
  </sheetViews>
  <sheetFormatPr defaultColWidth="13.33203125" defaultRowHeight="10.5"/>
  <cols>
    <col min="1" max="1" width="13.33203125" style="23" customWidth="1"/>
    <col min="2" max="2" width="11.83203125" style="23" customWidth="1"/>
    <col min="3" max="3" width="26.16015625" style="23" customWidth="1"/>
    <col min="4" max="4" width="11.83203125" style="23" customWidth="1"/>
    <col min="5" max="5" width="17.5" style="23" customWidth="1"/>
    <col min="6" max="6" width="26.33203125" style="23" customWidth="1"/>
    <col min="7" max="7" width="13.33203125" style="23" customWidth="1"/>
    <col min="8" max="8" width="13.83203125" style="23" customWidth="1"/>
    <col min="9" max="9" width="26.16015625" style="23" customWidth="1"/>
    <col min="10" max="10" width="13.33203125" style="23" customWidth="1"/>
    <col min="11" max="11" width="13.66015625" style="23" bestFit="1" customWidth="1"/>
    <col min="12" max="16384" width="13.33203125" style="23" customWidth="1"/>
  </cols>
  <sheetData>
    <row r="1" spans="1:9" ht="28.5" customHeight="1" thickBot="1">
      <c r="A1" s="218" t="s">
        <v>14</v>
      </c>
      <c r="B1" s="219"/>
      <c r="C1" s="219"/>
      <c r="D1" s="219"/>
      <c r="E1" s="219"/>
      <c r="F1" s="219"/>
      <c r="G1" s="219"/>
      <c r="H1" s="219"/>
      <c r="I1" s="219"/>
    </row>
    <row r="2" spans="1:10" ht="24" customHeight="1">
      <c r="A2" s="220" t="s">
        <v>15</v>
      </c>
      <c r="B2" s="221"/>
      <c r="C2" s="222" t="str">
        <f>rozpočet!B2</f>
        <v>II/241 Horoměřice</v>
      </c>
      <c r="D2" s="223"/>
      <c r="E2" s="75" t="s">
        <v>16</v>
      </c>
      <c r="F2" s="224" t="s">
        <v>57</v>
      </c>
      <c r="G2" s="225"/>
      <c r="H2" s="75" t="s">
        <v>17</v>
      </c>
      <c r="I2" s="82" t="s">
        <v>65</v>
      </c>
      <c r="J2" s="24"/>
    </row>
    <row r="3" spans="1:10" ht="24" customHeight="1">
      <c r="A3" s="199" t="s">
        <v>18</v>
      </c>
      <c r="B3" s="200"/>
      <c r="C3" s="226" t="s">
        <v>81</v>
      </c>
      <c r="D3" s="214"/>
      <c r="E3" s="76" t="s">
        <v>19</v>
      </c>
      <c r="F3" s="203"/>
      <c r="G3" s="212"/>
      <c r="H3" s="76" t="s">
        <v>17</v>
      </c>
      <c r="I3" s="78"/>
      <c r="J3" s="24"/>
    </row>
    <row r="4" spans="1:10" ht="24" customHeight="1">
      <c r="A4" s="199" t="s">
        <v>20</v>
      </c>
      <c r="B4" s="200"/>
      <c r="C4" s="213" t="str">
        <f>rozpočet!B3</f>
        <v> II/241 v km 3,502 - 5,260, délka úseku 1 758km </v>
      </c>
      <c r="D4" s="214"/>
      <c r="E4" s="76" t="s">
        <v>21</v>
      </c>
      <c r="F4" s="203"/>
      <c r="G4" s="212"/>
      <c r="H4" s="76" t="s">
        <v>17</v>
      </c>
      <c r="I4" s="81"/>
      <c r="J4" s="24"/>
    </row>
    <row r="5" spans="1:10" ht="24" customHeight="1">
      <c r="A5" s="199" t="s">
        <v>58</v>
      </c>
      <c r="B5" s="200"/>
      <c r="C5" s="201"/>
      <c r="D5" s="202"/>
      <c r="E5" s="76" t="s">
        <v>60</v>
      </c>
      <c r="F5" s="203"/>
      <c r="G5" s="212"/>
      <c r="H5" s="76" t="s">
        <v>61</v>
      </c>
      <c r="I5" s="79"/>
      <c r="J5" s="24"/>
    </row>
    <row r="6" spans="1:10" ht="24" customHeight="1">
      <c r="A6" s="199" t="s">
        <v>59</v>
      </c>
      <c r="B6" s="200"/>
      <c r="C6" s="201"/>
      <c r="D6" s="202"/>
      <c r="E6" s="76" t="s">
        <v>22</v>
      </c>
      <c r="F6" s="203"/>
      <c r="G6" s="204"/>
      <c r="H6" s="77" t="str">
        <f>(rozpočet!D8)</f>
        <v>Datum:</v>
      </c>
      <c r="I6" s="80"/>
      <c r="J6" s="24"/>
    </row>
    <row r="7" spans="1:9" ht="23.25" customHeight="1" thickBot="1">
      <c r="A7" s="205" t="s">
        <v>24</v>
      </c>
      <c r="B7" s="206"/>
      <c r="C7" s="206"/>
      <c r="D7" s="206"/>
      <c r="E7" s="206"/>
      <c r="F7" s="206"/>
      <c r="G7" s="206"/>
      <c r="H7" s="206"/>
      <c r="I7" s="207"/>
    </row>
    <row r="8" spans="1:10" ht="26.25" customHeight="1">
      <c r="A8" s="25" t="s">
        <v>25</v>
      </c>
      <c r="B8" s="208" t="s">
        <v>26</v>
      </c>
      <c r="C8" s="209"/>
      <c r="D8" s="26" t="s">
        <v>27</v>
      </c>
      <c r="E8" s="208" t="s">
        <v>28</v>
      </c>
      <c r="F8" s="209"/>
      <c r="G8" s="26" t="s">
        <v>29</v>
      </c>
      <c r="H8" s="210" t="s">
        <v>30</v>
      </c>
      <c r="I8" s="211"/>
      <c r="J8" s="24"/>
    </row>
    <row r="9" spans="1:10" ht="15" customHeight="1">
      <c r="A9" s="27" t="s">
        <v>31</v>
      </c>
      <c r="B9" s="28" t="s">
        <v>32</v>
      </c>
      <c r="C9" s="29">
        <f>SUM(rozpočet!F38)</f>
        <v>0</v>
      </c>
      <c r="D9" s="197" t="s">
        <v>33</v>
      </c>
      <c r="E9" s="198"/>
      <c r="F9" s="29">
        <v>0</v>
      </c>
      <c r="G9" s="195" t="s">
        <v>34</v>
      </c>
      <c r="H9" s="196"/>
      <c r="I9" s="30">
        <v>0</v>
      </c>
      <c r="J9" s="24"/>
    </row>
    <row r="10" spans="1:11" ht="15" customHeight="1">
      <c r="A10" s="27"/>
      <c r="B10" s="28" t="s">
        <v>35</v>
      </c>
      <c r="C10" s="29">
        <v>0</v>
      </c>
      <c r="D10" s="197" t="s">
        <v>36</v>
      </c>
      <c r="E10" s="198"/>
      <c r="F10" s="29">
        <v>0</v>
      </c>
      <c r="G10" s="195" t="s">
        <v>37</v>
      </c>
      <c r="H10" s="196"/>
      <c r="I10" s="30">
        <v>0</v>
      </c>
      <c r="J10" s="24"/>
      <c r="K10" s="31"/>
    </row>
    <row r="11" spans="1:10" ht="15" customHeight="1">
      <c r="A11" s="27" t="s">
        <v>38</v>
      </c>
      <c r="B11" s="28" t="s">
        <v>32</v>
      </c>
      <c r="C11" s="29">
        <v>0</v>
      </c>
      <c r="D11" s="197" t="s">
        <v>39</v>
      </c>
      <c r="E11" s="198"/>
      <c r="F11" s="29">
        <v>0</v>
      </c>
      <c r="G11" s="195" t="s">
        <v>40</v>
      </c>
      <c r="H11" s="196"/>
      <c r="I11" s="30">
        <v>0</v>
      </c>
      <c r="J11" s="24"/>
    </row>
    <row r="12" spans="1:10" ht="15" customHeight="1">
      <c r="A12" s="27"/>
      <c r="B12" s="28" t="s">
        <v>35</v>
      </c>
      <c r="C12" s="29">
        <v>0</v>
      </c>
      <c r="D12" s="188"/>
      <c r="E12" s="189"/>
      <c r="F12" s="32"/>
      <c r="G12" s="195" t="s">
        <v>41</v>
      </c>
      <c r="H12" s="196"/>
      <c r="I12" s="30">
        <v>0</v>
      </c>
      <c r="J12" s="24"/>
    </row>
    <row r="13" spans="1:10" ht="15" customHeight="1">
      <c r="A13" s="27" t="s">
        <v>42</v>
      </c>
      <c r="B13" s="28" t="s">
        <v>32</v>
      </c>
      <c r="C13" s="29">
        <v>0</v>
      </c>
      <c r="D13" s="188"/>
      <c r="E13" s="189"/>
      <c r="F13" s="32"/>
      <c r="G13" s="195" t="s">
        <v>43</v>
      </c>
      <c r="H13" s="196"/>
      <c r="I13" s="30">
        <v>0</v>
      </c>
      <c r="J13" s="24"/>
    </row>
    <row r="14" spans="1:10" ht="15" customHeight="1">
      <c r="A14" s="27"/>
      <c r="B14" s="28" t="s">
        <v>35</v>
      </c>
      <c r="C14" s="29">
        <v>0</v>
      </c>
      <c r="D14" s="188"/>
      <c r="E14" s="189"/>
      <c r="F14" s="32"/>
      <c r="G14" s="195" t="s">
        <v>44</v>
      </c>
      <c r="H14" s="196"/>
      <c r="I14" s="30">
        <v>0</v>
      </c>
      <c r="J14" s="24"/>
    </row>
    <row r="15" spans="1:10" ht="15" customHeight="1">
      <c r="A15" s="186" t="s">
        <v>45</v>
      </c>
      <c r="B15" s="187"/>
      <c r="C15" s="29">
        <v>0</v>
      </c>
      <c r="D15" s="188"/>
      <c r="E15" s="189"/>
      <c r="F15" s="32"/>
      <c r="G15" s="190"/>
      <c r="H15" s="191"/>
      <c r="I15" s="33"/>
      <c r="J15" s="24"/>
    </row>
    <row r="16" spans="1:10" ht="15" customHeight="1">
      <c r="A16" s="186" t="s">
        <v>46</v>
      </c>
      <c r="B16" s="187"/>
      <c r="C16" s="29">
        <v>0</v>
      </c>
      <c r="D16" s="188"/>
      <c r="E16" s="189"/>
      <c r="F16" s="32"/>
      <c r="G16" s="190"/>
      <c r="H16" s="191"/>
      <c r="I16" s="33"/>
      <c r="J16" s="24"/>
    </row>
    <row r="17" spans="1:10" ht="16.5" customHeight="1">
      <c r="A17" s="186" t="s">
        <v>47</v>
      </c>
      <c r="B17" s="187"/>
      <c r="C17" s="29">
        <f>SUM(C9:C16)</f>
        <v>0</v>
      </c>
      <c r="D17" s="192" t="s">
        <v>48</v>
      </c>
      <c r="E17" s="193"/>
      <c r="F17" s="29">
        <f>SUM(F9:F16)</f>
        <v>0</v>
      </c>
      <c r="G17" s="194" t="s">
        <v>49</v>
      </c>
      <c r="H17" s="187"/>
      <c r="I17" s="30">
        <f>SUM(I9:I16)</f>
        <v>0</v>
      </c>
      <c r="J17" s="24"/>
    </row>
    <row r="18" spans="1:9" ht="12.75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15" customHeight="1">
      <c r="A19" s="165" t="s">
        <v>50</v>
      </c>
      <c r="B19" s="164"/>
      <c r="C19" s="37">
        <v>0</v>
      </c>
      <c r="D19" s="24"/>
      <c r="E19" s="24"/>
      <c r="F19" s="24"/>
      <c r="G19" s="24"/>
      <c r="H19" s="24"/>
      <c r="I19" s="38"/>
    </row>
    <row r="20" spans="1:10" ht="15" customHeight="1">
      <c r="A20" s="165" t="s">
        <v>51</v>
      </c>
      <c r="B20" s="164"/>
      <c r="C20" s="37">
        <v>0</v>
      </c>
      <c r="D20" s="166" t="s">
        <v>52</v>
      </c>
      <c r="E20" s="167"/>
      <c r="F20" s="37">
        <f>ROUND(C20*(14/100),2)</f>
        <v>0</v>
      </c>
      <c r="G20" s="163" t="s">
        <v>11</v>
      </c>
      <c r="H20" s="164"/>
      <c r="I20" s="39">
        <f>SUM(C19:C21)</f>
        <v>0</v>
      </c>
      <c r="J20" s="24"/>
    </row>
    <row r="21" spans="1:10" ht="15" customHeight="1">
      <c r="A21" s="165" t="s">
        <v>53</v>
      </c>
      <c r="B21" s="164"/>
      <c r="C21" s="37">
        <f>C17+F17*I17</f>
        <v>0</v>
      </c>
      <c r="D21" s="166" t="s">
        <v>3</v>
      </c>
      <c r="E21" s="167"/>
      <c r="F21" s="37">
        <f>ROUND(C21,2)*(21/100)</f>
        <v>0</v>
      </c>
      <c r="G21" s="163" t="s">
        <v>54</v>
      </c>
      <c r="H21" s="164"/>
      <c r="I21" s="39">
        <f>SUM(F20:F21)+I20</f>
        <v>0</v>
      </c>
      <c r="J21" s="24"/>
    </row>
    <row r="22" spans="1:9" ht="12.75">
      <c r="A22" s="40"/>
      <c r="B22" s="24"/>
      <c r="C22" s="24"/>
      <c r="D22" s="24"/>
      <c r="E22" s="24"/>
      <c r="F22" s="24"/>
      <c r="G22" s="24"/>
      <c r="H22" s="24"/>
      <c r="I22" s="38"/>
    </row>
    <row r="23" spans="1:10" ht="14.25" customHeight="1">
      <c r="A23" s="172"/>
      <c r="B23" s="173"/>
      <c r="C23" s="174"/>
      <c r="D23" s="168" t="s">
        <v>62</v>
      </c>
      <c r="E23" s="169"/>
      <c r="F23" s="185"/>
      <c r="G23" s="168" t="s">
        <v>63</v>
      </c>
      <c r="H23" s="169"/>
      <c r="I23" s="170"/>
      <c r="J23" s="24"/>
    </row>
    <row r="24" spans="1:10" ht="14.25" customHeight="1">
      <c r="A24" s="175"/>
      <c r="B24" s="176"/>
      <c r="C24" s="177"/>
      <c r="D24" s="160"/>
      <c r="E24" s="161"/>
      <c r="F24" s="171"/>
      <c r="G24" s="160"/>
      <c r="H24" s="161"/>
      <c r="I24" s="162"/>
      <c r="J24" s="24"/>
    </row>
    <row r="25" spans="1:10" ht="14.25" customHeight="1">
      <c r="A25" s="175"/>
      <c r="B25" s="176"/>
      <c r="C25" s="177"/>
      <c r="D25" s="215"/>
      <c r="E25" s="216"/>
      <c r="F25" s="217"/>
      <c r="G25" s="157"/>
      <c r="H25" s="158"/>
      <c r="I25" s="159"/>
      <c r="J25" s="24"/>
    </row>
    <row r="26" spans="1:10" ht="14.25" customHeight="1">
      <c r="A26" s="175"/>
      <c r="B26" s="176"/>
      <c r="C26" s="177"/>
      <c r="D26" s="215"/>
      <c r="E26" s="216"/>
      <c r="F26" s="217"/>
      <c r="G26" s="160"/>
      <c r="H26" s="161"/>
      <c r="I26" s="162"/>
      <c r="J26" s="24"/>
    </row>
    <row r="27" spans="1:10" ht="14.25" customHeight="1" thickBot="1">
      <c r="A27" s="178"/>
      <c r="B27" s="179"/>
      <c r="C27" s="180"/>
      <c r="D27" s="181" t="s">
        <v>55</v>
      </c>
      <c r="E27" s="182"/>
      <c r="F27" s="183"/>
      <c r="G27" s="181" t="s">
        <v>55</v>
      </c>
      <c r="H27" s="182"/>
      <c r="I27" s="184"/>
      <c r="J27" s="24"/>
    </row>
    <row r="28" spans="1:9" ht="12.75">
      <c r="A28" s="24"/>
      <c r="B28" s="24"/>
      <c r="C28" s="24"/>
      <c r="D28" s="24"/>
      <c r="E28" s="24"/>
      <c r="F28" s="24"/>
      <c r="G28" s="24"/>
      <c r="H28" s="24"/>
      <c r="I28" s="24"/>
    </row>
    <row r="29" spans="2:5" ht="12.75">
      <c r="B29" s="74"/>
      <c r="C29" s="74"/>
      <c r="D29" s="74"/>
      <c r="E29" s="74"/>
    </row>
    <row r="30" spans="1:5" ht="12.75">
      <c r="A30" s="72"/>
      <c r="B30" s="74"/>
      <c r="C30" s="74"/>
      <c r="D30" s="74"/>
      <c r="E30" s="74"/>
    </row>
    <row r="31" spans="1:5" ht="12.75">
      <c r="A31" s="73"/>
      <c r="B31" s="72"/>
      <c r="C31" s="72"/>
      <c r="D31" s="72"/>
      <c r="E31" s="72"/>
    </row>
    <row r="32" spans="1:5" ht="12.75">
      <c r="A32" s="73"/>
      <c r="B32" s="72"/>
      <c r="C32" s="72"/>
      <c r="D32" s="72"/>
      <c r="E32" s="72"/>
    </row>
    <row r="33" spans="1:5" ht="12.75">
      <c r="A33" s="73"/>
      <c r="B33" s="72"/>
      <c r="C33" s="72"/>
      <c r="D33" s="72"/>
      <c r="E33" s="72"/>
    </row>
    <row r="34" spans="1:5" ht="12.75">
      <c r="A34" s="73"/>
      <c r="B34" s="72"/>
      <c r="C34" s="72"/>
      <c r="D34" s="72"/>
      <c r="E34" s="72"/>
    </row>
    <row r="35" spans="1:5" ht="12.75">
      <c r="A35" s="73"/>
      <c r="B35" s="72"/>
      <c r="C35" s="72"/>
      <c r="D35" s="72"/>
      <c r="E35" s="72"/>
    </row>
    <row r="36" spans="2:5" ht="12.75">
      <c r="B36" s="74"/>
      <c r="C36" s="74"/>
      <c r="D36" s="74"/>
      <c r="E36" s="74"/>
    </row>
  </sheetData>
  <sheetProtection/>
  <mergeCells count="58">
    <mergeCell ref="D25:F26"/>
    <mergeCell ref="A1:I1"/>
    <mergeCell ref="A2:B2"/>
    <mergeCell ref="C2:D2"/>
    <mergeCell ref="F2:G2"/>
    <mergeCell ref="D12:E12"/>
    <mergeCell ref="D11:E11"/>
    <mergeCell ref="D10:E10"/>
    <mergeCell ref="C3:D3"/>
    <mergeCell ref="A3:B3"/>
    <mergeCell ref="F3:G3"/>
    <mergeCell ref="A4:B4"/>
    <mergeCell ref="C4:D4"/>
    <mergeCell ref="F4:G4"/>
    <mergeCell ref="A5:B5"/>
    <mergeCell ref="C5:D5"/>
    <mergeCell ref="F5:G5"/>
    <mergeCell ref="A6:B6"/>
    <mergeCell ref="C6:D6"/>
    <mergeCell ref="F6:G6"/>
    <mergeCell ref="A7:I7"/>
    <mergeCell ref="B8:C8"/>
    <mergeCell ref="E8:F8"/>
    <mergeCell ref="H8:I8"/>
    <mergeCell ref="D9:E9"/>
    <mergeCell ref="G9:H9"/>
    <mergeCell ref="G15:H15"/>
    <mergeCell ref="G10:H10"/>
    <mergeCell ref="G11:H11"/>
    <mergeCell ref="G12:H12"/>
    <mergeCell ref="A20:B20"/>
    <mergeCell ref="D20:E20"/>
    <mergeCell ref="D13:E13"/>
    <mergeCell ref="G13:H13"/>
    <mergeCell ref="D14:E14"/>
    <mergeCell ref="G14:H14"/>
    <mergeCell ref="A15:B15"/>
    <mergeCell ref="D15:E15"/>
    <mergeCell ref="D27:F27"/>
    <mergeCell ref="G27:I27"/>
    <mergeCell ref="D23:F23"/>
    <mergeCell ref="A16:B16"/>
    <mergeCell ref="D16:E16"/>
    <mergeCell ref="G16:H16"/>
    <mergeCell ref="A17:B17"/>
    <mergeCell ref="D17:E17"/>
    <mergeCell ref="G17:H17"/>
    <mergeCell ref="A19:B19"/>
    <mergeCell ref="G25:I25"/>
    <mergeCell ref="G26:I26"/>
    <mergeCell ref="G20:H20"/>
    <mergeCell ref="A21:B21"/>
    <mergeCell ref="D21:E21"/>
    <mergeCell ref="G21:H21"/>
    <mergeCell ref="G23:I23"/>
    <mergeCell ref="D24:F24"/>
    <mergeCell ref="G24:I24"/>
    <mergeCell ref="A23:C27"/>
  </mergeCells>
  <printOptions/>
  <pageMargins left="0.25" right="0.25" top="0.75" bottom="0.75" header="0.3" footer="0.3"/>
  <pageSetup horizontalDpi="600" verticalDpi="600" orientation="landscape" paperSize="9" r:id="rId2"/>
  <ignoredErrors>
    <ignoredError sqref="C2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tabSelected="1" zoomScalePageLayoutView="0" workbookViewId="0" topLeftCell="A11">
      <selection activeCell="B14" sqref="B14"/>
    </sheetView>
  </sheetViews>
  <sheetFormatPr defaultColWidth="10.5" defaultRowHeight="12" customHeight="1"/>
  <cols>
    <col min="1" max="1" width="16.33203125" style="2" customWidth="1"/>
    <col min="2" max="2" width="117" style="3" customWidth="1"/>
    <col min="3" max="3" width="10.16015625" style="3" customWidth="1"/>
    <col min="4" max="4" width="15.33203125" style="106" customWidth="1"/>
    <col min="5" max="5" width="14.83203125" style="122" customWidth="1"/>
    <col min="6" max="6" width="21.5" style="107" customWidth="1"/>
    <col min="7" max="7" width="14.33203125" style="46" customWidth="1"/>
    <col min="8" max="8" width="10.5" style="47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4" customFormat="1" ht="27.75" customHeight="1">
      <c r="A1" s="227" t="s">
        <v>2</v>
      </c>
      <c r="B1" s="227"/>
      <c r="C1" s="227"/>
      <c r="D1" s="227"/>
      <c r="E1" s="227"/>
      <c r="F1" s="227"/>
      <c r="H1" s="41"/>
    </row>
    <row r="2" spans="1:8" s="4" customFormat="1" ht="12.75" customHeight="1">
      <c r="A2" s="15" t="s">
        <v>64</v>
      </c>
      <c r="B2" s="15" t="s">
        <v>88</v>
      </c>
      <c r="C2" s="16" t="s">
        <v>2</v>
      </c>
      <c r="D2" s="99"/>
      <c r="E2" s="117"/>
      <c r="F2" s="99"/>
      <c r="G2" s="42"/>
      <c r="H2" s="41"/>
    </row>
    <row r="3" spans="1:8" s="4" customFormat="1" ht="12.75" customHeight="1">
      <c r="A3" s="15" t="s">
        <v>80</v>
      </c>
      <c r="B3" s="5" t="s">
        <v>99</v>
      </c>
      <c r="C3" s="5"/>
      <c r="D3" s="99"/>
      <c r="E3" s="118"/>
      <c r="F3" s="99"/>
      <c r="G3" s="42"/>
      <c r="H3" s="41"/>
    </row>
    <row r="4" spans="1:8" s="4" customFormat="1" ht="13.5" customHeight="1">
      <c r="A4" s="6"/>
      <c r="B4" s="5"/>
      <c r="C4" s="6"/>
      <c r="D4" s="99"/>
      <c r="E4" s="117"/>
      <c r="F4" s="99"/>
      <c r="G4" s="42"/>
      <c r="H4" s="41"/>
    </row>
    <row r="5" spans="1:8" s="4" customFormat="1" ht="1.5" customHeight="1">
      <c r="A5" s="7"/>
      <c r="B5" s="8"/>
      <c r="C5" s="9"/>
      <c r="D5" s="101"/>
      <c r="E5" s="119"/>
      <c r="F5" s="102"/>
      <c r="G5" s="43"/>
      <c r="H5" s="41"/>
    </row>
    <row r="6" spans="1:8" s="4" customFormat="1" ht="20.25" customHeight="1">
      <c r="A6" s="10" t="s">
        <v>13</v>
      </c>
      <c r="B6" s="10"/>
      <c r="C6" s="13"/>
      <c r="D6" s="100"/>
      <c r="E6" s="118"/>
      <c r="F6" s="100"/>
      <c r="G6" s="44"/>
      <c r="H6" s="41"/>
    </row>
    <row r="7" spans="1:8" s="4" customFormat="1" ht="12.75" customHeight="1">
      <c r="A7" s="10" t="s">
        <v>1</v>
      </c>
      <c r="B7" s="83"/>
      <c r="C7" s="13"/>
      <c r="D7" s="100" t="s">
        <v>22</v>
      </c>
      <c r="E7" s="118"/>
      <c r="F7" s="100" t="s">
        <v>2</v>
      </c>
      <c r="G7" s="44"/>
      <c r="H7" s="41"/>
    </row>
    <row r="8" spans="1:8" s="4" customFormat="1" ht="12.75" customHeight="1">
      <c r="A8" s="10" t="s">
        <v>56</v>
      </c>
      <c r="B8" s="11" t="s">
        <v>70</v>
      </c>
      <c r="C8" s="14"/>
      <c r="D8" s="103" t="s">
        <v>23</v>
      </c>
      <c r="E8" s="120"/>
      <c r="F8" s="104" t="s">
        <v>2</v>
      </c>
      <c r="G8" s="44"/>
      <c r="H8" s="41"/>
    </row>
    <row r="9" spans="1:8" s="4" customFormat="1" ht="12.75" customHeight="1">
      <c r="A9" s="10" t="s">
        <v>2</v>
      </c>
      <c r="B9" s="10" t="s">
        <v>2</v>
      </c>
      <c r="C9" s="12"/>
      <c r="D9" s="105"/>
      <c r="E9" s="121" t="s">
        <v>2</v>
      </c>
      <c r="F9" s="105"/>
      <c r="G9" s="45"/>
      <c r="H9" s="41"/>
    </row>
    <row r="10" ht="24" customHeight="1" thickBot="1"/>
    <row r="11" spans="1:10" s="17" customFormat="1" ht="15" thickBot="1">
      <c r="A11" s="71" t="s">
        <v>4</v>
      </c>
      <c r="B11" s="18" t="s">
        <v>5</v>
      </c>
      <c r="C11" s="19" t="s">
        <v>0</v>
      </c>
      <c r="D11" s="19" t="s">
        <v>6</v>
      </c>
      <c r="E11" s="123" t="s">
        <v>7</v>
      </c>
      <c r="F11" s="108" t="s">
        <v>8</v>
      </c>
      <c r="G11" s="61"/>
      <c r="H11" s="61"/>
      <c r="I11" s="51"/>
      <c r="J11" s="51"/>
    </row>
    <row r="12" spans="1:10" s="53" customFormat="1" ht="32.25" customHeight="1">
      <c r="A12" s="92" t="s">
        <v>9</v>
      </c>
      <c r="B12" s="156" t="s">
        <v>110</v>
      </c>
      <c r="C12" s="52" t="s">
        <v>10</v>
      </c>
      <c r="D12" s="152">
        <v>1</v>
      </c>
      <c r="E12" s="124">
        <v>0</v>
      </c>
      <c r="F12" s="109">
        <f>E12*D12</f>
        <v>0</v>
      </c>
      <c r="G12" s="62"/>
      <c r="H12" s="62"/>
      <c r="I12" s="63"/>
      <c r="J12" s="64"/>
    </row>
    <row r="13" spans="1:10" s="53" customFormat="1" ht="33.75" customHeight="1">
      <c r="A13" s="131">
        <v>2960</v>
      </c>
      <c r="B13" s="150" t="s">
        <v>79</v>
      </c>
      <c r="C13" s="132" t="s">
        <v>72</v>
      </c>
      <c r="D13" s="153">
        <v>1</v>
      </c>
      <c r="E13" s="133">
        <v>0</v>
      </c>
      <c r="F13" s="134">
        <f aca="true" t="shared" si="0" ref="F13:F37">E13*D13</f>
        <v>0</v>
      </c>
      <c r="G13" s="62"/>
      <c r="H13" s="62"/>
      <c r="I13" s="63"/>
      <c r="J13" s="64"/>
    </row>
    <row r="14" spans="1:10" s="55" customFormat="1" ht="75.75" customHeight="1">
      <c r="A14" s="93">
        <v>113725</v>
      </c>
      <c r="B14" s="96" t="s">
        <v>91</v>
      </c>
      <c r="C14" s="54" t="s">
        <v>69</v>
      </c>
      <c r="D14" s="151">
        <v>3241.4</v>
      </c>
      <c r="E14" s="125">
        <v>0</v>
      </c>
      <c r="F14" s="98">
        <f t="shared" si="0"/>
        <v>0</v>
      </c>
      <c r="G14" s="68"/>
      <c r="H14" s="68"/>
      <c r="I14" s="69"/>
      <c r="J14" s="70"/>
    </row>
    <row r="15" spans="1:10" s="143" customFormat="1" ht="27" customHeight="1">
      <c r="A15" s="136">
        <v>919115</v>
      </c>
      <c r="B15" s="137" t="s">
        <v>98</v>
      </c>
      <c r="C15" s="138" t="s">
        <v>83</v>
      </c>
      <c r="D15" s="151">
        <v>300</v>
      </c>
      <c r="E15" s="125">
        <v>0</v>
      </c>
      <c r="F15" s="139">
        <f t="shared" si="0"/>
        <v>0</v>
      </c>
      <c r="G15" s="140"/>
      <c r="H15" s="140"/>
      <c r="I15" s="141"/>
      <c r="J15" s="142"/>
    </row>
    <row r="16" spans="1:10" s="143" customFormat="1" ht="27" customHeight="1">
      <c r="A16" s="136">
        <v>123328</v>
      </c>
      <c r="B16" s="137" t="s">
        <v>92</v>
      </c>
      <c r="C16" s="138" t="s">
        <v>73</v>
      </c>
      <c r="D16" s="151">
        <v>1717.7</v>
      </c>
      <c r="E16" s="125">
        <v>0</v>
      </c>
      <c r="F16" s="139">
        <f t="shared" si="0"/>
        <v>0</v>
      </c>
      <c r="G16" s="140"/>
      <c r="H16" s="140"/>
      <c r="I16" s="141"/>
      <c r="J16" s="142"/>
    </row>
    <row r="17" spans="1:10" s="55" customFormat="1" ht="28.5" customHeight="1">
      <c r="A17" s="97">
        <v>123735</v>
      </c>
      <c r="B17" s="96" t="s">
        <v>89</v>
      </c>
      <c r="C17" s="54" t="s">
        <v>73</v>
      </c>
      <c r="D17" s="151">
        <v>1500</v>
      </c>
      <c r="E17" s="125">
        <v>0</v>
      </c>
      <c r="F17" s="98">
        <f t="shared" si="0"/>
        <v>0</v>
      </c>
      <c r="G17" s="68"/>
      <c r="H17" s="68"/>
      <c r="I17" s="69"/>
      <c r="J17" s="70"/>
    </row>
    <row r="18" spans="1:10" s="55" customFormat="1" ht="28.5" customHeight="1">
      <c r="A18" s="97">
        <v>17131</v>
      </c>
      <c r="B18" s="96" t="s">
        <v>90</v>
      </c>
      <c r="C18" s="54" t="s">
        <v>73</v>
      </c>
      <c r="D18" s="151">
        <v>1500</v>
      </c>
      <c r="E18" s="125">
        <v>0</v>
      </c>
      <c r="F18" s="98">
        <f t="shared" si="0"/>
        <v>0</v>
      </c>
      <c r="G18" s="68"/>
      <c r="H18" s="68"/>
      <c r="I18" s="69"/>
      <c r="J18" s="70"/>
    </row>
    <row r="19" spans="1:10" s="55" customFormat="1" ht="36" customHeight="1">
      <c r="A19" s="97">
        <v>56365</v>
      </c>
      <c r="B19" s="96" t="s">
        <v>95</v>
      </c>
      <c r="C19" s="54" t="s">
        <v>74</v>
      </c>
      <c r="D19" s="151">
        <v>10432</v>
      </c>
      <c r="E19" s="125">
        <v>0</v>
      </c>
      <c r="F19" s="98">
        <f t="shared" si="0"/>
        <v>0</v>
      </c>
      <c r="G19" s="68"/>
      <c r="H19" s="68"/>
      <c r="I19" s="69"/>
      <c r="J19" s="70"/>
    </row>
    <row r="20" spans="1:10" s="55" customFormat="1" ht="28.5" customHeight="1">
      <c r="A20" s="97">
        <v>56333</v>
      </c>
      <c r="B20" s="96" t="s">
        <v>93</v>
      </c>
      <c r="C20" s="54" t="s">
        <v>74</v>
      </c>
      <c r="D20" s="151">
        <v>4460</v>
      </c>
      <c r="E20" s="125">
        <v>0</v>
      </c>
      <c r="F20" s="98">
        <f t="shared" si="0"/>
        <v>0</v>
      </c>
      <c r="G20" s="68"/>
      <c r="H20" s="68"/>
      <c r="I20" s="69"/>
      <c r="J20" s="70"/>
    </row>
    <row r="21" spans="1:10" s="55" customFormat="1" ht="28.5" customHeight="1">
      <c r="A21" s="97" t="s">
        <v>82</v>
      </c>
      <c r="B21" s="96" t="s">
        <v>94</v>
      </c>
      <c r="C21" s="54" t="s">
        <v>74</v>
      </c>
      <c r="D21" s="151">
        <v>1200</v>
      </c>
      <c r="E21" s="125">
        <v>0</v>
      </c>
      <c r="F21" s="98">
        <f t="shared" si="0"/>
        <v>0</v>
      </c>
      <c r="G21" s="68"/>
      <c r="H21" s="68"/>
      <c r="I21" s="69"/>
      <c r="J21" s="70"/>
    </row>
    <row r="22" spans="1:10" s="55" customFormat="1" ht="28.5" customHeight="1">
      <c r="A22" s="97">
        <v>21262</v>
      </c>
      <c r="B22" s="96" t="s">
        <v>87</v>
      </c>
      <c r="C22" s="54" t="s">
        <v>83</v>
      </c>
      <c r="D22" s="151">
        <v>2000</v>
      </c>
      <c r="E22" s="125">
        <v>0</v>
      </c>
      <c r="F22" s="98">
        <f t="shared" si="0"/>
        <v>0</v>
      </c>
      <c r="G22" s="68"/>
      <c r="H22" s="68"/>
      <c r="I22" s="69"/>
      <c r="J22" s="70"/>
    </row>
    <row r="23" spans="1:10" s="53" customFormat="1" ht="22.5" customHeight="1">
      <c r="A23" s="93">
        <v>93818</v>
      </c>
      <c r="B23" s="90" t="s">
        <v>78</v>
      </c>
      <c r="C23" s="54" t="s">
        <v>74</v>
      </c>
      <c r="D23" s="151">
        <v>14585</v>
      </c>
      <c r="E23" s="125">
        <v>0</v>
      </c>
      <c r="F23" s="98">
        <f t="shared" si="0"/>
        <v>0</v>
      </c>
      <c r="G23" s="65"/>
      <c r="H23" s="65"/>
      <c r="I23" s="66"/>
      <c r="J23" s="67"/>
    </row>
    <row r="24" spans="1:10" s="53" customFormat="1" ht="20.25" customHeight="1">
      <c r="A24" s="154" t="s">
        <v>84</v>
      </c>
      <c r="B24" s="90" t="s">
        <v>104</v>
      </c>
      <c r="C24" s="54" t="s">
        <v>74</v>
      </c>
      <c r="D24" s="151">
        <v>13424</v>
      </c>
      <c r="E24" s="125">
        <v>0</v>
      </c>
      <c r="F24" s="98">
        <f t="shared" si="0"/>
        <v>0</v>
      </c>
      <c r="G24" s="65"/>
      <c r="H24" s="65"/>
      <c r="I24" s="66"/>
      <c r="J24" s="67"/>
    </row>
    <row r="25" spans="1:10" s="55" customFormat="1" ht="23.25" customHeight="1">
      <c r="A25" s="93">
        <v>572214</v>
      </c>
      <c r="B25" s="90" t="s">
        <v>105</v>
      </c>
      <c r="C25" s="54" t="s">
        <v>74</v>
      </c>
      <c r="D25" s="151">
        <v>17835</v>
      </c>
      <c r="E25" s="125">
        <v>0</v>
      </c>
      <c r="F25" s="98">
        <f t="shared" si="0"/>
        <v>0</v>
      </c>
      <c r="G25" s="68"/>
      <c r="H25" s="68"/>
      <c r="I25" s="69"/>
      <c r="J25" s="70"/>
    </row>
    <row r="26" spans="1:10" s="55" customFormat="1" ht="23.25" customHeight="1">
      <c r="A26" s="93">
        <v>18110</v>
      </c>
      <c r="B26" s="90" t="s">
        <v>96</v>
      </c>
      <c r="C26" s="54" t="s">
        <v>74</v>
      </c>
      <c r="D26" s="151">
        <v>4460</v>
      </c>
      <c r="E26" s="125">
        <v>0</v>
      </c>
      <c r="F26" s="98">
        <f t="shared" si="0"/>
        <v>0</v>
      </c>
      <c r="G26" s="68"/>
      <c r="H26" s="68"/>
      <c r="I26" s="69"/>
      <c r="J26" s="70"/>
    </row>
    <row r="27" spans="1:10" s="55" customFormat="1" ht="24" customHeight="1">
      <c r="A27" s="94" t="s">
        <v>85</v>
      </c>
      <c r="B27" s="91" t="s">
        <v>86</v>
      </c>
      <c r="C27" s="54" t="s">
        <v>74</v>
      </c>
      <c r="D27" s="151">
        <v>14585</v>
      </c>
      <c r="E27" s="125">
        <v>0</v>
      </c>
      <c r="F27" s="98">
        <f t="shared" si="0"/>
        <v>0</v>
      </c>
      <c r="G27" s="68"/>
      <c r="H27" s="68"/>
      <c r="I27" s="69"/>
      <c r="J27" s="70"/>
    </row>
    <row r="28" spans="1:10" s="53" customFormat="1" ht="69">
      <c r="A28" s="93">
        <v>567504</v>
      </c>
      <c r="B28" s="135" t="s">
        <v>106</v>
      </c>
      <c r="C28" s="54" t="s">
        <v>73</v>
      </c>
      <c r="D28" s="151">
        <v>2500.75</v>
      </c>
      <c r="E28" s="125">
        <v>0</v>
      </c>
      <c r="F28" s="98">
        <f t="shared" si="0"/>
        <v>0</v>
      </c>
      <c r="G28" s="65"/>
      <c r="H28" s="65"/>
      <c r="I28" s="66"/>
      <c r="J28" s="67"/>
    </row>
    <row r="29" spans="1:10" s="53" customFormat="1" ht="21.75" customHeight="1">
      <c r="A29" s="93">
        <v>113762</v>
      </c>
      <c r="B29" s="90" t="s">
        <v>76</v>
      </c>
      <c r="C29" s="54" t="s">
        <v>83</v>
      </c>
      <c r="D29" s="151">
        <v>300</v>
      </c>
      <c r="E29" s="125">
        <v>0</v>
      </c>
      <c r="F29" s="98">
        <f t="shared" si="0"/>
        <v>0</v>
      </c>
      <c r="G29" s="65"/>
      <c r="H29" s="65"/>
      <c r="I29" s="66"/>
      <c r="J29" s="67"/>
    </row>
    <row r="30" spans="1:10" s="53" customFormat="1" ht="30.75" customHeight="1">
      <c r="A30" s="93">
        <v>931312</v>
      </c>
      <c r="B30" s="90" t="s">
        <v>77</v>
      </c>
      <c r="C30" s="54" t="s">
        <v>83</v>
      </c>
      <c r="D30" s="151">
        <v>300</v>
      </c>
      <c r="E30" s="125">
        <v>0</v>
      </c>
      <c r="F30" s="98">
        <f t="shared" si="0"/>
        <v>0</v>
      </c>
      <c r="G30" s="65"/>
      <c r="H30" s="65"/>
      <c r="I30" s="66"/>
      <c r="J30" s="67"/>
    </row>
    <row r="31" spans="1:10" s="143" customFormat="1" ht="28.5" customHeight="1">
      <c r="A31" s="144">
        <v>56973</v>
      </c>
      <c r="B31" s="137" t="s">
        <v>107</v>
      </c>
      <c r="C31" s="138" t="s">
        <v>66</v>
      </c>
      <c r="D31" s="151">
        <v>1508</v>
      </c>
      <c r="E31" s="126">
        <v>0</v>
      </c>
      <c r="F31" s="139">
        <f t="shared" si="0"/>
        <v>0</v>
      </c>
      <c r="G31" s="140"/>
      <c r="H31" s="140"/>
      <c r="I31" s="141"/>
      <c r="J31" s="142"/>
    </row>
    <row r="32" spans="1:10" s="143" customFormat="1" ht="21" customHeight="1">
      <c r="A32" s="145">
        <v>12931</v>
      </c>
      <c r="B32" s="146" t="s">
        <v>97</v>
      </c>
      <c r="C32" s="147" t="s">
        <v>67</v>
      </c>
      <c r="D32" s="155">
        <v>2110</v>
      </c>
      <c r="E32" s="127">
        <v>0</v>
      </c>
      <c r="F32" s="148">
        <f t="shared" si="0"/>
        <v>0</v>
      </c>
      <c r="G32" s="140"/>
      <c r="H32" s="140"/>
      <c r="I32" s="141"/>
      <c r="J32" s="142"/>
    </row>
    <row r="33" spans="1:10" s="143" customFormat="1" ht="28.5" customHeight="1">
      <c r="A33" s="145">
        <v>12920</v>
      </c>
      <c r="B33" s="146" t="s">
        <v>108</v>
      </c>
      <c r="C33" s="147" t="s">
        <v>73</v>
      </c>
      <c r="D33" s="155">
        <v>226.2</v>
      </c>
      <c r="E33" s="127">
        <v>0</v>
      </c>
      <c r="F33" s="148">
        <f t="shared" si="0"/>
        <v>0</v>
      </c>
      <c r="G33" s="140"/>
      <c r="H33" s="140"/>
      <c r="I33" s="141"/>
      <c r="J33" s="142"/>
    </row>
    <row r="34" spans="1:10" s="143" customFormat="1" ht="27">
      <c r="A34" s="145" t="s">
        <v>75</v>
      </c>
      <c r="B34" s="146" t="s">
        <v>109</v>
      </c>
      <c r="C34" s="147" t="s">
        <v>68</v>
      </c>
      <c r="D34" s="155">
        <v>2060.76</v>
      </c>
      <c r="E34" s="127">
        <v>0</v>
      </c>
      <c r="F34" s="148">
        <f t="shared" si="0"/>
        <v>0</v>
      </c>
      <c r="G34" s="140"/>
      <c r="H34" s="140"/>
      <c r="I34" s="141"/>
      <c r="J34" s="142"/>
    </row>
    <row r="35" spans="1:10" s="143" customFormat="1" ht="15">
      <c r="A35" s="145">
        <v>91551</v>
      </c>
      <c r="B35" s="146" t="s">
        <v>102</v>
      </c>
      <c r="C35" s="147" t="s">
        <v>103</v>
      </c>
      <c r="D35" s="155">
        <v>16</v>
      </c>
      <c r="E35" s="127">
        <v>0</v>
      </c>
      <c r="F35" s="148">
        <f t="shared" si="0"/>
        <v>0</v>
      </c>
      <c r="G35" s="140"/>
      <c r="H35" s="140"/>
      <c r="I35" s="141"/>
      <c r="J35" s="142"/>
    </row>
    <row r="36" spans="1:10" s="143" customFormat="1" ht="33" customHeight="1">
      <c r="A36" s="145">
        <v>915111</v>
      </c>
      <c r="B36" s="149" t="s">
        <v>100</v>
      </c>
      <c r="C36" s="147" t="s">
        <v>66</v>
      </c>
      <c r="D36" s="155">
        <v>1032.2</v>
      </c>
      <c r="E36" s="127">
        <v>0</v>
      </c>
      <c r="F36" s="148">
        <f t="shared" si="0"/>
        <v>0</v>
      </c>
      <c r="G36" s="140"/>
      <c r="H36" s="140"/>
      <c r="I36" s="141"/>
      <c r="J36" s="142"/>
    </row>
    <row r="37" spans="1:10" s="143" customFormat="1" ht="28.5" customHeight="1" thickBot="1">
      <c r="A37" s="145">
        <v>915221</v>
      </c>
      <c r="B37" s="146" t="s">
        <v>101</v>
      </c>
      <c r="C37" s="147" t="s">
        <v>66</v>
      </c>
      <c r="D37" s="155">
        <v>1032.2</v>
      </c>
      <c r="E37" s="127">
        <v>0</v>
      </c>
      <c r="F37" s="148">
        <f t="shared" si="0"/>
        <v>0</v>
      </c>
      <c r="G37" s="140"/>
      <c r="H37" s="140"/>
      <c r="I37" s="141"/>
      <c r="J37" s="142"/>
    </row>
    <row r="38" spans="1:10" s="17" customFormat="1" ht="15">
      <c r="A38" s="87"/>
      <c r="B38" s="84" t="s">
        <v>11</v>
      </c>
      <c r="C38" s="20"/>
      <c r="D38" s="110"/>
      <c r="E38" s="128" t="s">
        <v>2</v>
      </c>
      <c r="F38" s="111">
        <f>SUM(F12:F37)</f>
        <v>0</v>
      </c>
      <c r="G38" s="49"/>
      <c r="H38" s="49"/>
      <c r="I38" s="50"/>
      <c r="J38" s="51"/>
    </row>
    <row r="39" spans="1:10" s="17" customFormat="1" ht="15">
      <c r="A39" s="88"/>
      <c r="B39" s="85" t="s">
        <v>3</v>
      </c>
      <c r="C39" s="21"/>
      <c r="D39" s="112"/>
      <c r="E39" s="129" t="s">
        <v>2</v>
      </c>
      <c r="F39" s="113">
        <f>F38*0.21</f>
        <v>0</v>
      </c>
      <c r="G39" s="49"/>
      <c r="H39" s="49"/>
      <c r="I39" s="50"/>
      <c r="J39" s="51"/>
    </row>
    <row r="40" spans="1:10" s="17" customFormat="1" ht="15" thickBot="1">
      <c r="A40" s="89"/>
      <c r="B40" s="86" t="s">
        <v>12</v>
      </c>
      <c r="C40" s="22"/>
      <c r="D40" s="114"/>
      <c r="E40" s="130" t="s">
        <v>2</v>
      </c>
      <c r="F40" s="115">
        <f>F39+F38</f>
        <v>0</v>
      </c>
      <c r="G40" s="49"/>
      <c r="H40" s="49"/>
      <c r="I40" s="50"/>
      <c r="J40" s="51"/>
    </row>
    <row r="41" spans="7:10" ht="24" customHeight="1">
      <c r="G41" s="49"/>
      <c r="H41" s="49"/>
      <c r="I41" s="50"/>
      <c r="J41" s="51"/>
    </row>
    <row r="42" spans="1:10" ht="12" customHeight="1">
      <c r="A42" s="95"/>
      <c r="B42" s="57" t="s">
        <v>71</v>
      </c>
      <c r="C42" s="57"/>
      <c r="D42" s="116"/>
      <c r="G42" s="49"/>
      <c r="H42" s="49"/>
      <c r="I42" s="50"/>
      <c r="J42" s="51"/>
    </row>
    <row r="43" spans="1:10" ht="12" customHeight="1">
      <c r="A43" s="58"/>
      <c r="B43" s="59"/>
      <c r="C43" s="60"/>
      <c r="D43" s="116"/>
      <c r="G43" s="49"/>
      <c r="H43" s="49"/>
      <c r="I43" s="50"/>
      <c r="J43" s="51"/>
    </row>
    <row r="44" spans="1:10" ht="12" customHeight="1">
      <c r="A44" s="58"/>
      <c r="B44" s="59"/>
      <c r="C44" s="60"/>
      <c r="D44" s="116"/>
      <c r="G44" s="48"/>
      <c r="H44" s="48"/>
      <c r="I44" s="17"/>
      <c r="J44" s="17"/>
    </row>
    <row r="45" spans="1:10" ht="12" customHeight="1">
      <c r="A45" s="58"/>
      <c r="B45" s="59"/>
      <c r="C45" s="60"/>
      <c r="D45" s="116"/>
      <c r="G45" s="48"/>
      <c r="H45" s="48"/>
      <c r="I45" s="17"/>
      <c r="J45" s="17"/>
    </row>
    <row r="46" spans="1:10" ht="12" customHeight="1">
      <c r="A46" s="56"/>
      <c r="B46" s="57"/>
      <c r="C46" s="57"/>
      <c r="D46" s="116"/>
      <c r="G46" s="48"/>
      <c r="H46" s="48"/>
      <c r="I46" s="17"/>
      <c r="J46" s="17"/>
    </row>
    <row r="47" spans="1:4" ht="12" customHeight="1">
      <c r="A47" s="56"/>
      <c r="B47" s="57"/>
      <c r="C47" s="57"/>
      <c r="D47" s="116"/>
    </row>
    <row r="48" spans="1:4" ht="12" customHeight="1">
      <c r="A48" s="56"/>
      <c r="B48" s="57"/>
      <c r="C48" s="57"/>
      <c r="D48" s="116"/>
    </row>
    <row r="49" spans="1:4" ht="12" customHeight="1">
      <c r="A49" s="56"/>
      <c r="B49" s="57"/>
      <c r="C49" s="57"/>
      <c r="D49" s="116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2023-05-11T07:47:36Z</cp:lastPrinted>
  <dcterms:created xsi:type="dcterms:W3CDTF">2014-05-16T09:31:30Z</dcterms:created>
  <dcterms:modified xsi:type="dcterms:W3CDTF">2024-07-02T06:20:31Z</dcterms:modified>
  <cp:category/>
  <cp:version/>
  <cp:contentType/>
  <cp:contentStatus/>
</cp:coreProperties>
</file>