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codeName="ThisWorkbook"/>
  <bookViews>
    <workbookView xWindow="65416" yWindow="65416" windowWidth="29040" windowHeight="15720" activeTab="1"/>
  </bookViews>
  <sheets>
    <sheet name="Rekapitulace" sheetId="1" r:id="rId1"/>
    <sheet name="1. úsek " sheetId="3" r:id="rId2"/>
    <sheet name="2. úsek" sheetId="2" r:id="rId3"/>
    <sheet name="propustek" sheetId="4" r:id="rId4"/>
  </sheets>
  <definedNames/>
  <calcPr calcId="191029"/>
  <extLst/>
</workbook>
</file>

<file path=xl/sharedStrings.xml><?xml version="1.0" encoding="utf-8"?>
<sst xmlns="http://schemas.openxmlformats.org/spreadsheetml/2006/main" count="809" uniqueCount="339">
  <si>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</si>
  <si>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</si>
  <si>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</si>
  <si>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</si>
  <si>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</si>
  <si>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</si>
  <si>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</si>
  <si>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</si>
  <si>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</si>
  <si>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</si>
  <si>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</si>
  <si>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</si>
  <si>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</si>
  <si>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</si>
  <si>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</si>
  <si>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</si>
  <si>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</si>
  <si>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</si>
  <si>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</si>
  <si>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</si>
  <si>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</si>
  <si>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</si>
  <si>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</si>
  <si>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</si>
  <si>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</si>
  <si>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</si>
  <si>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</si>
  <si>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</si>
  <si>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</si>
  <si>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</si>
  <si>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</si>
  <si>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</si>
  <si>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</si>
  <si>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</si>
  <si>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</si>
  <si>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</si>
  <si>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</si>
  <si>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</si>
  <si>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</si>
  <si>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</si>
  <si>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</si>
  <si>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</si>
  <si>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</si>
  <si>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</si>
  <si>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</si>
  <si>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</si>
  <si>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</si>
  <si>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Provozní vlivy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</si>
  <si>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</si>
  <si>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</si>
  <si>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</si>
  <si>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</si>
  <si>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</si>
  <si>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</si>
  <si>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</si>
  <si>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</si>
  <si>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</si>
  <si>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</si>
  <si>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</si>
  <si>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</si>
  <si>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</si>
  <si>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</si>
  <si>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</si>
  <si>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</si>
  <si>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</si>
  <si>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</si>
  <si>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</si>
  <si>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bm</t>
  </si>
  <si>
    <t>ČIŠTĚNÍ VOZOVEK SAMOSBĚREM</t>
  </si>
  <si>
    <t>ŘEZÁNÍ ASFALT. KRYTU</t>
  </si>
  <si>
    <t>ČIŠTĚNÍ KRAJNIC OD NÁNOSU TL. DO 100 MM S ODVOZEM NA SKLÁDKU</t>
  </si>
  <si>
    <t>agregovaná pol.</t>
  </si>
  <si>
    <t>FRÉZOVÁNÍ DRÁŽKY PRŮŘEZU DO 200MM2 V ASFALTOVÉ VOZOVCE</t>
  </si>
  <si>
    <t>TĚSNĚNÍ DILATAČ SPAR ASF ZÁLIVKOU PRŮŘ DO 200MM2</t>
  </si>
  <si>
    <t>SPOJOVACÍ POSTŘIK ZE SIL. EMULZE DO 0,5KG/M2</t>
  </si>
  <si>
    <t>součet</t>
  </si>
  <si>
    <t xml:space="preserve">VODOR DOPRAV ZNAČ PLASTEM STRUKTURÁLNÍ NEHLUČNÉ - DOD A POKLÁDKA - vodící proužek 12,5;  </t>
  </si>
  <si>
    <t xml:space="preserve">OSTATNÍ POŽADAVKY - DIO, GEODETICKÉ ZAMĚŘENÍ SKUTEČNÉHO PROVEDENÍ před a po dokončení včetně zaměření zesílení konstrukce </t>
  </si>
  <si>
    <t>18110</t>
  </si>
  <si>
    <t>ÚPRAVA PLÁNĚ SE ZHUTNĚNÍM V HORNINĚ TŘ. I</t>
  </si>
  <si>
    <t>014102.R</t>
  </si>
  <si>
    <t xml:space="preserve">VDZ - 12,5 ,   BARVOU, ZÁKLADNÍ  </t>
  </si>
  <si>
    <t>ks</t>
  </si>
  <si>
    <t>ASFALTOVÝ BETON PRO PODKLADNÍ VRSTVY   ACP 22+,  tl.90mm</t>
  </si>
  <si>
    <t>574E88</t>
  </si>
  <si>
    <t>ZPEVNĚNÍ KRAJNIC Z RECYKLÁTU DO TL. 100MM   (R-materiál frakce 0-22)</t>
  </si>
  <si>
    <t>ASFALTOVÝ BETON PRO OBRUSNÉ VRSTVY ACO 11+,  tl. 50 mm</t>
  </si>
  <si>
    <t xml:space="preserve">574A44  </t>
  </si>
  <si>
    <t xml:space="preserve">574A04    </t>
  </si>
  <si>
    <t>Název akce : III/2365 Hudlice - Zahořany</t>
  </si>
  <si>
    <t>ASPE10</t>
  </si>
  <si>
    <t>Firma: AVSProjekt s.r.o.</t>
  </si>
  <si>
    <t>2</t>
  </si>
  <si>
    <t>Příloha k formuláři pro ocenění nabídky</t>
  </si>
  <si>
    <t>3</t>
  </si>
  <si>
    <t>S</t>
  </si>
  <si>
    <t>Stavba:</t>
  </si>
  <si>
    <t>III/2365</t>
  </si>
  <si>
    <t>Zahořany u Berouna_havárie propustku</t>
  </si>
  <si>
    <t>101</t>
  </si>
  <si>
    <t>0,00</t>
  </si>
  <si>
    <t>O</t>
  </si>
  <si>
    <t>Rozpočet:</t>
  </si>
  <si>
    <t>Zahořany u Berouna_havárie propustku Komunikace</t>
  </si>
  <si>
    <t>15,00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</si>
  <si>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</si>
  <si>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</si>
  <si>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</si>
  <si>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</si>
  <si>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</si>
  <si>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</si>
  <si>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</si>
  <si>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</si>
  <si>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21,00</t>
  </si>
  <si>
    <t>Jednotková</t>
  </si>
  <si>
    <t>Celkem</t>
  </si>
  <si>
    <t>0</t>
  </si>
  <si>
    <t>1</t>
  </si>
  <si>
    <t>4</t>
  </si>
  <si>
    <t>5</t>
  </si>
  <si>
    <t>6</t>
  </si>
  <si>
    <t>9</t>
  </si>
  <si>
    <t>10</t>
  </si>
  <si>
    <t>SD</t>
  </si>
  <si>
    <t>Všeobecné konstrukce a práce</t>
  </si>
  <si>
    <t>P</t>
  </si>
  <si>
    <t/>
  </si>
  <si>
    <t>T</t>
  </si>
  <si>
    <t>PP</t>
  </si>
  <si>
    <t>VV</t>
  </si>
  <si>
    <t>Odstranění podkladních vrstev asfaltové vozovky vozovky 
7,3*6,6*0,3*2=28,91 [A] 
Překop vozovky 
(2+6,6)/2*7*2*2=120,40 [B] 
Rozebrání stávající vtokové jímky 
(4*2*1+2,3*1,3)*0,3*2,4=7,91 [C] 
Rozebrání stávající vtokové jímky (podkladní konstrukce) 
(4*2*1+2,3*1,3)*0,2*2,4=5,28 [D] 
Odtstranění provizorní vozovky 
(12+13)*1,3*0,5*2,1=34,13 [H] 
Odstranění stávajícího chodníku 
(12+13)*0,3*2=15,00 [G] 
Vybourání původního klenutého propustku 
(1*0,3*2+3,14*1,1/2*0,3)*10*2,4=26,83 [I] 
Vybourání dna stávajícího kelnutého propustku 
1,4*0,25*10*2,4=8,40 [K] 
Vybourání betonové výplně stávajícího propustku 
(1*0,8+3,14*0,8*0,8/4-3,14*0,6*0,6/4)*10*2,4=24,48 [L] 
Celkem: A+B+C+D+H+G+I+K+L=271,34 [M]</t>
  </si>
  <si>
    <t>TS</t>
  </si>
  <si>
    <t>029113</t>
  </si>
  <si>
    <t>OSTATNÍ POŽADAVKY - GEODETICKÉ ZAMĚŘENÍ - CELKY</t>
  </si>
  <si>
    <t>KUS</t>
  </si>
  <si>
    <t>zahrnuje veškeré náklady spojené s objednatelem požadovanými pracemi</t>
  </si>
  <si>
    <t>02944</t>
  </si>
  <si>
    <t>OSTAT POŽADAVKY - DOKUMENTACE SKUTEČ PROVEDENÍ V DIGIT FORMĚ</t>
  </si>
  <si>
    <t>KPL</t>
  </si>
  <si>
    <t>02950</t>
  </si>
  <si>
    <t>OSTATNÍ POŽADAVKY - POSUDKY, KONTROLY, REVIZNÍ ZPRÁVY</t>
  </si>
  <si>
    <t>02991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</si>
  <si>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</si>
  <si>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</si>
  <si>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7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</si>
  <si>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</si>
  <si>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</si>
  <si>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</si>
  <si>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8</t>
  </si>
  <si>
    <t>03710</t>
  </si>
  <si>
    <t>POMOC PRÁCE ZAJIŠŤ NEBO ZŘÍZ OBJÍŽĎKY A PŘÍSTUP CESTY</t>
  </si>
  <si>
    <t>Položka zahrnuje vypracování podrobného projektu DIO, projednání s příslušnými orgány, zajištění DIR, realizaci a montáž dopravního opatření dle vydaného DIR po dobu stavby a jeho likvidaci po ukončení stavby.</t>
  </si>
  <si>
    <t>zahrnuje objednatelem povolené náklady na požadovaná zařízení zhotovitele</t>
  </si>
  <si>
    <t>041</t>
  </si>
  <si>
    <t>OSTATNÍ POŽADAVKY - REVIZNÍ ZPRÁVY A ZKOUŠKY</t>
  </si>
  <si>
    <t>Zatěžovací zkoušky zhutnění  zemin při zásypu propustků v silnici, kontrolní zkoušky použitých materiálů, zejména betonu a asfaltových směsí</t>
  </si>
  <si>
    <t>Zemní práce</t>
  </si>
  <si>
    <t>113328</t>
  </si>
  <si>
    <t>ODSTRAN PODKL ZPEVNĚNÝCH PLOCH Z KAMENIVA NESTMEL, ODVOZ DO 20KM</t>
  </si>
  <si>
    <t>M3</t>
  </si>
  <si>
    <t>Odtstranění nestmelených vrstev stávající vozovky 
7,3*6,6*0,3=14,45 [B] 
Odtstranění provizorní vozovky 
(12+13)*1,3*0,5=16,25 [A] 
Celkem: B+A=30,70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</si>
  <si>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</si>
  <si>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</si>
  <si>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113482</t>
  </si>
  <si>
    <t>ODSTRANĚNÍ KRYTU ZPEVNĚNÝCH PLOCH Z DLAŽDIC VČETNĚ PODKLADU, ODVOZ DO 2KM</t>
  </si>
  <si>
    <t>Rozebrání stávajícího chodníku pro provizorní vozovku</t>
  </si>
  <si>
    <t>(12+13)*0,3=7,50 [A]</t>
  </si>
  <si>
    <t>12</t>
  </si>
  <si>
    <t>113521</t>
  </si>
  <si>
    <t>ODSTRANĚNÍ CHODNÍKOVÝCH A SILNIČNÍCH OBRUBNÍKŮ BETONOVÝCH, ODVOZ DO 1KM</t>
  </si>
  <si>
    <t>M</t>
  </si>
  <si>
    <t>13+12+13=38,00 [A]</t>
  </si>
  <si>
    <t>13</t>
  </si>
  <si>
    <t>113728</t>
  </si>
  <si>
    <t>FRÉZOVÁNÍ VOZOVEK ASFALTOVÝCH, ODVOZ DO 20KM</t>
  </si>
  <si>
    <t>Frézování asfaltem stmelených vrstev pro překop, odvoz na recyklační skládku 
7,3*6,6*0,2=9,64 [A]</t>
  </si>
  <si>
    <t>14</t>
  </si>
  <si>
    <t>113765</t>
  </si>
  <si>
    <t>FRÉZOVÁNÍ DRÁŽKY PRŮŘEZU DO 600MM2 V ASFALTOVÉ VOZOVCE</t>
  </si>
  <si>
    <t>Frézování drážky v napojení nové ložné a obrusné vrstvy na vrstvy stávající 
6,7*4=26,80 [A]</t>
  </si>
  <si>
    <t>Položka zahrnuje veškerou manipulaci s vybouranou sutí a s vybouranými hmotami vč. uložení na skládku a ceny za uložení na ckládku</t>
  </si>
  <si>
    <t>15</t>
  </si>
  <si>
    <t>123738</t>
  </si>
  <si>
    <t>ODKOP PRO SPOD STAVBU SILNIC A ŽELEZNIC TŘ. I, ODVOZ DO 20KM</t>
  </si>
  <si>
    <t>Prohloubení příkopu pro uložení podkladních vrstev a opevnění z lomového kamene</t>
  </si>
  <si>
    <t>(2+6,6)/2*7*2=60,20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</si>
  <si>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</si>
  <si>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</si>
  <si>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17120</t>
  </si>
  <si>
    <t>ULOŽENÍ SYPANINY DO NÁSYPŮ A NA SKLÁDKY BEZ ZHUTNĚNÍ</t>
  </si>
  <si>
    <t>Odstranění podkladních vrstev asfaltové vozovky vozovky 
7,3*6,6*0,3=14,45 [A] 
Překop vozovky 
(2+6,6)/2*7*2=60,20 [B] 
Rozebrání stávající vtokové jímky 
(4*2*1+2,3*1,3)*0,3=3,30 [C] 
Rozebrání stávající vtokové jímky (podkladní konstrukce) 
(4*2*1+2,3*1,3)*0,2=2,20 [D] 
Odtstranění provizorní vozovky 
(12+13)*1,3*0,5=16,25 [H] 
Odstranění stávajícího chodníku 
(12+13)*0,3=7,50 [G] 
Vybourání původního klenutého propustku 
(1*0,3*2+3,14*1,1/2*0,3)*10=11,18 [I] 
Vybourání dna stávajícího kelnutého propustku 
1,4*0,25*10=3,50 [K] 
Vybourání betonové výplně stávajícího propustku 
(1*0,8+3,14*0,8*0,8/4-3,14*0,6*0,6/4)*10=10,20 [L] 
Celkem: A+B+C+D+H+G+I+K+L=128,78 [M]</t>
  </si>
  <si>
    <t>položka zahrnuje:   
- kompletní provedení zemní konstrukce do předepsaného tvaru   
- ošetření úložiště po celou dobu práce v něm vč. klimatických opatření   
- ztížení v okolí vedení, konstrukcí a objektů a jejich dočasné zajištění   
- ztížení provádění ve ztížených podmínkách a stísněných prostorech   
- ztížené ukládání sypaniny pod vodu   
- ukládání po vrstvách a po jiných nutných částech (figurách) vč. dosypávek   
- spouštění a nošení materiálu   
- úprava, očištění a ochrana podloží a svahů   
- svahování, uzavírání povrchů svahů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</si>
  <si>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17</t>
  </si>
  <si>
    <t>17581</t>
  </si>
  <si>
    <t>OBSYP POTRUBÍ A OBJEKTŮ Z NAKUPOVANÝCH MATERIÁLŮ</t>
  </si>
  <si>
    <t>Obsyp potrubí propustku a zásyp rýhy se zhutněním 
(2+6,6)/2*7*2-1,2*1,2*3,14/4*7=52,29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</si>
  <si>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</si>
  <si>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</t>
  </si>
  <si>
    <t>M2</t>
  </si>
  <si>
    <t>Úprava pláně pod zpevnění dna příkopu</t>
  </si>
  <si>
    <t>6,6*7,3=48,18 [A]</t>
  </si>
  <si>
    <t>položka zahrnuje úpravu pláně včetně vyrovnání výškových rozdílů. Míru zhutnění určuje projekt.</t>
  </si>
  <si>
    <t>Vodorovné konstrukce</t>
  </si>
  <si>
    <t>19</t>
  </si>
  <si>
    <t>451314</t>
  </si>
  <si>
    <t>PODKLADNÍ A VÝPLŇOVÉ VRSTVY Z PROSTÉHO BETONU C25/30</t>
  </si>
  <si>
    <t>Podkladní beton pod troubu 
2*10*0,25=5,00 [B]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</si>
  <si>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</si>
  <si>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20</t>
  </si>
  <si>
    <t>467314</t>
  </si>
  <si>
    <t>STUPNĚ A PRAHY VODNÍCH KORYT Z PROSTÉHO BETONU C25/30</t>
  </si>
  <si>
    <t>Dno vtokové jímky 
2*2*0,25=1,00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</si>
  <si>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</si>
  <si>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Komunikace</t>
  </si>
  <si>
    <t>21</t>
  </si>
  <si>
    <t>KAMENIVO ZPEVNĚNÉ CEMENTEM TL. DO 150MM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</si>
  <si>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</si>
  <si>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22</t>
  </si>
  <si>
    <t>56334</t>
  </si>
  <si>
    <t>VOZOVKOVÉ VRSTVY ZE ŠTĚRKODRTI TL. DO 200MM</t>
  </si>
  <si>
    <t>Oprava vozovky po překopu 
7,3*6,6=48,18 [A] 
Oprava chodníku poi odtstranění provizorní vozovky 
(12+13)*1,3*0,5=16,25 [B] 
Celkem: A+B=64,43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</si>
  <si>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</si>
  <si>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23</t>
  </si>
  <si>
    <t>56366</t>
  </si>
  <si>
    <t>VOZOVKOVÉ VRSTVY Z RECYKLOVANÉHO MATERIÁLU TL DO 300MM</t>
  </si>
  <si>
    <t>Provizorní vozovka 
(12+13)*1,3=32,50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</si>
  <si>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</si>
  <si>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24</t>
  </si>
  <si>
    <t>572121</t>
  </si>
  <si>
    <t>INFILTRAČNÍ POSTŘIK ASFALTOVÝ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</si>
  <si>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</si>
  <si>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25</t>
  </si>
  <si>
    <t>572211</t>
  </si>
  <si>
    <t>SPOJOVACÍ POSTŘIK Z ASFALTU DO 0,5KG/M2</t>
  </si>
  <si>
    <t>48,18+48,18+0,5*6,6*2=102,96 [A]</t>
  </si>
  <si>
    <t>26</t>
  </si>
  <si>
    <t>574A43</t>
  </si>
  <si>
    <t>ASFALTOVÝ BETON PRO OBRUSNÉ VRSTVY ACO 11 TL. 50MM</t>
  </si>
  <si>
    <t>48,18+0,5*6,6*2=54,78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</si>
  <si>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</si>
  <si>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27</t>
  </si>
  <si>
    <t>574C45</t>
  </si>
  <si>
    <t>ASFALTOVÝ BETON PRO LOŽNÍ VRSTVY ACL 16 TL. 50MM</t>
  </si>
  <si>
    <t>28</t>
  </si>
  <si>
    <t>574E56</t>
  </si>
  <si>
    <t>ASFALTOVÝ BETON PRO PODKLADNÍ VRSTVY ACP 16TL. 60MM</t>
  </si>
  <si>
    <t>29</t>
  </si>
  <si>
    <t>582611_R</t>
  </si>
  <si>
    <t>KRYTY Z BETON DLAŽDIC SE ZÁMKEM ŠEDÝCH TL 60MM DO LOŽE Z KAM</t>
  </si>
  <si>
    <t>Zpětná zádlažba chodníku po ukončení prací. Cena pouze za pokládku - stanovena odhadem.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</si>
  <si>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</si>
  <si>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</t>
  </si>
  <si>
    <t>58920</t>
  </si>
  <si>
    <t>VÝPLŇ SPAR MODIFIKOVANÝM ASFALTEM</t>
  </si>
  <si>
    <t>položka zahrnuje:   
- dodávku předepsaného materiálu   
- vyčištění a výplň spar tímto materiálem</t>
  </si>
  <si>
    <t>Potrubí</t>
  </si>
  <si>
    <t>31</t>
  </si>
  <si>
    <t>82471</t>
  </si>
  <si>
    <t>POTRUBÍ Z TRUB ŽELEZOBETONOVÝCH DN DO 1000MM</t>
  </si>
  <si>
    <t>Potrubí nového porpustku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</si>
  <si>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</si>
  <si>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32</t>
  </si>
  <si>
    <t>899524</t>
  </si>
  <si>
    <t>OBETONOVÁNÍ POTRUBÍ Z PROSTÉHO BETONU DO C25/30</t>
  </si>
  <si>
    <t>Obetonování trouby propustku 
1,1*3,14*3/4*10*0,2=5,18 [A] 
Obetonování v místě prostupu při vyústění 
(2+6,6)/2*2*0,5=4,30 [B] 
Celkem: A+B=9,48 [C]</t>
  </si>
  <si>
    <t>Ostatní konstrukce a práce</t>
  </si>
  <si>
    <t>33</t>
  </si>
  <si>
    <t>9113A1</t>
  </si>
  <si>
    <t>SVODIDLO OCEL SILNIČ JEDNOSTR, ÚROVEŇ ZADRŽ N1, N2 - DODÁVKA A MONTÁŽ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</si>
  <si>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</si>
  <si>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34</t>
  </si>
  <si>
    <t>917224_R</t>
  </si>
  <si>
    <t>SILNIČNÍ A CHODNÍKOVÉ OBRUBY Z BETONOVÝCH OBRUBNÍKŮ ŠÍŘ 150MM</t>
  </si>
  <si>
    <t>Zpětná montáž (bez dodávky) po odstranění provizorní komunikace  s dodávkou cca  10% poškozených obrub. Po odsouhlasení investorem a TDI. Cena stanovena odhadem.</t>
  </si>
  <si>
    <t>13+12+13+2=40,00 [A]</t>
  </si>
  <si>
    <t>Položka zahrnuje:  
dodání a pokládku betonových obrubníků o rozměrech předepsaných zadávací dokumentací  
betonové lože i boční betonovou opěrku.</t>
  </si>
  <si>
    <t>35</t>
  </si>
  <si>
    <t>9182F</t>
  </si>
  <si>
    <t>VTOK JÍMKY BETONOVÉ VČET DLAŽBY PROPUSTU Z TRUB DN DO 1000MM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</si>
  <si>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dlažbu dna z lomového kamene, případně dokumentací předepsaný kamenný obklad stěn,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mříž a zábradlí.</t>
  </si>
  <si>
    <t>36</t>
  </si>
  <si>
    <t>919112</t>
  </si>
  <si>
    <t>ŘEZÁNÍ ASFALTOVÉHO KRYTU VOZOVEK TL DO 100MM</t>
  </si>
  <si>
    <t>Zaříznutí ložné a obrusné vrstvy před provedením překopu 
6,6*4=26,40 [A]</t>
  </si>
  <si>
    <t>položka zahrnuje řezání vozovkové vrstvy v předepsané tloušťce, včetně spotřeby vody</t>
  </si>
  <si>
    <t>37</t>
  </si>
  <si>
    <t>935212</t>
  </si>
  <si>
    <t>PŘÍKOPOVÉ ŽLABY Z BETON TVÁRNIC ŠÍŘ DO 600MM DO BETONU TL 100MM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</si>
  <si>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</si>
  <si>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38</t>
  </si>
  <si>
    <t>966138</t>
  </si>
  <si>
    <t>BOURÁNÍ KONSTRUKCÍ Z KAMENE NA MC S ODVOZEM DO 20KM</t>
  </si>
  <si>
    <t>Odstranění stávajícího vtokového objektu  a konstrukce pod stávající vopzovkou -celkový rozsah bude proveden po odsopuhlasení  investorem a TDI</t>
  </si>
  <si>
    <t>Rozebrání stávající vtokové jímky 
(4*2*1+2,3*1,3)*0,3=3,30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</si>
  <si>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</si>
  <si>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39</t>
  </si>
  <si>
    <t>966148</t>
  </si>
  <si>
    <t>BOURÁNÍ KONSTRUKCÍ Z CIHEL A TVÁRNIC S ODVOZEM DO 20KM</t>
  </si>
  <si>
    <t>Odstranění stávajícího klenutého propustku - celkový rozsah bude proveden po odsopuhlasení  investorem a TDI</t>
  </si>
  <si>
    <t>Vybourání původního klenutého propustku 
(1*0,3*2+3,14*1,1/2*0,3)*10=11,18 [A]</t>
  </si>
  <si>
    <t>40</t>
  </si>
  <si>
    <t>966158</t>
  </si>
  <si>
    <t>BOURÁNÍ KONSTRUKCÍ Z PROST BETONU S ODVOZEM DO 20KM</t>
  </si>
  <si>
    <t>Odstranění stávajícího vtokového objektu  a konstrukce pod stávající vopzovkou - celkový rozsah bude oproveden po odsopuhlasení  investorem a TDI</t>
  </si>
  <si>
    <t>Rozebrání stávající vtokové jímky (podkladní konstrukce) 
(4*2*1+2,3*1,3)*0,2=2,20 [A] 
Vybourání dna stávajícího kelnutého propustku 
1,4*0,25*10=3,50 [B] 
Vybourání betonové výplně stávajícího propustku 
(1*0,8+3,14*0,8*0,8/4-3,14*0,6*0,6/4)*10=10,20 [C] 
Celkem: A+B+C=15,90 [D]</t>
  </si>
  <si>
    <t>41</t>
  </si>
  <si>
    <t>966358</t>
  </si>
  <si>
    <t>BOURÁNÍ PROPUSTŮ Z TRUB DN DO 600MM</t>
  </si>
  <si>
    <t>Odstranění stávajícího trubního propustku - celkový rozsah bude proveden po odsopuhlasení  investorem a TDI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</si>
  <si>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</si>
  <si>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Položka bude čerpána po odsouhlasení dozorem a investorem stavby</t>
  </si>
  <si>
    <t xml:space="preserve">ASFALTOVÝ BETON PRO OBRUSNÉ VRSTVY  ACO 11+ - lokální vyrovnávka, objem stanoven odborným odhadem </t>
  </si>
  <si>
    <t xml:space="preserve">FRÉZOVÁNÍ ZPEVNĚNÝCH PLOCH ASFALTOVÝCH, v tl. do 30mm + 150mm v místě sanací , ODVOZ DO 20KM - položka obsahuje odbourání hran frézované plochy v místě napojení -  malé množství bouraného materiálu bude zahrnuto v ceně položky 014102.R </t>
  </si>
  <si>
    <t>FRÉZOVÁNÍ ZPEVNĚNÝCH PLOCH ASFALTOVÝCH - BEZ DOPRAVY  - dofrézování vozovky , mat. který může obsahovat PAU ve třídě ZAS-T3                                                                                                                                                           - objem stanoven odhadem, přičemž veškerý R-mateiál má zhotovitel dle budoucí SoD  za povinnost odkoupit jako  nadbytečný materiál dle směrnice Objednatele R-SM 16-02, a dále dle směrnice R-Sm-42 je povinen takový materiál recyklovat</t>
  </si>
  <si>
    <t>11372B</t>
  </si>
  <si>
    <t>tkm</t>
  </si>
  <si>
    <t xml:space="preserve">FRÉZOVÁNÍ ZPEVNĚNÝCH PLOCH ASFALTOVÝCH - DOPRAVA - 20KM (kontaminovaný odpad) -  </t>
  </si>
  <si>
    <t>11372A</t>
  </si>
  <si>
    <t xml:space="preserve">staničení silnice III/2365  v km 4,650 - 6,683 a 7, 880 - 8,415, délka úseku 2,033 + 0,535= 2,568 km </t>
  </si>
  <si>
    <t xml:space="preserve">FRÉZOVÁNÍ ZPEVNĚNÝCH PLOCH ASFALTOVÝCH, v tl. do 50mm + 130mm v místě sanací , ODVOZ DO 20KM - položka obsahuje odbourání hran frézované plochy v místě napojení -  malé množství bouraného materiálu bude zahrnuto v ceně položky 014102.R </t>
  </si>
  <si>
    <t>III/2365 Hudlice - Zahořany</t>
  </si>
  <si>
    <t xml:space="preserve">silnice III/2365  v km 4,650 - 6,683 a 7, 880 - 8,415, délka úseku 2,033 + 0,535= 2,568 km </t>
  </si>
  <si>
    <t>obnova obrusné vrstvy a sil.  propustku</t>
  </si>
  <si>
    <t>ULOŽENÍ ODPADU ZE STAVBY NA SKLÁDKU s oprávněním k opětovnému využití - recyklační středisko- 17 01 01 BETON Z DEMOLIC OBJEKTŮ, ZÁKLADŮ TV</t>
  </si>
  <si>
    <t>tato položka je obsažena ve 2.etapě</t>
  </si>
  <si>
    <t>VOZOVKOVÉ VRSTVY ZE ŠTĚRKODRTI ŠDA , tl. 200mm</t>
  </si>
  <si>
    <t xml:space="preserve">ODKOP PRO SPOD STAVBU SILNIC A ŽELEZNIC TŘ. I, ODVOZ DO 20KM,  vzdálenost uvedena orientačně, vč. odvozu na skládku, odstranění stávající zeminy (případně konstrukce podkladních vrstev), tl. 320mm </t>
  </si>
  <si>
    <t xml:space="preserve">OSTATNÍ POŽADAVKY - ( DIO je zahrnuto v ceně  rozpočtu propustku) GEODETICKÉ ZAMĚŘENÍ SKUTEČNÉHO PROVEDENÍ před a po dokončení včetně zaměření zesílení konstrukce </t>
  </si>
  <si>
    <t>ULOŽENÍ ODPADU ZE STAVBY NA SKLÁDKU s oprávněním k opětovnému využití - recyklační středisko-zemina s kamenivem  kód  17 05 04- 368,1t, asfalt. směsi kod 17 03 02 -1,0 t</t>
  </si>
  <si>
    <t>VÝŠKOVÁ ÚPRAVA POKLOPŮ A MŘÍŽÍ</t>
  </si>
  <si>
    <t>VODOR DOPRAV ZNAČ - PÍSMENA</t>
  </si>
  <si>
    <t xml:space="preserve">VDZ - V7, V11a ,V4 - 12,5cm   BARVOU, ZÁKLADNÍ  </t>
  </si>
  <si>
    <t>VODOR DOPRAV ZNAČ PLASTEM STRUKTURÁLNÍ NEHLUČNÉ - DOD A POKLÁDKA - V7, V11a, V4-12,5cm</t>
  </si>
  <si>
    <t>56143G</t>
  </si>
  <si>
    <t xml:space="preserve">ODKOP PRO SPOD STAVBU SILNIC A ŽELEZNIC TŘ. I, ODVOZ DO 20KM,  vzdálenost uvedena orientačně, vč. odvozu na skládku, odstranění stávající zeminy (případně konstrukce podkladních vrstev), tl. 270mm  </t>
  </si>
  <si>
    <t>VOZOVKOVÉ VRSTVY Z MECHANICKY ZPEVNĚNÉHO KAMENIVA TL. DO 150MM</t>
  </si>
  <si>
    <t>574C66</t>
  </si>
  <si>
    <t>ASFALTOVÝ BETON PRO PODKLADNÍ VRSTVY ACP 16+,  tl. 70mm</t>
  </si>
  <si>
    <t>ULOŽENÍ ODPADU ZE STAVBY NA SKLÁDKU s oprávněním k opětovnému využití - recyklační středisko-zemina s kamenivem  kód  17 05 04- 1775,20t, asfalt. směsi kod 17 03 02 -0,09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</si>
</sst>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6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154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2" fontId="8" fillId="0" borderId="11" xfId="0" applyNumberFormat="1" applyFont="1" applyBorder="1"/>
    <xf numFmtId="4" fontId="7" fillId="2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1" fillId="0" borderId="15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11" fillId="0" borderId="18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0" fontId="1" fillId="0" borderId="0" xfId="20" applyAlignment="1">
      <alignment vertical="center"/>
      <protection/>
    </xf>
    <xf numFmtId="0" fontId="1" fillId="5" borderId="0" xfId="20" applyFill="1" applyAlignment="1">
      <alignment vertical="center"/>
      <protection/>
    </xf>
    <xf numFmtId="0" fontId="23" fillId="5" borderId="0" xfId="20" applyFont="1" applyFill="1" applyAlignment="1">
      <alignment horizontal="center" vertical="center"/>
      <protection/>
    </xf>
    <xf numFmtId="0" fontId="1" fillId="5" borderId="19" xfId="20" applyFill="1" applyBorder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0" fontId="17" fillId="5" borderId="0" xfId="20" applyFont="1" applyFill="1" applyAlignment="1">
      <alignment horizontal="left" vertical="center"/>
      <protection/>
    </xf>
    <xf numFmtId="0" fontId="1" fillId="5" borderId="20" xfId="20" applyFill="1" applyBorder="1" applyAlignment="1">
      <alignment vertical="center"/>
      <protection/>
    </xf>
    <xf numFmtId="0" fontId="1" fillId="5" borderId="21" xfId="20" applyFill="1" applyBorder="1" applyAlignment="1">
      <alignment horizontal="center" vertical="center"/>
      <protection/>
    </xf>
    <xf numFmtId="4" fontId="1" fillId="5" borderId="21" xfId="20" applyNumberFormat="1" applyFill="1" applyBorder="1" applyAlignment="1">
      <alignment horizontal="center" vertical="center"/>
      <protection/>
    </xf>
    <xf numFmtId="0" fontId="17" fillId="5" borderId="19" xfId="20" applyFont="1" applyFill="1" applyBorder="1" applyAlignment="1">
      <alignment vertical="center"/>
      <protection/>
    </xf>
    <xf numFmtId="0" fontId="17" fillId="5" borderId="19" xfId="20" applyFont="1" applyFill="1" applyBorder="1" applyAlignment="1">
      <alignment horizontal="left" vertical="center"/>
      <protection/>
    </xf>
    <xf numFmtId="0" fontId="1" fillId="5" borderId="22" xfId="20" applyFill="1" applyBorder="1" applyAlignment="1">
      <alignment vertical="center"/>
      <protection/>
    </xf>
    <xf numFmtId="0" fontId="24" fillId="6" borderId="21" xfId="20" applyFont="1" applyFill="1" applyBorder="1" applyAlignment="1">
      <alignment horizontal="center" vertical="center" wrapText="1"/>
      <protection/>
    </xf>
    <xf numFmtId="0" fontId="11" fillId="5" borderId="22" xfId="20" applyFont="1" applyFill="1" applyBorder="1" applyAlignment="1">
      <alignment horizontal="right" vertical="center"/>
      <protection/>
    </xf>
    <xf numFmtId="0" fontId="11" fillId="5" borderId="22" xfId="20" applyFont="1" applyFill="1" applyBorder="1" applyAlignment="1">
      <alignment vertical="center" wrapText="1"/>
      <protection/>
    </xf>
    <xf numFmtId="4" fontId="11" fillId="5" borderId="22" xfId="20" applyNumberFormat="1" applyFont="1" applyFill="1" applyBorder="1" applyAlignment="1">
      <alignment horizontal="center" vertical="center"/>
      <protection/>
    </xf>
    <xf numFmtId="0" fontId="1" fillId="0" borderId="21" xfId="20" applyBorder="1" applyAlignment="1">
      <alignment vertical="center"/>
      <protection/>
    </xf>
    <xf numFmtId="0" fontId="1" fillId="0" borderId="21" xfId="20" applyBorder="1" applyAlignment="1">
      <alignment horizontal="right" vertical="center"/>
      <protection/>
    </xf>
    <xf numFmtId="0" fontId="1" fillId="0" borderId="21" xfId="20" applyBorder="1" applyAlignment="1">
      <alignment vertical="center" wrapText="1"/>
      <protection/>
    </xf>
    <xf numFmtId="0" fontId="1" fillId="0" borderId="21" xfId="20" applyBorder="1" applyAlignment="1">
      <alignment horizontal="center" vertical="center"/>
      <protection/>
    </xf>
    <xf numFmtId="4" fontId="1" fillId="0" borderId="21" xfId="20" applyNumberFormat="1" applyBorder="1" applyAlignment="1">
      <alignment horizontal="center" vertical="center"/>
      <protection/>
    </xf>
    <xf numFmtId="0" fontId="1" fillId="0" borderId="23" xfId="20" applyBorder="1" applyAlignment="1">
      <alignment vertical="top"/>
      <protection/>
    </xf>
    <xf numFmtId="0" fontId="1" fillId="0" borderId="21" xfId="20" applyBorder="1" applyAlignment="1">
      <alignment horizontal="left" vertical="center" wrapText="1"/>
      <protection/>
    </xf>
    <xf numFmtId="0" fontId="1" fillId="0" borderId="0" xfId="20" applyAlignment="1">
      <alignment vertical="top"/>
      <protection/>
    </xf>
    <xf numFmtId="0" fontId="25" fillId="0" borderId="21" xfId="20" applyFont="1" applyBorder="1" applyAlignment="1">
      <alignment horizontal="left" vertical="center" wrapText="1"/>
      <protection/>
    </xf>
    <xf numFmtId="0" fontId="11" fillId="5" borderId="19" xfId="20" applyFont="1" applyFill="1" applyBorder="1" applyAlignment="1">
      <alignment horizontal="right" vertical="center"/>
      <protection/>
    </xf>
    <xf numFmtId="4" fontId="11" fillId="5" borderId="19" xfId="20" applyNumberFormat="1" applyFont="1" applyFill="1" applyBorder="1" applyAlignment="1">
      <alignment horizontal="center" vertical="center"/>
      <protection/>
    </xf>
    <xf numFmtId="49" fontId="19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8" fillId="0" borderId="27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19" fillId="0" borderId="27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4" xfId="0" applyFont="1" applyBorder="1" applyAlignment="1">
      <alignment vertical="top"/>
    </xf>
    <xf numFmtId="49" fontId="21" fillId="0" borderId="3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49" fontId="6" fillId="2" borderId="33" xfId="0" applyNumberFormat="1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6" fillId="0" borderId="3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49" fontId="7" fillId="2" borderId="35" xfId="0" applyNumberFormat="1" applyFont="1" applyFill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49" fontId="7" fillId="0" borderId="37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35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14" fontId="4" fillId="2" borderId="6" xfId="0" applyNumberFormat="1" applyFont="1" applyFill="1" applyBorder="1" applyAlignment="1">
      <alignment horizontal="left"/>
    </xf>
    <xf numFmtId="0" fontId="4" fillId="0" borderId="40" xfId="0" applyFont="1" applyBorder="1" applyAlignment="1">
      <alignment vertical="top"/>
    </xf>
    <xf numFmtId="49" fontId="4" fillId="0" borderId="3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42" xfId="0" applyFont="1" applyBorder="1" applyAlignment="1">
      <alignment vertical="top"/>
    </xf>
    <xf numFmtId="49" fontId="17" fillId="0" borderId="3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1" fillId="0" borderId="45" xfId="0" applyFont="1" applyBorder="1" applyAlignment="1">
      <alignment horizontal="left" vertical="top"/>
    </xf>
    <xf numFmtId="0" fontId="4" fillId="0" borderId="40" xfId="0" applyFont="1" applyBorder="1" applyAlignment="1">
      <alignment vertical="top"/>
    </xf>
    <xf numFmtId="0" fontId="11" fillId="0" borderId="46" xfId="0" applyFont="1" applyBorder="1" applyAlignment="1">
      <alignment horizontal="left" vertical="top"/>
    </xf>
    <xf numFmtId="0" fontId="4" fillId="0" borderId="36" xfId="0" applyFont="1" applyBorder="1" applyAlignment="1">
      <alignment vertical="top"/>
    </xf>
    <xf numFmtId="0" fontId="24" fillId="6" borderId="21" xfId="20" applyFont="1" applyFill="1" applyBorder="1" applyAlignment="1">
      <alignment horizontal="center" vertical="center" wrapText="1"/>
      <protection/>
    </xf>
    <xf numFmtId="0" fontId="17" fillId="5" borderId="0" xfId="20" applyFont="1" applyFill="1" applyAlignment="1">
      <alignment horizontal="right" vertical="center"/>
      <protection/>
    </xf>
    <xf numFmtId="0" fontId="1" fillId="5" borderId="0" xfId="20" applyFill="1" applyAlignment="1">
      <alignment vertical="center"/>
      <protection/>
    </xf>
    <xf numFmtId="0" fontId="17" fillId="5" borderId="19" xfId="20" applyFont="1" applyFill="1" applyBorder="1" applyAlignment="1">
      <alignment horizontal="right" vertical="center"/>
      <protection/>
    </xf>
    <xf numFmtId="0" fontId="1" fillId="5" borderId="19" xfId="20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4097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">
      <selection activeCell="C14" sqref="C14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29" t="s">
        <v>0</v>
      </c>
      <c r="B1" s="100"/>
      <c r="C1" s="100"/>
      <c r="D1" s="100"/>
      <c r="E1" s="100"/>
      <c r="F1" s="100"/>
      <c r="G1" s="100"/>
      <c r="H1" s="100"/>
      <c r="I1" s="10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6" t="s">
        <v>1</v>
      </c>
      <c r="B2" s="107"/>
      <c r="C2" s="109" t="s">
        <v>320</v>
      </c>
      <c r="D2" s="110"/>
      <c r="E2" s="114" t="s">
        <v>2</v>
      </c>
      <c r="F2" s="115" t="s">
        <v>3</v>
      </c>
      <c r="G2" s="107"/>
      <c r="H2" s="114" t="s">
        <v>4</v>
      </c>
      <c r="I2" s="130" t="s">
        <v>66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108"/>
      <c r="B3" s="100"/>
      <c r="C3" s="111"/>
      <c r="D3" s="112"/>
      <c r="E3" s="100"/>
      <c r="F3" s="100"/>
      <c r="G3" s="100"/>
      <c r="H3" s="100"/>
      <c r="I3" s="1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28" t="s">
        <v>5</v>
      </c>
      <c r="B4" s="100"/>
      <c r="C4" s="113" t="s">
        <v>322</v>
      </c>
      <c r="D4" s="100"/>
      <c r="E4" s="116" t="s">
        <v>7</v>
      </c>
      <c r="F4" s="116"/>
      <c r="G4" s="100"/>
      <c r="H4" s="116" t="s">
        <v>4</v>
      </c>
      <c r="I4" s="134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08"/>
      <c r="B5" s="100"/>
      <c r="C5" s="100"/>
      <c r="D5" s="100"/>
      <c r="E5" s="100"/>
      <c r="F5" s="100"/>
      <c r="G5" s="100"/>
      <c r="H5" s="100"/>
      <c r="I5" s="135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28" t="s">
        <v>13</v>
      </c>
      <c r="B6" s="100"/>
      <c r="C6" s="136" t="s">
        <v>321</v>
      </c>
      <c r="D6" s="137"/>
      <c r="E6" s="116" t="s">
        <v>18</v>
      </c>
      <c r="F6" s="138"/>
      <c r="G6" s="137"/>
      <c r="H6" s="116" t="s">
        <v>4</v>
      </c>
      <c r="I6" s="134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108"/>
      <c r="B7" s="100"/>
      <c r="C7" s="111"/>
      <c r="D7" s="112"/>
      <c r="E7" s="100"/>
      <c r="F7" s="111"/>
      <c r="G7" s="112"/>
      <c r="H7" s="100"/>
      <c r="I7" s="135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28" t="s">
        <v>20</v>
      </c>
      <c r="B8" s="100"/>
      <c r="C8" s="116"/>
      <c r="D8" s="100"/>
      <c r="E8" s="116" t="s">
        <v>21</v>
      </c>
      <c r="F8" s="116"/>
      <c r="G8" s="100"/>
      <c r="H8" s="116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108"/>
      <c r="B9" s="100"/>
      <c r="C9" s="100"/>
      <c r="D9" s="100"/>
      <c r="E9" s="100"/>
      <c r="F9" s="100"/>
      <c r="G9" s="100"/>
      <c r="H9" s="100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28" t="s">
        <v>23</v>
      </c>
      <c r="B10" s="100"/>
      <c r="C10" s="116" t="s">
        <v>8</v>
      </c>
      <c r="D10" s="100"/>
      <c r="E10" s="116" t="s">
        <v>24</v>
      </c>
      <c r="F10" s="116"/>
      <c r="G10" s="100"/>
      <c r="H10" s="116" t="s">
        <v>25</v>
      </c>
      <c r="I10" s="126" t="s">
        <v>8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32"/>
      <c r="B11" s="125"/>
      <c r="C11" s="125"/>
      <c r="D11" s="125"/>
      <c r="E11" s="125"/>
      <c r="F11" s="125"/>
      <c r="G11" s="125"/>
      <c r="H11" s="125"/>
      <c r="I11" s="127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23" t="s">
        <v>26</v>
      </c>
      <c r="B12" s="100"/>
      <c r="C12" s="100"/>
      <c r="D12" s="100"/>
      <c r="E12" s="100"/>
      <c r="F12" s="100"/>
      <c r="G12" s="100"/>
      <c r="H12" s="100"/>
      <c r="I12" s="100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133" t="s">
        <v>28</v>
      </c>
      <c r="C13" s="118"/>
      <c r="D13" s="17" t="s">
        <v>30</v>
      </c>
      <c r="E13" s="133" t="s">
        <v>31</v>
      </c>
      <c r="F13" s="118"/>
      <c r="G13" s="17" t="s">
        <v>32</v>
      </c>
      <c r="H13" s="133" t="s">
        <v>33</v>
      </c>
      <c r="I13" s="1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'2. úsek'!G30+'1. úsek '!G30+propustek!I3</f>
        <v>0</v>
      </c>
      <c r="D14" s="124" t="s">
        <v>37</v>
      </c>
      <c r="E14" s="118"/>
      <c r="F14" s="22">
        <v>0</v>
      </c>
      <c r="G14" s="124" t="s">
        <v>39</v>
      </c>
      <c r="H14" s="118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41</v>
      </c>
      <c r="C15" s="22">
        <v>0</v>
      </c>
      <c r="D15" s="124" t="s">
        <v>42</v>
      </c>
      <c r="E15" s="118"/>
      <c r="F15" s="22">
        <v>0</v>
      </c>
      <c r="G15" s="124" t="s">
        <v>43</v>
      </c>
      <c r="H15" s="118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44</v>
      </c>
      <c r="B16" s="21" t="s">
        <v>35</v>
      </c>
      <c r="C16" s="22">
        <v>0</v>
      </c>
      <c r="D16" s="124" t="s">
        <v>45</v>
      </c>
      <c r="E16" s="118"/>
      <c r="F16" s="22">
        <v>0</v>
      </c>
      <c r="G16" s="124" t="s">
        <v>46</v>
      </c>
      <c r="H16" s="118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41</v>
      </c>
      <c r="C17" s="22">
        <v>0</v>
      </c>
      <c r="D17" s="124" t="s">
        <v>8</v>
      </c>
      <c r="E17" s="118"/>
      <c r="F17" s="24" t="s">
        <v>8</v>
      </c>
      <c r="G17" s="124" t="s">
        <v>47</v>
      </c>
      <c r="H17" s="118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48</v>
      </c>
      <c r="B18" s="21" t="s">
        <v>35</v>
      </c>
      <c r="C18" s="22">
        <v>0</v>
      </c>
      <c r="D18" s="124" t="s">
        <v>8</v>
      </c>
      <c r="E18" s="118"/>
      <c r="F18" s="24" t="s">
        <v>8</v>
      </c>
      <c r="G18" s="124" t="s">
        <v>49</v>
      </c>
      <c r="H18" s="118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41</v>
      </c>
      <c r="C19" s="22">
        <v>0</v>
      </c>
      <c r="D19" s="124" t="s">
        <v>8</v>
      </c>
      <c r="E19" s="118"/>
      <c r="F19" s="24" t="s">
        <v>8</v>
      </c>
      <c r="G19" s="124" t="s">
        <v>50</v>
      </c>
      <c r="H19" s="118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117" t="s">
        <v>51</v>
      </c>
      <c r="B20" s="118"/>
      <c r="C20" s="22">
        <v>0</v>
      </c>
      <c r="D20" s="124" t="s">
        <v>8</v>
      </c>
      <c r="E20" s="118"/>
      <c r="F20" s="24" t="s">
        <v>8</v>
      </c>
      <c r="G20" s="124" t="s">
        <v>8</v>
      </c>
      <c r="H20" s="118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121" t="s">
        <v>52</v>
      </c>
      <c r="B21" s="122"/>
      <c r="C21" s="26">
        <v>0</v>
      </c>
      <c r="D21" s="139" t="s">
        <v>8</v>
      </c>
      <c r="E21" s="122"/>
      <c r="F21" s="27" t="s">
        <v>8</v>
      </c>
      <c r="G21" s="139" t="s">
        <v>8</v>
      </c>
      <c r="H21" s="122"/>
      <c r="I21" s="27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117" t="s">
        <v>53</v>
      </c>
      <c r="B22" s="118"/>
      <c r="C22" s="22">
        <f>SUM(C14:C21)</f>
        <v>0</v>
      </c>
      <c r="D22" s="117" t="s">
        <v>55</v>
      </c>
      <c r="E22" s="118"/>
      <c r="F22" s="22">
        <v>0</v>
      </c>
      <c r="G22" s="117" t="s">
        <v>56</v>
      </c>
      <c r="H22" s="118"/>
      <c r="I22" s="28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119" t="s">
        <v>57</v>
      </c>
      <c r="B24" s="120"/>
      <c r="C24" s="29">
        <v>0</v>
      </c>
      <c r="D24" s="119" t="s">
        <v>59</v>
      </c>
      <c r="E24" s="120"/>
      <c r="F24" s="29">
        <v>0</v>
      </c>
      <c r="G24" s="119" t="s">
        <v>60</v>
      </c>
      <c r="H24" s="120"/>
      <c r="I24" s="29">
        <f>C25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119" t="s">
        <v>61</v>
      </c>
      <c r="B25" s="120"/>
      <c r="C25" s="29">
        <f>C22+I22</f>
        <v>0</v>
      </c>
      <c r="D25" s="119" t="s">
        <v>54</v>
      </c>
      <c r="E25" s="120"/>
      <c r="F25" s="29">
        <f>(C25*0.21)</f>
        <v>0</v>
      </c>
      <c r="G25" s="119" t="s">
        <v>62</v>
      </c>
      <c r="H25" s="120"/>
      <c r="I25" s="29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95" t="s">
        <v>8</v>
      </c>
      <c r="B26" s="96"/>
      <c r="C26" s="97"/>
      <c r="D26" s="98" t="s">
        <v>63</v>
      </c>
      <c r="E26" s="96"/>
      <c r="F26" s="97"/>
      <c r="G26" s="95" t="s">
        <v>64</v>
      </c>
      <c r="H26" s="96"/>
      <c r="I26" s="9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99"/>
      <c r="B27" s="100"/>
      <c r="C27" s="101"/>
      <c r="D27" s="102" t="s">
        <v>8</v>
      </c>
      <c r="E27" s="103"/>
      <c r="F27" s="104"/>
      <c r="G27" s="102" t="s">
        <v>8</v>
      </c>
      <c r="H27" s="103"/>
      <c r="I27" s="10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99"/>
      <c r="B28" s="100"/>
      <c r="C28" s="101"/>
      <c r="D28" s="102" t="s">
        <v>8</v>
      </c>
      <c r="E28" s="103"/>
      <c r="F28" s="104"/>
      <c r="G28" s="102" t="s">
        <v>8</v>
      </c>
      <c r="H28" s="103"/>
      <c r="I28" s="10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0"/>
      <c r="C29" s="31"/>
      <c r="D29" s="32"/>
      <c r="E29" s="33"/>
      <c r="F29" s="33"/>
      <c r="G29" s="30"/>
      <c r="I29" s="3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92" t="s">
        <v>8</v>
      </c>
      <c r="B30" s="93"/>
      <c r="C30" s="94"/>
      <c r="D30" s="92" t="s">
        <v>65</v>
      </c>
      <c r="E30" s="93"/>
      <c r="F30" s="94"/>
      <c r="G30" s="92" t="s">
        <v>65</v>
      </c>
      <c r="H30" s="93"/>
      <c r="I30" s="9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359B-5B43-4325-9582-A7481B2BFF90}">
  <sheetPr>
    <pageSetUpPr fitToPage="1"/>
  </sheetPr>
  <dimension ref="A1:Z1007"/>
  <sheetViews>
    <sheetView tabSelected="1" workbookViewId="0" topLeftCell="A1">
      <selection activeCell="E9" sqref="E9:E29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55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42" t="s">
        <v>6</v>
      </c>
      <c r="B1" s="100"/>
      <c r="C1" s="100"/>
      <c r="D1" s="100"/>
      <c r="E1" s="100"/>
      <c r="F1" s="100"/>
      <c r="G1" s="10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43" t="s">
        <v>89</v>
      </c>
      <c r="B3" s="100"/>
      <c r="C3" s="100"/>
      <c r="D3" s="100"/>
      <c r="E3" s="100"/>
      <c r="F3" s="100"/>
      <c r="G3" s="10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44" t="s">
        <v>318</v>
      </c>
      <c r="B4" s="100"/>
      <c r="C4" s="100"/>
      <c r="D4" s="100"/>
      <c r="E4" s="10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 t="s">
        <v>8</v>
      </c>
      <c r="E5" s="5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 t="s">
        <v>8</v>
      </c>
      <c r="E6" s="57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>
      <c r="A7" s="52"/>
      <c r="B7" s="4"/>
      <c r="C7" s="4"/>
      <c r="D7" s="58" t="s">
        <v>8</v>
      </c>
      <c r="E7" s="56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thickBot="1">
      <c r="A8" s="5" t="s">
        <v>10</v>
      </c>
      <c r="B8" s="6" t="s">
        <v>11</v>
      </c>
      <c r="C8" s="8" t="s">
        <v>12</v>
      </c>
      <c r="D8" s="6" t="s">
        <v>14</v>
      </c>
      <c r="E8" s="54" t="s">
        <v>15</v>
      </c>
      <c r="F8" s="6" t="s">
        <v>16</v>
      </c>
      <c r="G8" s="9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customHeight="1">
      <c r="A9" s="10">
        <v>1</v>
      </c>
      <c r="B9" s="11" t="s">
        <v>71</v>
      </c>
      <c r="C9" s="42" t="s">
        <v>77</v>
      </c>
      <c r="D9" s="59" t="s">
        <v>29</v>
      </c>
      <c r="E9" s="35">
        <v>1</v>
      </c>
      <c r="F9" s="61">
        <v>0</v>
      </c>
      <c r="G9" s="36">
        <f aca="true" t="shared" si="0" ref="G9:G29"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5.75" customHeight="1">
      <c r="A10" s="16">
        <v>2</v>
      </c>
      <c r="B10" s="18">
        <v>113728</v>
      </c>
      <c r="C10" s="43" t="s">
        <v>312</v>
      </c>
      <c r="D10" s="18" t="s">
        <v>36</v>
      </c>
      <c r="E10" s="51">
        <v>950.94</v>
      </c>
      <c r="F10" s="62">
        <v>0</v>
      </c>
      <c r="G10" s="37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72" customHeight="1">
      <c r="A11" s="10">
        <v>3</v>
      </c>
      <c r="B11" s="18" t="s">
        <v>317</v>
      </c>
      <c r="C11" s="43" t="s">
        <v>313</v>
      </c>
      <c r="D11" s="18" t="s">
        <v>36</v>
      </c>
      <c r="E11" s="51">
        <v>90</v>
      </c>
      <c r="F11" s="62">
        <v>0</v>
      </c>
      <c r="G11" s="37">
        <f aca="true" t="shared" si="1" ref="G11">SUM(E11*F11)</f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1.5" customHeight="1">
      <c r="A12" s="10">
        <v>4</v>
      </c>
      <c r="B12" s="18" t="s">
        <v>314</v>
      </c>
      <c r="C12" s="43" t="s">
        <v>316</v>
      </c>
      <c r="D12" s="18" t="s">
        <v>315</v>
      </c>
      <c r="E12" s="51">
        <v>43200</v>
      </c>
      <c r="F12" s="62">
        <v>0</v>
      </c>
      <c r="G12" s="37">
        <f aca="true" t="shared" si="2" ref="G12">E12*F12</f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.5" customHeight="1">
      <c r="A13" s="10">
        <v>5</v>
      </c>
      <c r="B13" s="18">
        <v>919111</v>
      </c>
      <c r="C13" s="43" t="s">
        <v>69</v>
      </c>
      <c r="D13" s="18" t="s">
        <v>67</v>
      </c>
      <c r="E13" s="51">
        <v>15</v>
      </c>
      <c r="F13" s="62">
        <v>0</v>
      </c>
      <c r="G13" s="37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16">
        <v>6</v>
      </c>
      <c r="B14" s="49">
        <v>93818</v>
      </c>
      <c r="C14" s="50" t="s">
        <v>68</v>
      </c>
      <c r="D14" s="18" t="s">
        <v>40</v>
      </c>
      <c r="E14" s="51">
        <v>12198</v>
      </c>
      <c r="F14" s="62">
        <v>0</v>
      </c>
      <c r="G14" s="37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0.5" customHeight="1">
      <c r="A15" s="16">
        <v>7</v>
      </c>
      <c r="B15" s="49">
        <v>123738</v>
      </c>
      <c r="C15" s="50" t="s">
        <v>334</v>
      </c>
      <c r="D15" s="49" t="s">
        <v>36</v>
      </c>
      <c r="E15" s="51">
        <v>1215</v>
      </c>
      <c r="F15" s="62">
        <v>0</v>
      </c>
      <c r="G15" s="37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2.5" customHeight="1">
      <c r="A16" s="16">
        <v>8</v>
      </c>
      <c r="B16" s="49" t="s">
        <v>78</v>
      </c>
      <c r="C16" s="50" t="s">
        <v>79</v>
      </c>
      <c r="D16" s="49" t="s">
        <v>40</v>
      </c>
      <c r="E16" s="51">
        <v>4500</v>
      </c>
      <c r="F16" s="62">
        <v>0</v>
      </c>
      <c r="G16" s="37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.75" customHeight="1">
      <c r="A17" s="16">
        <v>9</v>
      </c>
      <c r="B17" s="49">
        <v>56334</v>
      </c>
      <c r="C17" s="50" t="s">
        <v>325</v>
      </c>
      <c r="D17" s="18" t="s">
        <v>40</v>
      </c>
      <c r="E17" s="51">
        <v>4500</v>
      </c>
      <c r="F17" s="62">
        <v>0</v>
      </c>
      <c r="G17" s="37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10">
        <v>10</v>
      </c>
      <c r="B18" s="49">
        <v>56313</v>
      </c>
      <c r="C18" s="50" t="s">
        <v>335</v>
      </c>
      <c r="D18" s="18" t="s">
        <v>40</v>
      </c>
      <c r="E18" s="51">
        <v>4500</v>
      </c>
      <c r="F18" s="62">
        <v>0</v>
      </c>
      <c r="G18" s="37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" customHeight="1">
      <c r="A19" s="10">
        <v>11</v>
      </c>
      <c r="B19" s="49">
        <v>572213</v>
      </c>
      <c r="C19" s="50" t="s">
        <v>74</v>
      </c>
      <c r="D19" s="18" t="s">
        <v>40</v>
      </c>
      <c r="E19" s="51">
        <v>12365</v>
      </c>
      <c r="F19" s="62">
        <v>0</v>
      </c>
      <c r="G19" s="37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.75" customHeight="1">
      <c r="A20" s="16">
        <v>12</v>
      </c>
      <c r="B20" s="60" t="s">
        <v>336</v>
      </c>
      <c r="C20" s="50" t="s">
        <v>337</v>
      </c>
      <c r="D20" s="18" t="s">
        <v>40</v>
      </c>
      <c r="E20" s="51">
        <v>4500</v>
      </c>
      <c r="F20" s="62">
        <v>0</v>
      </c>
      <c r="G20" s="37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2.25" customHeight="1">
      <c r="A21" s="10">
        <v>13</v>
      </c>
      <c r="B21" s="60" t="s">
        <v>88</v>
      </c>
      <c r="C21" s="50" t="s">
        <v>311</v>
      </c>
      <c r="D21" s="18" t="s">
        <v>36</v>
      </c>
      <c r="E21" s="51">
        <v>5</v>
      </c>
      <c r="F21" s="62">
        <v>0</v>
      </c>
      <c r="G21" s="37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6">
        <v>14</v>
      </c>
      <c r="B22" s="49" t="s">
        <v>87</v>
      </c>
      <c r="C22" s="50" t="s">
        <v>86</v>
      </c>
      <c r="D22" s="18" t="s">
        <v>40</v>
      </c>
      <c r="E22" s="51">
        <v>12198</v>
      </c>
      <c r="F22" s="62">
        <v>0</v>
      </c>
      <c r="G22" s="37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0">
        <v>15</v>
      </c>
      <c r="B23" s="18">
        <v>113762</v>
      </c>
      <c r="C23" s="43" t="s">
        <v>72</v>
      </c>
      <c r="D23" s="18" t="s">
        <v>38</v>
      </c>
      <c r="E23" s="51">
        <v>15</v>
      </c>
      <c r="F23" s="62">
        <v>0</v>
      </c>
      <c r="G23" s="37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2.5" customHeight="1">
      <c r="A24" s="10">
        <v>16</v>
      </c>
      <c r="B24" s="18">
        <v>931312</v>
      </c>
      <c r="C24" s="43" t="s">
        <v>73</v>
      </c>
      <c r="D24" s="18" t="s">
        <v>38</v>
      </c>
      <c r="E24" s="51">
        <v>15</v>
      </c>
      <c r="F24" s="62">
        <v>0</v>
      </c>
      <c r="G24" s="37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6">
        <v>17</v>
      </c>
      <c r="B25" s="34">
        <v>12922</v>
      </c>
      <c r="C25" s="44" t="s">
        <v>70</v>
      </c>
      <c r="D25" s="34" t="s">
        <v>40</v>
      </c>
      <c r="E25" s="38">
        <v>203.3</v>
      </c>
      <c r="F25" s="63">
        <v>0</v>
      </c>
      <c r="G25" s="39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6">
        <v>18</v>
      </c>
      <c r="B26" s="34">
        <v>56962</v>
      </c>
      <c r="C26" s="44" t="s">
        <v>85</v>
      </c>
      <c r="D26" s="34" t="s">
        <v>40</v>
      </c>
      <c r="E26" s="38">
        <v>203.3</v>
      </c>
      <c r="F26" s="63">
        <v>0</v>
      </c>
      <c r="G26" s="39">
        <f aca="true" t="shared" si="3" ref="G26">SUM(E26*F26)</f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5.5">
      <c r="A27" s="16">
        <v>19</v>
      </c>
      <c r="B27" s="34" t="s">
        <v>80</v>
      </c>
      <c r="C27" s="44" t="s">
        <v>338</v>
      </c>
      <c r="D27" s="34" t="s">
        <v>19</v>
      </c>
      <c r="E27" s="38">
        <v>2212.59</v>
      </c>
      <c r="F27" s="63">
        <v>0</v>
      </c>
      <c r="G27" s="39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0">
        <v>20</v>
      </c>
      <c r="B28" s="34">
        <v>915111</v>
      </c>
      <c r="C28" s="44" t="s">
        <v>81</v>
      </c>
      <c r="D28" s="34" t="s">
        <v>40</v>
      </c>
      <c r="E28" s="38">
        <v>505.7</v>
      </c>
      <c r="F28" s="63">
        <v>0</v>
      </c>
      <c r="G28" s="39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thickBot="1">
      <c r="A29" s="16">
        <v>21</v>
      </c>
      <c r="B29" s="25">
        <v>915221</v>
      </c>
      <c r="C29" s="45" t="s">
        <v>76</v>
      </c>
      <c r="D29" s="25" t="s">
        <v>40</v>
      </c>
      <c r="E29" s="40">
        <v>505.7</v>
      </c>
      <c r="F29" s="64">
        <v>0</v>
      </c>
      <c r="G29" s="41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145" t="s">
        <v>75</v>
      </c>
      <c r="D30" s="125"/>
      <c r="E30" s="125"/>
      <c r="F30" s="146"/>
      <c r="G30" s="46">
        <f>SUM(G9:G29)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47" t="s">
        <v>54</v>
      </c>
      <c r="D31" s="148"/>
      <c r="E31" s="120"/>
      <c r="F31" s="118"/>
      <c r="G31" s="47">
        <f>G30*0.21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4"/>
      <c r="B32" s="4"/>
      <c r="C32" s="140" t="s">
        <v>58</v>
      </c>
      <c r="D32" s="141"/>
      <c r="E32" s="141"/>
      <c r="F32" s="122"/>
      <c r="G32" s="48">
        <f>G30+G31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5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5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5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5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5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mergeCells count="6">
    <mergeCell ref="C32:F32"/>
    <mergeCell ref="A1:G1"/>
    <mergeCell ref="A3:G3"/>
    <mergeCell ref="A4:E4"/>
    <mergeCell ref="C30:F30"/>
    <mergeCell ref="C31:F31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7"/>
  <sheetViews>
    <sheetView workbookViewId="0" topLeftCell="A9">
      <selection activeCell="C27" sqref="C27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5" width="18.421875" style="55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42" t="s">
        <v>6</v>
      </c>
      <c r="B1" s="100"/>
      <c r="C1" s="100"/>
      <c r="D1" s="100"/>
      <c r="E1" s="100"/>
      <c r="F1" s="100"/>
      <c r="G1" s="10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43" t="s">
        <v>89</v>
      </c>
      <c r="B3" s="100"/>
      <c r="C3" s="100"/>
      <c r="D3" s="100"/>
      <c r="E3" s="100"/>
      <c r="F3" s="100"/>
      <c r="G3" s="10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144" t="s">
        <v>318</v>
      </c>
      <c r="B4" s="100"/>
      <c r="C4" s="100"/>
      <c r="D4" s="100"/>
      <c r="E4" s="10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 t="s">
        <v>8</v>
      </c>
      <c r="E5" s="57" t="s">
        <v>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 t="s">
        <v>8</v>
      </c>
      <c r="E6" s="57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thickBot="1">
      <c r="A7" s="52"/>
      <c r="B7" s="4"/>
      <c r="C7" s="4"/>
      <c r="D7" s="58" t="s">
        <v>8</v>
      </c>
      <c r="E7" s="56" t="s">
        <v>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thickBot="1">
      <c r="A8" s="5" t="s">
        <v>10</v>
      </c>
      <c r="B8" s="6" t="s">
        <v>11</v>
      </c>
      <c r="C8" s="8" t="s">
        <v>12</v>
      </c>
      <c r="D8" s="6" t="s">
        <v>14</v>
      </c>
      <c r="E8" s="54" t="s">
        <v>15</v>
      </c>
      <c r="F8" s="6" t="s">
        <v>16</v>
      </c>
      <c r="G8" s="9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45" customHeight="1">
      <c r="A9" s="10">
        <v>1</v>
      </c>
      <c r="B9" s="11" t="s">
        <v>71</v>
      </c>
      <c r="C9" s="42" t="s">
        <v>327</v>
      </c>
      <c r="D9" s="59" t="s">
        <v>29</v>
      </c>
      <c r="E9" s="35">
        <v>1</v>
      </c>
      <c r="F9" s="61">
        <v>0</v>
      </c>
      <c r="G9" s="36">
        <f aca="true" t="shared" si="0" ref="G9:G12"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55.5" customHeight="1">
      <c r="A10" s="16">
        <v>2</v>
      </c>
      <c r="B10" s="18">
        <v>113728</v>
      </c>
      <c r="C10" s="43" t="s">
        <v>319</v>
      </c>
      <c r="D10" s="18" t="s">
        <v>36</v>
      </c>
      <c r="E10" s="51">
        <v>241.1</v>
      </c>
      <c r="F10" s="62">
        <v>0</v>
      </c>
      <c r="G10" s="37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0">
        <v>3</v>
      </c>
      <c r="B11" s="18">
        <v>919111</v>
      </c>
      <c r="C11" s="43" t="s">
        <v>69</v>
      </c>
      <c r="D11" s="18" t="s">
        <v>67</v>
      </c>
      <c r="E11" s="51">
        <v>162</v>
      </c>
      <c r="F11" s="62">
        <v>0</v>
      </c>
      <c r="G11" s="37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16">
        <v>4</v>
      </c>
      <c r="B12" s="49">
        <v>93818</v>
      </c>
      <c r="C12" s="50" t="s">
        <v>68</v>
      </c>
      <c r="D12" s="18" t="s">
        <v>40</v>
      </c>
      <c r="E12" s="51">
        <v>3210</v>
      </c>
      <c r="F12" s="62">
        <v>0</v>
      </c>
      <c r="G12" s="37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0.5" customHeight="1">
      <c r="A13" s="16">
        <v>5</v>
      </c>
      <c r="B13" s="49">
        <v>123738</v>
      </c>
      <c r="C13" s="50" t="s">
        <v>326</v>
      </c>
      <c r="D13" s="49" t="s">
        <v>36</v>
      </c>
      <c r="E13" s="51">
        <v>198.4</v>
      </c>
      <c r="F13" s="62">
        <v>0</v>
      </c>
      <c r="G13" s="37">
        <f aca="true" t="shared" si="1" ref="G13">SUM(E13*F13)</f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 customHeight="1">
      <c r="A14" s="16">
        <v>6</v>
      </c>
      <c r="B14" s="49" t="s">
        <v>78</v>
      </c>
      <c r="C14" s="50" t="s">
        <v>79</v>
      </c>
      <c r="D14" s="49" t="s">
        <v>40</v>
      </c>
      <c r="E14" s="51">
        <v>620</v>
      </c>
      <c r="F14" s="62">
        <v>0</v>
      </c>
      <c r="G14" s="37">
        <f aca="true" t="shared" si="2" ref="G14">SUM(E14*F14)</f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6">
        <v>7</v>
      </c>
      <c r="B15" s="49">
        <v>56334</v>
      </c>
      <c r="C15" s="50" t="s">
        <v>325</v>
      </c>
      <c r="D15" s="18" t="s">
        <v>40</v>
      </c>
      <c r="E15" s="51">
        <v>620</v>
      </c>
      <c r="F15" s="62">
        <v>0</v>
      </c>
      <c r="G15" s="37">
        <f aca="true" t="shared" si="3" ref="G15:G29">SUM(E15*F15)</f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.75" customHeight="1">
      <c r="A16" s="10">
        <v>8</v>
      </c>
      <c r="B16" s="49" t="s">
        <v>333</v>
      </c>
      <c r="C16" s="50" t="s">
        <v>215</v>
      </c>
      <c r="D16" s="18" t="s">
        <v>40</v>
      </c>
      <c r="E16" s="51">
        <v>620</v>
      </c>
      <c r="F16" s="62">
        <v>0</v>
      </c>
      <c r="G16" s="37">
        <f t="shared" si="3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10">
        <v>9</v>
      </c>
      <c r="B17" s="49">
        <v>572213</v>
      </c>
      <c r="C17" s="50" t="s">
        <v>74</v>
      </c>
      <c r="D17" s="18" t="s">
        <v>40</v>
      </c>
      <c r="E17" s="51">
        <v>3276</v>
      </c>
      <c r="F17" s="62">
        <v>0</v>
      </c>
      <c r="G17" s="37">
        <f t="shared" si="3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16">
        <v>10</v>
      </c>
      <c r="B18" s="60" t="s">
        <v>84</v>
      </c>
      <c r="C18" s="50" t="s">
        <v>83</v>
      </c>
      <c r="D18" s="18" t="s">
        <v>40</v>
      </c>
      <c r="E18" s="51">
        <v>620</v>
      </c>
      <c r="F18" s="62">
        <v>0</v>
      </c>
      <c r="G18" s="37">
        <f t="shared" si="3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9.25" customHeight="1">
      <c r="A19" s="10">
        <v>11</v>
      </c>
      <c r="B19" s="60" t="s">
        <v>88</v>
      </c>
      <c r="C19" s="50" t="s">
        <v>311</v>
      </c>
      <c r="D19" s="18" t="s">
        <v>36</v>
      </c>
      <c r="E19" s="51">
        <v>2</v>
      </c>
      <c r="F19" s="62">
        <v>0</v>
      </c>
      <c r="G19" s="37">
        <f t="shared" si="3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16">
        <v>12</v>
      </c>
      <c r="B20" s="49" t="s">
        <v>87</v>
      </c>
      <c r="C20" s="50" t="s">
        <v>86</v>
      </c>
      <c r="D20" s="18" t="s">
        <v>40</v>
      </c>
      <c r="E20" s="51">
        <v>3210</v>
      </c>
      <c r="F20" s="62">
        <v>0</v>
      </c>
      <c r="G20" s="37">
        <f t="shared" si="3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0">
        <v>13</v>
      </c>
      <c r="B21" s="18">
        <v>113762</v>
      </c>
      <c r="C21" s="43" t="s">
        <v>72</v>
      </c>
      <c r="D21" s="18" t="s">
        <v>38</v>
      </c>
      <c r="E21" s="51">
        <v>162</v>
      </c>
      <c r="F21" s="62">
        <v>0</v>
      </c>
      <c r="G21" s="37">
        <f t="shared" si="3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0">
        <v>14</v>
      </c>
      <c r="B22" s="18">
        <v>931312</v>
      </c>
      <c r="C22" s="43" t="s">
        <v>73</v>
      </c>
      <c r="D22" s="18" t="s">
        <v>38</v>
      </c>
      <c r="E22" s="51">
        <v>162</v>
      </c>
      <c r="F22" s="62">
        <v>0</v>
      </c>
      <c r="G22" s="37">
        <f t="shared" si="3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16">
        <v>15</v>
      </c>
      <c r="B23" s="34">
        <v>12922</v>
      </c>
      <c r="C23" s="44" t="s">
        <v>70</v>
      </c>
      <c r="D23" s="34" t="s">
        <v>40</v>
      </c>
      <c r="E23" s="38">
        <v>87</v>
      </c>
      <c r="F23" s="63">
        <v>0</v>
      </c>
      <c r="G23" s="39">
        <f t="shared" si="3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10">
        <v>16</v>
      </c>
      <c r="B24" s="34">
        <v>56962</v>
      </c>
      <c r="C24" s="44" t="s">
        <v>85</v>
      </c>
      <c r="D24" s="34" t="s">
        <v>40</v>
      </c>
      <c r="E24" s="38">
        <v>87</v>
      </c>
      <c r="F24" s="63">
        <v>0</v>
      </c>
      <c r="G24" s="39">
        <f t="shared" si="3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0">
        <v>17</v>
      </c>
      <c r="B25" s="34">
        <v>89921</v>
      </c>
      <c r="C25" s="44" t="s">
        <v>329</v>
      </c>
      <c r="D25" s="34" t="s">
        <v>82</v>
      </c>
      <c r="E25" s="38">
        <v>18</v>
      </c>
      <c r="F25" s="63">
        <v>0</v>
      </c>
      <c r="G25" s="39">
        <f aca="true" t="shared" si="4" ref="G25">E25*F25</f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5.5">
      <c r="A26" s="16">
        <v>18</v>
      </c>
      <c r="B26" s="34" t="s">
        <v>80</v>
      </c>
      <c r="C26" s="44" t="s">
        <v>328</v>
      </c>
      <c r="D26" s="34" t="s">
        <v>19</v>
      </c>
      <c r="E26" s="38">
        <v>369.1</v>
      </c>
      <c r="F26" s="63">
        <v>0</v>
      </c>
      <c r="G26" s="39">
        <f t="shared" si="3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0">
        <v>19</v>
      </c>
      <c r="B27" s="34">
        <v>915111</v>
      </c>
      <c r="C27" s="44" t="s">
        <v>331</v>
      </c>
      <c r="D27" s="34" t="s">
        <v>40</v>
      </c>
      <c r="E27" s="38">
        <v>176.4</v>
      </c>
      <c r="F27" s="63">
        <v>0</v>
      </c>
      <c r="G27" s="39">
        <f t="shared" si="3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0">
        <v>20</v>
      </c>
      <c r="B28" s="34">
        <v>91552</v>
      </c>
      <c r="C28" s="44" t="s">
        <v>330</v>
      </c>
      <c r="D28" s="34" t="s">
        <v>82</v>
      </c>
      <c r="E28" s="38">
        <v>4</v>
      </c>
      <c r="F28" s="63">
        <v>0</v>
      </c>
      <c r="G28" s="39">
        <f aca="true" t="shared" si="5" ref="G28">E28*F28</f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6.25" thickBot="1">
      <c r="A29" s="16">
        <v>21</v>
      </c>
      <c r="B29" s="25">
        <v>915221</v>
      </c>
      <c r="C29" s="45" t="s">
        <v>332</v>
      </c>
      <c r="D29" s="25" t="s">
        <v>40</v>
      </c>
      <c r="E29" s="40">
        <v>176.4</v>
      </c>
      <c r="F29" s="64">
        <v>0</v>
      </c>
      <c r="G29" s="41">
        <f t="shared" si="3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4"/>
      <c r="B30" s="4"/>
      <c r="C30" s="145" t="s">
        <v>75</v>
      </c>
      <c r="D30" s="125"/>
      <c r="E30" s="125"/>
      <c r="F30" s="146"/>
      <c r="G30" s="46">
        <f>SUM(G9:G29)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47" t="s">
        <v>54</v>
      </c>
      <c r="D31" s="148"/>
      <c r="E31" s="120"/>
      <c r="F31" s="118"/>
      <c r="G31" s="47">
        <f>G30*0.21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>
      <c r="A32" s="4"/>
      <c r="B32" s="4"/>
      <c r="C32" s="140" t="s">
        <v>58</v>
      </c>
      <c r="D32" s="141"/>
      <c r="E32" s="141"/>
      <c r="F32" s="122"/>
      <c r="G32" s="48">
        <f>G30+G31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4"/>
      <c r="D33" s="4"/>
      <c r="E33" s="5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5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5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53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53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53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</sheetData>
  <mergeCells count="6">
    <mergeCell ref="A1:G1"/>
    <mergeCell ref="A3:G3"/>
    <mergeCell ref="C30:F30"/>
    <mergeCell ref="C31:F31"/>
    <mergeCell ref="C32:F32"/>
    <mergeCell ref="A4:E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1F5E-4A05-453E-8853-7FD8EA342031}">
  <dimension ref="A1:R177"/>
  <sheetViews>
    <sheetView workbookViewId="0" topLeftCell="B1">
      <pane ySplit="7" topLeftCell="A160" activePane="bottomLeft" state="frozen"/>
      <selection pane="bottomLeft" activeCell="E3" sqref="E3"/>
    </sheetView>
  </sheetViews>
  <sheetFormatPr defaultColWidth="9.140625" defaultRowHeight="12.75" customHeight="1"/>
  <cols>
    <col min="1" max="1" width="10.7109375" style="65" hidden="1" customWidth="1"/>
    <col min="2" max="2" width="13.7109375" style="65" customWidth="1"/>
    <col min="3" max="3" width="17.140625" style="65" customWidth="1"/>
    <col min="4" max="4" width="11.28125" style="65" customWidth="1"/>
    <col min="5" max="5" width="82.421875" style="65" customWidth="1"/>
    <col min="6" max="6" width="13.7109375" style="65" customWidth="1"/>
    <col min="7" max="9" width="19.421875" style="65" customWidth="1"/>
    <col min="10" max="14" width="9.28125" style="65" customWidth="1"/>
    <col min="15" max="18" width="10.7109375" style="65" hidden="1" customWidth="1"/>
    <col min="19" max="256" width="9.28125" style="65" customWidth="1"/>
    <col min="257" max="257" width="9.140625" style="65" hidden="1" customWidth="1"/>
    <col min="258" max="258" width="13.7109375" style="65" customWidth="1"/>
    <col min="259" max="259" width="17.140625" style="65" customWidth="1"/>
    <col min="260" max="260" width="11.28125" style="65" customWidth="1"/>
    <col min="261" max="261" width="82.421875" style="65" customWidth="1"/>
    <col min="262" max="262" width="13.7109375" style="65" customWidth="1"/>
    <col min="263" max="265" width="19.421875" style="65" customWidth="1"/>
    <col min="266" max="270" width="9.28125" style="65" customWidth="1"/>
    <col min="271" max="274" width="9.140625" style="65" hidden="1" customWidth="1"/>
    <col min="275" max="512" width="9.28125" style="65" customWidth="1"/>
    <col min="513" max="513" width="9.140625" style="65" hidden="1" customWidth="1"/>
    <col min="514" max="514" width="13.7109375" style="65" customWidth="1"/>
    <col min="515" max="515" width="17.140625" style="65" customWidth="1"/>
    <col min="516" max="516" width="11.28125" style="65" customWidth="1"/>
    <col min="517" max="517" width="82.421875" style="65" customWidth="1"/>
    <col min="518" max="518" width="13.7109375" style="65" customWidth="1"/>
    <col min="519" max="521" width="19.421875" style="65" customWidth="1"/>
    <col min="522" max="526" width="9.28125" style="65" customWidth="1"/>
    <col min="527" max="530" width="9.140625" style="65" hidden="1" customWidth="1"/>
    <col min="531" max="768" width="9.28125" style="65" customWidth="1"/>
    <col min="769" max="769" width="9.140625" style="65" hidden="1" customWidth="1"/>
    <col min="770" max="770" width="13.7109375" style="65" customWidth="1"/>
    <col min="771" max="771" width="17.140625" style="65" customWidth="1"/>
    <col min="772" max="772" width="11.28125" style="65" customWidth="1"/>
    <col min="773" max="773" width="82.421875" style="65" customWidth="1"/>
    <col min="774" max="774" width="13.7109375" style="65" customWidth="1"/>
    <col min="775" max="777" width="19.421875" style="65" customWidth="1"/>
    <col min="778" max="782" width="9.28125" style="65" customWidth="1"/>
    <col min="783" max="786" width="9.140625" style="65" hidden="1" customWidth="1"/>
    <col min="787" max="1024" width="9.28125" style="65" customWidth="1"/>
    <col min="1025" max="1025" width="9.140625" style="65" hidden="1" customWidth="1"/>
    <col min="1026" max="1026" width="13.7109375" style="65" customWidth="1"/>
    <col min="1027" max="1027" width="17.140625" style="65" customWidth="1"/>
    <col min="1028" max="1028" width="11.28125" style="65" customWidth="1"/>
    <col min="1029" max="1029" width="82.421875" style="65" customWidth="1"/>
    <col min="1030" max="1030" width="13.7109375" style="65" customWidth="1"/>
    <col min="1031" max="1033" width="19.421875" style="65" customWidth="1"/>
    <col min="1034" max="1038" width="9.28125" style="65" customWidth="1"/>
    <col min="1039" max="1042" width="9.140625" style="65" hidden="1" customWidth="1"/>
    <col min="1043" max="1280" width="9.28125" style="65" customWidth="1"/>
    <col min="1281" max="1281" width="9.140625" style="65" hidden="1" customWidth="1"/>
    <col min="1282" max="1282" width="13.7109375" style="65" customWidth="1"/>
    <col min="1283" max="1283" width="17.140625" style="65" customWidth="1"/>
    <col min="1284" max="1284" width="11.28125" style="65" customWidth="1"/>
    <col min="1285" max="1285" width="82.421875" style="65" customWidth="1"/>
    <col min="1286" max="1286" width="13.7109375" style="65" customWidth="1"/>
    <col min="1287" max="1289" width="19.421875" style="65" customWidth="1"/>
    <col min="1290" max="1294" width="9.28125" style="65" customWidth="1"/>
    <col min="1295" max="1298" width="9.140625" style="65" hidden="1" customWidth="1"/>
    <col min="1299" max="1536" width="9.28125" style="65" customWidth="1"/>
    <col min="1537" max="1537" width="9.140625" style="65" hidden="1" customWidth="1"/>
    <col min="1538" max="1538" width="13.7109375" style="65" customWidth="1"/>
    <col min="1539" max="1539" width="17.140625" style="65" customWidth="1"/>
    <col min="1540" max="1540" width="11.28125" style="65" customWidth="1"/>
    <col min="1541" max="1541" width="82.421875" style="65" customWidth="1"/>
    <col min="1542" max="1542" width="13.7109375" style="65" customWidth="1"/>
    <col min="1543" max="1545" width="19.421875" style="65" customWidth="1"/>
    <col min="1546" max="1550" width="9.28125" style="65" customWidth="1"/>
    <col min="1551" max="1554" width="9.140625" style="65" hidden="1" customWidth="1"/>
    <col min="1555" max="1792" width="9.28125" style="65" customWidth="1"/>
    <col min="1793" max="1793" width="9.140625" style="65" hidden="1" customWidth="1"/>
    <col min="1794" max="1794" width="13.7109375" style="65" customWidth="1"/>
    <col min="1795" max="1795" width="17.140625" style="65" customWidth="1"/>
    <col min="1796" max="1796" width="11.28125" style="65" customWidth="1"/>
    <col min="1797" max="1797" width="82.421875" style="65" customWidth="1"/>
    <col min="1798" max="1798" width="13.7109375" style="65" customWidth="1"/>
    <col min="1799" max="1801" width="19.421875" style="65" customWidth="1"/>
    <col min="1802" max="1806" width="9.28125" style="65" customWidth="1"/>
    <col min="1807" max="1810" width="9.140625" style="65" hidden="1" customWidth="1"/>
    <col min="1811" max="2048" width="9.28125" style="65" customWidth="1"/>
    <col min="2049" max="2049" width="9.140625" style="65" hidden="1" customWidth="1"/>
    <col min="2050" max="2050" width="13.7109375" style="65" customWidth="1"/>
    <col min="2051" max="2051" width="17.140625" style="65" customWidth="1"/>
    <col min="2052" max="2052" width="11.28125" style="65" customWidth="1"/>
    <col min="2053" max="2053" width="82.421875" style="65" customWidth="1"/>
    <col min="2054" max="2054" width="13.7109375" style="65" customWidth="1"/>
    <col min="2055" max="2057" width="19.421875" style="65" customWidth="1"/>
    <col min="2058" max="2062" width="9.28125" style="65" customWidth="1"/>
    <col min="2063" max="2066" width="9.140625" style="65" hidden="1" customWidth="1"/>
    <col min="2067" max="2304" width="9.28125" style="65" customWidth="1"/>
    <col min="2305" max="2305" width="9.140625" style="65" hidden="1" customWidth="1"/>
    <col min="2306" max="2306" width="13.7109375" style="65" customWidth="1"/>
    <col min="2307" max="2307" width="17.140625" style="65" customWidth="1"/>
    <col min="2308" max="2308" width="11.28125" style="65" customWidth="1"/>
    <col min="2309" max="2309" width="82.421875" style="65" customWidth="1"/>
    <col min="2310" max="2310" width="13.7109375" style="65" customWidth="1"/>
    <col min="2311" max="2313" width="19.421875" style="65" customWidth="1"/>
    <col min="2314" max="2318" width="9.28125" style="65" customWidth="1"/>
    <col min="2319" max="2322" width="9.140625" style="65" hidden="1" customWidth="1"/>
    <col min="2323" max="2560" width="9.28125" style="65" customWidth="1"/>
    <col min="2561" max="2561" width="9.140625" style="65" hidden="1" customWidth="1"/>
    <col min="2562" max="2562" width="13.7109375" style="65" customWidth="1"/>
    <col min="2563" max="2563" width="17.140625" style="65" customWidth="1"/>
    <col min="2564" max="2564" width="11.28125" style="65" customWidth="1"/>
    <col min="2565" max="2565" width="82.421875" style="65" customWidth="1"/>
    <col min="2566" max="2566" width="13.7109375" style="65" customWidth="1"/>
    <col min="2567" max="2569" width="19.421875" style="65" customWidth="1"/>
    <col min="2570" max="2574" width="9.28125" style="65" customWidth="1"/>
    <col min="2575" max="2578" width="9.140625" style="65" hidden="1" customWidth="1"/>
    <col min="2579" max="2816" width="9.28125" style="65" customWidth="1"/>
    <col min="2817" max="2817" width="9.140625" style="65" hidden="1" customWidth="1"/>
    <col min="2818" max="2818" width="13.7109375" style="65" customWidth="1"/>
    <col min="2819" max="2819" width="17.140625" style="65" customWidth="1"/>
    <col min="2820" max="2820" width="11.28125" style="65" customWidth="1"/>
    <col min="2821" max="2821" width="82.421875" style="65" customWidth="1"/>
    <col min="2822" max="2822" width="13.7109375" style="65" customWidth="1"/>
    <col min="2823" max="2825" width="19.421875" style="65" customWidth="1"/>
    <col min="2826" max="2830" width="9.28125" style="65" customWidth="1"/>
    <col min="2831" max="2834" width="9.140625" style="65" hidden="1" customWidth="1"/>
    <col min="2835" max="3072" width="9.28125" style="65" customWidth="1"/>
    <col min="3073" max="3073" width="9.140625" style="65" hidden="1" customWidth="1"/>
    <col min="3074" max="3074" width="13.7109375" style="65" customWidth="1"/>
    <col min="3075" max="3075" width="17.140625" style="65" customWidth="1"/>
    <col min="3076" max="3076" width="11.28125" style="65" customWidth="1"/>
    <col min="3077" max="3077" width="82.421875" style="65" customWidth="1"/>
    <col min="3078" max="3078" width="13.7109375" style="65" customWidth="1"/>
    <col min="3079" max="3081" width="19.421875" style="65" customWidth="1"/>
    <col min="3082" max="3086" width="9.28125" style="65" customWidth="1"/>
    <col min="3087" max="3090" width="9.140625" style="65" hidden="1" customWidth="1"/>
    <col min="3091" max="3328" width="9.28125" style="65" customWidth="1"/>
    <col min="3329" max="3329" width="9.140625" style="65" hidden="1" customWidth="1"/>
    <col min="3330" max="3330" width="13.7109375" style="65" customWidth="1"/>
    <col min="3331" max="3331" width="17.140625" style="65" customWidth="1"/>
    <col min="3332" max="3332" width="11.28125" style="65" customWidth="1"/>
    <col min="3333" max="3333" width="82.421875" style="65" customWidth="1"/>
    <col min="3334" max="3334" width="13.7109375" style="65" customWidth="1"/>
    <col min="3335" max="3337" width="19.421875" style="65" customWidth="1"/>
    <col min="3338" max="3342" width="9.28125" style="65" customWidth="1"/>
    <col min="3343" max="3346" width="9.140625" style="65" hidden="1" customWidth="1"/>
    <col min="3347" max="3584" width="9.28125" style="65" customWidth="1"/>
    <col min="3585" max="3585" width="9.140625" style="65" hidden="1" customWidth="1"/>
    <col min="3586" max="3586" width="13.7109375" style="65" customWidth="1"/>
    <col min="3587" max="3587" width="17.140625" style="65" customWidth="1"/>
    <col min="3588" max="3588" width="11.28125" style="65" customWidth="1"/>
    <col min="3589" max="3589" width="82.421875" style="65" customWidth="1"/>
    <col min="3590" max="3590" width="13.7109375" style="65" customWidth="1"/>
    <col min="3591" max="3593" width="19.421875" style="65" customWidth="1"/>
    <col min="3594" max="3598" width="9.28125" style="65" customWidth="1"/>
    <col min="3599" max="3602" width="9.140625" style="65" hidden="1" customWidth="1"/>
    <col min="3603" max="3840" width="9.28125" style="65" customWidth="1"/>
    <col min="3841" max="3841" width="9.140625" style="65" hidden="1" customWidth="1"/>
    <col min="3842" max="3842" width="13.7109375" style="65" customWidth="1"/>
    <col min="3843" max="3843" width="17.140625" style="65" customWidth="1"/>
    <col min="3844" max="3844" width="11.28125" style="65" customWidth="1"/>
    <col min="3845" max="3845" width="82.421875" style="65" customWidth="1"/>
    <col min="3846" max="3846" width="13.7109375" style="65" customWidth="1"/>
    <col min="3847" max="3849" width="19.421875" style="65" customWidth="1"/>
    <col min="3850" max="3854" width="9.28125" style="65" customWidth="1"/>
    <col min="3855" max="3858" width="9.140625" style="65" hidden="1" customWidth="1"/>
    <col min="3859" max="4096" width="9.28125" style="65" customWidth="1"/>
    <col min="4097" max="4097" width="9.140625" style="65" hidden="1" customWidth="1"/>
    <col min="4098" max="4098" width="13.7109375" style="65" customWidth="1"/>
    <col min="4099" max="4099" width="17.140625" style="65" customWidth="1"/>
    <col min="4100" max="4100" width="11.28125" style="65" customWidth="1"/>
    <col min="4101" max="4101" width="82.421875" style="65" customWidth="1"/>
    <col min="4102" max="4102" width="13.7109375" style="65" customWidth="1"/>
    <col min="4103" max="4105" width="19.421875" style="65" customWidth="1"/>
    <col min="4106" max="4110" width="9.28125" style="65" customWidth="1"/>
    <col min="4111" max="4114" width="9.140625" style="65" hidden="1" customWidth="1"/>
    <col min="4115" max="4352" width="9.28125" style="65" customWidth="1"/>
    <col min="4353" max="4353" width="9.140625" style="65" hidden="1" customWidth="1"/>
    <col min="4354" max="4354" width="13.7109375" style="65" customWidth="1"/>
    <col min="4355" max="4355" width="17.140625" style="65" customWidth="1"/>
    <col min="4356" max="4356" width="11.28125" style="65" customWidth="1"/>
    <col min="4357" max="4357" width="82.421875" style="65" customWidth="1"/>
    <col min="4358" max="4358" width="13.7109375" style="65" customWidth="1"/>
    <col min="4359" max="4361" width="19.421875" style="65" customWidth="1"/>
    <col min="4362" max="4366" width="9.28125" style="65" customWidth="1"/>
    <col min="4367" max="4370" width="9.140625" style="65" hidden="1" customWidth="1"/>
    <col min="4371" max="4608" width="9.28125" style="65" customWidth="1"/>
    <col min="4609" max="4609" width="9.140625" style="65" hidden="1" customWidth="1"/>
    <col min="4610" max="4610" width="13.7109375" style="65" customWidth="1"/>
    <col min="4611" max="4611" width="17.140625" style="65" customWidth="1"/>
    <col min="4612" max="4612" width="11.28125" style="65" customWidth="1"/>
    <col min="4613" max="4613" width="82.421875" style="65" customWidth="1"/>
    <col min="4614" max="4614" width="13.7109375" style="65" customWidth="1"/>
    <col min="4615" max="4617" width="19.421875" style="65" customWidth="1"/>
    <col min="4618" max="4622" width="9.28125" style="65" customWidth="1"/>
    <col min="4623" max="4626" width="9.140625" style="65" hidden="1" customWidth="1"/>
    <col min="4627" max="4864" width="9.28125" style="65" customWidth="1"/>
    <col min="4865" max="4865" width="9.140625" style="65" hidden="1" customWidth="1"/>
    <col min="4866" max="4866" width="13.7109375" style="65" customWidth="1"/>
    <col min="4867" max="4867" width="17.140625" style="65" customWidth="1"/>
    <col min="4868" max="4868" width="11.28125" style="65" customWidth="1"/>
    <col min="4869" max="4869" width="82.421875" style="65" customWidth="1"/>
    <col min="4870" max="4870" width="13.7109375" style="65" customWidth="1"/>
    <col min="4871" max="4873" width="19.421875" style="65" customWidth="1"/>
    <col min="4874" max="4878" width="9.28125" style="65" customWidth="1"/>
    <col min="4879" max="4882" width="9.140625" style="65" hidden="1" customWidth="1"/>
    <col min="4883" max="5120" width="9.28125" style="65" customWidth="1"/>
    <col min="5121" max="5121" width="9.140625" style="65" hidden="1" customWidth="1"/>
    <col min="5122" max="5122" width="13.7109375" style="65" customWidth="1"/>
    <col min="5123" max="5123" width="17.140625" style="65" customWidth="1"/>
    <col min="5124" max="5124" width="11.28125" style="65" customWidth="1"/>
    <col min="5125" max="5125" width="82.421875" style="65" customWidth="1"/>
    <col min="5126" max="5126" width="13.7109375" style="65" customWidth="1"/>
    <col min="5127" max="5129" width="19.421875" style="65" customWidth="1"/>
    <col min="5130" max="5134" width="9.28125" style="65" customWidth="1"/>
    <col min="5135" max="5138" width="9.140625" style="65" hidden="1" customWidth="1"/>
    <col min="5139" max="5376" width="9.28125" style="65" customWidth="1"/>
    <col min="5377" max="5377" width="9.140625" style="65" hidden="1" customWidth="1"/>
    <col min="5378" max="5378" width="13.7109375" style="65" customWidth="1"/>
    <col min="5379" max="5379" width="17.140625" style="65" customWidth="1"/>
    <col min="5380" max="5380" width="11.28125" style="65" customWidth="1"/>
    <col min="5381" max="5381" width="82.421875" style="65" customWidth="1"/>
    <col min="5382" max="5382" width="13.7109375" style="65" customWidth="1"/>
    <col min="5383" max="5385" width="19.421875" style="65" customWidth="1"/>
    <col min="5386" max="5390" width="9.28125" style="65" customWidth="1"/>
    <col min="5391" max="5394" width="9.140625" style="65" hidden="1" customWidth="1"/>
    <col min="5395" max="5632" width="9.28125" style="65" customWidth="1"/>
    <col min="5633" max="5633" width="9.140625" style="65" hidden="1" customWidth="1"/>
    <col min="5634" max="5634" width="13.7109375" style="65" customWidth="1"/>
    <col min="5635" max="5635" width="17.140625" style="65" customWidth="1"/>
    <col min="5636" max="5636" width="11.28125" style="65" customWidth="1"/>
    <col min="5637" max="5637" width="82.421875" style="65" customWidth="1"/>
    <col min="5638" max="5638" width="13.7109375" style="65" customWidth="1"/>
    <col min="5639" max="5641" width="19.421875" style="65" customWidth="1"/>
    <col min="5642" max="5646" width="9.28125" style="65" customWidth="1"/>
    <col min="5647" max="5650" width="9.140625" style="65" hidden="1" customWidth="1"/>
    <col min="5651" max="5888" width="9.28125" style="65" customWidth="1"/>
    <col min="5889" max="5889" width="9.140625" style="65" hidden="1" customWidth="1"/>
    <col min="5890" max="5890" width="13.7109375" style="65" customWidth="1"/>
    <col min="5891" max="5891" width="17.140625" style="65" customWidth="1"/>
    <col min="5892" max="5892" width="11.28125" style="65" customWidth="1"/>
    <col min="5893" max="5893" width="82.421875" style="65" customWidth="1"/>
    <col min="5894" max="5894" width="13.7109375" style="65" customWidth="1"/>
    <col min="5895" max="5897" width="19.421875" style="65" customWidth="1"/>
    <col min="5898" max="5902" width="9.28125" style="65" customWidth="1"/>
    <col min="5903" max="5906" width="9.140625" style="65" hidden="1" customWidth="1"/>
    <col min="5907" max="6144" width="9.28125" style="65" customWidth="1"/>
    <col min="6145" max="6145" width="9.140625" style="65" hidden="1" customWidth="1"/>
    <col min="6146" max="6146" width="13.7109375" style="65" customWidth="1"/>
    <col min="6147" max="6147" width="17.140625" style="65" customWidth="1"/>
    <col min="6148" max="6148" width="11.28125" style="65" customWidth="1"/>
    <col min="6149" max="6149" width="82.421875" style="65" customWidth="1"/>
    <col min="6150" max="6150" width="13.7109375" style="65" customWidth="1"/>
    <col min="6151" max="6153" width="19.421875" style="65" customWidth="1"/>
    <col min="6154" max="6158" width="9.28125" style="65" customWidth="1"/>
    <col min="6159" max="6162" width="9.140625" style="65" hidden="1" customWidth="1"/>
    <col min="6163" max="6400" width="9.28125" style="65" customWidth="1"/>
    <col min="6401" max="6401" width="9.140625" style="65" hidden="1" customWidth="1"/>
    <col min="6402" max="6402" width="13.7109375" style="65" customWidth="1"/>
    <col min="6403" max="6403" width="17.140625" style="65" customWidth="1"/>
    <col min="6404" max="6404" width="11.28125" style="65" customWidth="1"/>
    <col min="6405" max="6405" width="82.421875" style="65" customWidth="1"/>
    <col min="6406" max="6406" width="13.7109375" style="65" customWidth="1"/>
    <col min="6407" max="6409" width="19.421875" style="65" customWidth="1"/>
    <col min="6410" max="6414" width="9.28125" style="65" customWidth="1"/>
    <col min="6415" max="6418" width="9.140625" style="65" hidden="1" customWidth="1"/>
    <col min="6419" max="6656" width="9.28125" style="65" customWidth="1"/>
    <col min="6657" max="6657" width="9.140625" style="65" hidden="1" customWidth="1"/>
    <col min="6658" max="6658" width="13.7109375" style="65" customWidth="1"/>
    <col min="6659" max="6659" width="17.140625" style="65" customWidth="1"/>
    <col min="6660" max="6660" width="11.28125" style="65" customWidth="1"/>
    <col min="6661" max="6661" width="82.421875" style="65" customWidth="1"/>
    <col min="6662" max="6662" width="13.7109375" style="65" customWidth="1"/>
    <col min="6663" max="6665" width="19.421875" style="65" customWidth="1"/>
    <col min="6666" max="6670" width="9.28125" style="65" customWidth="1"/>
    <col min="6671" max="6674" width="9.140625" style="65" hidden="1" customWidth="1"/>
    <col min="6675" max="6912" width="9.28125" style="65" customWidth="1"/>
    <col min="6913" max="6913" width="9.140625" style="65" hidden="1" customWidth="1"/>
    <col min="6914" max="6914" width="13.7109375" style="65" customWidth="1"/>
    <col min="6915" max="6915" width="17.140625" style="65" customWidth="1"/>
    <col min="6916" max="6916" width="11.28125" style="65" customWidth="1"/>
    <col min="6917" max="6917" width="82.421875" style="65" customWidth="1"/>
    <col min="6918" max="6918" width="13.7109375" style="65" customWidth="1"/>
    <col min="6919" max="6921" width="19.421875" style="65" customWidth="1"/>
    <col min="6922" max="6926" width="9.28125" style="65" customWidth="1"/>
    <col min="6927" max="6930" width="9.140625" style="65" hidden="1" customWidth="1"/>
    <col min="6931" max="7168" width="9.28125" style="65" customWidth="1"/>
    <col min="7169" max="7169" width="9.140625" style="65" hidden="1" customWidth="1"/>
    <col min="7170" max="7170" width="13.7109375" style="65" customWidth="1"/>
    <col min="7171" max="7171" width="17.140625" style="65" customWidth="1"/>
    <col min="7172" max="7172" width="11.28125" style="65" customWidth="1"/>
    <col min="7173" max="7173" width="82.421875" style="65" customWidth="1"/>
    <col min="7174" max="7174" width="13.7109375" style="65" customWidth="1"/>
    <col min="7175" max="7177" width="19.421875" style="65" customWidth="1"/>
    <col min="7178" max="7182" width="9.28125" style="65" customWidth="1"/>
    <col min="7183" max="7186" width="9.140625" style="65" hidden="1" customWidth="1"/>
    <col min="7187" max="7424" width="9.28125" style="65" customWidth="1"/>
    <col min="7425" max="7425" width="9.140625" style="65" hidden="1" customWidth="1"/>
    <col min="7426" max="7426" width="13.7109375" style="65" customWidth="1"/>
    <col min="7427" max="7427" width="17.140625" style="65" customWidth="1"/>
    <col min="7428" max="7428" width="11.28125" style="65" customWidth="1"/>
    <col min="7429" max="7429" width="82.421875" style="65" customWidth="1"/>
    <col min="7430" max="7430" width="13.7109375" style="65" customWidth="1"/>
    <col min="7431" max="7433" width="19.421875" style="65" customWidth="1"/>
    <col min="7434" max="7438" width="9.28125" style="65" customWidth="1"/>
    <col min="7439" max="7442" width="9.140625" style="65" hidden="1" customWidth="1"/>
    <col min="7443" max="7680" width="9.28125" style="65" customWidth="1"/>
    <col min="7681" max="7681" width="9.140625" style="65" hidden="1" customWidth="1"/>
    <col min="7682" max="7682" width="13.7109375" style="65" customWidth="1"/>
    <col min="7683" max="7683" width="17.140625" style="65" customWidth="1"/>
    <col min="7684" max="7684" width="11.28125" style="65" customWidth="1"/>
    <col min="7685" max="7685" width="82.421875" style="65" customWidth="1"/>
    <col min="7686" max="7686" width="13.7109375" style="65" customWidth="1"/>
    <col min="7687" max="7689" width="19.421875" style="65" customWidth="1"/>
    <col min="7690" max="7694" width="9.28125" style="65" customWidth="1"/>
    <col min="7695" max="7698" width="9.140625" style="65" hidden="1" customWidth="1"/>
    <col min="7699" max="7936" width="9.28125" style="65" customWidth="1"/>
    <col min="7937" max="7937" width="9.140625" style="65" hidden="1" customWidth="1"/>
    <col min="7938" max="7938" width="13.7109375" style="65" customWidth="1"/>
    <col min="7939" max="7939" width="17.140625" style="65" customWidth="1"/>
    <col min="7940" max="7940" width="11.28125" style="65" customWidth="1"/>
    <col min="7941" max="7941" width="82.421875" style="65" customWidth="1"/>
    <col min="7942" max="7942" width="13.7109375" style="65" customWidth="1"/>
    <col min="7943" max="7945" width="19.421875" style="65" customWidth="1"/>
    <col min="7946" max="7950" width="9.28125" style="65" customWidth="1"/>
    <col min="7951" max="7954" width="9.140625" style="65" hidden="1" customWidth="1"/>
    <col min="7955" max="8192" width="9.28125" style="65" customWidth="1"/>
    <col min="8193" max="8193" width="9.140625" style="65" hidden="1" customWidth="1"/>
    <col min="8194" max="8194" width="13.7109375" style="65" customWidth="1"/>
    <col min="8195" max="8195" width="17.140625" style="65" customWidth="1"/>
    <col min="8196" max="8196" width="11.28125" style="65" customWidth="1"/>
    <col min="8197" max="8197" width="82.421875" style="65" customWidth="1"/>
    <col min="8198" max="8198" width="13.7109375" style="65" customWidth="1"/>
    <col min="8199" max="8201" width="19.421875" style="65" customWidth="1"/>
    <col min="8202" max="8206" width="9.28125" style="65" customWidth="1"/>
    <col min="8207" max="8210" width="9.140625" style="65" hidden="1" customWidth="1"/>
    <col min="8211" max="8448" width="9.28125" style="65" customWidth="1"/>
    <col min="8449" max="8449" width="9.140625" style="65" hidden="1" customWidth="1"/>
    <col min="8450" max="8450" width="13.7109375" style="65" customWidth="1"/>
    <col min="8451" max="8451" width="17.140625" style="65" customWidth="1"/>
    <col min="8452" max="8452" width="11.28125" style="65" customWidth="1"/>
    <col min="8453" max="8453" width="82.421875" style="65" customWidth="1"/>
    <col min="8454" max="8454" width="13.7109375" style="65" customWidth="1"/>
    <col min="8455" max="8457" width="19.421875" style="65" customWidth="1"/>
    <col min="8458" max="8462" width="9.28125" style="65" customWidth="1"/>
    <col min="8463" max="8466" width="9.140625" style="65" hidden="1" customWidth="1"/>
    <col min="8467" max="8704" width="9.28125" style="65" customWidth="1"/>
    <col min="8705" max="8705" width="9.140625" style="65" hidden="1" customWidth="1"/>
    <col min="8706" max="8706" width="13.7109375" style="65" customWidth="1"/>
    <col min="8707" max="8707" width="17.140625" style="65" customWidth="1"/>
    <col min="8708" max="8708" width="11.28125" style="65" customWidth="1"/>
    <col min="8709" max="8709" width="82.421875" style="65" customWidth="1"/>
    <col min="8710" max="8710" width="13.7109375" style="65" customWidth="1"/>
    <col min="8711" max="8713" width="19.421875" style="65" customWidth="1"/>
    <col min="8714" max="8718" width="9.28125" style="65" customWidth="1"/>
    <col min="8719" max="8722" width="9.140625" style="65" hidden="1" customWidth="1"/>
    <col min="8723" max="8960" width="9.28125" style="65" customWidth="1"/>
    <col min="8961" max="8961" width="9.140625" style="65" hidden="1" customWidth="1"/>
    <col min="8962" max="8962" width="13.7109375" style="65" customWidth="1"/>
    <col min="8963" max="8963" width="17.140625" style="65" customWidth="1"/>
    <col min="8964" max="8964" width="11.28125" style="65" customWidth="1"/>
    <col min="8965" max="8965" width="82.421875" style="65" customWidth="1"/>
    <col min="8966" max="8966" width="13.7109375" style="65" customWidth="1"/>
    <col min="8967" max="8969" width="19.421875" style="65" customWidth="1"/>
    <col min="8970" max="8974" width="9.28125" style="65" customWidth="1"/>
    <col min="8975" max="8978" width="9.140625" style="65" hidden="1" customWidth="1"/>
    <col min="8979" max="9216" width="9.28125" style="65" customWidth="1"/>
    <col min="9217" max="9217" width="9.140625" style="65" hidden="1" customWidth="1"/>
    <col min="9218" max="9218" width="13.7109375" style="65" customWidth="1"/>
    <col min="9219" max="9219" width="17.140625" style="65" customWidth="1"/>
    <col min="9220" max="9220" width="11.28125" style="65" customWidth="1"/>
    <col min="9221" max="9221" width="82.421875" style="65" customWidth="1"/>
    <col min="9222" max="9222" width="13.7109375" style="65" customWidth="1"/>
    <col min="9223" max="9225" width="19.421875" style="65" customWidth="1"/>
    <col min="9226" max="9230" width="9.28125" style="65" customWidth="1"/>
    <col min="9231" max="9234" width="9.140625" style="65" hidden="1" customWidth="1"/>
    <col min="9235" max="9472" width="9.28125" style="65" customWidth="1"/>
    <col min="9473" max="9473" width="9.140625" style="65" hidden="1" customWidth="1"/>
    <col min="9474" max="9474" width="13.7109375" style="65" customWidth="1"/>
    <col min="9475" max="9475" width="17.140625" style="65" customWidth="1"/>
    <col min="9476" max="9476" width="11.28125" style="65" customWidth="1"/>
    <col min="9477" max="9477" width="82.421875" style="65" customWidth="1"/>
    <col min="9478" max="9478" width="13.7109375" style="65" customWidth="1"/>
    <col min="9479" max="9481" width="19.421875" style="65" customWidth="1"/>
    <col min="9482" max="9486" width="9.28125" style="65" customWidth="1"/>
    <col min="9487" max="9490" width="9.140625" style="65" hidden="1" customWidth="1"/>
    <col min="9491" max="9728" width="9.28125" style="65" customWidth="1"/>
    <col min="9729" max="9729" width="9.140625" style="65" hidden="1" customWidth="1"/>
    <col min="9730" max="9730" width="13.7109375" style="65" customWidth="1"/>
    <col min="9731" max="9731" width="17.140625" style="65" customWidth="1"/>
    <col min="9732" max="9732" width="11.28125" style="65" customWidth="1"/>
    <col min="9733" max="9733" width="82.421875" style="65" customWidth="1"/>
    <col min="9734" max="9734" width="13.7109375" style="65" customWidth="1"/>
    <col min="9735" max="9737" width="19.421875" style="65" customWidth="1"/>
    <col min="9738" max="9742" width="9.28125" style="65" customWidth="1"/>
    <col min="9743" max="9746" width="9.140625" style="65" hidden="1" customWidth="1"/>
    <col min="9747" max="9984" width="9.28125" style="65" customWidth="1"/>
    <col min="9985" max="9985" width="9.140625" style="65" hidden="1" customWidth="1"/>
    <col min="9986" max="9986" width="13.7109375" style="65" customWidth="1"/>
    <col min="9987" max="9987" width="17.140625" style="65" customWidth="1"/>
    <col min="9988" max="9988" width="11.28125" style="65" customWidth="1"/>
    <col min="9989" max="9989" width="82.421875" style="65" customWidth="1"/>
    <col min="9990" max="9990" width="13.7109375" style="65" customWidth="1"/>
    <col min="9991" max="9993" width="19.421875" style="65" customWidth="1"/>
    <col min="9994" max="9998" width="9.28125" style="65" customWidth="1"/>
    <col min="9999" max="10002" width="9.140625" style="65" hidden="1" customWidth="1"/>
    <col min="10003" max="10240" width="9.28125" style="65" customWidth="1"/>
    <col min="10241" max="10241" width="9.140625" style="65" hidden="1" customWidth="1"/>
    <col min="10242" max="10242" width="13.7109375" style="65" customWidth="1"/>
    <col min="10243" max="10243" width="17.140625" style="65" customWidth="1"/>
    <col min="10244" max="10244" width="11.28125" style="65" customWidth="1"/>
    <col min="10245" max="10245" width="82.421875" style="65" customWidth="1"/>
    <col min="10246" max="10246" width="13.7109375" style="65" customWidth="1"/>
    <col min="10247" max="10249" width="19.421875" style="65" customWidth="1"/>
    <col min="10250" max="10254" width="9.28125" style="65" customWidth="1"/>
    <col min="10255" max="10258" width="9.140625" style="65" hidden="1" customWidth="1"/>
    <col min="10259" max="10496" width="9.28125" style="65" customWidth="1"/>
    <col min="10497" max="10497" width="9.140625" style="65" hidden="1" customWidth="1"/>
    <col min="10498" max="10498" width="13.7109375" style="65" customWidth="1"/>
    <col min="10499" max="10499" width="17.140625" style="65" customWidth="1"/>
    <col min="10500" max="10500" width="11.28125" style="65" customWidth="1"/>
    <col min="10501" max="10501" width="82.421875" style="65" customWidth="1"/>
    <col min="10502" max="10502" width="13.7109375" style="65" customWidth="1"/>
    <col min="10503" max="10505" width="19.421875" style="65" customWidth="1"/>
    <col min="10506" max="10510" width="9.28125" style="65" customWidth="1"/>
    <col min="10511" max="10514" width="9.140625" style="65" hidden="1" customWidth="1"/>
    <col min="10515" max="10752" width="9.28125" style="65" customWidth="1"/>
    <col min="10753" max="10753" width="9.140625" style="65" hidden="1" customWidth="1"/>
    <col min="10754" max="10754" width="13.7109375" style="65" customWidth="1"/>
    <col min="10755" max="10755" width="17.140625" style="65" customWidth="1"/>
    <col min="10756" max="10756" width="11.28125" style="65" customWidth="1"/>
    <col min="10757" max="10757" width="82.421875" style="65" customWidth="1"/>
    <col min="10758" max="10758" width="13.7109375" style="65" customWidth="1"/>
    <col min="10759" max="10761" width="19.421875" style="65" customWidth="1"/>
    <col min="10762" max="10766" width="9.28125" style="65" customWidth="1"/>
    <col min="10767" max="10770" width="9.140625" style="65" hidden="1" customWidth="1"/>
    <col min="10771" max="11008" width="9.28125" style="65" customWidth="1"/>
    <col min="11009" max="11009" width="9.140625" style="65" hidden="1" customWidth="1"/>
    <col min="11010" max="11010" width="13.7109375" style="65" customWidth="1"/>
    <col min="11011" max="11011" width="17.140625" style="65" customWidth="1"/>
    <col min="11012" max="11012" width="11.28125" style="65" customWidth="1"/>
    <col min="11013" max="11013" width="82.421875" style="65" customWidth="1"/>
    <col min="11014" max="11014" width="13.7109375" style="65" customWidth="1"/>
    <col min="11015" max="11017" width="19.421875" style="65" customWidth="1"/>
    <col min="11018" max="11022" width="9.28125" style="65" customWidth="1"/>
    <col min="11023" max="11026" width="9.140625" style="65" hidden="1" customWidth="1"/>
    <col min="11027" max="11264" width="9.28125" style="65" customWidth="1"/>
    <col min="11265" max="11265" width="9.140625" style="65" hidden="1" customWidth="1"/>
    <col min="11266" max="11266" width="13.7109375" style="65" customWidth="1"/>
    <col min="11267" max="11267" width="17.140625" style="65" customWidth="1"/>
    <col min="11268" max="11268" width="11.28125" style="65" customWidth="1"/>
    <col min="11269" max="11269" width="82.421875" style="65" customWidth="1"/>
    <col min="11270" max="11270" width="13.7109375" style="65" customWidth="1"/>
    <col min="11271" max="11273" width="19.421875" style="65" customWidth="1"/>
    <col min="11274" max="11278" width="9.28125" style="65" customWidth="1"/>
    <col min="11279" max="11282" width="9.140625" style="65" hidden="1" customWidth="1"/>
    <col min="11283" max="11520" width="9.28125" style="65" customWidth="1"/>
    <col min="11521" max="11521" width="9.140625" style="65" hidden="1" customWidth="1"/>
    <col min="11522" max="11522" width="13.7109375" style="65" customWidth="1"/>
    <col min="11523" max="11523" width="17.140625" style="65" customWidth="1"/>
    <col min="11524" max="11524" width="11.28125" style="65" customWidth="1"/>
    <col min="11525" max="11525" width="82.421875" style="65" customWidth="1"/>
    <col min="11526" max="11526" width="13.7109375" style="65" customWidth="1"/>
    <col min="11527" max="11529" width="19.421875" style="65" customWidth="1"/>
    <col min="11530" max="11534" width="9.28125" style="65" customWidth="1"/>
    <col min="11535" max="11538" width="9.140625" style="65" hidden="1" customWidth="1"/>
    <col min="11539" max="11776" width="9.28125" style="65" customWidth="1"/>
    <col min="11777" max="11777" width="9.140625" style="65" hidden="1" customWidth="1"/>
    <col min="11778" max="11778" width="13.7109375" style="65" customWidth="1"/>
    <col min="11779" max="11779" width="17.140625" style="65" customWidth="1"/>
    <col min="11780" max="11780" width="11.28125" style="65" customWidth="1"/>
    <col min="11781" max="11781" width="82.421875" style="65" customWidth="1"/>
    <col min="11782" max="11782" width="13.7109375" style="65" customWidth="1"/>
    <col min="11783" max="11785" width="19.421875" style="65" customWidth="1"/>
    <col min="11786" max="11790" width="9.28125" style="65" customWidth="1"/>
    <col min="11791" max="11794" width="9.140625" style="65" hidden="1" customWidth="1"/>
    <col min="11795" max="12032" width="9.28125" style="65" customWidth="1"/>
    <col min="12033" max="12033" width="9.140625" style="65" hidden="1" customWidth="1"/>
    <col min="12034" max="12034" width="13.7109375" style="65" customWidth="1"/>
    <col min="12035" max="12035" width="17.140625" style="65" customWidth="1"/>
    <col min="12036" max="12036" width="11.28125" style="65" customWidth="1"/>
    <col min="12037" max="12037" width="82.421875" style="65" customWidth="1"/>
    <col min="12038" max="12038" width="13.7109375" style="65" customWidth="1"/>
    <col min="12039" max="12041" width="19.421875" style="65" customWidth="1"/>
    <col min="12042" max="12046" width="9.28125" style="65" customWidth="1"/>
    <col min="12047" max="12050" width="9.140625" style="65" hidden="1" customWidth="1"/>
    <col min="12051" max="12288" width="9.28125" style="65" customWidth="1"/>
    <col min="12289" max="12289" width="9.140625" style="65" hidden="1" customWidth="1"/>
    <col min="12290" max="12290" width="13.7109375" style="65" customWidth="1"/>
    <col min="12291" max="12291" width="17.140625" style="65" customWidth="1"/>
    <col min="12292" max="12292" width="11.28125" style="65" customWidth="1"/>
    <col min="12293" max="12293" width="82.421875" style="65" customWidth="1"/>
    <col min="12294" max="12294" width="13.7109375" style="65" customWidth="1"/>
    <col min="12295" max="12297" width="19.421875" style="65" customWidth="1"/>
    <col min="12298" max="12302" width="9.28125" style="65" customWidth="1"/>
    <col min="12303" max="12306" width="9.140625" style="65" hidden="1" customWidth="1"/>
    <col min="12307" max="12544" width="9.28125" style="65" customWidth="1"/>
    <col min="12545" max="12545" width="9.140625" style="65" hidden="1" customWidth="1"/>
    <col min="12546" max="12546" width="13.7109375" style="65" customWidth="1"/>
    <col min="12547" max="12547" width="17.140625" style="65" customWidth="1"/>
    <col min="12548" max="12548" width="11.28125" style="65" customWidth="1"/>
    <col min="12549" max="12549" width="82.421875" style="65" customWidth="1"/>
    <col min="12550" max="12550" width="13.7109375" style="65" customWidth="1"/>
    <col min="12551" max="12553" width="19.421875" style="65" customWidth="1"/>
    <col min="12554" max="12558" width="9.28125" style="65" customWidth="1"/>
    <col min="12559" max="12562" width="9.140625" style="65" hidden="1" customWidth="1"/>
    <col min="12563" max="12800" width="9.28125" style="65" customWidth="1"/>
    <col min="12801" max="12801" width="9.140625" style="65" hidden="1" customWidth="1"/>
    <col min="12802" max="12802" width="13.7109375" style="65" customWidth="1"/>
    <col min="12803" max="12803" width="17.140625" style="65" customWidth="1"/>
    <col min="12804" max="12804" width="11.28125" style="65" customWidth="1"/>
    <col min="12805" max="12805" width="82.421875" style="65" customWidth="1"/>
    <col min="12806" max="12806" width="13.7109375" style="65" customWidth="1"/>
    <col min="12807" max="12809" width="19.421875" style="65" customWidth="1"/>
    <col min="12810" max="12814" width="9.28125" style="65" customWidth="1"/>
    <col min="12815" max="12818" width="9.140625" style="65" hidden="1" customWidth="1"/>
    <col min="12819" max="13056" width="9.28125" style="65" customWidth="1"/>
    <col min="13057" max="13057" width="9.140625" style="65" hidden="1" customWidth="1"/>
    <col min="13058" max="13058" width="13.7109375" style="65" customWidth="1"/>
    <col min="13059" max="13059" width="17.140625" style="65" customWidth="1"/>
    <col min="13060" max="13060" width="11.28125" style="65" customWidth="1"/>
    <col min="13061" max="13061" width="82.421875" style="65" customWidth="1"/>
    <col min="13062" max="13062" width="13.7109375" style="65" customWidth="1"/>
    <col min="13063" max="13065" width="19.421875" style="65" customWidth="1"/>
    <col min="13066" max="13070" width="9.28125" style="65" customWidth="1"/>
    <col min="13071" max="13074" width="9.140625" style="65" hidden="1" customWidth="1"/>
    <col min="13075" max="13312" width="9.28125" style="65" customWidth="1"/>
    <col min="13313" max="13313" width="9.140625" style="65" hidden="1" customWidth="1"/>
    <col min="13314" max="13314" width="13.7109375" style="65" customWidth="1"/>
    <col min="13315" max="13315" width="17.140625" style="65" customWidth="1"/>
    <col min="13316" max="13316" width="11.28125" style="65" customWidth="1"/>
    <col min="13317" max="13317" width="82.421875" style="65" customWidth="1"/>
    <col min="13318" max="13318" width="13.7109375" style="65" customWidth="1"/>
    <col min="13319" max="13321" width="19.421875" style="65" customWidth="1"/>
    <col min="13322" max="13326" width="9.28125" style="65" customWidth="1"/>
    <col min="13327" max="13330" width="9.140625" style="65" hidden="1" customWidth="1"/>
    <col min="13331" max="13568" width="9.28125" style="65" customWidth="1"/>
    <col min="13569" max="13569" width="9.140625" style="65" hidden="1" customWidth="1"/>
    <col min="13570" max="13570" width="13.7109375" style="65" customWidth="1"/>
    <col min="13571" max="13571" width="17.140625" style="65" customWidth="1"/>
    <col min="13572" max="13572" width="11.28125" style="65" customWidth="1"/>
    <col min="13573" max="13573" width="82.421875" style="65" customWidth="1"/>
    <col min="13574" max="13574" width="13.7109375" style="65" customWidth="1"/>
    <col min="13575" max="13577" width="19.421875" style="65" customWidth="1"/>
    <col min="13578" max="13582" width="9.28125" style="65" customWidth="1"/>
    <col min="13583" max="13586" width="9.140625" style="65" hidden="1" customWidth="1"/>
    <col min="13587" max="13824" width="9.28125" style="65" customWidth="1"/>
    <col min="13825" max="13825" width="9.140625" style="65" hidden="1" customWidth="1"/>
    <col min="13826" max="13826" width="13.7109375" style="65" customWidth="1"/>
    <col min="13827" max="13827" width="17.140625" style="65" customWidth="1"/>
    <col min="13828" max="13828" width="11.28125" style="65" customWidth="1"/>
    <col min="13829" max="13829" width="82.421875" style="65" customWidth="1"/>
    <col min="13830" max="13830" width="13.7109375" style="65" customWidth="1"/>
    <col min="13831" max="13833" width="19.421875" style="65" customWidth="1"/>
    <col min="13834" max="13838" width="9.28125" style="65" customWidth="1"/>
    <col min="13839" max="13842" width="9.140625" style="65" hidden="1" customWidth="1"/>
    <col min="13843" max="14080" width="9.28125" style="65" customWidth="1"/>
    <col min="14081" max="14081" width="9.140625" style="65" hidden="1" customWidth="1"/>
    <col min="14082" max="14082" width="13.7109375" style="65" customWidth="1"/>
    <col min="14083" max="14083" width="17.140625" style="65" customWidth="1"/>
    <col min="14084" max="14084" width="11.28125" style="65" customWidth="1"/>
    <col min="14085" max="14085" width="82.421875" style="65" customWidth="1"/>
    <col min="14086" max="14086" width="13.7109375" style="65" customWidth="1"/>
    <col min="14087" max="14089" width="19.421875" style="65" customWidth="1"/>
    <col min="14090" max="14094" width="9.28125" style="65" customWidth="1"/>
    <col min="14095" max="14098" width="9.140625" style="65" hidden="1" customWidth="1"/>
    <col min="14099" max="14336" width="9.28125" style="65" customWidth="1"/>
    <col min="14337" max="14337" width="9.140625" style="65" hidden="1" customWidth="1"/>
    <col min="14338" max="14338" width="13.7109375" style="65" customWidth="1"/>
    <col min="14339" max="14339" width="17.140625" style="65" customWidth="1"/>
    <col min="14340" max="14340" width="11.28125" style="65" customWidth="1"/>
    <col min="14341" max="14341" width="82.421875" style="65" customWidth="1"/>
    <col min="14342" max="14342" width="13.7109375" style="65" customWidth="1"/>
    <col min="14343" max="14345" width="19.421875" style="65" customWidth="1"/>
    <col min="14346" max="14350" width="9.28125" style="65" customWidth="1"/>
    <col min="14351" max="14354" width="9.140625" style="65" hidden="1" customWidth="1"/>
    <col min="14355" max="14592" width="9.28125" style="65" customWidth="1"/>
    <col min="14593" max="14593" width="9.140625" style="65" hidden="1" customWidth="1"/>
    <col min="14594" max="14594" width="13.7109375" style="65" customWidth="1"/>
    <col min="14595" max="14595" width="17.140625" style="65" customWidth="1"/>
    <col min="14596" max="14596" width="11.28125" style="65" customWidth="1"/>
    <col min="14597" max="14597" width="82.421875" style="65" customWidth="1"/>
    <col min="14598" max="14598" width="13.7109375" style="65" customWidth="1"/>
    <col min="14599" max="14601" width="19.421875" style="65" customWidth="1"/>
    <col min="14602" max="14606" width="9.28125" style="65" customWidth="1"/>
    <col min="14607" max="14610" width="9.140625" style="65" hidden="1" customWidth="1"/>
    <col min="14611" max="14848" width="9.28125" style="65" customWidth="1"/>
    <col min="14849" max="14849" width="9.140625" style="65" hidden="1" customWidth="1"/>
    <col min="14850" max="14850" width="13.7109375" style="65" customWidth="1"/>
    <col min="14851" max="14851" width="17.140625" style="65" customWidth="1"/>
    <col min="14852" max="14852" width="11.28125" style="65" customWidth="1"/>
    <col min="14853" max="14853" width="82.421875" style="65" customWidth="1"/>
    <col min="14854" max="14854" width="13.7109375" style="65" customWidth="1"/>
    <col min="14855" max="14857" width="19.421875" style="65" customWidth="1"/>
    <col min="14858" max="14862" width="9.28125" style="65" customWidth="1"/>
    <col min="14863" max="14866" width="9.140625" style="65" hidden="1" customWidth="1"/>
    <col min="14867" max="15104" width="9.28125" style="65" customWidth="1"/>
    <col min="15105" max="15105" width="9.140625" style="65" hidden="1" customWidth="1"/>
    <col min="15106" max="15106" width="13.7109375" style="65" customWidth="1"/>
    <col min="15107" max="15107" width="17.140625" style="65" customWidth="1"/>
    <col min="15108" max="15108" width="11.28125" style="65" customWidth="1"/>
    <col min="15109" max="15109" width="82.421875" style="65" customWidth="1"/>
    <col min="15110" max="15110" width="13.7109375" style="65" customWidth="1"/>
    <col min="15111" max="15113" width="19.421875" style="65" customWidth="1"/>
    <col min="15114" max="15118" width="9.28125" style="65" customWidth="1"/>
    <col min="15119" max="15122" width="9.140625" style="65" hidden="1" customWidth="1"/>
    <col min="15123" max="15360" width="9.28125" style="65" customWidth="1"/>
    <col min="15361" max="15361" width="9.140625" style="65" hidden="1" customWidth="1"/>
    <col min="15362" max="15362" width="13.7109375" style="65" customWidth="1"/>
    <col min="15363" max="15363" width="17.140625" style="65" customWidth="1"/>
    <col min="15364" max="15364" width="11.28125" style="65" customWidth="1"/>
    <col min="15365" max="15365" width="82.421875" style="65" customWidth="1"/>
    <col min="15366" max="15366" width="13.7109375" style="65" customWidth="1"/>
    <col min="15367" max="15369" width="19.421875" style="65" customWidth="1"/>
    <col min="15370" max="15374" width="9.28125" style="65" customWidth="1"/>
    <col min="15375" max="15378" width="9.140625" style="65" hidden="1" customWidth="1"/>
    <col min="15379" max="15616" width="9.28125" style="65" customWidth="1"/>
    <col min="15617" max="15617" width="9.140625" style="65" hidden="1" customWidth="1"/>
    <col min="15618" max="15618" width="13.7109375" style="65" customWidth="1"/>
    <col min="15619" max="15619" width="17.140625" style="65" customWidth="1"/>
    <col min="15620" max="15620" width="11.28125" style="65" customWidth="1"/>
    <col min="15621" max="15621" width="82.421875" style="65" customWidth="1"/>
    <col min="15622" max="15622" width="13.7109375" style="65" customWidth="1"/>
    <col min="15623" max="15625" width="19.421875" style="65" customWidth="1"/>
    <col min="15626" max="15630" width="9.28125" style="65" customWidth="1"/>
    <col min="15631" max="15634" width="9.140625" style="65" hidden="1" customWidth="1"/>
    <col min="15635" max="15872" width="9.28125" style="65" customWidth="1"/>
    <col min="15873" max="15873" width="9.140625" style="65" hidden="1" customWidth="1"/>
    <col min="15874" max="15874" width="13.7109375" style="65" customWidth="1"/>
    <col min="15875" max="15875" width="17.140625" style="65" customWidth="1"/>
    <col min="15876" max="15876" width="11.28125" style="65" customWidth="1"/>
    <col min="15877" max="15877" width="82.421875" style="65" customWidth="1"/>
    <col min="15878" max="15878" width="13.7109375" style="65" customWidth="1"/>
    <col min="15879" max="15881" width="19.421875" style="65" customWidth="1"/>
    <col min="15882" max="15886" width="9.28125" style="65" customWidth="1"/>
    <col min="15887" max="15890" width="9.140625" style="65" hidden="1" customWidth="1"/>
    <col min="15891" max="16128" width="9.28125" style="65" customWidth="1"/>
    <col min="16129" max="16129" width="9.140625" style="65" hidden="1" customWidth="1"/>
    <col min="16130" max="16130" width="13.7109375" style="65" customWidth="1"/>
    <col min="16131" max="16131" width="17.140625" style="65" customWidth="1"/>
    <col min="16132" max="16132" width="11.28125" style="65" customWidth="1"/>
    <col min="16133" max="16133" width="82.421875" style="65" customWidth="1"/>
    <col min="16134" max="16134" width="13.7109375" style="65" customWidth="1"/>
    <col min="16135" max="16137" width="19.421875" style="65" customWidth="1"/>
    <col min="16138" max="16142" width="9.28125" style="65" customWidth="1"/>
    <col min="16143" max="16146" width="9.140625" style="65" hidden="1" customWidth="1"/>
    <col min="16147" max="16384" width="9.28125" style="65" customWidth="1"/>
  </cols>
  <sheetData>
    <row r="1" spans="1:16" ht="12.75" customHeight="1">
      <c r="A1" s="65" t="s">
        <v>90</v>
      </c>
      <c r="B1" s="66"/>
      <c r="C1" s="66"/>
      <c r="D1" s="66"/>
      <c r="E1" s="66" t="s">
        <v>91</v>
      </c>
      <c r="F1" s="66"/>
      <c r="G1" s="66"/>
      <c r="H1" s="66"/>
      <c r="I1" s="66"/>
      <c r="P1" s="65" t="s">
        <v>92</v>
      </c>
    </row>
    <row r="2" spans="2:16" ht="24.95" customHeight="1">
      <c r="B2" s="66"/>
      <c r="C2" s="66"/>
      <c r="D2" s="66"/>
      <c r="E2" s="67" t="s">
        <v>93</v>
      </c>
      <c r="F2" s="66"/>
      <c r="G2" s="66"/>
      <c r="H2" s="68"/>
      <c r="I2" s="68"/>
      <c r="O2" s="65">
        <f>0+O8+O45+O82+O91+O132+O141</f>
        <v>0</v>
      </c>
      <c r="P2" s="65" t="s">
        <v>94</v>
      </c>
    </row>
    <row r="3" spans="1:16" ht="15" customHeight="1">
      <c r="A3" s="65" t="s">
        <v>95</v>
      </c>
      <c r="B3" s="69" t="s">
        <v>96</v>
      </c>
      <c r="C3" s="150" t="s">
        <v>97</v>
      </c>
      <c r="D3" s="151"/>
      <c r="E3" s="70" t="s">
        <v>98</v>
      </c>
      <c r="F3" s="66"/>
      <c r="G3" s="71"/>
      <c r="H3" s="72" t="s">
        <v>99</v>
      </c>
      <c r="I3" s="73">
        <f>0+I8+I45+I82+I91+I132+I141</f>
        <v>0</v>
      </c>
      <c r="O3" s="65" t="s">
        <v>100</v>
      </c>
      <c r="P3" s="65" t="s">
        <v>92</v>
      </c>
    </row>
    <row r="4" spans="1:16" ht="15" customHeight="1">
      <c r="A4" s="65" t="s">
        <v>101</v>
      </c>
      <c r="B4" s="74" t="s">
        <v>102</v>
      </c>
      <c r="C4" s="152" t="s">
        <v>99</v>
      </c>
      <c r="D4" s="153"/>
      <c r="E4" s="75" t="s">
        <v>103</v>
      </c>
      <c r="F4" s="68"/>
      <c r="G4" s="68"/>
      <c r="H4" s="76"/>
      <c r="I4" s="76"/>
      <c r="O4" s="65" t="s">
        <v>104</v>
      </c>
      <c r="P4" s="65" t="s">
        <v>92</v>
      </c>
    </row>
    <row r="5" spans="1:16" ht="12.75" customHeight="1">
      <c r="A5" s="149" t="s">
        <v>105</v>
      </c>
      <c r="B5" s="149" t="s">
        <v>106</v>
      </c>
      <c r="C5" s="149" t="s">
        <v>107</v>
      </c>
      <c r="D5" s="149" t="s">
        <v>108</v>
      </c>
      <c r="E5" s="149" t="s">
        <v>109</v>
      </c>
      <c r="F5" s="149" t="s">
        <v>110</v>
      </c>
      <c r="G5" s="149" t="s">
        <v>111</v>
      </c>
      <c r="H5" s="149" t="s">
        <v>112</v>
      </c>
      <c r="I5" s="149"/>
      <c r="O5" s="65" t="s">
        <v>113</v>
      </c>
      <c r="P5" s="65" t="s">
        <v>92</v>
      </c>
    </row>
    <row r="6" spans="1:9" ht="12.75" customHeight="1">
      <c r="A6" s="149"/>
      <c r="B6" s="149"/>
      <c r="C6" s="149"/>
      <c r="D6" s="149"/>
      <c r="E6" s="149"/>
      <c r="F6" s="149"/>
      <c r="G6" s="149"/>
      <c r="H6" s="77" t="s">
        <v>114</v>
      </c>
      <c r="I6" s="77" t="s">
        <v>115</v>
      </c>
    </row>
    <row r="7" spans="1:9" ht="12.75" customHeight="1">
      <c r="A7" s="77" t="s">
        <v>116</v>
      </c>
      <c r="B7" s="77" t="s">
        <v>117</v>
      </c>
      <c r="C7" s="77" t="s">
        <v>92</v>
      </c>
      <c r="D7" s="77" t="s">
        <v>94</v>
      </c>
      <c r="E7" s="77" t="s">
        <v>118</v>
      </c>
      <c r="F7" s="77" t="s">
        <v>119</v>
      </c>
      <c r="G7" s="77" t="s">
        <v>120</v>
      </c>
      <c r="H7" s="77" t="s">
        <v>121</v>
      </c>
      <c r="I7" s="77" t="s">
        <v>122</v>
      </c>
    </row>
    <row r="8" spans="1:18" ht="12.75" customHeight="1">
      <c r="A8" s="76" t="s">
        <v>123</v>
      </c>
      <c r="B8" s="76"/>
      <c r="C8" s="78" t="s">
        <v>116</v>
      </c>
      <c r="D8" s="76"/>
      <c r="E8" s="79" t="s">
        <v>124</v>
      </c>
      <c r="F8" s="76"/>
      <c r="G8" s="76"/>
      <c r="H8" s="76"/>
      <c r="I8" s="80">
        <f>0+Q8</f>
        <v>0</v>
      </c>
      <c r="O8" s="65">
        <f>0+R8</f>
        <v>0</v>
      </c>
      <c r="Q8" s="65">
        <f>0+I9+I13+I17+I21+I25+I29+I33+I37+I41</f>
        <v>0</v>
      </c>
      <c r="R8" s="65">
        <f>0+O9+O13+O17+O21+O25+O29+O33+O37+O41</f>
        <v>0</v>
      </c>
    </row>
    <row r="9" spans="1:16" ht="38.25">
      <c r="A9" s="81" t="s">
        <v>125</v>
      </c>
      <c r="B9" s="82" t="s">
        <v>117</v>
      </c>
      <c r="C9" s="82" t="s">
        <v>80</v>
      </c>
      <c r="D9" s="81" t="s">
        <v>126</v>
      </c>
      <c r="E9" s="83" t="s">
        <v>323</v>
      </c>
      <c r="F9" s="84" t="s">
        <v>127</v>
      </c>
      <c r="G9" s="85">
        <v>271.34</v>
      </c>
      <c r="H9" s="85">
        <v>0</v>
      </c>
      <c r="I9" s="85">
        <f>ROUND(ROUND(H9,2)*ROUND(G9,2),2)</f>
        <v>0</v>
      </c>
      <c r="O9" s="65">
        <f>(I9*21)/100</f>
        <v>0</v>
      </c>
      <c r="P9" s="65" t="s">
        <v>92</v>
      </c>
    </row>
    <row r="10" spans="1:5" ht="12.75">
      <c r="A10" s="86" t="s">
        <v>128</v>
      </c>
      <c r="E10" s="87" t="s">
        <v>126</v>
      </c>
    </row>
    <row r="11" spans="1:5" ht="242.25">
      <c r="A11" s="88" t="s">
        <v>129</v>
      </c>
      <c r="E11" s="89" t="s">
        <v>130</v>
      </c>
    </row>
    <row r="12" spans="1:5" ht="12.75">
      <c r="A12" s="65" t="s">
        <v>131</v>
      </c>
      <c r="E12" s="87" t="s">
        <v>8</v>
      </c>
    </row>
    <row r="13" spans="1:16" ht="12.75">
      <c r="A13" s="81" t="s">
        <v>125</v>
      </c>
      <c r="B13" s="82" t="s">
        <v>92</v>
      </c>
      <c r="C13" s="82" t="s">
        <v>132</v>
      </c>
      <c r="D13" s="81" t="s">
        <v>126</v>
      </c>
      <c r="E13" s="83" t="s">
        <v>133</v>
      </c>
      <c r="F13" s="84" t="s">
        <v>134</v>
      </c>
      <c r="G13" s="85">
        <v>1</v>
      </c>
      <c r="H13" s="85">
        <v>0</v>
      </c>
      <c r="I13" s="85">
        <f>ROUND(ROUND(H13,2)*ROUND(G13,2),2)</f>
        <v>0</v>
      </c>
      <c r="O13" s="65">
        <f>(I13*21)/100</f>
        <v>0</v>
      </c>
      <c r="P13" s="65" t="s">
        <v>92</v>
      </c>
    </row>
    <row r="14" spans="1:5" ht="12.75">
      <c r="A14" s="86" t="s">
        <v>128</v>
      </c>
      <c r="E14" s="87" t="s">
        <v>126</v>
      </c>
    </row>
    <row r="15" spans="1:5" ht="12.75">
      <c r="A15" s="88" t="s">
        <v>129</v>
      </c>
      <c r="E15" s="89" t="s">
        <v>126</v>
      </c>
    </row>
    <row r="16" spans="1:5" ht="12.75">
      <c r="A16" s="65" t="s">
        <v>131</v>
      </c>
      <c r="E16" s="87" t="s">
        <v>135</v>
      </c>
    </row>
    <row r="17" spans="1:16" ht="25.5">
      <c r="A17" s="81" t="s">
        <v>125</v>
      </c>
      <c r="B17" s="82" t="s">
        <v>94</v>
      </c>
      <c r="C17" s="82" t="s">
        <v>136</v>
      </c>
      <c r="D17" s="81" t="s">
        <v>126</v>
      </c>
      <c r="E17" s="83" t="s">
        <v>137</v>
      </c>
      <c r="F17" s="84" t="s">
        <v>138</v>
      </c>
      <c r="G17" s="85">
        <v>1</v>
      </c>
      <c r="H17" s="85">
        <v>0</v>
      </c>
      <c r="I17" s="85">
        <f>ROUND(ROUND(H17,2)*ROUND(G17,2),2)</f>
        <v>0</v>
      </c>
      <c r="O17" s="65">
        <f>(I17*21)/100</f>
        <v>0</v>
      </c>
      <c r="P17" s="65" t="s">
        <v>92</v>
      </c>
    </row>
    <row r="18" spans="1:5" ht="12.75">
      <c r="A18" s="86" t="s">
        <v>128</v>
      </c>
      <c r="E18" s="87" t="s">
        <v>126</v>
      </c>
    </row>
    <row r="19" spans="1:5" ht="12.75">
      <c r="A19" s="88" t="s">
        <v>129</v>
      </c>
      <c r="E19" s="89" t="s">
        <v>126</v>
      </c>
    </row>
    <row r="20" spans="1:5" ht="12.75">
      <c r="A20" s="65" t="s">
        <v>131</v>
      </c>
      <c r="E20" s="87" t="s">
        <v>135</v>
      </c>
    </row>
    <row r="21" spans="1:16" ht="12.75">
      <c r="A21" s="81" t="s">
        <v>125</v>
      </c>
      <c r="B21" s="82" t="s">
        <v>118</v>
      </c>
      <c r="C21" s="82" t="s">
        <v>139</v>
      </c>
      <c r="D21" s="81" t="s">
        <v>126</v>
      </c>
      <c r="E21" s="83" t="s">
        <v>140</v>
      </c>
      <c r="F21" s="84" t="s">
        <v>138</v>
      </c>
      <c r="G21" s="85">
        <v>1</v>
      </c>
      <c r="H21" s="85">
        <v>0</v>
      </c>
      <c r="I21" s="85">
        <f>ROUND(ROUND(H21,2)*ROUND(G21,2),2)</f>
        <v>0</v>
      </c>
      <c r="O21" s="65">
        <f>(I21*21)/100</f>
        <v>0</v>
      </c>
      <c r="P21" s="65" t="s">
        <v>92</v>
      </c>
    </row>
    <row r="22" spans="1:5" ht="12.75">
      <c r="A22" s="86" t="s">
        <v>128</v>
      </c>
      <c r="E22" s="87" t="s">
        <v>126</v>
      </c>
    </row>
    <row r="23" spans="1:5" ht="12.75">
      <c r="A23" s="88" t="s">
        <v>129</v>
      </c>
      <c r="E23" s="89" t="s">
        <v>126</v>
      </c>
    </row>
    <row r="24" spans="1:5" ht="12.75">
      <c r="A24" s="65" t="s">
        <v>131</v>
      </c>
      <c r="E24" s="87"/>
    </row>
    <row r="25" spans="1:16" ht="12.75">
      <c r="A25" s="81" t="s">
        <v>125</v>
      </c>
      <c r="B25" s="82" t="s">
        <v>119</v>
      </c>
      <c r="C25" s="82"/>
      <c r="D25" s="81" t="s">
        <v>126</v>
      </c>
      <c r="E25" s="83"/>
      <c r="F25" s="84"/>
      <c r="G25" s="85"/>
      <c r="H25" s="85"/>
      <c r="I25" s="85"/>
      <c r="O25" s="65">
        <f>(I25*21)/100</f>
        <v>0</v>
      </c>
      <c r="P25" s="65" t="s">
        <v>92</v>
      </c>
    </row>
    <row r="26" spans="1:5" ht="12.75">
      <c r="A26" s="86" t="s">
        <v>128</v>
      </c>
      <c r="E26" s="87" t="s">
        <v>126</v>
      </c>
    </row>
    <row r="27" spans="1:5" ht="12.75">
      <c r="A27" s="88" t="s">
        <v>129</v>
      </c>
      <c r="E27" s="89"/>
    </row>
    <row r="28" spans="1:5" ht="12.75">
      <c r="A28" s="65" t="s">
        <v>131</v>
      </c>
      <c r="E28" s="87"/>
    </row>
    <row r="29" spans="1:16" ht="12.75">
      <c r="A29" s="81" t="s">
        <v>125</v>
      </c>
      <c r="B29" s="82" t="s">
        <v>120</v>
      </c>
      <c r="C29" s="82" t="s">
        <v>141</v>
      </c>
      <c r="D29" s="81" t="s">
        <v>126</v>
      </c>
      <c r="E29" s="83" t="s">
        <v>142</v>
      </c>
      <c r="F29" s="84" t="s">
        <v>134</v>
      </c>
      <c r="G29" s="85">
        <v>2</v>
      </c>
      <c r="H29" s="85">
        <v>0</v>
      </c>
      <c r="I29" s="85">
        <f>ROUND(ROUND(H29,2)*ROUND(G29,2),2)</f>
        <v>0</v>
      </c>
      <c r="O29" s="65">
        <f>(I29*21)/100</f>
        <v>0</v>
      </c>
      <c r="P29" s="65" t="s">
        <v>92</v>
      </c>
    </row>
    <row r="30" spans="1:5" ht="12.75">
      <c r="A30" s="86" t="s">
        <v>128</v>
      </c>
      <c r="E30" s="87" t="s">
        <v>126</v>
      </c>
    </row>
    <row r="31" spans="1:5" ht="12.75">
      <c r="A31" s="88" t="s">
        <v>129</v>
      </c>
      <c r="E31" s="89" t="s">
        <v>126</v>
      </c>
    </row>
    <row r="32" spans="1:5" ht="89.25">
      <c r="A32" s="65" t="s">
        <v>131</v>
      </c>
      <c r="E32" s="87" t="s">
        <v>143</v>
      </c>
    </row>
    <row r="33" spans="1:16" ht="12.75">
      <c r="A33" s="81" t="s">
        <v>125</v>
      </c>
      <c r="B33" s="82" t="s">
        <v>144</v>
      </c>
      <c r="C33" s="82" t="s">
        <v>145</v>
      </c>
      <c r="D33" s="81" t="s">
        <v>126</v>
      </c>
      <c r="E33" s="83" t="s">
        <v>146</v>
      </c>
      <c r="F33" s="84" t="s">
        <v>138</v>
      </c>
      <c r="G33" s="85">
        <v>1</v>
      </c>
      <c r="H33" s="85">
        <v>0</v>
      </c>
      <c r="I33" s="85">
        <f>ROUND(ROUND(H33,2)*ROUND(G33,2),2)</f>
        <v>0</v>
      </c>
      <c r="O33" s="65">
        <f>(I33*21)/100</f>
        <v>0</v>
      </c>
      <c r="P33" s="65" t="s">
        <v>92</v>
      </c>
    </row>
    <row r="34" spans="1:5" ht="12.75">
      <c r="A34" s="86" t="s">
        <v>128</v>
      </c>
      <c r="E34" s="87" t="s">
        <v>126</v>
      </c>
    </row>
    <row r="35" spans="1:5" ht="12.75">
      <c r="A35" s="88" t="s">
        <v>129</v>
      </c>
      <c r="E35" s="89" t="s">
        <v>126</v>
      </c>
    </row>
    <row r="36" spans="1:5" ht="25.5">
      <c r="A36" s="65" t="s">
        <v>131</v>
      </c>
      <c r="E36" s="87" t="s">
        <v>147</v>
      </c>
    </row>
    <row r="37" spans="1:16" ht="12.75">
      <c r="A37" s="81" t="s">
        <v>125</v>
      </c>
      <c r="B37" s="82" t="s">
        <v>148</v>
      </c>
      <c r="C37" s="82" t="s">
        <v>149</v>
      </c>
      <c r="D37" s="81" t="s">
        <v>126</v>
      </c>
      <c r="E37" s="83" t="s">
        <v>150</v>
      </c>
      <c r="F37" s="84" t="s">
        <v>138</v>
      </c>
      <c r="G37" s="85">
        <v>1</v>
      </c>
      <c r="H37" s="85">
        <v>0</v>
      </c>
      <c r="I37" s="85">
        <f>ROUND(ROUND(H37,2)*ROUND(G37,2),2)</f>
        <v>0</v>
      </c>
      <c r="O37" s="65">
        <f>(I37*21)/100</f>
        <v>0</v>
      </c>
      <c r="P37" s="65" t="s">
        <v>92</v>
      </c>
    </row>
    <row r="38" spans="1:5" ht="38.25">
      <c r="A38" s="86" t="s">
        <v>128</v>
      </c>
      <c r="E38" s="87" t="s">
        <v>151</v>
      </c>
    </row>
    <row r="39" spans="1:5" ht="12.75">
      <c r="A39" s="88" t="s">
        <v>129</v>
      </c>
      <c r="E39" s="89" t="s">
        <v>126</v>
      </c>
    </row>
    <row r="40" spans="1:5" ht="12.75">
      <c r="A40" s="65" t="s">
        <v>131</v>
      </c>
      <c r="E40" s="87" t="s">
        <v>152</v>
      </c>
    </row>
    <row r="41" spans="1:16" ht="12.75">
      <c r="A41" s="81" t="s">
        <v>125</v>
      </c>
      <c r="B41" s="82" t="s">
        <v>121</v>
      </c>
      <c r="C41" s="82" t="s">
        <v>153</v>
      </c>
      <c r="D41" s="81" t="s">
        <v>126</v>
      </c>
      <c r="E41" s="83" t="s">
        <v>154</v>
      </c>
      <c r="F41" s="84" t="s">
        <v>138</v>
      </c>
      <c r="G41" s="85">
        <v>1</v>
      </c>
      <c r="H41" s="85">
        <v>0</v>
      </c>
      <c r="I41" s="85">
        <f>ROUND(ROUND(H41,2)*ROUND(G41,2),2)</f>
        <v>0</v>
      </c>
      <c r="O41" s="65">
        <f>(I41*21)/100</f>
        <v>0</v>
      </c>
      <c r="P41" s="65" t="s">
        <v>92</v>
      </c>
    </row>
    <row r="42" spans="1:5" ht="25.5">
      <c r="A42" s="86" t="s">
        <v>128</v>
      </c>
      <c r="E42" s="87" t="s">
        <v>155</v>
      </c>
    </row>
    <row r="43" spans="1:5" ht="12.75">
      <c r="A43" s="88" t="s">
        <v>129</v>
      </c>
      <c r="E43" s="89" t="s">
        <v>310</v>
      </c>
    </row>
    <row r="44" spans="1:5" ht="12.75">
      <c r="A44" s="65" t="s">
        <v>131</v>
      </c>
      <c r="E44" s="87" t="s">
        <v>126</v>
      </c>
    </row>
    <row r="45" spans="1:18" ht="12.75" customHeight="1">
      <c r="A45" s="68" t="s">
        <v>123</v>
      </c>
      <c r="B45" s="68"/>
      <c r="C45" s="90" t="s">
        <v>117</v>
      </c>
      <c r="D45" s="68"/>
      <c r="E45" s="79" t="s">
        <v>156</v>
      </c>
      <c r="F45" s="68"/>
      <c r="G45" s="68"/>
      <c r="H45" s="68"/>
      <c r="I45" s="91">
        <f>0+Q45</f>
        <v>0</v>
      </c>
      <c r="O45" s="65">
        <f>0+R45</f>
        <v>0</v>
      </c>
      <c r="Q45" s="65">
        <f>0+I46+I50+I54+I58+I62+I66+I70+I74+I78</f>
        <v>0</v>
      </c>
      <c r="R45" s="65">
        <f>0+O46+O50+O54+O58+O62+O66+O70+O74+O78</f>
        <v>0</v>
      </c>
    </row>
    <row r="46" spans="1:16" ht="25.5">
      <c r="A46" s="81" t="s">
        <v>125</v>
      </c>
      <c r="B46" s="82" t="s">
        <v>122</v>
      </c>
      <c r="C46" s="82" t="s">
        <v>157</v>
      </c>
      <c r="D46" s="81" t="s">
        <v>126</v>
      </c>
      <c r="E46" s="83" t="s">
        <v>158</v>
      </c>
      <c r="F46" s="84" t="s">
        <v>159</v>
      </c>
      <c r="G46" s="85">
        <v>30.7</v>
      </c>
      <c r="H46" s="85">
        <v>0</v>
      </c>
      <c r="I46" s="85">
        <f>ROUND(ROUND(H46,2)*ROUND(G46,2),2)</f>
        <v>0</v>
      </c>
      <c r="O46" s="65">
        <f>(I46*21)/100</f>
        <v>0</v>
      </c>
      <c r="P46" s="65" t="s">
        <v>92</v>
      </c>
    </row>
    <row r="47" spans="1:5" ht="12.75">
      <c r="A47" s="86" t="s">
        <v>128</v>
      </c>
      <c r="E47" s="87" t="s">
        <v>126</v>
      </c>
    </row>
    <row r="48" spans="1:5" ht="63.75">
      <c r="A48" s="88" t="s">
        <v>129</v>
      </c>
      <c r="E48" s="89" t="s">
        <v>160</v>
      </c>
    </row>
    <row r="49" spans="1:5" ht="63.75">
      <c r="A49" s="65" t="s">
        <v>131</v>
      </c>
      <c r="E49" s="87" t="s">
        <v>161</v>
      </c>
    </row>
    <row r="50" spans="1:16" ht="25.5">
      <c r="A50" s="81" t="s">
        <v>125</v>
      </c>
      <c r="B50" s="82" t="s">
        <v>162</v>
      </c>
      <c r="C50" s="82" t="s">
        <v>163</v>
      </c>
      <c r="D50" s="81" t="s">
        <v>126</v>
      </c>
      <c r="E50" s="83" t="s">
        <v>164</v>
      </c>
      <c r="F50" s="84" t="s">
        <v>159</v>
      </c>
      <c r="G50" s="85">
        <v>7.5</v>
      </c>
      <c r="H50" s="85">
        <v>0</v>
      </c>
      <c r="I50" s="85">
        <f>ROUND(ROUND(H50,2)*ROUND(G50,2),2)</f>
        <v>0</v>
      </c>
      <c r="O50" s="65">
        <f>(I50*21)/100</f>
        <v>0</v>
      </c>
      <c r="P50" s="65" t="s">
        <v>92</v>
      </c>
    </row>
    <row r="51" spans="1:5" ht="12.75">
      <c r="A51" s="86" t="s">
        <v>128</v>
      </c>
      <c r="E51" s="87" t="s">
        <v>165</v>
      </c>
    </row>
    <row r="52" spans="1:5" ht="12.75">
      <c r="A52" s="88" t="s">
        <v>129</v>
      </c>
      <c r="E52" s="89" t="s">
        <v>166</v>
      </c>
    </row>
    <row r="53" spans="1:5" ht="63.75">
      <c r="A53" s="65" t="s">
        <v>131</v>
      </c>
      <c r="E53" s="87" t="s">
        <v>161</v>
      </c>
    </row>
    <row r="54" spans="1:16" ht="25.5">
      <c r="A54" s="81" t="s">
        <v>125</v>
      </c>
      <c r="B54" s="82" t="s">
        <v>167</v>
      </c>
      <c r="C54" s="82" t="s">
        <v>168</v>
      </c>
      <c r="D54" s="81" t="s">
        <v>126</v>
      </c>
      <c r="E54" s="83" t="s">
        <v>169</v>
      </c>
      <c r="F54" s="84" t="s">
        <v>170</v>
      </c>
      <c r="G54" s="85">
        <v>38</v>
      </c>
      <c r="H54" s="85">
        <v>0</v>
      </c>
      <c r="I54" s="85">
        <f>ROUND(ROUND(H54,2)*ROUND(G54,2),2)</f>
        <v>0</v>
      </c>
      <c r="O54" s="65">
        <f>(I54*21)/100</f>
        <v>0</v>
      </c>
      <c r="P54" s="65" t="s">
        <v>92</v>
      </c>
    </row>
    <row r="55" spans="1:5" ht="12.75">
      <c r="A55" s="86" t="s">
        <v>128</v>
      </c>
      <c r="E55" s="87" t="s">
        <v>126</v>
      </c>
    </row>
    <row r="56" spans="1:5" ht="12.75">
      <c r="A56" s="88" t="s">
        <v>129</v>
      </c>
      <c r="E56" s="89" t="s">
        <v>171</v>
      </c>
    </row>
    <row r="57" spans="1:5" ht="63.75">
      <c r="A57" s="65" t="s">
        <v>131</v>
      </c>
      <c r="E57" s="87" t="s">
        <v>161</v>
      </c>
    </row>
    <row r="58" spans="1:16" ht="12.75">
      <c r="A58" s="81" t="s">
        <v>125</v>
      </c>
      <c r="B58" s="82" t="s">
        <v>172</v>
      </c>
      <c r="C58" s="82" t="s">
        <v>173</v>
      </c>
      <c r="D58" s="81" t="s">
        <v>126</v>
      </c>
      <c r="E58" s="83" t="s">
        <v>174</v>
      </c>
      <c r="F58" s="84" t="s">
        <v>159</v>
      </c>
      <c r="G58" s="85">
        <v>9.64</v>
      </c>
      <c r="H58" s="85">
        <v>0</v>
      </c>
      <c r="I58" s="85">
        <f>ROUND(ROUND(H58,2)*ROUND(G58,2),2)</f>
        <v>0</v>
      </c>
      <c r="O58" s="65">
        <f>(I58*21)/100</f>
        <v>0</v>
      </c>
      <c r="P58" s="65" t="s">
        <v>92</v>
      </c>
    </row>
    <row r="59" spans="1:5" ht="12.75">
      <c r="A59" s="86" t="s">
        <v>128</v>
      </c>
      <c r="E59" s="87" t="s">
        <v>126</v>
      </c>
    </row>
    <row r="60" spans="1:5" ht="25.5">
      <c r="A60" s="88" t="s">
        <v>129</v>
      </c>
      <c r="E60" s="89" t="s">
        <v>175</v>
      </c>
    </row>
    <row r="61" spans="1:5" ht="63.75">
      <c r="A61" s="65" t="s">
        <v>131</v>
      </c>
      <c r="E61" s="87" t="s">
        <v>161</v>
      </c>
    </row>
    <row r="62" spans="1:16" ht="12.75">
      <c r="A62" s="81" t="s">
        <v>125</v>
      </c>
      <c r="B62" s="82" t="s">
        <v>176</v>
      </c>
      <c r="C62" s="82" t="s">
        <v>177</v>
      </c>
      <c r="D62" s="81" t="s">
        <v>126</v>
      </c>
      <c r="E62" s="83" t="s">
        <v>178</v>
      </c>
      <c r="F62" s="84" t="s">
        <v>170</v>
      </c>
      <c r="G62" s="85">
        <v>26.8</v>
      </c>
      <c r="H62" s="85">
        <v>0</v>
      </c>
      <c r="I62" s="85">
        <f>ROUND(ROUND(H62,2)*ROUND(G62,2),2)</f>
        <v>0</v>
      </c>
      <c r="O62" s="65">
        <f>(I62*21)/100</f>
        <v>0</v>
      </c>
      <c r="P62" s="65" t="s">
        <v>92</v>
      </c>
    </row>
    <row r="63" spans="1:5" ht="12.75">
      <c r="A63" s="86" t="s">
        <v>128</v>
      </c>
      <c r="E63" s="87" t="s">
        <v>126</v>
      </c>
    </row>
    <row r="64" spans="1:5" ht="25.5">
      <c r="A64" s="88" t="s">
        <v>129</v>
      </c>
      <c r="E64" s="89" t="s">
        <v>179</v>
      </c>
    </row>
    <row r="65" spans="1:5" ht="25.5">
      <c r="A65" s="65" t="s">
        <v>131</v>
      </c>
      <c r="E65" s="87" t="s">
        <v>180</v>
      </c>
    </row>
    <row r="66" spans="1:16" ht="12.75">
      <c r="A66" s="81" t="s">
        <v>125</v>
      </c>
      <c r="B66" s="82" t="s">
        <v>181</v>
      </c>
      <c r="C66" s="82" t="s">
        <v>182</v>
      </c>
      <c r="D66" s="81" t="s">
        <v>126</v>
      </c>
      <c r="E66" s="83" t="s">
        <v>183</v>
      </c>
      <c r="F66" s="84" t="s">
        <v>159</v>
      </c>
      <c r="G66" s="85">
        <v>60.2</v>
      </c>
      <c r="H66" s="85">
        <v>0</v>
      </c>
      <c r="I66" s="85">
        <f>ROUND(ROUND(H66,2)*ROUND(G66,2),2)</f>
        <v>0</v>
      </c>
      <c r="O66" s="65">
        <f>(I66*21)/100</f>
        <v>0</v>
      </c>
      <c r="P66" s="65" t="s">
        <v>92</v>
      </c>
    </row>
    <row r="67" spans="1:5" ht="25.5">
      <c r="A67" s="86" t="s">
        <v>128</v>
      </c>
      <c r="E67" s="87" t="s">
        <v>184</v>
      </c>
    </row>
    <row r="68" spans="1:5" ht="12.75">
      <c r="A68" s="88" t="s">
        <v>129</v>
      </c>
      <c r="E68" s="89" t="s">
        <v>185</v>
      </c>
    </row>
    <row r="69" spans="1:5" ht="369.75">
      <c r="A69" s="65" t="s">
        <v>131</v>
      </c>
      <c r="E69" s="87" t="s">
        <v>186</v>
      </c>
    </row>
    <row r="70" spans="1:16" ht="12.75">
      <c r="A70" s="81" t="s">
        <v>125</v>
      </c>
      <c r="B70" s="82" t="s">
        <v>187</v>
      </c>
      <c r="C70" s="82" t="s">
        <v>188</v>
      </c>
      <c r="D70" s="81" t="s">
        <v>126</v>
      </c>
      <c r="E70" s="83" t="s">
        <v>189</v>
      </c>
      <c r="F70" s="84" t="s">
        <v>159</v>
      </c>
      <c r="G70" s="85">
        <v>128.78</v>
      </c>
      <c r="H70" s="85">
        <v>0</v>
      </c>
      <c r="I70" s="85">
        <f>ROUND(ROUND(H70,2)*ROUND(G70,2),2)</f>
        <v>0</v>
      </c>
      <c r="O70" s="65">
        <f>(I70*21)/100</f>
        <v>0</v>
      </c>
      <c r="P70" s="65" t="s">
        <v>92</v>
      </c>
    </row>
    <row r="71" spans="1:5" ht="12.75">
      <c r="A71" s="86" t="s">
        <v>128</v>
      </c>
      <c r="E71" s="87" t="s">
        <v>126</v>
      </c>
    </row>
    <row r="72" spans="1:5" ht="242.25">
      <c r="A72" s="88" t="s">
        <v>129</v>
      </c>
      <c r="E72" s="89" t="s">
        <v>190</v>
      </c>
    </row>
    <row r="73" spans="1:5" ht="191.25">
      <c r="A73" s="65" t="s">
        <v>131</v>
      </c>
      <c r="E73" s="87" t="s">
        <v>191</v>
      </c>
    </row>
    <row r="74" spans="1:16" ht="12.75">
      <c r="A74" s="81" t="s">
        <v>125</v>
      </c>
      <c r="B74" s="82" t="s">
        <v>192</v>
      </c>
      <c r="C74" s="82" t="s">
        <v>193</v>
      </c>
      <c r="D74" s="81" t="s">
        <v>126</v>
      </c>
      <c r="E74" s="83" t="s">
        <v>194</v>
      </c>
      <c r="F74" s="84" t="s">
        <v>159</v>
      </c>
      <c r="G74" s="85">
        <v>52.29</v>
      </c>
      <c r="H74" s="85">
        <v>0</v>
      </c>
      <c r="I74" s="85">
        <f>ROUND(ROUND(H74,2)*ROUND(G74,2),2)</f>
        <v>0</v>
      </c>
      <c r="O74" s="65">
        <f>(I74*21)/100</f>
        <v>0</v>
      </c>
      <c r="P74" s="65" t="s">
        <v>92</v>
      </c>
    </row>
    <row r="75" spans="1:5" ht="12.75">
      <c r="A75" s="86" t="s">
        <v>128</v>
      </c>
      <c r="E75" s="87" t="s">
        <v>126</v>
      </c>
    </row>
    <row r="76" spans="1:5" ht="25.5">
      <c r="A76" s="88" t="s">
        <v>129</v>
      </c>
      <c r="E76" s="89" t="s">
        <v>195</v>
      </c>
    </row>
    <row r="77" spans="1:5" ht="293.25">
      <c r="A77" s="65" t="s">
        <v>131</v>
      </c>
      <c r="E77" s="87" t="s">
        <v>196</v>
      </c>
    </row>
    <row r="78" spans="1:16" ht="12.75">
      <c r="A78" s="81" t="s">
        <v>125</v>
      </c>
      <c r="B78" s="82" t="s">
        <v>197</v>
      </c>
      <c r="C78" s="82" t="s">
        <v>78</v>
      </c>
      <c r="D78" s="81" t="s">
        <v>126</v>
      </c>
      <c r="E78" s="83" t="s">
        <v>79</v>
      </c>
      <c r="F78" s="84" t="s">
        <v>198</v>
      </c>
      <c r="G78" s="85">
        <v>48.18</v>
      </c>
      <c r="H78" s="85">
        <v>0</v>
      </c>
      <c r="I78" s="85">
        <f>ROUND(ROUND(H78,2)*ROUND(G78,2),2)</f>
        <v>0</v>
      </c>
      <c r="O78" s="65">
        <f>(I78*21)/100</f>
        <v>0</v>
      </c>
      <c r="P78" s="65" t="s">
        <v>92</v>
      </c>
    </row>
    <row r="79" spans="1:5" ht="12.75">
      <c r="A79" s="86" t="s">
        <v>128</v>
      </c>
      <c r="E79" s="87" t="s">
        <v>199</v>
      </c>
    </row>
    <row r="80" spans="1:5" ht="12.75">
      <c r="A80" s="88" t="s">
        <v>129</v>
      </c>
      <c r="E80" s="89" t="s">
        <v>200</v>
      </c>
    </row>
    <row r="81" spans="1:5" ht="25.5">
      <c r="A81" s="65" t="s">
        <v>131</v>
      </c>
      <c r="E81" s="87" t="s">
        <v>201</v>
      </c>
    </row>
    <row r="82" spans="1:18" ht="12.75" customHeight="1">
      <c r="A82" s="68" t="s">
        <v>123</v>
      </c>
      <c r="B82" s="68"/>
      <c r="C82" s="90" t="s">
        <v>118</v>
      </c>
      <c r="D82" s="68"/>
      <c r="E82" s="79" t="s">
        <v>202</v>
      </c>
      <c r="F82" s="68"/>
      <c r="G82" s="68"/>
      <c r="H82" s="68"/>
      <c r="I82" s="91">
        <f>0+Q82</f>
        <v>0</v>
      </c>
      <c r="O82" s="65">
        <f>0+R82</f>
        <v>0</v>
      </c>
      <c r="Q82" s="65">
        <f>0+I83+I87</f>
        <v>0</v>
      </c>
      <c r="R82" s="65">
        <f>0+O83+O87</f>
        <v>0</v>
      </c>
    </row>
    <row r="83" spans="1:16" ht="12.75">
      <c r="A83" s="81" t="s">
        <v>125</v>
      </c>
      <c r="B83" s="82" t="s">
        <v>203</v>
      </c>
      <c r="C83" s="82" t="s">
        <v>204</v>
      </c>
      <c r="D83" s="81" t="s">
        <v>126</v>
      </c>
      <c r="E83" s="83" t="s">
        <v>205</v>
      </c>
      <c r="F83" s="84" t="s">
        <v>159</v>
      </c>
      <c r="G83" s="85">
        <v>5</v>
      </c>
      <c r="H83" s="85">
        <v>0</v>
      </c>
      <c r="I83" s="85">
        <f>ROUND(ROUND(H83,2)*ROUND(G83,2),2)</f>
        <v>0</v>
      </c>
      <c r="O83" s="65">
        <f>(I83*21)/100</f>
        <v>0</v>
      </c>
      <c r="P83" s="65" t="s">
        <v>92</v>
      </c>
    </row>
    <row r="84" spans="1:5" ht="12.75">
      <c r="A84" s="86" t="s">
        <v>128</v>
      </c>
      <c r="E84" s="87" t="s">
        <v>126</v>
      </c>
    </row>
    <row r="85" spans="1:5" ht="25.5">
      <c r="A85" s="88" t="s">
        <v>129</v>
      </c>
      <c r="E85" s="89" t="s">
        <v>206</v>
      </c>
    </row>
    <row r="86" spans="1:5" ht="369.75">
      <c r="A86" s="65" t="s">
        <v>131</v>
      </c>
      <c r="E86" s="87" t="s">
        <v>207</v>
      </c>
    </row>
    <row r="87" spans="1:16" ht="12.75">
      <c r="A87" s="81" t="s">
        <v>125</v>
      </c>
      <c r="B87" s="82" t="s">
        <v>208</v>
      </c>
      <c r="C87" s="82" t="s">
        <v>209</v>
      </c>
      <c r="D87" s="81" t="s">
        <v>126</v>
      </c>
      <c r="E87" s="83" t="s">
        <v>210</v>
      </c>
      <c r="F87" s="84" t="s">
        <v>159</v>
      </c>
      <c r="G87" s="85">
        <v>1</v>
      </c>
      <c r="H87" s="85">
        <v>0</v>
      </c>
      <c r="I87" s="85">
        <f>ROUND(ROUND(H87,2)*ROUND(G87,2),2)</f>
        <v>0</v>
      </c>
      <c r="O87" s="65">
        <f>(I87*21)/100</f>
        <v>0</v>
      </c>
      <c r="P87" s="65" t="s">
        <v>92</v>
      </c>
    </row>
    <row r="88" spans="1:5" ht="12.75">
      <c r="A88" s="86" t="s">
        <v>128</v>
      </c>
      <c r="E88" s="87" t="s">
        <v>126</v>
      </c>
    </row>
    <row r="89" spans="1:5" ht="25.5">
      <c r="A89" s="88" t="s">
        <v>129</v>
      </c>
      <c r="E89" s="89" t="s">
        <v>211</v>
      </c>
    </row>
    <row r="90" spans="1:5" ht="357">
      <c r="A90" s="65" t="s">
        <v>131</v>
      </c>
      <c r="E90" s="87" t="s">
        <v>212</v>
      </c>
    </row>
    <row r="91" spans="1:18" ht="12.75" customHeight="1">
      <c r="A91" s="68" t="s">
        <v>123</v>
      </c>
      <c r="B91" s="68"/>
      <c r="C91" s="90" t="s">
        <v>119</v>
      </c>
      <c r="D91" s="68"/>
      <c r="E91" s="79" t="s">
        <v>213</v>
      </c>
      <c r="F91" s="68"/>
      <c r="G91" s="68"/>
      <c r="H91" s="68"/>
      <c r="I91" s="91">
        <f>0+Q91</f>
        <v>0</v>
      </c>
      <c r="O91" s="65">
        <f>0+R91</f>
        <v>0</v>
      </c>
      <c r="Q91" s="65">
        <f>0+I92+I96+I100+I104+I108+I112+I116+I120+I124+I128</f>
        <v>0</v>
      </c>
      <c r="R91" s="65">
        <f>0+O92+O96+O100+O104+O108+O112+O116+O120+O124+O128</f>
        <v>0</v>
      </c>
    </row>
    <row r="92" spans="1:16" ht="12.75">
      <c r="A92" s="81" t="s">
        <v>125</v>
      </c>
      <c r="B92" s="82" t="s">
        <v>214</v>
      </c>
      <c r="C92" s="82">
        <v>56143</v>
      </c>
      <c r="D92" s="81" t="s">
        <v>126</v>
      </c>
      <c r="E92" s="83" t="s">
        <v>215</v>
      </c>
      <c r="F92" s="84" t="s">
        <v>198</v>
      </c>
      <c r="G92" s="85">
        <v>48.18</v>
      </c>
      <c r="H92" s="85">
        <v>0</v>
      </c>
      <c r="I92" s="85">
        <f>ROUND(ROUND(H92,2)*ROUND(G92,2),2)</f>
        <v>0</v>
      </c>
      <c r="O92" s="65">
        <f>(I92*21)/100</f>
        <v>0</v>
      </c>
      <c r="P92" s="65" t="s">
        <v>92</v>
      </c>
    </row>
    <row r="93" spans="1:5" ht="12.75">
      <c r="A93" s="86" t="s">
        <v>128</v>
      </c>
      <c r="E93" s="87" t="s">
        <v>126</v>
      </c>
    </row>
    <row r="94" spans="1:5" ht="12.75">
      <c r="A94" s="88" t="s">
        <v>129</v>
      </c>
      <c r="E94" s="89" t="s">
        <v>200</v>
      </c>
    </row>
    <row r="95" spans="1:5" ht="127.5">
      <c r="A95" s="65" t="s">
        <v>131</v>
      </c>
      <c r="E95" s="87" t="s">
        <v>216</v>
      </c>
    </row>
    <row r="96" spans="1:16" ht="12.75">
      <c r="A96" s="81" t="s">
        <v>125</v>
      </c>
      <c r="B96" s="82" t="s">
        <v>217</v>
      </c>
      <c r="C96" s="82" t="s">
        <v>218</v>
      </c>
      <c r="D96" s="81" t="s">
        <v>126</v>
      </c>
      <c r="E96" s="83" t="s">
        <v>219</v>
      </c>
      <c r="F96" s="84" t="s">
        <v>198</v>
      </c>
      <c r="G96" s="85">
        <v>64.43</v>
      </c>
      <c r="H96" s="85">
        <v>0</v>
      </c>
      <c r="I96" s="85">
        <f>ROUND(ROUND(H96,2)*ROUND(G96,2),2)</f>
        <v>0</v>
      </c>
      <c r="O96" s="65">
        <f>(I96*21)/100</f>
        <v>0</v>
      </c>
      <c r="P96" s="65" t="s">
        <v>92</v>
      </c>
    </row>
    <row r="97" spans="1:5" ht="12.75">
      <c r="A97" s="86" t="s">
        <v>128</v>
      </c>
      <c r="E97" s="87" t="s">
        <v>126</v>
      </c>
    </row>
    <row r="98" spans="1:5" ht="63.75">
      <c r="A98" s="88" t="s">
        <v>129</v>
      </c>
      <c r="E98" s="89" t="s">
        <v>220</v>
      </c>
    </row>
    <row r="99" spans="1:5" ht="51">
      <c r="A99" s="65" t="s">
        <v>131</v>
      </c>
      <c r="E99" s="87" t="s">
        <v>221</v>
      </c>
    </row>
    <row r="100" spans="1:16" ht="12.75">
      <c r="A100" s="81" t="s">
        <v>125</v>
      </c>
      <c r="B100" s="82" t="s">
        <v>222</v>
      </c>
      <c r="C100" s="82" t="s">
        <v>223</v>
      </c>
      <c r="D100" s="81" t="s">
        <v>126</v>
      </c>
      <c r="E100" s="83" t="s">
        <v>224</v>
      </c>
      <c r="F100" s="84" t="s">
        <v>198</v>
      </c>
      <c r="G100" s="85">
        <v>32.5</v>
      </c>
      <c r="H100" s="85">
        <v>0</v>
      </c>
      <c r="I100" s="85">
        <f>ROUND(ROUND(H100,2)*ROUND(G100,2),2)</f>
        <v>0</v>
      </c>
      <c r="O100" s="65">
        <f>(I100*21)/100</f>
        <v>0</v>
      </c>
      <c r="P100" s="65" t="s">
        <v>92</v>
      </c>
    </row>
    <row r="101" spans="1:5" ht="12.75">
      <c r="A101" s="86" t="s">
        <v>128</v>
      </c>
      <c r="E101" s="87" t="s">
        <v>126</v>
      </c>
    </row>
    <row r="102" spans="1:5" ht="25.5">
      <c r="A102" s="88" t="s">
        <v>129</v>
      </c>
      <c r="E102" s="89" t="s">
        <v>225</v>
      </c>
    </row>
    <row r="103" spans="1:5" ht="102">
      <c r="A103" s="65" t="s">
        <v>131</v>
      </c>
      <c r="E103" s="87" t="s">
        <v>226</v>
      </c>
    </row>
    <row r="104" spans="1:16" ht="12.75">
      <c r="A104" s="81" t="s">
        <v>125</v>
      </c>
      <c r="B104" s="82" t="s">
        <v>227</v>
      </c>
      <c r="C104" s="82" t="s">
        <v>228</v>
      </c>
      <c r="D104" s="81" t="s">
        <v>126</v>
      </c>
      <c r="E104" s="83" t="s">
        <v>229</v>
      </c>
      <c r="F104" s="84" t="s">
        <v>198</v>
      </c>
      <c r="G104" s="85">
        <v>48.18</v>
      </c>
      <c r="H104" s="85">
        <v>0</v>
      </c>
      <c r="I104" s="85">
        <f>ROUND(ROUND(H104,2)*ROUND(G104,2),2)</f>
        <v>0</v>
      </c>
      <c r="O104" s="65">
        <f>(I104*21)/100</f>
        <v>0</v>
      </c>
      <c r="P104" s="65" t="s">
        <v>92</v>
      </c>
    </row>
    <row r="105" spans="1:5" ht="12.75">
      <c r="A105" s="86" t="s">
        <v>128</v>
      </c>
      <c r="E105" s="87" t="s">
        <v>126</v>
      </c>
    </row>
    <row r="106" spans="1:5" ht="12.75">
      <c r="A106" s="88" t="s">
        <v>129</v>
      </c>
      <c r="E106" s="89" t="s">
        <v>126</v>
      </c>
    </row>
    <row r="107" spans="1:5" ht="51">
      <c r="A107" s="65" t="s">
        <v>131</v>
      </c>
      <c r="E107" s="87" t="s">
        <v>230</v>
      </c>
    </row>
    <row r="108" spans="1:16" ht="12.75">
      <c r="A108" s="81" t="s">
        <v>125</v>
      </c>
      <c r="B108" s="82" t="s">
        <v>231</v>
      </c>
      <c r="C108" s="82" t="s">
        <v>232</v>
      </c>
      <c r="D108" s="81" t="s">
        <v>126</v>
      </c>
      <c r="E108" s="83" t="s">
        <v>233</v>
      </c>
      <c r="F108" s="84" t="s">
        <v>198</v>
      </c>
      <c r="G108" s="85">
        <v>48.18</v>
      </c>
      <c r="H108" s="85">
        <v>0</v>
      </c>
      <c r="I108" s="85">
        <f>ROUND(ROUND(H108,2)*ROUND(G108,2),2)</f>
        <v>0</v>
      </c>
      <c r="O108" s="65">
        <f>(I108*21)/100</f>
        <v>0</v>
      </c>
      <c r="P108" s="65" t="s">
        <v>92</v>
      </c>
    </row>
    <row r="109" spans="1:5" ht="12.75">
      <c r="A109" s="86" t="s">
        <v>128</v>
      </c>
      <c r="E109" s="87" t="s">
        <v>126</v>
      </c>
    </row>
    <row r="110" spans="1:5" ht="12.75">
      <c r="A110" s="88" t="s">
        <v>129</v>
      </c>
      <c r="E110" s="89" t="s">
        <v>234</v>
      </c>
    </row>
    <row r="111" spans="1:5" ht="51">
      <c r="A111" s="65" t="s">
        <v>131</v>
      </c>
      <c r="E111" s="87" t="s">
        <v>230</v>
      </c>
    </row>
    <row r="112" spans="1:16" ht="12.75">
      <c r="A112" s="81" t="s">
        <v>125</v>
      </c>
      <c r="B112" s="82" t="s">
        <v>235</v>
      </c>
      <c r="C112" s="82" t="s">
        <v>236</v>
      </c>
      <c r="D112" s="81" t="s">
        <v>126</v>
      </c>
      <c r="E112" s="83" t="s">
        <v>237</v>
      </c>
      <c r="F112" s="84" t="s">
        <v>198</v>
      </c>
      <c r="G112" s="85">
        <v>0</v>
      </c>
      <c r="H112" s="85">
        <v>0</v>
      </c>
      <c r="I112" s="85">
        <f>ROUND(ROUND(H112,2)*ROUND(G112,2),2)</f>
        <v>0</v>
      </c>
      <c r="O112" s="65">
        <f>(I112*21)/100</f>
        <v>0</v>
      </c>
      <c r="P112" s="65" t="s">
        <v>92</v>
      </c>
    </row>
    <row r="113" spans="1:5" ht="12.75">
      <c r="A113" s="86" t="s">
        <v>128</v>
      </c>
      <c r="E113" s="87" t="s">
        <v>324</v>
      </c>
    </row>
    <row r="114" spans="1:5" ht="12.75">
      <c r="A114" s="88" t="s">
        <v>129</v>
      </c>
      <c r="E114" s="89" t="s">
        <v>238</v>
      </c>
    </row>
    <row r="115" spans="1:5" ht="12.75">
      <c r="A115" s="65" t="s">
        <v>131</v>
      </c>
      <c r="E115" s="87" t="s">
        <v>8</v>
      </c>
    </row>
    <row r="116" spans="1:16" ht="12.75">
      <c r="A116" s="81" t="s">
        <v>125</v>
      </c>
      <c r="B116" s="82" t="s">
        <v>240</v>
      </c>
      <c r="C116" s="82" t="s">
        <v>241</v>
      </c>
      <c r="D116" s="81" t="s">
        <v>126</v>
      </c>
      <c r="E116" s="83" t="s">
        <v>242</v>
      </c>
      <c r="F116" s="84" t="s">
        <v>198</v>
      </c>
      <c r="G116" s="85">
        <v>48.18</v>
      </c>
      <c r="H116" s="85">
        <v>0</v>
      </c>
      <c r="I116" s="85">
        <f>ROUND(ROUND(H116,2)*ROUND(G116,2),2)</f>
        <v>0</v>
      </c>
      <c r="O116" s="65">
        <f>(I116*21)/100</f>
        <v>0</v>
      </c>
      <c r="P116" s="65" t="s">
        <v>92</v>
      </c>
    </row>
    <row r="117" spans="1:5" ht="12.75">
      <c r="A117" s="86" t="s">
        <v>128</v>
      </c>
      <c r="E117" s="87" t="s">
        <v>126</v>
      </c>
    </row>
    <row r="118" spans="1:5" ht="12.75">
      <c r="A118" s="88" t="s">
        <v>129</v>
      </c>
      <c r="E118" s="89" t="s">
        <v>126</v>
      </c>
    </row>
    <row r="119" spans="1:5" ht="140.25">
      <c r="A119" s="65" t="s">
        <v>131</v>
      </c>
      <c r="E119" s="87" t="s">
        <v>239</v>
      </c>
    </row>
    <row r="120" spans="1:16" ht="12.75">
      <c r="A120" s="81" t="s">
        <v>125</v>
      </c>
      <c r="B120" s="82" t="s">
        <v>243</v>
      </c>
      <c r="C120" s="82" t="s">
        <v>244</v>
      </c>
      <c r="D120" s="81" t="s">
        <v>126</v>
      </c>
      <c r="E120" s="83" t="s">
        <v>245</v>
      </c>
      <c r="F120" s="84" t="s">
        <v>198</v>
      </c>
      <c r="G120" s="85">
        <v>48.18</v>
      </c>
      <c r="H120" s="85">
        <v>0</v>
      </c>
      <c r="I120" s="85">
        <f>ROUND(ROUND(H120,2)*ROUND(G120,2),2)</f>
        <v>0</v>
      </c>
      <c r="O120" s="65">
        <f>(I120*21)/100</f>
        <v>0</v>
      </c>
      <c r="P120" s="65" t="s">
        <v>92</v>
      </c>
    </row>
    <row r="121" spans="1:5" ht="12.75">
      <c r="A121" s="86" t="s">
        <v>128</v>
      </c>
      <c r="E121" s="87" t="s">
        <v>126</v>
      </c>
    </row>
    <row r="122" spans="1:5" ht="12.75">
      <c r="A122" s="88" t="s">
        <v>129</v>
      </c>
      <c r="E122" s="89" t="s">
        <v>126</v>
      </c>
    </row>
    <row r="123" spans="1:5" ht="140.25">
      <c r="A123" s="65" t="s">
        <v>131</v>
      </c>
      <c r="E123" s="87" t="s">
        <v>239</v>
      </c>
    </row>
    <row r="124" spans="1:16" ht="12.75">
      <c r="A124" s="81" t="s">
        <v>125</v>
      </c>
      <c r="B124" s="82" t="s">
        <v>246</v>
      </c>
      <c r="C124" s="82" t="s">
        <v>247</v>
      </c>
      <c r="D124" s="81" t="s">
        <v>126</v>
      </c>
      <c r="E124" s="83" t="s">
        <v>248</v>
      </c>
      <c r="F124" s="84" t="s">
        <v>198</v>
      </c>
      <c r="G124" s="85">
        <v>25</v>
      </c>
      <c r="H124" s="85">
        <v>0</v>
      </c>
      <c r="I124" s="85">
        <f>ROUND(ROUND(H124,2)*ROUND(G124,2),2)</f>
        <v>0</v>
      </c>
      <c r="O124" s="65">
        <f>(I124*21)/100</f>
        <v>0</v>
      </c>
      <c r="P124" s="65" t="s">
        <v>92</v>
      </c>
    </row>
    <row r="125" spans="1:5" ht="25.5">
      <c r="A125" s="86" t="s">
        <v>128</v>
      </c>
      <c r="E125" s="87" t="s">
        <v>249</v>
      </c>
    </row>
    <row r="126" spans="1:5" ht="12.75">
      <c r="A126" s="88" t="s">
        <v>129</v>
      </c>
      <c r="E126" s="89" t="s">
        <v>126</v>
      </c>
    </row>
    <row r="127" spans="1:5" ht="165.75">
      <c r="A127" s="65" t="s">
        <v>131</v>
      </c>
      <c r="E127" s="87" t="s">
        <v>250</v>
      </c>
    </row>
    <row r="128" spans="1:16" ht="12.75">
      <c r="A128" s="81" t="s">
        <v>125</v>
      </c>
      <c r="B128" s="82" t="s">
        <v>251</v>
      </c>
      <c r="C128" s="82" t="s">
        <v>252</v>
      </c>
      <c r="D128" s="81" t="s">
        <v>126</v>
      </c>
      <c r="E128" s="83" t="s">
        <v>253</v>
      </c>
      <c r="F128" s="84" t="s">
        <v>170</v>
      </c>
      <c r="G128" s="85">
        <v>26.8</v>
      </c>
      <c r="H128" s="85">
        <v>0</v>
      </c>
      <c r="I128" s="85">
        <f>ROUND(ROUND(H128,2)*ROUND(G128,2),2)</f>
        <v>0</v>
      </c>
      <c r="O128" s="65">
        <f>(I128*21)/100</f>
        <v>0</v>
      </c>
      <c r="P128" s="65" t="s">
        <v>92</v>
      </c>
    </row>
    <row r="129" spans="1:5" ht="12.75">
      <c r="A129" s="86" t="s">
        <v>128</v>
      </c>
      <c r="E129" s="87" t="s">
        <v>126</v>
      </c>
    </row>
    <row r="130" spans="1:5" ht="12.75">
      <c r="A130" s="88" t="s">
        <v>129</v>
      </c>
      <c r="E130" s="89" t="s">
        <v>126</v>
      </c>
    </row>
    <row r="131" spans="1:5" ht="38.25">
      <c r="A131" s="65" t="s">
        <v>131</v>
      </c>
      <c r="E131" s="87" t="s">
        <v>254</v>
      </c>
    </row>
    <row r="132" spans="1:18" ht="12.75" customHeight="1">
      <c r="A132" s="68" t="s">
        <v>123</v>
      </c>
      <c r="B132" s="68"/>
      <c r="C132" s="90" t="s">
        <v>148</v>
      </c>
      <c r="D132" s="68"/>
      <c r="E132" s="79" t="s">
        <v>255</v>
      </c>
      <c r="F132" s="68"/>
      <c r="G132" s="68"/>
      <c r="H132" s="68"/>
      <c r="I132" s="91">
        <f>0+Q132</f>
        <v>0</v>
      </c>
      <c r="O132" s="65">
        <f>0+R132</f>
        <v>0</v>
      </c>
      <c r="Q132" s="65">
        <f>0+I133+I137</f>
        <v>0</v>
      </c>
      <c r="R132" s="65">
        <f>0+O133+O137</f>
        <v>0</v>
      </c>
    </row>
    <row r="133" spans="1:16" ht="12.75">
      <c r="A133" s="81" t="s">
        <v>125</v>
      </c>
      <c r="B133" s="82" t="s">
        <v>256</v>
      </c>
      <c r="C133" s="82" t="s">
        <v>257</v>
      </c>
      <c r="D133" s="81" t="s">
        <v>126</v>
      </c>
      <c r="E133" s="83" t="s">
        <v>258</v>
      </c>
      <c r="F133" s="84" t="s">
        <v>170</v>
      </c>
      <c r="G133" s="85">
        <v>10</v>
      </c>
      <c r="H133" s="85">
        <v>0</v>
      </c>
      <c r="I133" s="85">
        <f>ROUND(ROUND(H133,2)*ROUND(G133,2),2)</f>
        <v>0</v>
      </c>
      <c r="O133" s="65">
        <f>(I133*21)/100</f>
        <v>0</v>
      </c>
      <c r="P133" s="65" t="s">
        <v>92</v>
      </c>
    </row>
    <row r="134" spans="1:5" ht="12.75">
      <c r="A134" s="86" t="s">
        <v>128</v>
      </c>
      <c r="E134" s="87" t="s">
        <v>259</v>
      </c>
    </row>
    <row r="135" spans="1:5" ht="12.75">
      <c r="A135" s="88" t="s">
        <v>129</v>
      </c>
      <c r="E135" s="89" t="s">
        <v>126</v>
      </c>
    </row>
    <row r="136" spans="1:5" ht="255">
      <c r="A136" s="65" t="s">
        <v>131</v>
      </c>
      <c r="E136" s="87" t="s">
        <v>260</v>
      </c>
    </row>
    <row r="137" spans="1:16" ht="12.75">
      <c r="A137" s="81" t="s">
        <v>125</v>
      </c>
      <c r="B137" s="82" t="s">
        <v>261</v>
      </c>
      <c r="C137" s="82" t="s">
        <v>262</v>
      </c>
      <c r="D137" s="81" t="s">
        <v>126</v>
      </c>
      <c r="E137" s="83" t="s">
        <v>263</v>
      </c>
      <c r="F137" s="84" t="s">
        <v>159</v>
      </c>
      <c r="G137" s="85">
        <v>9.48</v>
      </c>
      <c r="H137" s="85">
        <v>0</v>
      </c>
      <c r="I137" s="85">
        <f>ROUND(ROUND(H137,2)*ROUND(G137,2),2)</f>
        <v>0</v>
      </c>
      <c r="O137" s="65">
        <f>(I137*21)/100</f>
        <v>0</v>
      </c>
      <c r="P137" s="65" t="s">
        <v>92</v>
      </c>
    </row>
    <row r="138" spans="1:5" ht="12.75">
      <c r="A138" s="86" t="s">
        <v>128</v>
      </c>
      <c r="E138" s="87" t="s">
        <v>126</v>
      </c>
    </row>
    <row r="139" spans="1:5" ht="63.75">
      <c r="A139" s="88" t="s">
        <v>129</v>
      </c>
      <c r="E139" s="89" t="s">
        <v>264</v>
      </c>
    </row>
    <row r="140" spans="1:5" ht="369.75">
      <c r="A140" s="65" t="s">
        <v>131</v>
      </c>
      <c r="E140" s="87" t="s">
        <v>207</v>
      </c>
    </row>
    <row r="141" spans="1:18" ht="12.75" customHeight="1">
      <c r="A141" s="68" t="s">
        <v>123</v>
      </c>
      <c r="B141" s="68"/>
      <c r="C141" s="90" t="s">
        <v>121</v>
      </c>
      <c r="D141" s="68"/>
      <c r="E141" s="79" t="s">
        <v>265</v>
      </c>
      <c r="F141" s="68"/>
      <c r="G141" s="68"/>
      <c r="H141" s="68"/>
      <c r="I141" s="91">
        <f>0+Q141</f>
        <v>0</v>
      </c>
      <c r="O141" s="65">
        <f>0+R141</f>
        <v>0</v>
      </c>
      <c r="Q141" s="65">
        <f>0+I142+I146+I150+I154+I158+I162+I166+I170+I174</f>
        <v>0</v>
      </c>
      <c r="R141" s="65">
        <f>0+O142+O146+O150+O154+O158+O162+O166+O170+O174</f>
        <v>0</v>
      </c>
    </row>
    <row r="142" spans="1:16" ht="25.5">
      <c r="A142" s="81" t="s">
        <v>125</v>
      </c>
      <c r="B142" s="82" t="s">
        <v>266</v>
      </c>
      <c r="C142" s="82" t="s">
        <v>267</v>
      </c>
      <c r="D142" s="81" t="s">
        <v>126</v>
      </c>
      <c r="E142" s="83" t="s">
        <v>268</v>
      </c>
      <c r="F142" s="84" t="s">
        <v>170</v>
      </c>
      <c r="G142" s="85">
        <v>10.5</v>
      </c>
      <c r="H142" s="85">
        <v>0</v>
      </c>
      <c r="I142" s="85">
        <f>ROUND(ROUND(H142,2)*ROUND(G142,2),2)</f>
        <v>0</v>
      </c>
      <c r="O142" s="65">
        <f>(I142*21)/100</f>
        <v>0</v>
      </c>
      <c r="P142" s="65" t="s">
        <v>92</v>
      </c>
    </row>
    <row r="143" spans="1:5" ht="12.75">
      <c r="A143" s="86" t="s">
        <v>128</v>
      </c>
      <c r="E143" s="87" t="s">
        <v>126</v>
      </c>
    </row>
    <row r="144" spans="1:5" ht="12.75">
      <c r="A144" s="88" t="s">
        <v>129</v>
      </c>
      <c r="E144" s="89" t="s">
        <v>126</v>
      </c>
    </row>
    <row r="145" spans="1:5" ht="127.5">
      <c r="A145" s="65" t="s">
        <v>131</v>
      </c>
      <c r="E145" s="87" t="s">
        <v>269</v>
      </c>
    </row>
    <row r="146" spans="1:16" ht="12.75">
      <c r="A146" s="81" t="s">
        <v>125</v>
      </c>
      <c r="B146" s="82" t="s">
        <v>270</v>
      </c>
      <c r="C146" s="82" t="s">
        <v>271</v>
      </c>
      <c r="D146" s="81" t="s">
        <v>126</v>
      </c>
      <c r="E146" s="83" t="s">
        <v>272</v>
      </c>
      <c r="F146" s="84" t="s">
        <v>170</v>
      </c>
      <c r="G146" s="85">
        <v>40</v>
      </c>
      <c r="H146" s="85">
        <v>0</v>
      </c>
      <c r="I146" s="85">
        <f>ROUND(ROUND(H146,2)*ROUND(G146,2),2)</f>
        <v>0</v>
      </c>
      <c r="O146" s="65">
        <f>(I146*21)/100</f>
        <v>0</v>
      </c>
      <c r="P146" s="65" t="s">
        <v>92</v>
      </c>
    </row>
    <row r="147" spans="1:5" ht="38.25">
      <c r="A147" s="86" t="s">
        <v>128</v>
      </c>
      <c r="E147" s="87" t="s">
        <v>273</v>
      </c>
    </row>
    <row r="148" spans="1:5" ht="12.75">
      <c r="A148" s="88" t="s">
        <v>129</v>
      </c>
      <c r="E148" s="89" t="s">
        <v>274</v>
      </c>
    </row>
    <row r="149" spans="1:5" ht="51">
      <c r="A149" s="65" t="s">
        <v>131</v>
      </c>
      <c r="E149" s="87" t="s">
        <v>275</v>
      </c>
    </row>
    <row r="150" spans="1:16" ht="12.75">
      <c r="A150" s="81" t="s">
        <v>125</v>
      </c>
      <c r="B150" s="82" t="s">
        <v>276</v>
      </c>
      <c r="C150" s="82" t="s">
        <v>277</v>
      </c>
      <c r="D150" s="81" t="s">
        <v>126</v>
      </c>
      <c r="E150" s="83" t="s">
        <v>278</v>
      </c>
      <c r="F150" s="84" t="s">
        <v>134</v>
      </c>
      <c r="G150" s="85">
        <v>1</v>
      </c>
      <c r="H150" s="85">
        <v>0</v>
      </c>
      <c r="I150" s="85">
        <f>ROUND(ROUND(H150,2)*ROUND(G150,2),2)</f>
        <v>0</v>
      </c>
      <c r="O150" s="65">
        <f>(I150*21)/100</f>
        <v>0</v>
      </c>
      <c r="P150" s="65" t="s">
        <v>92</v>
      </c>
    </row>
    <row r="151" spans="1:5" ht="12.75">
      <c r="A151" s="86" t="s">
        <v>128</v>
      </c>
      <c r="E151" s="87" t="s">
        <v>126</v>
      </c>
    </row>
    <row r="152" spans="1:5" ht="12.75">
      <c r="A152" s="88" t="s">
        <v>129</v>
      </c>
      <c r="E152" s="89" t="s">
        <v>126</v>
      </c>
    </row>
    <row r="153" spans="1:5" ht="409.5">
      <c r="A153" s="65" t="s">
        <v>131</v>
      </c>
      <c r="E153" s="87" t="s">
        <v>279</v>
      </c>
    </row>
    <row r="154" spans="1:16" ht="12.75">
      <c r="A154" s="81" t="s">
        <v>125</v>
      </c>
      <c r="B154" s="82" t="s">
        <v>280</v>
      </c>
      <c r="C154" s="82" t="s">
        <v>281</v>
      </c>
      <c r="D154" s="81" t="s">
        <v>126</v>
      </c>
      <c r="E154" s="83" t="s">
        <v>282</v>
      </c>
      <c r="F154" s="84" t="s">
        <v>170</v>
      </c>
      <c r="G154" s="85">
        <v>26.4</v>
      </c>
      <c r="H154" s="85">
        <v>0</v>
      </c>
      <c r="I154" s="85">
        <f>ROUND(ROUND(H154,2)*ROUND(G154,2),2)</f>
        <v>0</v>
      </c>
      <c r="O154" s="65">
        <f>(I154*21)/100</f>
        <v>0</v>
      </c>
      <c r="P154" s="65" t="s">
        <v>92</v>
      </c>
    </row>
    <row r="155" spans="1:5" ht="12.75">
      <c r="A155" s="86" t="s">
        <v>128</v>
      </c>
      <c r="E155" s="87" t="s">
        <v>126</v>
      </c>
    </row>
    <row r="156" spans="1:5" ht="25.5">
      <c r="A156" s="88" t="s">
        <v>129</v>
      </c>
      <c r="E156" s="89" t="s">
        <v>283</v>
      </c>
    </row>
    <row r="157" spans="1:5" ht="25.5">
      <c r="A157" s="65" t="s">
        <v>131</v>
      </c>
      <c r="E157" s="87" t="s">
        <v>284</v>
      </c>
    </row>
    <row r="158" spans="1:16" ht="25.5">
      <c r="A158" s="81" t="s">
        <v>125</v>
      </c>
      <c r="B158" s="82" t="s">
        <v>285</v>
      </c>
      <c r="C158" s="82" t="s">
        <v>286</v>
      </c>
      <c r="D158" s="81" t="s">
        <v>126</v>
      </c>
      <c r="E158" s="83" t="s">
        <v>287</v>
      </c>
      <c r="F158" s="84" t="s">
        <v>170</v>
      </c>
      <c r="G158" s="85">
        <v>10</v>
      </c>
      <c r="H158" s="85">
        <v>0</v>
      </c>
      <c r="I158" s="85">
        <f>ROUND(ROUND(H158,2)*ROUND(G158,2),2)</f>
        <v>0</v>
      </c>
      <c r="O158" s="65">
        <f>(I158*21)/100</f>
        <v>0</v>
      </c>
      <c r="P158" s="65" t="s">
        <v>92</v>
      </c>
    </row>
    <row r="159" spans="1:5" ht="12.75">
      <c r="A159" s="86" t="s">
        <v>128</v>
      </c>
      <c r="E159" s="87" t="s">
        <v>126</v>
      </c>
    </row>
    <row r="160" spans="1:5" ht="12.75">
      <c r="A160" s="88" t="s">
        <v>129</v>
      </c>
      <c r="E160" s="89" t="s">
        <v>126</v>
      </c>
    </row>
    <row r="161" spans="1:5" ht="89.25">
      <c r="A161" s="65" t="s">
        <v>131</v>
      </c>
      <c r="E161" s="87" t="s">
        <v>288</v>
      </c>
    </row>
    <row r="162" spans="1:16" ht="12.75">
      <c r="A162" s="81" t="s">
        <v>125</v>
      </c>
      <c r="B162" s="82" t="s">
        <v>289</v>
      </c>
      <c r="C162" s="82" t="s">
        <v>290</v>
      </c>
      <c r="D162" s="81" t="s">
        <v>126</v>
      </c>
      <c r="E162" s="83" t="s">
        <v>291</v>
      </c>
      <c r="F162" s="84" t="s">
        <v>159</v>
      </c>
      <c r="G162" s="85">
        <v>3.3</v>
      </c>
      <c r="H162" s="85">
        <v>0</v>
      </c>
      <c r="I162" s="85">
        <f>ROUND(ROUND(H162,2)*ROUND(G162,2),2)</f>
        <v>0</v>
      </c>
      <c r="O162" s="65">
        <f>(I162*21)/100</f>
        <v>0</v>
      </c>
      <c r="P162" s="65" t="s">
        <v>92</v>
      </c>
    </row>
    <row r="163" spans="1:5" ht="25.5">
      <c r="A163" s="86" t="s">
        <v>128</v>
      </c>
      <c r="E163" s="87" t="s">
        <v>292</v>
      </c>
    </row>
    <row r="164" spans="1:5" ht="25.5">
      <c r="A164" s="88" t="s">
        <v>129</v>
      </c>
      <c r="E164" s="89" t="s">
        <v>293</v>
      </c>
    </row>
    <row r="165" spans="1:5" ht="114.75">
      <c r="A165" s="65" t="s">
        <v>131</v>
      </c>
      <c r="E165" s="87" t="s">
        <v>294</v>
      </c>
    </row>
    <row r="166" spans="1:16" ht="12.75">
      <c r="A166" s="81" t="s">
        <v>125</v>
      </c>
      <c r="B166" s="82" t="s">
        <v>295</v>
      </c>
      <c r="C166" s="82" t="s">
        <v>296</v>
      </c>
      <c r="D166" s="81" t="s">
        <v>126</v>
      </c>
      <c r="E166" s="83" t="s">
        <v>297</v>
      </c>
      <c r="F166" s="84" t="s">
        <v>159</v>
      </c>
      <c r="G166" s="85">
        <v>11.18</v>
      </c>
      <c r="H166" s="85">
        <v>0</v>
      </c>
      <c r="I166" s="85">
        <f>ROUND(ROUND(H166,2)*ROUND(G166,2),2)</f>
        <v>0</v>
      </c>
      <c r="O166" s="65">
        <f>(I166*21)/100</f>
        <v>0</v>
      </c>
      <c r="P166" s="65" t="s">
        <v>92</v>
      </c>
    </row>
    <row r="167" spans="1:5" ht="25.5">
      <c r="A167" s="86" t="s">
        <v>128</v>
      </c>
      <c r="E167" s="87" t="s">
        <v>298</v>
      </c>
    </row>
    <row r="168" spans="1:5" ht="25.5">
      <c r="A168" s="88" t="s">
        <v>129</v>
      </c>
      <c r="E168" s="89" t="s">
        <v>299</v>
      </c>
    </row>
    <row r="169" spans="1:5" ht="114.75">
      <c r="A169" s="65" t="s">
        <v>131</v>
      </c>
      <c r="E169" s="87" t="s">
        <v>294</v>
      </c>
    </row>
    <row r="170" spans="1:16" ht="12.75">
      <c r="A170" s="81" t="s">
        <v>125</v>
      </c>
      <c r="B170" s="82" t="s">
        <v>300</v>
      </c>
      <c r="C170" s="82" t="s">
        <v>301</v>
      </c>
      <c r="D170" s="81" t="s">
        <v>126</v>
      </c>
      <c r="E170" s="83" t="s">
        <v>302</v>
      </c>
      <c r="F170" s="84" t="s">
        <v>159</v>
      </c>
      <c r="G170" s="85">
        <v>15.9</v>
      </c>
      <c r="H170" s="85">
        <v>0</v>
      </c>
      <c r="I170" s="85">
        <f>ROUND(ROUND(H170,2)*ROUND(G170,2),2)</f>
        <v>0</v>
      </c>
      <c r="O170" s="65">
        <f>(I170*21)/100</f>
        <v>0</v>
      </c>
      <c r="P170" s="65" t="s">
        <v>92</v>
      </c>
    </row>
    <row r="171" spans="1:5" ht="25.5">
      <c r="A171" s="86" t="s">
        <v>128</v>
      </c>
      <c r="E171" s="87" t="s">
        <v>303</v>
      </c>
    </row>
    <row r="172" spans="1:5" ht="89.25">
      <c r="A172" s="88" t="s">
        <v>129</v>
      </c>
      <c r="E172" s="89" t="s">
        <v>304</v>
      </c>
    </row>
    <row r="173" spans="1:5" ht="114.75">
      <c r="A173" s="65" t="s">
        <v>131</v>
      </c>
      <c r="E173" s="87" t="s">
        <v>294</v>
      </c>
    </row>
    <row r="174" spans="1:16" ht="12.75">
      <c r="A174" s="81" t="s">
        <v>125</v>
      </c>
      <c r="B174" s="82" t="s">
        <v>305</v>
      </c>
      <c r="C174" s="82" t="s">
        <v>306</v>
      </c>
      <c r="D174" s="81" t="s">
        <v>126</v>
      </c>
      <c r="E174" s="83" t="s">
        <v>307</v>
      </c>
      <c r="F174" s="84" t="s">
        <v>170</v>
      </c>
      <c r="G174" s="85">
        <v>10</v>
      </c>
      <c r="H174" s="85">
        <v>0</v>
      </c>
      <c r="I174" s="85">
        <f>ROUND(ROUND(H174,2)*ROUND(G174,2),2)</f>
        <v>0</v>
      </c>
      <c r="O174" s="65">
        <f>(I174*21)/100</f>
        <v>0</v>
      </c>
      <c r="P174" s="65" t="s">
        <v>92</v>
      </c>
    </row>
    <row r="175" spans="1:5" ht="25.5">
      <c r="A175" s="86" t="s">
        <v>128</v>
      </c>
      <c r="E175" s="87" t="s">
        <v>308</v>
      </c>
    </row>
    <row r="176" spans="1:5" ht="12.75">
      <c r="A176" s="88" t="s">
        <v>129</v>
      </c>
      <c r="E176" s="89" t="s">
        <v>126</v>
      </c>
    </row>
    <row r="177" spans="1:5" ht="127.5">
      <c r="A177" s="65" t="s">
        <v>131</v>
      </c>
      <c r="E177" s="87" t="s">
        <v>309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2024-04-09T11:09:46Z</dcterms:modified>
  <cp:category/>
  <cp:version/>
  <cp:contentType/>
  <cp:contentStatus/>
</cp:coreProperties>
</file>