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Krycí list rozpočtu" sheetId="1" r:id="rId1"/>
    <sheet name="rozpočet" sheetId="2" r:id="rId2"/>
    <sheet name="propust" sheetId="3" r:id="rId3"/>
  </sheets>
  <definedNames>
    <definedName name="_xlnm.Print_Area" localSheetId="1">'rozpočet'!$A$4:$G$27</definedName>
  </definedNames>
  <calcPr fullCalcOnLoad="1"/>
</workbook>
</file>

<file path=xl/sharedStrings.xml><?xml version="1.0" encoding="utf-8"?>
<sst xmlns="http://schemas.openxmlformats.org/spreadsheetml/2006/main" count="180" uniqueCount="133">
  <si>
    <t>MJ</t>
  </si>
  <si>
    <t xml:space="preserve">Zhotovitel: </t>
  </si>
  <si>
    <t>m2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</si>
  <si>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</si>
  <si>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</si>
  <si>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</si>
  <si>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</si>
  <si>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</si>
  <si>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</si>
  <si>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</si>
  <si>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</si>
  <si>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</si>
  <si>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</si>
  <si>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</si>
  <si>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</si>
  <si>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</si>
  <si>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</si>
  <si>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</si>
  <si>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</si>
  <si>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</si>
  <si>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</si>
  <si>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</si>
  <si>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</si>
  <si>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</si>
  <si>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</si>
  <si>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</si>
  <si>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</si>
  <si>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</si>
  <si>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</si>
  <si>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</si>
  <si>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</si>
  <si>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</si>
  <si>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</si>
  <si>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</si>
  <si>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</si>
  <si>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</si>
  <si>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</si>
  <si>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</si>
  <si>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</si>
  <si>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</si>
  <si>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</si>
  <si>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</si>
  <si>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</si>
  <si>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</si>
  <si>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</si>
  <si>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</si>
  <si>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</si>
  <si>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</si>
  <si>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</si>
  <si>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</si>
  <si>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</si>
  <si>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</si>
  <si>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</si>
  <si>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</si>
  <si>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</si>
  <si>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</si>
  <si>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</si>
  <si>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</si>
  <si>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</si>
  <si>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</si>
  <si>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</si>
  <si>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</si>
  <si>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</si>
  <si>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</si>
  <si>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</si>
  <si>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</si>
  <si>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</si>
  <si>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rozpočet</t>
  </si>
  <si>
    <t xml:space="preserve">Zpracoval:   </t>
  </si>
  <si>
    <t xml:space="preserve">Datum:   </t>
  </si>
  <si>
    <t>poznámky</t>
  </si>
  <si>
    <t>m3</t>
  </si>
  <si>
    <t>574A44</t>
  </si>
  <si>
    <t>hmotnost              t</t>
  </si>
  <si>
    <t>hmotnost  celkem</t>
  </si>
  <si>
    <t>574C06</t>
  </si>
  <si>
    <t>Číslo položky   OTSKP</t>
  </si>
  <si>
    <t>Ztěsnění dilatačních spar asf. zálivkou  průřezu do 100mm2</t>
  </si>
  <si>
    <t>Hana Konvalinková</t>
  </si>
  <si>
    <t>VDZ V4 - 12,5 cm , barvou,  základní</t>
  </si>
  <si>
    <t>00066001 - CZ00066001</t>
  </si>
  <si>
    <t>Hana Konvalinková - CMS Čáslav</t>
  </si>
  <si>
    <t>Škody po zimě 2024- JÚ 10086</t>
  </si>
  <si>
    <t>Frézování  asfalt. ploch, odvoz do 20km</t>
  </si>
  <si>
    <t xml:space="preserve">Řezání asfaltového krytu vozovek do 50mm </t>
  </si>
  <si>
    <t>Čištění vozovek samosběrem</t>
  </si>
  <si>
    <t>Asfaltový beton pro ložní vrstvy ACL 16+ ,   - 4 cm</t>
  </si>
  <si>
    <t>Spojovací postřik ze sil. emulze do 1,0kg/m2 - 2x</t>
  </si>
  <si>
    <t xml:space="preserve">Asfalt. beton pro obrusné vrstvy ACO 11+   tl. 50 mm,  </t>
  </si>
  <si>
    <t>Frézování drážky průřezu spár š. do 100mm2</t>
  </si>
  <si>
    <t xml:space="preserve">oprava povrchu </t>
  </si>
  <si>
    <t>2024</t>
  </si>
  <si>
    <t xml:space="preserve">Zpevnění krajnic z recyklátu do tl. 100mm  </t>
  </si>
  <si>
    <t>Stavba:    III/33725 Vrdy - Markovice</t>
  </si>
  <si>
    <t>Objekt:    sil.  III/33722                  km  1,330 - 2,750; 2,765 - 3,521  Škody po zimě 2024</t>
  </si>
  <si>
    <t>ROZPOČET</t>
  </si>
  <si>
    <t>Stavba:</t>
  </si>
  <si>
    <t xml:space="preserve">ŠKODY PO ZIMĚ - Sanace čel propustku - Markovice - CMS Čáslav </t>
  </si>
  <si>
    <t>Místo:</t>
  </si>
  <si>
    <t>Markovice</t>
  </si>
  <si>
    <t>datum: 02.02.2024</t>
  </si>
  <si>
    <t>Zadavatel:</t>
  </si>
  <si>
    <t>Krajská správa a údržba silnic Středočeského kraje, příspěvková organizace</t>
  </si>
  <si>
    <t>Uchazeč:</t>
  </si>
  <si>
    <t>PČ</t>
  </si>
  <si>
    <t>Typ</t>
  </si>
  <si>
    <t>Kód</t>
  </si>
  <si>
    <t>Popis</t>
  </si>
  <si>
    <t>Množství</t>
  </si>
  <si>
    <t>J.cena [CZK]</t>
  </si>
  <si>
    <t>Cena celkem [CZK]</t>
  </si>
  <si>
    <t xml:space="preserve">CELKOVÁ CENA V KČ BEZ DPH </t>
  </si>
  <si>
    <t>OTSKP</t>
  </si>
  <si>
    <t>ODKOPÁVKY A PROKOPÁVKY OBECNÉ TŘ. I, ODVOZ DO 20KM
- Odstranění nánosů ze dna příkopu</t>
  </si>
  <si>
    <t>M3</t>
  </si>
  <si>
    <t>ČIŠTĚNÍ POTRUBÍ DN DO 800MM</t>
  </si>
  <si>
    <t>M</t>
  </si>
  <si>
    <t>POPLATKY ZA LIKVIDACI ODPADŮ NEKONTAMINOVANÝCH - 17 05 04 VYTĚŽENÉ ZEMINY A HORNINY - I. TŘÍDA TĚŽITELNOSTI</t>
  </si>
  <si>
    <t>T</t>
  </si>
  <si>
    <t xml:space="preserve">OČIŠTĚNÍ BETON KONSTR A ZDIVA OD VEGETACE
((dl.2,5m x š.0,5m) + (dl.2,5m x v.0,7m)) x2 = 6m2 - LEVÁ STRANA - OČIŠTĚNÍ 
(dl.3m x š.0,5m) + (dl.3m x v.0,7m) = 3,6m2 - PRAVÁ STRANA - OČIŠTĚNÍ </t>
  </si>
  <si>
    <t>M2</t>
  </si>
  <si>
    <t xml:space="preserve">OČIŠTĚNÍ BETON KONSTR A ZDIVA OTRYSKÁNÍM  TLAK VODOU DO 1000 BARŮ
((dl.2,5m x š.0,5m) + (dl.2,5m x v.0,7m)) x2 = 6m2 - LEVÁ STRANA - OČIŠTĚNÍ 
(dl.3m x š.0,5m) + (dl.3m x v.0,7m) = 3,6m2 - PRAVÁ STRANA - OČIŠTĚNÍ </t>
  </si>
  <si>
    <t>PŘEZDĚNÍ ZDÍ Z KAMENNÉHO ZDIVA
- Přezdění rozpadlých čel 
- (1,5m x 0,5m) x2</t>
  </si>
  <si>
    <t>ŽLABY A RIGOLY DLÁŽDĚNÉ Z LOMOVÉHO KAMENE TL DO 250MM DO BETONU TL 100MM
- Dlážděné dno z lomového kamene na vtoku a výtoku
- 2m x 1m = 2m2 - PRAVÁ STRANA
- 2,5m x 1m = 2,5m2 - LEVÁ STRANA</t>
  </si>
  <si>
    <t xml:space="preserve">REPROFILACE VODOROVNÝCH PLOCH SHORA SANAČNÍ MALTOU JEDNOVRST TL 30MM
(dl.3m x š.0,5m) = 1,5m2 - PRAVÁ STRANA 
(dl.5m x š.0,5m) = 2,5m2 - LEVÁ STRANA </t>
  </si>
  <si>
    <t xml:space="preserve">SPÁROVÁNÍ STARÉHO ZDIVA ZVLÁŠT MALTOU
((dl.2,5m x š.0,5m) + (dl.2,5m x v.0,5m)) x2 = 5m2 - LEVÁ STRANA - OČIŠTĚNÍ 
(dl.3m x š.0,5m) + (dl.3m x v.0,7m) = 3,6m2 - PRAVÁ STRANA - OČIŠTĚNÍ </t>
  </si>
  <si>
    <r>
      <rPr>
        <b/>
        <sz val="11"/>
        <rFont val="MS Sans Serif"/>
        <family val="0"/>
      </rPr>
      <t>Poznámka:</t>
    </r>
    <r>
      <rPr>
        <sz val="11"/>
        <rFont val="MS Sans Serif"/>
        <family val="0"/>
      </rPr>
      <t xml:space="preserve"> Jedná se o opravu propustku u Markovic - CMS Čáslav - ŠKODY PO ZIMĚ </t>
    </r>
  </si>
  <si>
    <t>Oprava čel propustu</t>
  </si>
  <si>
    <t>III/33725 Vrdy - Markovice</t>
  </si>
  <si>
    <t>1,330 - 2,750;   2,765 - 3,521</t>
  </si>
  <si>
    <t>Bc. Petr Holan; Vladimír Kratochvíl</t>
  </si>
  <si>
    <t>ks</t>
  </si>
  <si>
    <t>OTKSP 2024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</si>
</sst>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ddd\ d\.\ mmmm\ yyyy"/>
    <numFmt numFmtId="178" formatCode="[$-F800]dddd\,\ mmmm\ dd\,\ yyyy"/>
    <numFmt numFmtId="179" formatCode="dd\.mm\.yyyy"/>
  </numFmts>
  <fonts count="59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MS Sans Serif"/>
      <family val="0"/>
    </font>
    <font>
      <sz val="8"/>
      <name val="Trebuchet MS"/>
      <family val="2"/>
    </font>
    <font>
      <sz val="11"/>
      <name val="MS Sans Serif"/>
      <family val="0"/>
    </font>
    <font>
      <b/>
      <sz val="11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2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1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2" fontId="9" fillId="0" borderId="18" xfId="0" applyNumberFormat="1" applyFont="1" applyFill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9" xfId="0" applyNumberFormat="1" applyFont="1" applyFill="1" applyBorder="1" applyAlignment="1" applyProtection="1">
      <alignment horizontal="center" vertical="center"/>
      <protection/>
    </xf>
    <xf numFmtId="49" fontId="16" fillId="34" borderId="20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4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top"/>
      <protection/>
    </xf>
    <xf numFmtId="0" fontId="19" fillId="0" borderId="12" xfId="0" applyFont="1" applyBorder="1" applyAlignment="1" applyProtection="1">
      <alignment vertical="top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2" xfId="0" applyNumberFormat="1" applyFont="1" applyBorder="1" applyAlignment="1" applyProtection="1">
      <alignment horizontal="center" vertical="top"/>
      <protection/>
    </xf>
    <xf numFmtId="3" fontId="19" fillId="0" borderId="12" xfId="0" applyNumberFormat="1" applyFont="1" applyBorder="1" applyAlignment="1" applyProtection="1">
      <alignment vertical="top"/>
      <protection/>
    </xf>
    <xf numFmtId="0" fontId="19" fillId="0" borderId="1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vertical="top"/>
      <protection/>
    </xf>
    <xf numFmtId="4" fontId="9" fillId="0" borderId="20" xfId="0" applyNumberFormat="1" applyFont="1" applyFill="1" applyBorder="1" applyAlignment="1" applyProtection="1">
      <alignment vertical="top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vertical="top"/>
      <protection/>
    </xf>
    <xf numFmtId="4" fontId="9" fillId="0" borderId="14" xfId="0" applyNumberFormat="1" applyFont="1" applyFill="1" applyBorder="1" applyAlignment="1" applyProtection="1">
      <alignment vertical="top"/>
      <protection/>
    </xf>
    <xf numFmtId="39" fontId="9" fillId="0" borderId="12" xfId="0" applyNumberFormat="1" applyFont="1" applyFill="1" applyBorder="1" applyAlignment="1" applyProtection="1">
      <alignment vertical="top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39" fontId="9" fillId="0" borderId="18" xfId="0" applyNumberFormat="1" applyFont="1" applyFill="1" applyBorder="1" applyAlignment="1" applyProtection="1">
      <alignment vertical="top"/>
      <protection/>
    </xf>
    <xf numFmtId="4" fontId="9" fillId="0" borderId="29" xfId="0" applyNumberFormat="1" applyFont="1" applyFill="1" applyBorder="1" applyAlignment="1" applyProtection="1">
      <alignment vertical="top"/>
      <protection/>
    </xf>
    <xf numFmtId="4" fontId="10" fillId="0" borderId="27" xfId="0" applyNumberFormat="1" applyFont="1" applyFill="1" applyBorder="1" applyAlignment="1" applyProtection="1">
      <alignment vertical="top"/>
      <protection/>
    </xf>
    <xf numFmtId="0" fontId="10" fillId="33" borderId="30" xfId="0" applyFont="1" applyFill="1" applyBorder="1" applyAlignment="1" applyProtection="1">
      <alignment vertical="top" wrapText="1"/>
      <protection/>
    </xf>
    <xf numFmtId="4" fontId="9" fillId="0" borderId="31" xfId="0" applyNumberFormat="1" applyFont="1" applyBorder="1" applyAlignment="1" applyProtection="1">
      <alignment horizontal="right" vertical="top"/>
      <protection/>
    </xf>
    <xf numFmtId="4" fontId="9" fillId="0" borderId="32" xfId="0" applyNumberFormat="1" applyFont="1" applyBorder="1" applyAlignment="1" applyProtection="1">
      <alignment horizontal="right" vertical="top"/>
      <protection/>
    </xf>
    <xf numFmtId="14" fontId="6" fillId="0" borderId="0" xfId="0" applyNumberFormat="1" applyFont="1" applyAlignment="1" applyProtection="1">
      <alignment horizontal="right" vertical="top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9" fillId="0" borderId="20" xfId="0" applyNumberFormat="1" applyFont="1" applyFill="1" applyBorder="1" applyAlignment="1" applyProtection="1">
      <alignment horizontal="right" vertical="top"/>
      <protection/>
    </xf>
    <xf numFmtId="4" fontId="9" fillId="35" borderId="33" xfId="0" applyNumberFormat="1" applyFont="1" applyFill="1" applyBorder="1" applyAlignment="1" applyProtection="1">
      <alignment vertical="top"/>
      <protection/>
    </xf>
    <xf numFmtId="4" fontId="9" fillId="35" borderId="31" xfId="0" applyNumberFormat="1" applyFont="1" applyFill="1" applyBorder="1" applyAlignment="1" applyProtection="1">
      <alignment vertical="top"/>
      <protection/>
    </xf>
    <xf numFmtId="39" fontId="9" fillId="35" borderId="31" xfId="0" applyNumberFormat="1" applyFont="1" applyFill="1" applyBorder="1" applyAlignment="1" applyProtection="1">
      <alignment vertical="top"/>
      <protection/>
    </xf>
    <xf numFmtId="39" fontId="9" fillId="35" borderId="34" xfId="0" applyNumberFormat="1" applyFont="1" applyFill="1" applyBorder="1" applyAlignment="1" applyProtection="1">
      <alignment vertical="top"/>
      <protection/>
    </xf>
    <xf numFmtId="0" fontId="10" fillId="36" borderId="35" xfId="0" applyFont="1" applyFill="1" applyBorder="1" applyAlignment="1" applyProtection="1">
      <alignment horizontal="center" vertical="top" wrapText="1"/>
      <protection/>
    </xf>
    <xf numFmtId="4" fontId="0" fillId="0" borderId="0" xfId="0" applyNumberFormat="1" applyAlignment="1">
      <alignment vertical="top"/>
    </xf>
    <xf numFmtId="0" fontId="22" fillId="0" borderId="0" xfId="0" applyFont="1" applyAlignment="1">
      <alignment vertical="top"/>
    </xf>
    <xf numFmtId="0" fontId="23" fillId="0" borderId="20" xfId="0" applyFont="1" applyBorder="1" applyAlignment="1">
      <alignment vertical="top"/>
    </xf>
    <xf numFmtId="0" fontId="23" fillId="0" borderId="27" xfId="0" applyFont="1" applyBorder="1" applyAlignment="1">
      <alignment vertical="top"/>
    </xf>
    <xf numFmtId="0" fontId="23" fillId="0" borderId="13" xfId="0" applyFont="1" applyBorder="1" applyAlignment="1">
      <alignment vertical="top"/>
    </xf>
    <xf numFmtId="0" fontId="23" fillId="0" borderId="12" xfId="0" applyFont="1" applyBorder="1" applyAlignment="1">
      <alignment vertical="top"/>
    </xf>
    <xf numFmtId="0" fontId="23" fillId="0" borderId="14" xfId="0" applyFont="1" applyBorder="1" applyAlignment="1">
      <alignment vertical="top"/>
    </xf>
    <xf numFmtId="0" fontId="22" fillId="0" borderId="0" xfId="0" applyFont="1" applyAlignment="1">
      <alignment vertical="top"/>
    </xf>
    <xf numFmtId="0" fontId="23" fillId="0" borderId="13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8" fontId="23" fillId="0" borderId="14" xfId="0" applyNumberFormat="1" applyFont="1" applyBorder="1" applyAlignment="1">
      <alignment vertical="top"/>
    </xf>
    <xf numFmtId="0" fontId="23" fillId="37" borderId="13" xfId="0" applyFont="1" applyFill="1" applyBorder="1" applyAlignment="1">
      <alignment horizontal="center" vertical="top"/>
    </xf>
    <xf numFmtId="0" fontId="23" fillId="37" borderId="12" xfId="0" applyFont="1" applyFill="1" applyBorder="1" applyAlignment="1">
      <alignment horizontal="center" vertical="top"/>
    </xf>
    <xf numFmtId="0" fontId="41" fillId="0" borderId="13" xfId="0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2" xfId="0" applyFont="1" applyBorder="1" applyAlignment="1">
      <alignment vertical="top" wrapText="1"/>
    </xf>
    <xf numFmtId="0" fontId="41" fillId="0" borderId="12" xfId="0" applyFont="1" applyBorder="1" applyAlignment="1">
      <alignment vertical="top"/>
    </xf>
    <xf numFmtId="4" fontId="41" fillId="0" borderId="14" xfId="0" applyNumberFormat="1" applyFont="1" applyBorder="1" applyAlignment="1">
      <alignment vertical="top"/>
    </xf>
    <xf numFmtId="4" fontId="41" fillId="0" borderId="12" xfId="0" applyNumberFormat="1" applyFont="1" applyBorder="1" applyAlignment="1">
      <alignment vertical="top"/>
    </xf>
    <xf numFmtId="0" fontId="41" fillId="0" borderId="15" xfId="0" applyFont="1" applyBorder="1" applyAlignment="1">
      <alignment horizontal="center" vertical="top"/>
    </xf>
    <xf numFmtId="0" fontId="41" fillId="0" borderId="16" xfId="0" applyFont="1" applyBorder="1" applyAlignment="1">
      <alignment horizontal="center" vertical="top"/>
    </xf>
    <xf numFmtId="0" fontId="41" fillId="0" borderId="16" xfId="0" applyFont="1" applyBorder="1" applyAlignment="1">
      <alignment vertical="top" wrapText="1"/>
    </xf>
    <xf numFmtId="0" fontId="41" fillId="0" borderId="16" xfId="0" applyFont="1" applyBorder="1" applyAlignment="1">
      <alignment vertical="top"/>
    </xf>
    <xf numFmtId="4" fontId="41" fillId="0" borderId="16" xfId="0" applyNumberFormat="1" applyFont="1" applyBorder="1" applyAlignment="1">
      <alignment vertical="top"/>
    </xf>
    <xf numFmtId="4" fontId="41" fillId="0" borderId="17" xfId="0" applyNumberFormat="1" applyFont="1" applyBorder="1" applyAlignment="1">
      <alignment vertical="top"/>
    </xf>
    <xf numFmtId="0" fontId="23" fillId="37" borderId="14" xfId="0" applyFont="1" applyFill="1" applyBorder="1" applyAlignment="1">
      <alignment horizontal="center" vertical="top"/>
    </xf>
    <xf numFmtId="4" fontId="9" fillId="35" borderId="31" xfId="0" applyNumberFormat="1" applyFont="1" applyFill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20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36" borderId="35" xfId="0" applyNumberFormat="1" applyFont="1" applyFill="1" applyBorder="1" applyAlignment="1" applyProtection="1">
      <alignment horizontal="center" vertical="center"/>
      <protection/>
    </xf>
    <xf numFmtId="0" fontId="20" fillId="36" borderId="36" xfId="0" applyFont="1" applyFill="1" applyBorder="1" applyAlignment="1">
      <alignment horizontal="center" vertical="center"/>
    </xf>
    <xf numFmtId="0" fontId="20" fillId="36" borderId="37" xfId="0" applyFont="1" applyFill="1" applyBorder="1" applyAlignment="1">
      <alignment horizontal="center" vertical="center"/>
    </xf>
    <xf numFmtId="0" fontId="20" fillId="36" borderId="38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39" xfId="0" applyNumberFormat="1" applyFont="1" applyFill="1" applyBorder="1" applyAlignment="1" applyProtection="1">
      <alignment horizontal="left" vertical="center"/>
      <protection/>
    </xf>
    <xf numFmtId="49" fontId="13" fillId="0" borderId="35" xfId="0" applyNumberFormat="1" applyFont="1" applyFill="1" applyBorder="1" applyAlignment="1" applyProtection="1">
      <alignment horizontal="left" vertical="center"/>
      <protection/>
    </xf>
    <xf numFmtId="49" fontId="13" fillId="0" borderId="36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49" fontId="13" fillId="0" borderId="38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40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34" xfId="0" applyNumberFormat="1" applyFont="1" applyFill="1" applyBorder="1" applyAlignment="1" applyProtection="1">
      <alignment horizontal="center" vertical="center"/>
      <protection/>
    </xf>
    <xf numFmtId="49" fontId="14" fillId="0" borderId="41" xfId="0" applyNumberFormat="1" applyFont="1" applyFill="1" applyBorder="1" applyAlignment="1" applyProtection="1">
      <alignment horizontal="center" vertical="center"/>
      <protection/>
    </xf>
    <xf numFmtId="49" fontId="14" fillId="0" borderId="37" xfId="0" applyNumberFormat="1" applyFont="1" applyFill="1" applyBorder="1" applyAlignment="1" applyProtection="1">
      <alignment horizontal="center" vertical="center"/>
      <protection/>
    </xf>
    <xf numFmtId="49" fontId="14" fillId="0" borderId="38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49" fontId="13" fillId="0" borderId="41" xfId="0" applyNumberFormat="1" applyFont="1" applyFill="1" applyBorder="1" applyAlignment="1" applyProtection="1">
      <alignment horizontal="left" vertical="center"/>
      <protection/>
    </xf>
    <xf numFmtId="49" fontId="13" fillId="0" borderId="29" xfId="0" applyNumberFormat="1" applyFont="1" applyFill="1" applyBorder="1" applyAlignment="1" applyProtection="1">
      <alignment horizontal="left" vertical="center"/>
      <protection/>
    </xf>
    <xf numFmtId="49" fontId="14" fillId="0" borderId="34" xfId="0" applyNumberFormat="1" applyFont="1" applyFill="1" applyBorder="1" applyAlignment="1" applyProtection="1">
      <alignment horizontal="center" vertical="center" wrapText="1"/>
      <protection/>
    </xf>
    <xf numFmtId="49" fontId="14" fillId="0" borderId="41" xfId="0" applyNumberFormat="1" applyFont="1" applyFill="1" applyBorder="1" applyAlignment="1" applyProtection="1">
      <alignment horizontal="center" vertical="center" wrapText="1"/>
      <protection/>
    </xf>
    <xf numFmtId="49" fontId="14" fillId="0" borderId="37" xfId="0" applyNumberFormat="1" applyFont="1" applyFill="1" applyBorder="1" applyAlignment="1" applyProtection="1">
      <alignment horizontal="center" vertical="center" wrapText="1"/>
      <protection/>
    </xf>
    <xf numFmtId="49" fontId="14" fillId="0" borderId="38" xfId="0" applyNumberFormat="1" applyFont="1" applyFill="1" applyBorder="1" applyAlignment="1" applyProtection="1">
      <alignment horizontal="center" vertical="center" wrapText="1"/>
      <protection/>
    </xf>
    <xf numFmtId="0" fontId="13" fillId="0" borderId="34" xfId="0" applyNumberFormat="1" applyFont="1" applyFill="1" applyBorder="1" applyAlignment="1" applyProtection="1">
      <alignment horizontal="center" vertical="center"/>
      <protection/>
    </xf>
    <xf numFmtId="0" fontId="13" fillId="0" borderId="41" xfId="0" applyNumberFormat="1" applyFont="1" applyFill="1" applyBorder="1" applyAlignment="1" applyProtection="1">
      <alignment horizontal="center" vertical="center"/>
      <protection/>
    </xf>
    <xf numFmtId="0" fontId="13" fillId="0" borderId="37" xfId="0" applyNumberFormat="1" applyFont="1" applyFill="1" applyBorder="1" applyAlignment="1" applyProtection="1">
      <alignment horizontal="center" vertical="center"/>
      <protection/>
    </xf>
    <xf numFmtId="0" fontId="13" fillId="0" borderId="38" xfId="0" applyNumberFormat="1" applyFont="1" applyFill="1" applyBorder="1" applyAlignment="1" applyProtection="1">
      <alignment horizontal="center" vertical="center"/>
      <protection/>
    </xf>
    <xf numFmtId="49" fontId="13" fillId="0" borderId="34" xfId="0" applyNumberFormat="1" applyFont="1" applyFill="1" applyBorder="1" applyAlignment="1" applyProtection="1">
      <alignment horizontal="center" vertical="center"/>
      <protection/>
    </xf>
    <xf numFmtId="49" fontId="13" fillId="0" borderId="41" xfId="0" applyNumberFormat="1" applyFont="1" applyFill="1" applyBorder="1" applyAlignment="1" applyProtection="1">
      <alignment horizontal="center" vertical="center"/>
      <protection/>
    </xf>
    <xf numFmtId="49" fontId="13" fillId="0" borderId="37" xfId="0" applyNumberFormat="1" applyFont="1" applyFill="1" applyBorder="1" applyAlignment="1" applyProtection="1">
      <alignment horizontal="center" vertical="center"/>
      <protection/>
    </xf>
    <xf numFmtId="49" fontId="13" fillId="0" borderId="38" xfId="0" applyNumberFormat="1" applyFont="1" applyFill="1" applyBorder="1" applyAlignment="1" applyProtection="1">
      <alignment horizontal="center" vertical="center"/>
      <protection/>
    </xf>
    <xf numFmtId="14" fontId="13" fillId="0" borderId="29" xfId="0" applyNumberFormat="1" applyFont="1" applyFill="1" applyBorder="1" applyAlignment="1" applyProtection="1">
      <alignment horizontal="left" vertical="center"/>
      <protection/>
    </xf>
    <xf numFmtId="14" fontId="13" fillId="0" borderId="40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49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47" xfId="0" applyNumberFormat="1" applyFont="1" applyFill="1" applyBorder="1" applyAlignment="1" applyProtection="1">
      <alignment horizontal="left" vertical="center"/>
      <protection/>
    </xf>
    <xf numFmtId="0" fontId="9" fillId="0" borderId="48" xfId="0" applyNumberFormat="1" applyFont="1" applyFill="1" applyBorder="1" applyAlignment="1" applyProtection="1">
      <alignment horizontal="left" vertical="center"/>
      <protection/>
    </xf>
    <xf numFmtId="0" fontId="9" fillId="0" borderId="49" xfId="0" applyNumberFormat="1" applyFont="1" applyFill="1" applyBorder="1" applyAlignment="1" applyProtection="1">
      <alignment horizontal="left" vertical="center"/>
      <protection/>
    </xf>
    <xf numFmtId="49" fontId="9" fillId="0" borderId="50" xfId="0" applyNumberFormat="1" applyFont="1" applyFill="1" applyBorder="1" applyAlignment="1" applyProtection="1">
      <alignment horizontal="left" vertical="center"/>
      <protection/>
    </xf>
    <xf numFmtId="0" fontId="9" fillId="0" borderId="5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23" fillId="0" borderId="52" xfId="0" applyFont="1" applyBorder="1" applyAlignment="1">
      <alignment horizontal="center" vertical="top"/>
    </xf>
    <xf numFmtId="0" fontId="20" fillId="0" borderId="53" xfId="0" applyFont="1" applyBorder="1" applyAlignment="1">
      <alignment horizontal="center" vertical="top"/>
    </xf>
    <xf numFmtId="0" fontId="20" fillId="0" borderId="54" xfId="0" applyFont="1" applyBorder="1" applyAlignment="1">
      <alignment horizontal="center" vertical="top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3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L14" sqref="L14"/>
    </sheetView>
  </sheetViews>
  <sheetFormatPr defaultColWidth="13.33203125" defaultRowHeight="10.5"/>
  <cols>
    <col min="1" max="1" width="13.33203125" style="35" customWidth="1"/>
    <col min="2" max="2" width="11.83203125" style="35" customWidth="1"/>
    <col min="3" max="3" width="25.33203125" style="35" customWidth="1"/>
    <col min="4" max="4" width="11.83203125" style="35" customWidth="1"/>
    <col min="5" max="5" width="16.33203125" style="35" customWidth="1"/>
    <col min="6" max="6" width="26.33203125" style="35" customWidth="1"/>
    <col min="7" max="7" width="13.33203125" style="35" customWidth="1"/>
    <col min="8" max="8" width="13.83203125" style="35" customWidth="1"/>
    <col min="9" max="9" width="26.16015625" style="35" customWidth="1"/>
    <col min="10" max="10" width="13.33203125" style="35" customWidth="1"/>
    <col min="11" max="11" width="13.66015625" style="35" bestFit="1" customWidth="1"/>
    <col min="12" max="16384" width="13.33203125" style="35" customWidth="1"/>
  </cols>
  <sheetData>
    <row r="1" spans="1:9" ht="28.5" customHeight="1" thickBot="1">
      <c r="A1" s="135" t="s">
        <v>17</v>
      </c>
      <c r="B1" s="136"/>
      <c r="C1" s="136"/>
      <c r="D1" s="136"/>
      <c r="E1" s="136"/>
      <c r="F1" s="136"/>
      <c r="G1" s="136"/>
      <c r="H1" s="136"/>
      <c r="I1" s="136"/>
    </row>
    <row r="2" spans="1:10" ht="12.75" customHeight="1">
      <c r="A2" s="137" t="s">
        <v>18</v>
      </c>
      <c r="B2" s="138"/>
      <c r="C2" s="141" t="s">
        <v>128</v>
      </c>
      <c r="D2" s="142"/>
      <c r="E2" s="145" t="s">
        <v>19</v>
      </c>
      <c r="F2" s="147" t="s">
        <v>20</v>
      </c>
      <c r="G2" s="148"/>
      <c r="H2" s="145" t="s">
        <v>21</v>
      </c>
      <c r="I2" s="151" t="s">
        <v>80</v>
      </c>
      <c r="J2" s="36"/>
    </row>
    <row r="3" spans="1:10" ht="12.75">
      <c r="A3" s="139"/>
      <c r="B3" s="140"/>
      <c r="C3" s="143"/>
      <c r="D3" s="144"/>
      <c r="E3" s="146"/>
      <c r="F3" s="149"/>
      <c r="G3" s="150"/>
      <c r="H3" s="146"/>
      <c r="I3" s="152"/>
      <c r="J3" s="36"/>
    </row>
    <row r="4" spans="1:10" ht="12.75">
      <c r="A4" s="153" t="s">
        <v>22</v>
      </c>
      <c r="B4" s="140"/>
      <c r="C4" s="154" t="s">
        <v>90</v>
      </c>
      <c r="D4" s="155"/>
      <c r="E4" s="158" t="s">
        <v>23</v>
      </c>
      <c r="F4" s="159"/>
      <c r="G4" s="160"/>
      <c r="H4" s="158" t="s">
        <v>21</v>
      </c>
      <c r="I4" s="161"/>
      <c r="J4" s="36"/>
    </row>
    <row r="5" spans="1:10" ht="12.75">
      <c r="A5" s="139"/>
      <c r="B5" s="140"/>
      <c r="C5" s="156"/>
      <c r="D5" s="157"/>
      <c r="E5" s="146"/>
      <c r="F5" s="149"/>
      <c r="G5" s="150"/>
      <c r="H5" s="146"/>
      <c r="I5" s="152"/>
      <c r="J5" s="36"/>
    </row>
    <row r="6" spans="1:10" ht="12.75" customHeight="1">
      <c r="A6" s="153" t="s">
        <v>24</v>
      </c>
      <c r="B6" s="140"/>
      <c r="C6" s="162" t="s">
        <v>129</v>
      </c>
      <c r="D6" s="163"/>
      <c r="E6" s="158" t="s">
        <v>25</v>
      </c>
      <c r="F6" s="159"/>
      <c r="G6" s="160"/>
      <c r="H6" s="158" t="s">
        <v>21</v>
      </c>
      <c r="I6" s="161"/>
      <c r="J6" s="36"/>
    </row>
    <row r="7" spans="1:10" ht="12.75">
      <c r="A7" s="139"/>
      <c r="B7" s="140"/>
      <c r="C7" s="164"/>
      <c r="D7" s="165"/>
      <c r="E7" s="146"/>
      <c r="F7" s="149"/>
      <c r="G7" s="150"/>
      <c r="H7" s="146"/>
      <c r="I7" s="152"/>
      <c r="J7" s="36"/>
    </row>
    <row r="8" spans="1:10" ht="12.75">
      <c r="A8" s="153" t="s">
        <v>26</v>
      </c>
      <c r="B8" s="140"/>
      <c r="C8" s="154" t="s">
        <v>91</v>
      </c>
      <c r="D8" s="155"/>
      <c r="E8" s="158" t="s">
        <v>27</v>
      </c>
      <c r="F8" s="166" t="s">
        <v>130</v>
      </c>
      <c r="G8" s="167"/>
      <c r="H8" s="158" t="s">
        <v>28</v>
      </c>
      <c r="I8" s="161"/>
      <c r="J8" s="36"/>
    </row>
    <row r="9" spans="1:10" ht="12.75">
      <c r="A9" s="139"/>
      <c r="B9" s="140"/>
      <c r="C9" s="156"/>
      <c r="D9" s="157"/>
      <c r="E9" s="146"/>
      <c r="F9" s="168"/>
      <c r="G9" s="169"/>
      <c r="H9" s="146"/>
      <c r="I9" s="152"/>
      <c r="J9" s="36"/>
    </row>
    <row r="10" spans="1:10" ht="12.75">
      <c r="A10" s="153" t="s">
        <v>29</v>
      </c>
      <c r="B10" s="140"/>
      <c r="C10" s="154" t="s">
        <v>82</v>
      </c>
      <c r="D10" s="155"/>
      <c r="E10" s="158" t="s">
        <v>30</v>
      </c>
      <c r="F10" s="170" t="s">
        <v>81</v>
      </c>
      <c r="G10" s="171"/>
      <c r="H10" s="158" t="s">
        <v>31</v>
      </c>
      <c r="I10" s="174">
        <v>45345</v>
      </c>
      <c r="J10" s="36"/>
    </row>
    <row r="11" spans="1:10" ht="12.75">
      <c r="A11" s="139"/>
      <c r="B11" s="140"/>
      <c r="C11" s="156"/>
      <c r="D11" s="157"/>
      <c r="E11" s="146"/>
      <c r="F11" s="172"/>
      <c r="G11" s="173"/>
      <c r="H11" s="146"/>
      <c r="I11" s="175"/>
      <c r="J11" s="36"/>
    </row>
    <row r="12" spans="1:9" ht="23.25" customHeight="1" thickBot="1">
      <c r="A12" s="176" t="s">
        <v>32</v>
      </c>
      <c r="B12" s="177"/>
      <c r="C12" s="177"/>
      <c r="D12" s="177"/>
      <c r="E12" s="177"/>
      <c r="F12" s="177"/>
      <c r="G12" s="177"/>
      <c r="H12" s="177"/>
      <c r="I12" s="178"/>
    </row>
    <row r="13" spans="1:10" ht="26.25" customHeight="1">
      <c r="A13" s="37" t="s">
        <v>33</v>
      </c>
      <c r="B13" s="179" t="s">
        <v>34</v>
      </c>
      <c r="C13" s="180"/>
      <c r="D13" s="38" t="s">
        <v>35</v>
      </c>
      <c r="E13" s="179" t="s">
        <v>36</v>
      </c>
      <c r="F13" s="180"/>
      <c r="G13" s="38" t="s">
        <v>37</v>
      </c>
      <c r="H13" s="179" t="s">
        <v>38</v>
      </c>
      <c r="I13" s="181"/>
      <c r="J13" s="36"/>
    </row>
    <row r="14" spans="1:10" ht="15" customHeight="1">
      <c r="A14" s="39" t="s">
        <v>39</v>
      </c>
      <c r="B14" s="40" t="s">
        <v>40</v>
      </c>
      <c r="C14" s="41">
        <f>SUM(rozpočet!G24)</f>
        <v>0</v>
      </c>
      <c r="D14" s="182" t="s">
        <v>41</v>
      </c>
      <c r="E14" s="183"/>
      <c r="F14" s="41">
        <v>0</v>
      </c>
      <c r="G14" s="182" t="s">
        <v>42</v>
      </c>
      <c r="H14" s="183"/>
      <c r="I14" s="42">
        <v>0</v>
      </c>
      <c r="J14" s="36"/>
    </row>
    <row r="15" spans="1:11" ht="15" customHeight="1">
      <c r="A15" s="39"/>
      <c r="B15" s="40" t="s">
        <v>43</v>
      </c>
      <c r="C15" s="41">
        <v>0</v>
      </c>
      <c r="D15" s="182" t="s">
        <v>44</v>
      </c>
      <c r="E15" s="183"/>
      <c r="F15" s="41">
        <v>0</v>
      </c>
      <c r="G15" s="182" t="s">
        <v>45</v>
      </c>
      <c r="H15" s="183"/>
      <c r="I15" s="42">
        <v>0</v>
      </c>
      <c r="J15" s="36"/>
      <c r="K15" s="43"/>
    </row>
    <row r="16" spans="1:10" ht="15" customHeight="1">
      <c r="A16" s="39" t="s">
        <v>46</v>
      </c>
      <c r="B16" s="40" t="s">
        <v>40</v>
      </c>
      <c r="C16" s="41">
        <v>0</v>
      </c>
      <c r="D16" s="182" t="s">
        <v>47</v>
      </c>
      <c r="E16" s="183"/>
      <c r="F16" s="41">
        <v>0</v>
      </c>
      <c r="G16" s="182" t="s">
        <v>48</v>
      </c>
      <c r="H16" s="183"/>
      <c r="I16" s="42">
        <v>0</v>
      </c>
      <c r="J16" s="36"/>
    </row>
    <row r="17" spans="1:10" ht="15" customHeight="1">
      <c r="A17" s="39"/>
      <c r="B17" s="40" t="s">
        <v>43</v>
      </c>
      <c r="C17" s="41">
        <v>0</v>
      </c>
      <c r="D17" s="182"/>
      <c r="E17" s="183"/>
      <c r="F17" s="44"/>
      <c r="G17" s="182" t="s">
        <v>49</v>
      </c>
      <c r="H17" s="183"/>
      <c r="I17" s="42">
        <v>0</v>
      </c>
      <c r="J17" s="36"/>
    </row>
    <row r="18" spans="1:10" ht="15" customHeight="1">
      <c r="A18" s="39" t="s">
        <v>50</v>
      </c>
      <c r="B18" s="40" t="s">
        <v>40</v>
      </c>
      <c r="C18" s="41">
        <v>0</v>
      </c>
      <c r="D18" s="182"/>
      <c r="E18" s="183"/>
      <c r="F18" s="44"/>
      <c r="G18" s="182" t="s">
        <v>51</v>
      </c>
      <c r="H18" s="183"/>
      <c r="I18" s="42">
        <v>0</v>
      </c>
      <c r="J18" s="36"/>
    </row>
    <row r="19" spans="1:10" ht="15" customHeight="1">
      <c r="A19" s="39"/>
      <c r="B19" s="40" t="s">
        <v>43</v>
      </c>
      <c r="C19" s="41">
        <v>0</v>
      </c>
      <c r="D19" s="182"/>
      <c r="E19" s="183"/>
      <c r="F19" s="44"/>
      <c r="G19" s="182" t="s">
        <v>52</v>
      </c>
      <c r="H19" s="183"/>
      <c r="I19" s="42">
        <v>0</v>
      </c>
      <c r="J19" s="36"/>
    </row>
    <row r="20" spans="1:10" ht="15" customHeight="1">
      <c r="A20" s="184" t="s">
        <v>53</v>
      </c>
      <c r="B20" s="185"/>
      <c r="C20" s="41">
        <v>0</v>
      </c>
      <c r="D20" s="182"/>
      <c r="E20" s="183"/>
      <c r="F20" s="44"/>
      <c r="G20" s="182"/>
      <c r="H20" s="183"/>
      <c r="I20" s="45"/>
      <c r="J20" s="36"/>
    </row>
    <row r="21" spans="1:10" ht="15" customHeight="1">
      <c r="A21" s="184" t="s">
        <v>54</v>
      </c>
      <c r="B21" s="185"/>
      <c r="C21" s="41">
        <v>0</v>
      </c>
      <c r="D21" s="182"/>
      <c r="E21" s="183"/>
      <c r="F21" s="44"/>
      <c r="G21" s="182"/>
      <c r="H21" s="183"/>
      <c r="I21" s="45"/>
      <c r="J21" s="36"/>
    </row>
    <row r="22" spans="1:10" ht="16.5" customHeight="1">
      <c r="A22" s="184" t="s">
        <v>55</v>
      </c>
      <c r="B22" s="185"/>
      <c r="C22" s="41">
        <f>SUM(C14:C21)</f>
        <v>0</v>
      </c>
      <c r="D22" s="186" t="s">
        <v>56</v>
      </c>
      <c r="E22" s="185"/>
      <c r="F22" s="41">
        <f>SUM(F14:F21)</f>
        <v>0</v>
      </c>
      <c r="G22" s="186" t="s">
        <v>57</v>
      </c>
      <c r="H22" s="185"/>
      <c r="I22" s="42">
        <f>SUM(I14:I21)</f>
        <v>0</v>
      </c>
      <c r="J22" s="36"/>
    </row>
    <row r="23" spans="1:9" ht="12.75">
      <c r="A23" s="46"/>
      <c r="B23" s="47"/>
      <c r="C23" s="47"/>
      <c r="D23" s="47"/>
      <c r="E23" s="47"/>
      <c r="F23" s="47"/>
      <c r="G23" s="47"/>
      <c r="H23" s="47"/>
      <c r="I23" s="48"/>
    </row>
    <row r="24" spans="1:9" ht="15" customHeight="1">
      <c r="A24" s="187" t="s">
        <v>58</v>
      </c>
      <c r="B24" s="188"/>
      <c r="C24" s="49">
        <v>0</v>
      </c>
      <c r="D24" s="36"/>
      <c r="E24" s="36"/>
      <c r="F24" s="36"/>
      <c r="G24" s="36"/>
      <c r="H24" s="36"/>
      <c r="I24" s="50"/>
    </row>
    <row r="25" spans="1:10" ht="15" customHeight="1">
      <c r="A25" s="187" t="s">
        <v>59</v>
      </c>
      <c r="B25" s="188"/>
      <c r="C25" s="49">
        <v>0</v>
      </c>
      <c r="D25" s="189" t="s">
        <v>60</v>
      </c>
      <c r="E25" s="188"/>
      <c r="F25" s="49">
        <f>ROUND(C25*(14/100),2)</f>
        <v>0</v>
      </c>
      <c r="G25" s="189" t="s">
        <v>12</v>
      </c>
      <c r="H25" s="188"/>
      <c r="I25" s="51">
        <f>SUM(C24:C26)</f>
        <v>0</v>
      </c>
      <c r="J25" s="36"/>
    </row>
    <row r="26" spans="1:10" ht="15" customHeight="1">
      <c r="A26" s="187" t="s">
        <v>61</v>
      </c>
      <c r="B26" s="188"/>
      <c r="C26" s="49">
        <f>C22+F22*I22</f>
        <v>0</v>
      </c>
      <c r="D26" s="189" t="s">
        <v>5</v>
      </c>
      <c r="E26" s="188"/>
      <c r="F26" s="49">
        <f>ROUND(C26*(21/100),2)</f>
        <v>0</v>
      </c>
      <c r="G26" s="189" t="s">
        <v>62</v>
      </c>
      <c r="H26" s="188"/>
      <c r="I26" s="51">
        <f>SUM(F25:F26)+I25</f>
        <v>0</v>
      </c>
      <c r="J26" s="36"/>
    </row>
    <row r="27" spans="1:9" ht="12.75">
      <c r="A27" s="52"/>
      <c r="B27" s="36"/>
      <c r="C27" s="36"/>
      <c r="D27" s="36"/>
      <c r="E27" s="36"/>
      <c r="F27" s="36"/>
      <c r="G27" s="36"/>
      <c r="H27" s="36"/>
      <c r="I27" s="50"/>
    </row>
    <row r="28" spans="1:10" ht="14.25" customHeight="1">
      <c r="A28" s="190" t="s">
        <v>63</v>
      </c>
      <c r="B28" s="191"/>
      <c r="C28" s="192"/>
      <c r="D28" s="193" t="s">
        <v>64</v>
      </c>
      <c r="E28" s="191"/>
      <c r="F28" s="192"/>
      <c r="G28" s="193" t="s">
        <v>65</v>
      </c>
      <c r="H28" s="191"/>
      <c r="I28" s="194"/>
      <c r="J28" s="36"/>
    </row>
    <row r="29" spans="1:10" ht="14.25" customHeight="1">
      <c r="A29" s="195"/>
      <c r="B29" s="196"/>
      <c r="C29" s="197"/>
      <c r="D29" s="198"/>
      <c r="E29" s="196"/>
      <c r="F29" s="197"/>
      <c r="G29" s="198"/>
      <c r="H29" s="196"/>
      <c r="I29" s="199"/>
      <c r="J29" s="36"/>
    </row>
    <row r="30" spans="1:10" ht="14.25" customHeight="1">
      <c r="A30" s="195"/>
      <c r="B30" s="196"/>
      <c r="C30" s="197"/>
      <c r="D30" s="198"/>
      <c r="E30" s="196"/>
      <c r="F30" s="197"/>
      <c r="G30" s="198"/>
      <c r="H30" s="196"/>
      <c r="I30" s="199"/>
      <c r="J30" s="36"/>
    </row>
    <row r="31" spans="1:10" ht="14.25" customHeight="1">
      <c r="A31" s="195"/>
      <c r="B31" s="196"/>
      <c r="C31" s="197"/>
      <c r="D31" s="198"/>
      <c r="E31" s="196"/>
      <c r="F31" s="197"/>
      <c r="G31" s="198"/>
      <c r="H31" s="196"/>
      <c r="I31" s="199"/>
      <c r="J31" s="36"/>
    </row>
    <row r="32" spans="1:10" ht="14.25" customHeight="1" thickBot="1">
      <c r="A32" s="200" t="s">
        <v>66</v>
      </c>
      <c r="B32" s="201"/>
      <c r="C32" s="202"/>
      <c r="D32" s="203" t="s">
        <v>66</v>
      </c>
      <c r="E32" s="201"/>
      <c r="F32" s="202"/>
      <c r="G32" s="203" t="s">
        <v>66</v>
      </c>
      <c r="H32" s="201"/>
      <c r="I32" s="204"/>
      <c r="J32" s="36"/>
    </row>
    <row r="33" spans="1:9" ht="12.75">
      <c r="A33" s="36"/>
      <c r="B33" s="36"/>
      <c r="C33" s="36"/>
      <c r="D33" s="36"/>
      <c r="E33" s="36"/>
      <c r="F33" s="36"/>
      <c r="G33" s="36"/>
      <c r="H33" s="36"/>
      <c r="I33" s="36"/>
    </row>
  </sheetData>
  <sheetProtection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zoomScalePageLayoutView="0" workbookViewId="0" topLeftCell="A1">
      <selection activeCell="P11" sqref="P11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6" width="17.16015625" style="4" customWidth="1"/>
    <col min="7" max="7" width="22" style="5" customWidth="1"/>
    <col min="8" max="8" width="14.33203125" style="63" hidden="1" customWidth="1"/>
    <col min="9" max="9" width="10.5" style="64" hidden="1" customWidth="1"/>
    <col min="10" max="10" width="2.33203125" style="1" hidden="1" customWidth="1"/>
    <col min="11" max="11" width="9.16015625" style="1" hidden="1" customWidth="1"/>
    <col min="12" max="16384" width="10.5" style="1" customWidth="1"/>
  </cols>
  <sheetData>
    <row r="1" spans="1:9" s="6" customFormat="1" ht="27.75" customHeight="1">
      <c r="A1" s="205" t="s">
        <v>4</v>
      </c>
      <c r="B1" s="205"/>
      <c r="C1" s="205"/>
      <c r="D1" s="205"/>
      <c r="E1" s="205"/>
      <c r="F1" s="205"/>
      <c r="G1" s="205"/>
      <c r="I1" s="58"/>
    </row>
    <row r="2" spans="1:9" s="6" customFormat="1" ht="12.75" customHeight="1">
      <c r="A2" s="20" t="s">
        <v>93</v>
      </c>
      <c r="B2" s="7"/>
      <c r="C2" s="21" t="s">
        <v>4</v>
      </c>
      <c r="D2" s="7"/>
      <c r="E2" s="7"/>
      <c r="F2" s="7"/>
      <c r="G2" s="7"/>
      <c r="H2" s="59"/>
      <c r="I2" s="58"/>
    </row>
    <row r="3" spans="1:9" s="6" customFormat="1" ht="12.75" customHeight="1">
      <c r="A3" s="20" t="s">
        <v>94</v>
      </c>
      <c r="B3" s="7"/>
      <c r="C3" s="7"/>
      <c r="D3" s="7"/>
      <c r="E3" s="14"/>
      <c r="F3" s="14"/>
      <c r="G3" s="7"/>
      <c r="H3" s="59"/>
      <c r="I3" s="58"/>
    </row>
    <row r="4" spans="1:9" s="6" customFormat="1" ht="13.5" customHeight="1">
      <c r="A4" s="8"/>
      <c r="B4" s="7"/>
      <c r="C4" s="8"/>
      <c r="D4" s="7"/>
      <c r="E4" s="7"/>
      <c r="F4" s="7"/>
      <c r="G4" s="7"/>
      <c r="H4" s="59"/>
      <c r="I4" s="58"/>
    </row>
    <row r="5" spans="1:9" s="6" customFormat="1" ht="1.5" customHeight="1">
      <c r="A5" s="9"/>
      <c r="B5" s="10"/>
      <c r="C5" s="11"/>
      <c r="D5" s="10"/>
      <c r="E5" s="12"/>
      <c r="F5" s="12"/>
      <c r="G5" s="13"/>
      <c r="H5" s="60"/>
      <c r="I5" s="58"/>
    </row>
    <row r="6" spans="1:9" s="6" customFormat="1" ht="20.25" customHeight="1">
      <c r="A6" s="14" t="s">
        <v>14</v>
      </c>
      <c r="B6" s="14"/>
      <c r="C6" s="18"/>
      <c r="D6" s="14"/>
      <c r="E6" s="14"/>
      <c r="F6" s="14"/>
      <c r="G6" s="14"/>
      <c r="H6" s="61"/>
      <c r="I6" s="58"/>
    </row>
    <row r="7" spans="1:9" s="6" customFormat="1" ht="12.75" customHeight="1">
      <c r="A7" s="14" t="s">
        <v>1</v>
      </c>
      <c r="B7" s="14"/>
      <c r="C7" s="18"/>
      <c r="D7" s="14" t="s">
        <v>68</v>
      </c>
      <c r="E7" s="206" t="s">
        <v>78</v>
      </c>
      <c r="F7" s="207"/>
      <c r="G7" s="56" t="s">
        <v>4</v>
      </c>
      <c r="H7" s="61" t="s">
        <v>68</v>
      </c>
      <c r="I7" s="58"/>
    </row>
    <row r="8" spans="1:9" s="6" customFormat="1" ht="12.75" customHeight="1">
      <c r="A8" s="14" t="s">
        <v>67</v>
      </c>
      <c r="B8" s="15"/>
      <c r="C8" s="19"/>
      <c r="D8" s="15" t="s">
        <v>69</v>
      </c>
      <c r="E8" s="16" t="s">
        <v>4</v>
      </c>
      <c r="F8" s="100">
        <v>45345</v>
      </c>
      <c r="G8" s="57" t="s">
        <v>4</v>
      </c>
      <c r="H8" s="61" t="s">
        <v>69</v>
      </c>
      <c r="I8" s="58"/>
    </row>
    <row r="9" spans="1:9" s="6" customFormat="1" ht="6.75" customHeight="1">
      <c r="A9" s="17"/>
      <c r="B9" s="17"/>
      <c r="C9" s="17"/>
      <c r="D9" s="17"/>
      <c r="E9" s="17" t="s">
        <v>4</v>
      </c>
      <c r="F9" s="17"/>
      <c r="G9" s="17"/>
      <c r="H9" s="62"/>
      <c r="I9" s="58"/>
    </row>
    <row r="10" ht="24" customHeight="1" thickBot="1">
      <c r="B10" s="3">
        <v>1</v>
      </c>
    </row>
    <row r="11" spans="1:11" s="22" customFormat="1" ht="57.75" customHeight="1" thickBot="1">
      <c r="A11" s="97" t="s">
        <v>76</v>
      </c>
      <c r="B11" s="23" t="s">
        <v>6</v>
      </c>
      <c r="C11" s="24" t="s">
        <v>0</v>
      </c>
      <c r="D11" s="23" t="s">
        <v>7</v>
      </c>
      <c r="E11" s="23" t="s">
        <v>8</v>
      </c>
      <c r="F11" s="107" t="s">
        <v>132</v>
      </c>
      <c r="G11" s="25" t="s">
        <v>9</v>
      </c>
      <c r="H11" s="65" t="s">
        <v>73</v>
      </c>
      <c r="I11" s="66" t="s">
        <v>74</v>
      </c>
      <c r="J11" s="53"/>
      <c r="K11" s="53" t="s">
        <v>70</v>
      </c>
    </row>
    <row r="12" spans="1:11" s="22" customFormat="1" ht="15">
      <c r="A12" s="79" t="s">
        <v>10</v>
      </c>
      <c r="B12" s="80" t="s">
        <v>15</v>
      </c>
      <c r="C12" s="81" t="s">
        <v>11</v>
      </c>
      <c r="D12" s="82">
        <v>1</v>
      </c>
      <c r="E12" s="83"/>
      <c r="F12" s="103"/>
      <c r="G12" s="84">
        <f aca="true" t="shared" si="0" ref="G12:G23">E12*D12</f>
        <v>0</v>
      </c>
      <c r="H12" s="67"/>
      <c r="I12" s="68"/>
      <c r="J12" s="69"/>
      <c r="K12" s="53"/>
    </row>
    <row r="13" spans="1:11" s="22" customFormat="1" ht="15">
      <c r="A13" s="85">
        <v>113728</v>
      </c>
      <c r="B13" s="86" t="s">
        <v>83</v>
      </c>
      <c r="C13" s="87" t="s">
        <v>71</v>
      </c>
      <c r="D13" s="88">
        <v>12</v>
      </c>
      <c r="E13" s="78"/>
      <c r="F13" s="104"/>
      <c r="G13" s="89">
        <f t="shared" si="0"/>
        <v>0</v>
      </c>
      <c r="H13" s="70" t="s">
        <v>4</v>
      </c>
      <c r="I13" s="71" t="s">
        <v>4</v>
      </c>
      <c r="J13" s="72"/>
      <c r="K13" s="54"/>
    </row>
    <row r="14" spans="1:11" s="22" customFormat="1" ht="15">
      <c r="A14" s="85">
        <v>919111</v>
      </c>
      <c r="B14" s="86" t="s">
        <v>84</v>
      </c>
      <c r="C14" s="87" t="s">
        <v>16</v>
      </c>
      <c r="D14" s="88">
        <v>32</v>
      </c>
      <c r="E14" s="78"/>
      <c r="F14" s="104"/>
      <c r="G14" s="89">
        <f t="shared" si="0"/>
        <v>0</v>
      </c>
      <c r="H14" s="70"/>
      <c r="I14" s="73"/>
      <c r="J14" s="72"/>
      <c r="K14" s="54" t="s">
        <v>4</v>
      </c>
    </row>
    <row r="15" spans="1:11" s="22" customFormat="1" ht="15">
      <c r="A15" s="85">
        <v>93818</v>
      </c>
      <c r="B15" s="86" t="s">
        <v>85</v>
      </c>
      <c r="C15" s="87" t="s">
        <v>2</v>
      </c>
      <c r="D15" s="88">
        <v>13927</v>
      </c>
      <c r="E15" s="78"/>
      <c r="F15" s="104"/>
      <c r="G15" s="89">
        <f t="shared" si="0"/>
        <v>0</v>
      </c>
      <c r="H15" s="70"/>
      <c r="I15" s="73"/>
      <c r="J15" s="72"/>
      <c r="K15" s="54" t="s">
        <v>4</v>
      </c>
    </row>
    <row r="16" spans="1:11" s="22" customFormat="1" ht="15">
      <c r="A16" s="85" t="s">
        <v>75</v>
      </c>
      <c r="B16" s="86" t="s">
        <v>86</v>
      </c>
      <c r="C16" s="87" t="s">
        <v>71</v>
      </c>
      <c r="D16" s="88">
        <v>557</v>
      </c>
      <c r="E16" s="78"/>
      <c r="F16" s="104"/>
      <c r="G16" s="89">
        <f t="shared" si="0"/>
        <v>0</v>
      </c>
      <c r="H16" s="70"/>
      <c r="I16" s="73"/>
      <c r="J16" s="72"/>
      <c r="K16" s="54"/>
    </row>
    <row r="17" spans="1:11" s="22" customFormat="1" ht="15">
      <c r="A17" s="85">
        <v>572223</v>
      </c>
      <c r="B17" s="86" t="s">
        <v>87</v>
      </c>
      <c r="C17" s="87" t="s">
        <v>2</v>
      </c>
      <c r="D17" s="88">
        <v>27845</v>
      </c>
      <c r="E17" s="78"/>
      <c r="F17" s="104"/>
      <c r="G17" s="89">
        <f t="shared" si="0"/>
        <v>0</v>
      </c>
      <c r="H17" s="70"/>
      <c r="I17" s="73"/>
      <c r="J17" s="72"/>
      <c r="K17" s="54"/>
    </row>
    <row r="18" spans="1:11" s="22" customFormat="1" ht="15">
      <c r="A18" s="85" t="s">
        <v>72</v>
      </c>
      <c r="B18" s="86" t="s">
        <v>88</v>
      </c>
      <c r="C18" s="87" t="s">
        <v>2</v>
      </c>
      <c r="D18" s="88">
        <v>13927</v>
      </c>
      <c r="E18" s="78"/>
      <c r="F18" s="104"/>
      <c r="G18" s="89">
        <f t="shared" si="0"/>
        <v>0</v>
      </c>
      <c r="H18" s="70"/>
      <c r="I18" s="73"/>
      <c r="J18" s="72"/>
      <c r="K18" s="54"/>
    </row>
    <row r="19" spans="1:11" s="22" customFormat="1" ht="15" customHeight="1">
      <c r="A19" s="85" t="s">
        <v>10</v>
      </c>
      <c r="B19" s="86" t="s">
        <v>127</v>
      </c>
      <c r="C19" s="87" t="s">
        <v>131</v>
      </c>
      <c r="D19" s="88">
        <f>propust!G20</f>
        <v>1</v>
      </c>
      <c r="E19" s="78">
        <f>SUM(propust!F20)</f>
        <v>0</v>
      </c>
      <c r="F19" s="134"/>
      <c r="G19" s="89">
        <f t="shared" si="0"/>
        <v>0</v>
      </c>
      <c r="H19" s="70"/>
      <c r="I19" s="73"/>
      <c r="J19" s="72"/>
      <c r="K19" s="55"/>
    </row>
    <row r="20" spans="1:11" s="22" customFormat="1" ht="15">
      <c r="A20" s="85">
        <v>113761</v>
      </c>
      <c r="B20" s="86" t="s">
        <v>89</v>
      </c>
      <c r="C20" s="87" t="s">
        <v>3</v>
      </c>
      <c r="D20" s="88">
        <v>43</v>
      </c>
      <c r="E20" s="78"/>
      <c r="F20" s="104"/>
      <c r="G20" s="89">
        <f t="shared" si="0"/>
        <v>0</v>
      </c>
      <c r="H20" s="70"/>
      <c r="I20" s="73"/>
      <c r="J20" s="72"/>
      <c r="K20" s="54" t="s">
        <v>4</v>
      </c>
    </row>
    <row r="21" spans="1:11" s="22" customFormat="1" ht="15">
      <c r="A21" s="85">
        <v>931311</v>
      </c>
      <c r="B21" s="86" t="s">
        <v>77</v>
      </c>
      <c r="C21" s="87" t="s">
        <v>3</v>
      </c>
      <c r="D21" s="88">
        <v>43</v>
      </c>
      <c r="E21" s="78"/>
      <c r="F21" s="104"/>
      <c r="G21" s="89">
        <f t="shared" si="0"/>
        <v>0</v>
      </c>
      <c r="H21" s="70"/>
      <c r="I21" s="73"/>
      <c r="J21" s="72"/>
      <c r="K21" s="54" t="s">
        <v>4</v>
      </c>
    </row>
    <row r="22" spans="1:11" s="22" customFormat="1" ht="15">
      <c r="A22" s="85">
        <v>56962</v>
      </c>
      <c r="B22" s="86" t="s">
        <v>92</v>
      </c>
      <c r="C22" s="87" t="s">
        <v>2</v>
      </c>
      <c r="D22" s="88">
        <v>2100</v>
      </c>
      <c r="E22" s="90"/>
      <c r="F22" s="105"/>
      <c r="G22" s="89">
        <f t="shared" si="0"/>
        <v>0</v>
      </c>
      <c r="H22" s="70"/>
      <c r="I22" s="73"/>
      <c r="J22" s="72"/>
      <c r="K22" s="54"/>
    </row>
    <row r="23" spans="1:11" s="22" customFormat="1" ht="15" thickBot="1">
      <c r="A23" s="91">
        <v>915111</v>
      </c>
      <c r="B23" s="92" t="s">
        <v>79</v>
      </c>
      <c r="C23" s="93" t="s">
        <v>2</v>
      </c>
      <c r="D23" s="34">
        <v>544</v>
      </c>
      <c r="E23" s="94"/>
      <c r="F23" s="106"/>
      <c r="G23" s="95">
        <f t="shared" si="0"/>
        <v>0</v>
      </c>
      <c r="H23" s="67"/>
      <c r="I23" s="68"/>
      <c r="J23" s="69"/>
      <c r="K23" s="53"/>
    </row>
    <row r="24" spans="1:11" s="22" customFormat="1" ht="15">
      <c r="A24" s="101"/>
      <c r="B24" s="80" t="s">
        <v>12</v>
      </c>
      <c r="C24" s="80"/>
      <c r="D24" s="80"/>
      <c r="E24" s="102" t="s">
        <v>4</v>
      </c>
      <c r="F24" s="102"/>
      <c r="G24" s="96">
        <f>SUM(G12:G23)</f>
        <v>0</v>
      </c>
      <c r="H24" s="75"/>
      <c r="I24" s="75"/>
      <c r="J24" s="76"/>
      <c r="K24" s="77"/>
    </row>
    <row r="25" spans="1:11" s="22" customFormat="1" ht="15">
      <c r="A25" s="27"/>
      <c r="B25" s="26" t="s">
        <v>5</v>
      </c>
      <c r="C25" s="26"/>
      <c r="D25" s="26"/>
      <c r="E25" s="28" t="s">
        <v>4</v>
      </c>
      <c r="F25" s="98"/>
      <c r="G25" s="29">
        <f>G24*0.21</f>
        <v>0</v>
      </c>
      <c r="H25" s="75"/>
      <c r="I25" s="75"/>
      <c r="J25" s="76"/>
      <c r="K25" s="77"/>
    </row>
    <row r="26" spans="1:11" s="22" customFormat="1" ht="15" thickBot="1">
      <c r="A26" s="30"/>
      <c r="B26" s="31" t="s">
        <v>13</v>
      </c>
      <c r="C26" s="31"/>
      <c r="D26" s="31"/>
      <c r="E26" s="32" t="s">
        <v>4</v>
      </c>
      <c r="F26" s="99"/>
      <c r="G26" s="33">
        <f>G25+G24</f>
        <v>0</v>
      </c>
      <c r="H26" s="75"/>
      <c r="I26" s="75"/>
      <c r="J26" s="76"/>
      <c r="K26" s="77"/>
    </row>
    <row r="27" spans="8:11" ht="24" customHeight="1">
      <c r="H27" s="75"/>
      <c r="I27" s="75"/>
      <c r="J27" s="76"/>
      <c r="K27" s="77"/>
    </row>
    <row r="28" spans="8:11" ht="12" customHeight="1">
      <c r="H28" s="75"/>
      <c r="I28" s="75"/>
      <c r="J28" s="76"/>
      <c r="K28" s="77"/>
    </row>
    <row r="29" spans="8:11" ht="12" customHeight="1">
      <c r="H29" s="75"/>
      <c r="I29" s="75"/>
      <c r="J29" s="76"/>
      <c r="K29" s="77"/>
    </row>
    <row r="30" spans="8:11" ht="12" customHeight="1">
      <c r="H30" s="74"/>
      <c r="I30" s="74"/>
      <c r="J30" s="22"/>
      <c r="K30" s="22"/>
    </row>
    <row r="31" spans="8:11" ht="12" customHeight="1">
      <c r="H31" s="74"/>
      <c r="I31" s="74"/>
      <c r="J31" s="22"/>
      <c r="K31" s="22"/>
    </row>
    <row r="32" spans="8:11" ht="12" customHeight="1">
      <c r="H32" s="74"/>
      <c r="I32" s="74"/>
      <c r="J32" s="22"/>
      <c r="K32" s="22"/>
    </row>
  </sheetData>
  <sheetProtection/>
  <mergeCells count="2">
    <mergeCell ref="A1:G1"/>
    <mergeCell ref="E7:F7"/>
  </mergeCells>
  <printOptions/>
  <pageMargins left="0.39370079040527345" right="0.39370079040527345" top="0.7874015808105469" bottom="0.7874015808105469" header="0" footer="0"/>
  <pageSetup blackAndWhite="1" fitToHeight="1" fitToWidth="1" horizontalDpi="300" verticalDpi="300" orientation="landscape" paperSize="9" scale="92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I21"/>
  <sheetViews>
    <sheetView zoomScalePageLayoutView="0" workbookViewId="0" topLeftCell="A12">
      <selection activeCell="E29" sqref="E29"/>
    </sheetView>
  </sheetViews>
  <sheetFormatPr defaultColWidth="9.33203125" defaultRowHeight="10.5"/>
  <cols>
    <col min="2" max="2" width="14.66015625" style="0" customWidth="1"/>
    <col min="3" max="4" width="12.83203125" style="0" customWidth="1"/>
    <col min="5" max="5" width="102.83203125" style="0" customWidth="1"/>
    <col min="7" max="7" width="12" style="0" customWidth="1"/>
    <col min="8" max="8" width="15.83203125" style="0" customWidth="1"/>
    <col min="9" max="9" width="28.16015625" style="0" customWidth="1"/>
  </cols>
  <sheetData>
    <row r="2" ht="10.5" thickBot="1"/>
    <row r="3" spans="2:9" ht="13.5" customHeight="1">
      <c r="B3" s="208" t="s">
        <v>95</v>
      </c>
      <c r="C3" s="209"/>
      <c r="D3" s="210"/>
      <c r="E3" s="110"/>
      <c r="F3" s="110"/>
      <c r="G3" s="110"/>
      <c r="H3" s="110"/>
      <c r="I3" s="111"/>
    </row>
    <row r="4" spans="2:9" ht="13.5" customHeight="1">
      <c r="B4" s="112" t="s">
        <v>96</v>
      </c>
      <c r="C4" s="113"/>
      <c r="D4" s="113"/>
      <c r="E4" s="113" t="s">
        <v>97</v>
      </c>
      <c r="F4" s="113"/>
      <c r="G4" s="113"/>
      <c r="H4" s="113"/>
      <c r="I4" s="114"/>
    </row>
    <row r="5" spans="2:9" ht="13.5" customHeight="1">
      <c r="B5" s="112" t="s">
        <v>98</v>
      </c>
      <c r="C5" s="113"/>
      <c r="D5" s="113"/>
      <c r="E5" s="113" t="s">
        <v>99</v>
      </c>
      <c r="F5" s="113"/>
      <c r="G5" s="113"/>
      <c r="H5" s="113"/>
      <c r="I5" s="114" t="s">
        <v>100</v>
      </c>
    </row>
    <row r="6" spans="2:9" ht="13.5" customHeight="1">
      <c r="B6" s="112" t="s">
        <v>101</v>
      </c>
      <c r="C6" s="113"/>
      <c r="D6" s="113"/>
      <c r="E6" s="113" t="s">
        <v>102</v>
      </c>
      <c r="F6" s="113"/>
      <c r="G6" s="113"/>
      <c r="H6" s="113"/>
      <c r="I6" s="114"/>
    </row>
    <row r="7" spans="2:9" ht="13.5" customHeight="1">
      <c r="B7" s="112" t="s">
        <v>103</v>
      </c>
      <c r="C7" s="113"/>
      <c r="D7" s="113"/>
      <c r="E7" s="113"/>
      <c r="F7" s="113"/>
      <c r="G7" s="113"/>
      <c r="H7" s="113"/>
      <c r="I7" s="114"/>
    </row>
    <row r="8" spans="2:9" ht="15">
      <c r="B8" s="112"/>
      <c r="C8" s="113"/>
      <c r="D8" s="113"/>
      <c r="E8" s="113"/>
      <c r="F8" s="113"/>
      <c r="G8" s="113"/>
      <c r="H8" s="113"/>
      <c r="I8" s="114"/>
    </row>
    <row r="9" spans="2:9" ht="15">
      <c r="B9" s="119" t="s">
        <v>104</v>
      </c>
      <c r="C9" s="120" t="s">
        <v>105</v>
      </c>
      <c r="D9" s="120" t="s">
        <v>106</v>
      </c>
      <c r="E9" s="120" t="s">
        <v>107</v>
      </c>
      <c r="F9" s="120" t="s">
        <v>0</v>
      </c>
      <c r="G9" s="120" t="s">
        <v>108</v>
      </c>
      <c r="H9" s="120" t="s">
        <v>109</v>
      </c>
      <c r="I9" s="133" t="s">
        <v>110</v>
      </c>
    </row>
    <row r="10" spans="2:9" ht="15">
      <c r="B10" s="116"/>
      <c r="C10" s="117"/>
      <c r="D10" s="117"/>
      <c r="E10" s="113" t="s">
        <v>111</v>
      </c>
      <c r="F10" s="113"/>
      <c r="G10" s="113"/>
      <c r="H10" s="113"/>
      <c r="I10" s="118"/>
    </row>
    <row r="11" spans="2:9" ht="45" customHeight="1">
      <c r="B11" s="121">
        <v>1</v>
      </c>
      <c r="C11" s="122" t="s">
        <v>112</v>
      </c>
      <c r="D11" s="122">
        <v>122738</v>
      </c>
      <c r="E11" s="123" t="s">
        <v>113</v>
      </c>
      <c r="F11" s="124" t="s">
        <v>114</v>
      </c>
      <c r="G11" s="124">
        <v>10</v>
      </c>
      <c r="H11" s="124"/>
      <c r="I11" s="125"/>
    </row>
    <row r="12" spans="2:9" ht="45" customHeight="1">
      <c r="B12" s="121">
        <v>2</v>
      </c>
      <c r="C12" s="122" t="s">
        <v>112</v>
      </c>
      <c r="D12" s="122">
        <v>12996</v>
      </c>
      <c r="E12" s="124" t="s">
        <v>115</v>
      </c>
      <c r="F12" s="124" t="s">
        <v>116</v>
      </c>
      <c r="G12" s="124">
        <v>10</v>
      </c>
      <c r="H12" s="124"/>
      <c r="I12" s="125"/>
    </row>
    <row r="13" spans="2:9" ht="45" customHeight="1">
      <c r="B13" s="121">
        <v>3</v>
      </c>
      <c r="C13" s="122" t="s">
        <v>112</v>
      </c>
      <c r="D13" s="122">
        <v>15111</v>
      </c>
      <c r="E13" s="123" t="s">
        <v>117</v>
      </c>
      <c r="F13" s="124" t="s">
        <v>118</v>
      </c>
      <c r="G13" s="124">
        <v>20</v>
      </c>
      <c r="H13" s="124"/>
      <c r="I13" s="125"/>
    </row>
    <row r="14" spans="2:9" ht="57.75" customHeight="1">
      <c r="B14" s="121">
        <v>4</v>
      </c>
      <c r="C14" s="122" t="s">
        <v>112</v>
      </c>
      <c r="D14" s="122">
        <v>93852</v>
      </c>
      <c r="E14" s="123" t="s">
        <v>119</v>
      </c>
      <c r="F14" s="124" t="s">
        <v>120</v>
      </c>
      <c r="G14" s="124">
        <v>9.6</v>
      </c>
      <c r="H14" s="124"/>
      <c r="I14" s="125"/>
    </row>
    <row r="15" spans="2:9" ht="57.75" customHeight="1">
      <c r="B15" s="121">
        <v>5</v>
      </c>
      <c r="C15" s="122" t="s">
        <v>112</v>
      </c>
      <c r="D15" s="122">
        <v>938542</v>
      </c>
      <c r="E15" s="123" t="s">
        <v>121</v>
      </c>
      <c r="F15" s="124" t="s">
        <v>120</v>
      </c>
      <c r="G15" s="124">
        <v>9.6</v>
      </c>
      <c r="H15" s="124"/>
      <c r="I15" s="125"/>
    </row>
    <row r="16" spans="2:9" ht="57.75" customHeight="1">
      <c r="B16" s="121">
        <v>6</v>
      </c>
      <c r="C16" s="122" t="s">
        <v>112</v>
      </c>
      <c r="D16" s="122">
        <v>327215</v>
      </c>
      <c r="E16" s="123" t="s">
        <v>122</v>
      </c>
      <c r="F16" s="124" t="s">
        <v>114</v>
      </c>
      <c r="G16" s="124">
        <v>1.5</v>
      </c>
      <c r="H16" s="126"/>
      <c r="I16" s="125"/>
    </row>
    <row r="17" spans="2:9" ht="57.75" customHeight="1">
      <c r="B17" s="121">
        <v>7</v>
      </c>
      <c r="C17" s="122" t="s">
        <v>112</v>
      </c>
      <c r="D17" s="122">
        <v>935832</v>
      </c>
      <c r="E17" s="123" t="s">
        <v>123</v>
      </c>
      <c r="F17" s="124" t="s">
        <v>120</v>
      </c>
      <c r="G17" s="124">
        <v>4.5</v>
      </c>
      <c r="H17" s="126"/>
      <c r="I17" s="125"/>
    </row>
    <row r="18" spans="2:9" ht="57.75" customHeight="1">
      <c r="B18" s="121">
        <v>8</v>
      </c>
      <c r="C18" s="122" t="s">
        <v>112</v>
      </c>
      <c r="D18" s="122">
        <v>626213</v>
      </c>
      <c r="E18" s="123" t="s">
        <v>124</v>
      </c>
      <c r="F18" s="124" t="s">
        <v>120</v>
      </c>
      <c r="G18" s="124">
        <v>4</v>
      </c>
      <c r="H18" s="126"/>
      <c r="I18" s="125"/>
    </row>
    <row r="19" spans="2:9" ht="57.75" customHeight="1" thickBot="1">
      <c r="B19" s="127">
        <v>9</v>
      </c>
      <c r="C19" s="128" t="s">
        <v>112</v>
      </c>
      <c r="D19" s="128">
        <v>62747</v>
      </c>
      <c r="E19" s="129" t="s">
        <v>125</v>
      </c>
      <c r="F19" s="130" t="s">
        <v>120</v>
      </c>
      <c r="G19" s="130">
        <v>8.6</v>
      </c>
      <c r="H19" s="131"/>
      <c r="I19" s="132"/>
    </row>
    <row r="20" spans="2:9" ht="15">
      <c r="B20" s="115" t="s">
        <v>126</v>
      </c>
      <c r="C20" s="109"/>
      <c r="D20" s="109"/>
      <c r="E20" s="109"/>
      <c r="F20" s="109"/>
      <c r="G20" s="109">
        <v>1</v>
      </c>
      <c r="H20" s="109"/>
      <c r="I20" s="109"/>
    </row>
    <row r="21" ht="9.75">
      <c r="I21" s="108"/>
    </row>
  </sheetData>
  <sheetProtection/>
  <mergeCells count="1">
    <mergeCell ref="B3:D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2024-02-28T07:37:58Z</cp:lastPrinted>
  <dcterms:created xsi:type="dcterms:W3CDTF">2014-05-16T09:31:30Z</dcterms:created>
  <dcterms:modified xsi:type="dcterms:W3CDTF">2024-06-25T05:43:32Z</dcterms:modified>
  <cp:category/>
  <cp:version/>
  <cp:contentType/>
  <cp:contentStatus/>
</cp:coreProperties>
</file>