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firstSheet="1" activeTab="6"/>
  </bookViews>
  <sheets>
    <sheet name="JU+PC" sheetId="1" state="hidden" r:id="rId1"/>
    <sheet name="BIOLOGIE laboratoř" sheetId="2" r:id="rId2"/>
    <sheet name="CHEMIE laboratoř" sheetId="3" r:id="rId3"/>
    <sheet name="Učebna č. 108" sheetId="4" r:id="rId4"/>
    <sheet name="Dílny č 109" sheetId="5" r:id="rId5"/>
    <sheet name="Dílny č. 101" sheetId="6" state="hidden" r:id="rId6"/>
    <sheet name="Rekapitulace" sheetId="7" r:id="rId7"/>
  </sheets>
  <definedNames/>
  <calcPr fullCalcOnLoad="1"/>
</workbook>
</file>

<file path=xl/sharedStrings.xml><?xml version="1.0" encoding="utf-8"?>
<sst xmlns="http://schemas.openxmlformats.org/spreadsheetml/2006/main" count="400" uniqueCount="210">
  <si>
    <t>Jazykovo-počítačová učebna
Střední zemědělská škola Čáslav</t>
  </si>
  <si>
    <t>Položka</t>
  </si>
  <si>
    <t>ks</t>
  </si>
  <si>
    <t>jed. cena</t>
  </si>
  <si>
    <t xml:space="preserve">celkem </t>
  </si>
  <si>
    <t>Technické komponenty</t>
  </si>
  <si>
    <t>prodlužovací kabel vinutý</t>
  </si>
  <si>
    <t>propojovací kabel /student/</t>
  </si>
  <si>
    <t>instalace jazykové laboratoře</t>
  </si>
  <si>
    <t>Celkem</t>
  </si>
  <si>
    <t>Nábytková sestava</t>
  </si>
  <si>
    <t>židle učitelská - otočná na plynovém pístu, PVC</t>
  </si>
  <si>
    <t>židle žákovská - otočná na plynovém pístu, PVC</t>
  </si>
  <si>
    <t xml:space="preserve">Celkem </t>
  </si>
  <si>
    <t>Tabule</t>
  </si>
  <si>
    <t xml:space="preserve">interaktivní tabule 16:10, 6 dotykových bodů </t>
  </si>
  <si>
    <t>pojezd pro interaktivní tabuli s konzolí pro DTP</t>
  </si>
  <si>
    <t>rozbočovač signálu</t>
  </si>
  <si>
    <t>trojsvazková kabeláž pro stěnové vedení - HDMI, video, síť 230V</t>
  </si>
  <si>
    <t>implementace a zavedení ovládacího programu, připojení k PC</t>
  </si>
  <si>
    <t>montáž dataprojektoru a interaktivní tabule s celkovou projekcí, uvedení do provozu</t>
  </si>
  <si>
    <t>Ostatní náklady</t>
  </si>
  <si>
    <t>Elektroinstalace</t>
  </si>
  <si>
    <t>celkové sestavení, vynošení, kotvení a montáž učebny</t>
  </si>
  <si>
    <t>celková doprava dle koeficientu</t>
  </si>
  <si>
    <t>Ozvučení</t>
  </si>
  <si>
    <t>repro soustava 5+1</t>
  </si>
  <si>
    <t>konzole</t>
  </si>
  <si>
    <t>receiver</t>
  </si>
  <si>
    <t>montáž ozvučení vč. kabeláží</t>
  </si>
  <si>
    <t>Zatemnění</t>
  </si>
  <si>
    <t>montáž zatemnění</t>
  </si>
  <si>
    <t>Cena celkem vč. DPH</t>
  </si>
  <si>
    <t>Laboratoř BIOLOGIE
Střední zemědělská škola Čáslav</t>
  </si>
  <si>
    <t>Učitelské pracoviště</t>
  </si>
  <si>
    <t>měřicí senzory - učitelská sada</t>
  </si>
  <si>
    <t>Žákovské pracoviště</t>
  </si>
  <si>
    <t xml:space="preserve">   zásuvka 230V 2x</t>
  </si>
  <si>
    <t>laboratorní komín pro vedení médií vč.prostupů</t>
  </si>
  <si>
    <t>police laboratorní s kovovými podstavci z plochooválu</t>
  </si>
  <si>
    <t>židle pevná pracovní, s podnožníkem, plastový sedák</t>
  </si>
  <si>
    <t>Skříňová sestava</t>
  </si>
  <si>
    <r>
      <t xml:space="preserve">videodataprojektor </t>
    </r>
    <r>
      <rPr>
        <sz val="8"/>
        <rFont val="Verdana"/>
        <family val="2"/>
      </rPr>
      <t>s ultrakrátkou ohniskovou vzdáleností</t>
    </r>
  </si>
  <si>
    <t xml:space="preserve">Ostatní náklady </t>
  </si>
  <si>
    <t>elektroinstalace</t>
  </si>
  <si>
    <t xml:space="preserve">     elektroinstalace v učitelském stole</t>
  </si>
  <si>
    <t xml:space="preserve">     elektroinstalace v laboratorních stolech </t>
  </si>
  <si>
    <t xml:space="preserve">    vodoinstalace a odpady</t>
  </si>
  <si>
    <t xml:space="preserve">    napojení na stávající vpusť</t>
  </si>
  <si>
    <t xml:space="preserve">    potrubí, příchytky, držáky </t>
  </si>
  <si>
    <t>repro, stereo 2x60W</t>
  </si>
  <si>
    <t>konzoly pro repro 2 ks</t>
  </si>
  <si>
    <t>montáž repro vč. kabeláží</t>
  </si>
  <si>
    <t>Laboratoř CHEMIE
Střední zemědělská škola Čáslav</t>
  </si>
  <si>
    <t>LABORATOŘ</t>
  </si>
  <si>
    <t xml:space="preserve">   odkapávátko 1x</t>
  </si>
  <si>
    <t xml:space="preserve">   ventil s kónickým náustkem studená voda 1x</t>
  </si>
  <si>
    <t xml:space="preserve">   zásuvka NN 1x</t>
  </si>
  <si>
    <t xml:space="preserve">   zásuvka 230V 4x</t>
  </si>
  <si>
    <t xml:space="preserve"> </t>
  </si>
  <si>
    <t>vzduchotechnika</t>
  </si>
  <si>
    <r>
      <t xml:space="preserve">     </t>
    </r>
    <r>
      <rPr>
        <sz val="8"/>
        <rFont val="Verdana"/>
        <family val="2"/>
      </rPr>
      <t xml:space="preserve">těsnící klapky </t>
    </r>
  </si>
  <si>
    <r>
      <t xml:space="preserve">     </t>
    </r>
    <r>
      <rPr>
        <sz val="8"/>
        <rFont val="Verdana"/>
        <family val="2"/>
      </rPr>
      <t>AL potrubí</t>
    </r>
  </si>
  <si>
    <t>Učebna č. 108
Střední zemědělská škola Čáslav</t>
  </si>
  <si>
    <t>židle žákovská - stohovatelná</t>
  </si>
  <si>
    <t>Učebna DÍLEN č. 109
Střední zemědělská škola Čáslav</t>
  </si>
  <si>
    <t xml:space="preserve">keramická tabule 3000x1200mm </t>
  </si>
  <si>
    <t>montáž tabule a dataprojektoru</t>
  </si>
  <si>
    <t xml:space="preserve">     elektroinstalace v dílenských stolech</t>
  </si>
  <si>
    <t>látkové vertikální zatemnění 2000x3150mm</t>
  </si>
  <si>
    <t>Učebna DÍLEN č. 101
Střední zemědělská škola Čáslav</t>
  </si>
  <si>
    <t>REKAPITULACE
Střední zemědělská škola Čáslav</t>
  </si>
  <si>
    <t xml:space="preserve">Laboratoř biologie   </t>
  </si>
  <si>
    <t>Laboratoř chemie</t>
  </si>
  <si>
    <t>Učebna č. 108</t>
  </si>
  <si>
    <t>Učebna dílen č. 109</t>
  </si>
  <si>
    <t>Cena celkem bez DPH</t>
  </si>
  <si>
    <t>DPH</t>
  </si>
  <si>
    <t xml:space="preserve">ovládací pult </t>
  </si>
  <si>
    <t xml:space="preserve">sluchátka učitelská </t>
  </si>
  <si>
    <t xml:space="preserve">sluchátka studentská </t>
  </si>
  <si>
    <t>SW k jazykové učebně</t>
  </si>
  <si>
    <t>katedra multimediální, přístrojová - roletová skříňka pro ovládací pult, AV přístroje a box pro PC - rozměry cca 1600x600x760mm</t>
  </si>
  <si>
    <t xml:space="preserve">PC stůl pro dva žáky s posuvnou pracovní deskou s boxem pro PC a výsuvným mechanismem pro monitor - rozměry cca 1800x660x760mm </t>
  </si>
  <si>
    <t>skříň s policemi, horní díl prosklený se zámkem - rozměry cca 800x430x1800mm</t>
  </si>
  <si>
    <t>skříň s policemi, horní díl prosklený se zámkem - rozměry cca 900x430x1800mm</t>
  </si>
  <si>
    <t>drobný instalační materiál- konektory , svorky, příchytky</t>
  </si>
  <si>
    <t>PC žákovské včetně monitorů (dvoujádrový procesor, operační paměť min. 4 GB, pevný disk min. 1 TB, operační systém Windows 7 nebo 10, monitor min. 17'')</t>
  </si>
  <si>
    <t>multifunkční laserová černobílá tiskárna</t>
  </si>
  <si>
    <t xml:space="preserve">celková doprava </t>
  </si>
  <si>
    <t>látkové vertikální zatemnění - rozměry 1800x2200mm</t>
  </si>
  <si>
    <t>PC učitelské k jazykové učebně (dvoujádrový procesor, operační paměť min. 4 GB, pevný disk min. 1 TB, operační systém Windows 7 nebo 10, monitor min. 17'')</t>
  </si>
  <si>
    <t>drobný instalační materiál- konektory, svorky, příchytky</t>
  </si>
  <si>
    <t>elektroinstalace v katedře a v žákovských stolech (propojení ke stolům)</t>
  </si>
  <si>
    <t>vodoinstalace v laboratorních stolech</t>
  </si>
  <si>
    <t>jed. cena bez DPH</t>
  </si>
  <si>
    <t>celkem bez DPH</t>
  </si>
  <si>
    <t>Cena celkem s DPH</t>
  </si>
  <si>
    <t>pracovní deska umělý kámen, rozměry cca 1500x600mm a otvory pro média</t>
  </si>
  <si>
    <t>středový technický tunel cca 300x1500mm</t>
  </si>
  <si>
    <t>tabule 1200x2500mm, bílá sklokeramická, magnetická</t>
  </si>
  <si>
    <t>montáž dataprojektoru a tabule s celkovou projekcí, uvedení do provozu</t>
  </si>
  <si>
    <t>mycí stůl s keramickým dřezem a baterií 600x600x900mm -  deska umělý kámen</t>
  </si>
  <si>
    <t>montáž dataprojektoru a  tabule s celkovou projekcí, uvedení do provozu</t>
  </si>
  <si>
    <t>židle učitelská - otočná židle na kolečkách, bez opěrky</t>
  </si>
  <si>
    <t>elektrický pojezd pantografický</t>
  </si>
  <si>
    <t>vodní vývěva laboratorní, nerezová</t>
  </si>
  <si>
    <t>židle učitelská - čalouněná, područky, opěrka</t>
  </si>
  <si>
    <t>Specifikace</t>
  </si>
  <si>
    <t>CPU Passmark min. 6400 bodů bez přetaktování
Pamet: 4GB (1x4GB) (min. 2 sloty)
Hard disk: min. 500GB SATA (7.200 ot/min) 3.5""
Opticka mechanika: DVD+/-RW
Grafika: dedikovaná, výstup min. 1x HDMI,1x VGA
Síť:  Wireless, LAN 10/100/1000
Konektory (celkem):
min. 4 USB 2.0, 2x USB 3.0
1x audio jack
Klávesnice a myš USB stejná značka jako PC 
Operační systém kompatibilní s Windows Profesional CZ 64bit"
Typ obrazovky: LCD 
Podsvícení: LED
Úhlopříčka [palce]: min. 23""
Rozlišení: 1920 x 1080
Poměr stran: 16:9
Povrch displeje: matný
Jas [cd/m2]: 250 cd/m2 
Kontrast: 1000:1 
Odezva [ms]: 5
Pozorovací úhly (Horizontál/Vertikál): 170° / 160°
Konektory: VGA, HDMI, DVI    
kancelářský balíček</t>
  </si>
  <si>
    <t>Kovová konstrukce z plochooválu 38x20mm, povrchová úprava kovové konstrukce vypalovací práškovou barvou RAL dle vzorníku, plastový sedák tvarovaný (min. prolis 10mm, krempa 20mm, materiál vyfukovaný polypropylen), bez opěráku, plastové kluzáky s možností vložení filcové nebo teflonové vložky. Výška 560mm, s podnožníkem.</t>
  </si>
  <si>
    <t>učitelské laboratorní pracoviště</t>
  </si>
  <si>
    <t xml:space="preserve">pracovní deska </t>
  </si>
  <si>
    <t>PC učitelské včetně monitoru</t>
  </si>
  <si>
    <t>1500 x 900 x 600 mm (š x v x h)
Konstrukce: korpus LTD 18 mm, 1x dvoudvéřová skříňka v horní části se zásuvkou šířky 900 mm, 1x stolek pro regulovatelné školní zdroje šířky 600 mm, se stavitelnou policí, s dolní ocelovou lištou 40 x 20 mm, pro zvýšení mechanické odolnosti, pevná lepená konstrukce, všechny spoje hran lepené pomocí PUR technologie k získání voděodolnosti - 2 mm ABS, pracovní deska uvedena níže</t>
  </si>
  <si>
    <t>1500 x 600 mm 
konglomerovaný kámen o min. síle 20mm se zaleštěnými hranami a vyfrézovanými prostupy pro média</t>
  </si>
  <si>
    <t>příruční učitelský stůl, kovová konstrukce</t>
  </si>
  <si>
    <t>1000 x 760 x 600 mm ( š x v x h )
Konstrukce: rámová celosvařencová konstrukce stolu je tvořena jeklem 30 x 30 x 2 mm v kombinaci s jeklem 30 x 30 x 2 mm s povrchovou úpravou práškovou vypalovací barvou v odstínech dle vzorníku RAL. Nohy jsou opatřeny rektifikačními šrouby. 
Pracovní deska: vyrobena z laminované dřevotřískové desky tl.18 mm s olepením plastovou hranou o tloušťce 2 mm. Stolová deska je s rámem spojena pomocí závrtných matic a šroubů s metrickým závitem, ABS hrany.</t>
  </si>
  <si>
    <t xml:space="preserve">Učitelská sada obsahuje: 
USB modul - umožňující rychlé připojení senzorů k počítači, softwarová neomezená multilicence v českém jazyce pro zaznamenávání a ukládání dat v reálném čase, modul baterie, grafický zobrazovací modul pro zobrazení experimentu bez PC, WiFi komunikační modul pro zobrazení na tabletech, smartphonech.  Senzory:
Senzor srdečního rytmu a pulsu -  rozsah 0-240 BMP, pro sledování a porovnání pulsu při různých cvičeních nebo odpočinku s vyhodnocením normálního a pozátěžového srdečního rytmu 
Spirometrický senzor - rozsah ± 10Vs, umožňuje měření objemu plic, zahrnuje trubici, skrz kterou je měřen vydechovaný vzduch, objem v litrech je vypočítán pomocí vestavěného programu
Senzor vodivosti pokožky - senzor galvanické vlhkosti kůže měří vodivost kůže mezi prsty ruky, vodivost pokožky se mění dle emocionální nálady, senzor má dva rozsahy - 0-10 µS a 0 až 65279 posuzovaných jednotek
EKG senzor - rozsah 0 až 4092 posuzovací jednotky, senzor umožňuje měření elektrokardiogramu, obsahuje vlastní elektrody
Senzor tlaku krve - měří tlak vzduchu v tlakové manžetě připnuté na paži testované osoby, srdeční rytmus ovlivňuje tlak krve, tato příčina zůsobuje rozdíl mezi systolickým a diastolickým tlakem, senzor má tři rozsahy: průměrný tlak v manžetě, tlakový rytmus, součet dvou výše uvedených signálů
Senzor stisku - s ručním držákem s vestavěným měřičem tlaku, měří tlakovu sílu vytvářenou na držák
Senzor vlhkosti půdy - rozsah -20 až 50kPa, senzor je založen na měření vakua v tenzometru (uzavřená trubice s keramickým krytem), tenzometr je naplněn vodou a vložen do půdy
Každý senzor musí mít procesor a flash pamět s uložením min. 5 měření přímo v senzoru. Celá měřicí sada senzorů musí být kompatibilní. </t>
  </si>
  <si>
    <t>laboratorní stůl</t>
  </si>
  <si>
    <t>1500 x 900 x 600 mm (š x v x h)
Konstrukce: korpus LTD 18 mm, 1x jednodvéřová skříňka se stavitelnou policí, s dolní ocelovou lištou 40 x 20 mm, pro zvýšení mechanické odolnosti, pevná lepená konstrukce, všechny spoje hran lepené pomocí PUR technologie k získání voděodolnosti - 2 mm ABS, pracovní deska uvedena níže</t>
  </si>
  <si>
    <t>1500 x 730 x 600 mm (š x v x h)
Konstrukce: korpus LTD 18 mm, 1x jednodvéřová skříňka se stavitelnou policí, s dolní ocelovou lištou 40 x 20 mm, pro zvýšení mechanické odolnosti, pevná lepená konstrukce, všechny spoje hran lepené pomocí PUR technologie k získání voděodolnosti - 2 mm ABS, pracovní deska uvedena níže</t>
  </si>
  <si>
    <t>1500 x 600 mm
konglomerovaný kámen o min. síle 20mm se zaleštěnými hranami a vyfrézovanými prostupy pro média</t>
  </si>
  <si>
    <t>laboratorní komín pro vedení médií vč. prostupů</t>
  </si>
  <si>
    <t>300 x 500 x 300 mm (š x v x h)   
Konstrukce: tvořena z LTD 18 mm, součástí méd. dílu budou prostupy pro zásuvky 230V, vodovodní a plynové armatury. Komín bude podložený jeklovým profilem 40 x 20mm pro případ zatečení.</t>
  </si>
  <si>
    <t>1200 x 500 x 300 mm (š x v x h)
Konstrukce: tvořena z LTD 18 mm s ABS hranami, police jsou uchyceny v 5-ti plochooválných konstrukcích 38 x 20mm. Kovové prvky budou upraveny vypalovací barvou RAL dle výběru.</t>
  </si>
  <si>
    <t>židle pevná pracovní, bez opěrky</t>
  </si>
  <si>
    <t>600 x 900 x 600 mm (š x v x h)
Konstrukce: LTD 18 mm, hrany ABS 2 mm lepeny technologií PUR, jekl 40 x 20 mm ve spodní části mycího stolu, pracovní deska z konglomerovaného kamene o síle min. 20 mm. Keramický bílý dřez s chemicky odolnou výpustí, baterie T+S s laboratorním ramínkem s kónickým náustkem, ve spodní části úložný prostor uzavíratelný. Kovové prvky budou upraveny vypalovací barvou RAL dle výběru.</t>
  </si>
  <si>
    <t>mycí stůl s keramickým dřezem a baterií</t>
  </si>
  <si>
    <t>úložný stůl</t>
  </si>
  <si>
    <t>600 x 900 x 600 mm (š x v x h)
Konstrukce: korpus LTD 18mm 1x jednodveřová skříňka šířky 60 cm se stavitelnou policí, s dolní ocelovou lištou o profilu 40 x 20 mm pro zvýšení mechanické odolnosti, pevná lepená konstrukce metodou PUR technologie, pracovní deska z konglomerovaného kamene o síle min. 20 mm.</t>
  </si>
  <si>
    <t>středový technický tunel</t>
  </si>
  <si>
    <t>300 x 1500 mm 
technický tunel pro vedení všech médií (voda, kanalizace, elektro, plynofikace) s prostupy do laboratorních komínů. Pracovní plocha z konglomerovaného kamene  o síle min. 20mm. Kovová jeklová podnož r. 30 x 30 x 2 mm. Výška rámu min. 150 mm.</t>
  </si>
  <si>
    <r>
      <t xml:space="preserve">Žákovská sada obsahuje: 
modul baterie, digitální zobrazovací modul pro zobrazení experimentu bez PC, senzory:
Senzor teploty - rozsah -40 až 140 ºC, teploměr s měřící nerezovou sondou - měření pevných, kaplných a plynných látek. Vzorkovací rychlost až 100 vzorků za sekundu
Senzor napětí - rozsah </t>
    </r>
    <r>
      <rPr>
        <sz val="8"/>
        <rFont val="Calibri"/>
        <family val="2"/>
      </rPr>
      <t>±</t>
    </r>
    <r>
      <rPr>
        <sz val="8"/>
        <rFont val="Verdana"/>
        <family val="2"/>
      </rPr>
      <t xml:space="preserve">20V, měření napětí různých odporových kapacitních či induktivních prvků, pomocí kolíčků může být snadno připojen do elektrických obvodů
Tlakový senzor - rozsah 0 až 7 atm, 0 až 100 psl, 0 až 700 kPa, 0 až 7 bar, součástí senzoru trubička s koncovkou.
Senzor zakalení -rozsag 0 až 200 NTU, měří odrážené sklo, zákal roztoku je měřen v jednotkách NTU
Každý senzor musí mít procesor a flash pamět s uložením min. 5 měření přímo v senzoru. Celá měřicí sada senzorů musí být kompatibilní. </t>
    </r>
  </si>
  <si>
    <t>1500 x 760 x 600 mm (š x v x h)
Konstrukce: LTD min. 18 mm, lepená konstrukce, 2mm ABS hrany. 1x pracovní stůl šířky 150 cm, s úložnou skříňkou š. 30 cm, pracovní deska LTD alespoň o tl. 25 mm s ABS hranou</t>
  </si>
  <si>
    <t>pracovní stůl s úložným prostorem pro mikroskopy</t>
  </si>
  <si>
    <t>900 x 1800 x 430 mm (š x v x h)
Konstrukce: LTD min. 18 mm, lepená konstrukce, 2mm ABS hrany. Celá konstrukce je zpevněna kovovým profilem 40 x 20 mm v horní, prostřední a spodní části. 4x rektifikační šrouby.
Horní část: skleněná dvířka s úchytkami se zámkem, 2x stavitelná police
Dolní část: plná dvířka s úchytkami, 2x stavitelná police</t>
  </si>
  <si>
    <t>skříň s policemi, horní díl prosklený se zámkem</t>
  </si>
  <si>
    <t>900 x 600 x 430 mm (š x v x h)
Konstrukce: LTD min. 18 mm, lepená konstrukce, ABS hrany. Celá konstrukce je zpevněna kovovým profilem 40 x 20 mm v horní části, plná dvířka s úchytkami, 1x stavitelná police.</t>
  </si>
  <si>
    <t>nástavec uzavřený</t>
  </si>
  <si>
    <t>Technologie 3LCD, rozlišení: WXGA min. 1280 x 800 (16:10), 3200 ANSI, kontrast min.14000:1, životnost lampy min. 5000hodin, reproduktory 16W, Rozhraní: USB 2.0 typu A, USB 2.0 typu B, RS-232C, Ethernetové rozhraní (100 Base-TX / 10 Base-T), Bezdrátová síť LAN IEEE 802.11 b/g/n (volitelně), VGA vstup (2x), VGA výstup, HDMI vstup (3x), Kompozitní vstup, RGB vstup (2x), RGB výstup, MHL, Audiovýstup, stereofonní konektor mini-jack, Audiovstup, stereofonní konektor mini-jack (3x), vstup pro mikrofon.</t>
  </si>
  <si>
    <t xml:space="preserve">Elektrický pojezd s možností uchycení jakéhokoliv monitoru, tabule, včetně interaktivních. Rozsah zdvihu min. 65 cm, uchycení tabule na vodícím rameni s horizontální otočností 180°, přičemž samotná tabule může být otočná na kloubu kolem své osy o 180° stupňů. Ovládání pro snazší manipulaci na vinutém kabelu o délce min. 2 m s možností libovolného zavěšení.                                                               </t>
  </si>
  <si>
    <t>možnost rozbočení obrazu na dva výstupy</t>
  </si>
  <si>
    <t>CYKY 3x 2,5; HDMI; CYSY 2x 1,5</t>
  </si>
  <si>
    <t>konektory, svorky, příchytky</t>
  </si>
  <si>
    <t>pevné kotvení a uvedení do provozu</t>
  </si>
  <si>
    <t>1200 x 2500 mm
Tabule keramická pro popis fixem, s magnetickým keramickým vysoce odolným povrchem vůči mechanickému i tepelnému poškození, bílá. Rám tabule z hliníkového profilu s plastovými rohy. Povrch tabule je určen jak pro popis fixem tak pro projekci.</t>
  </si>
  <si>
    <t>videodataprojektor s ultrakrátkou ohniskovou vzdáleností</t>
  </si>
  <si>
    <t xml:space="preserve">CYKY 3x 2,5; zásuvky 230V </t>
  </si>
  <si>
    <t>montážní práce</t>
  </si>
  <si>
    <t>napojení na stávající vpusť</t>
  </si>
  <si>
    <t>PVC potrubí Ø 50mm</t>
  </si>
  <si>
    <t>rozmístění, pevná montáž</t>
  </si>
  <si>
    <t>doprava montáže a nábytku</t>
  </si>
  <si>
    <t>2x reproduktor výkon 2x 60W, rozsah 20Hz -20kHz, 1x propojovací kabel, 1x RCA kabel</t>
  </si>
  <si>
    <t xml:space="preserve">Stavitelná konzola ošetřená vypalovací práškovou barvou </t>
  </si>
  <si>
    <t>Stereo receiver 2x 100W, konektory: 3x vstup Cinch, 1x gramofonní vstup, 1x sluchátkový vstup, 1x výstup Cinch, rozsah 20-200Hz, AM/FM tuner</t>
  </si>
  <si>
    <t>Instalační práce</t>
  </si>
  <si>
    <t>Zdroj NN 0 - 24V, plynulá regulace střídavého i stejnosměrného napětí, digitální displej, výstup pro učitele 6V a 12V/6A, výkon 10A, přepínač AC/DC na ovládacím panelu zdroje, výstupy pro připojení NN panelů na žákovských pracovištích, všechny napěťové vstupy jsou chráněny proti přetížení a zkratu</t>
  </si>
  <si>
    <t>1500 x 900 x 600 mm
Konstrukce: korpus LTD 18 mm, 1x dvoudvéřová skříňka šířky 900 mm, 1x zásuvková skříňka šířky 600 mm, se stavitelnou policí, s dolní ocelovou lištou 40 x 20 mm, pro zvýšení mechanické odolnosti, pevná lepená konstrukce, všechny spoje hran lepené pomocí PUR technologie k získání voděodolnosti - 2 mm ABS, pracovní deska uvedena níže</t>
  </si>
  <si>
    <t xml:space="preserve">
učitelské laboratorní pracoviště
</t>
  </si>
  <si>
    <t>pracovní deska umělý kámen</t>
  </si>
  <si>
    <t xml:space="preserve">PC učitelské včetně monitoru </t>
  </si>
  <si>
    <t xml:space="preserve">regulovatelný zdroj nízkonapěťový </t>
  </si>
  <si>
    <t>židle učitelská - pevná, pracovní</t>
  </si>
  <si>
    <t>Učitelská sada obsahuje: 
USB modul - umožňující rychlé připojení senzorů k počítači, softwarová neomezená multilicence v českém jazyce pro zaznamenávání a ukládání dat v reálném čase, modul baterie, grafický zobrazovací modul pro zobrazení experimentu bez PC, WiFi komunikační modul pro zobrazení na tabletech, smartphonech, senzory:  Senzor teploty s rozsahem -40 až 140 ºC, teploměr s měřící nerezovou sondou - měření pevných, kaplných a plynných látek, vzorkovací rychlost až 100 vzorků za sekundu
Oxymetr s meřením rozpuštěného kyslíku ve vodě i ve vzduchu, lze použít v laboratoři i mimo budovu, kalibrace senzoru pomocí roztoku, vzorkovací rychlost až 100 vzorků za sekundu
PH metr s rozsahem min.0-14pH, pro měření statických pH hodnot v běžných kapalinách, rovněž měnících hodnot během titrací nebo pokusů
Senzor relativní vlhkosti s rozsahem 0 až 100% RH, možnost měřit v uzavřených nádobách, možnost nastavení minimální délky experimentu min. 30 dnů
Senzor vodivosti s rozsahem 0-18 000 mg/l, senzor je založen na sondě ze dvou plochých elektrod se známým povrchem a vzdáleností mezi nimi
Kolorimetr - měří propustnost a absorpci červeného, oranžového, zeleného a modrého světla v projekci přes roztok, senzor s využitím elektromechanické reakce, vzorkovací frekvence min. 100 vzorků/s, možnost nastavení minimální délky experimentu min. 30 dnů
Barometr s rozsahem min. 80-106kPa, senzor měří atmosférický barometrický tlak s nejvyšší vzorkovací frekvencí min. 100 vzorků/s, možnost nastavení 5 běžných rozsahů kPa, Atm, inHg, mm Hg a nadmořská výška v metrech
Senzor povrchové teploty s rozsahem -40 až 140 ºC, teploměr s měřícím kapkovitým senzorem, měření pevných, kaplných a plynných látek, vzorkovací rychlost až 100 vzorků za sekundu.
Každý senzor musí mít procesor a flash pamět s uložením min. 5 měření přímo v senzoru. Celá měřicí sada senzorů musí být kompatibilní.</t>
  </si>
  <si>
    <t xml:space="preserve">měřicí senzory - žákovská sada </t>
  </si>
  <si>
    <t>měřicí senzory - žákovská sada</t>
  </si>
  <si>
    <r>
      <t xml:space="preserve">Žákovská sada obsahuje: 
modul baterie, digitální zobrazovací modul pro zobrazení experimentu bez PC, senzory:
Senzor teploty - rozsah -40 až 140 ºC, teploměr s měřící nerezovou sondou - měření pevných, kaplných a plynných látek. Vzorkovací rychlost až 100 vzorků za sekundu
Senzor napětí - rozsah </t>
    </r>
    <r>
      <rPr>
        <sz val="8"/>
        <rFont val="Calibri"/>
        <family val="2"/>
      </rPr>
      <t>±</t>
    </r>
    <r>
      <rPr>
        <sz val="8"/>
        <rFont val="Verdana"/>
        <family val="2"/>
      </rPr>
      <t xml:space="preserve">20V, měření napětí různých odporových kapacitních či induktivních prvků, pomocí kolíčků může být snadno připojen do elektrických obvodů
Tlakový senzor - rozsah 0 až 7 atm, 0 až 100 psl, 0 až 700 kPa, 0 až 7 bar, součástí senzoru trubička s koncovkou.
PH metr s rozsahem min.0-14pH, pro měření statických pH hodnot v běžných kapalinách, rovněž měnících hodnot během titrací nebo pokusů
Každý senzor musí mít procesor a flash pamět s uložením min. 5 měření přímo v senzoru. Celá měřicí sada senzorů musí být kompatibilní. </t>
    </r>
  </si>
  <si>
    <t xml:space="preserve">laboratorní stůl </t>
  </si>
  <si>
    <t>1500 x 900 x 600 mm (š x v x h)
Konstrukce: korpus LTD 18 mm, 1x dvoudvéřová skříňka šířky 900 mm, 1x zásuvková skříňka šířky 600 mm, se stavitelnou policí, s dolní ocelovou lištou 40 x 20 mm, pro zvýšení mechanické odolnosti, pevná lepená konstrukce, všechny spoje hran lepené pomocí PUR technologie k získání voděodolnosti - 2 mm ABS, pracovní deska uvedena níže</t>
  </si>
  <si>
    <t>nástěnná oční sprcha v reflexní barvě s ručním spouštěním, s bezpečnostní gumovou protiprachovou krytkou</t>
  </si>
  <si>
    <t>Vývěva vodní, plastová, efektivní konstrukce pro maximální výkon při nízké spotřebě vody. Ochrana proti zpětnému vniknutí vody.</t>
  </si>
  <si>
    <t>600 x 600 x 900 mm
Konstrukce: LTD 18 mm, hrany ABS 2 mm lepeny technologií PUR, jekl 40 x 20 mm ve spodní části mycího stolu, pracovní deska z konglomerovaného kamene o síle min. 20 mm. Keramický bílý dřez s chemicky odolnou výpustí, baterie T+S s laboratorním ramínkem s kónickým náustkem, ve spodní části úložný prostor uzavíratelný. Kovové prvky budou upraveny vypalovací barvou RAL dle výběru.</t>
  </si>
  <si>
    <t>oční sprcha</t>
  </si>
  <si>
    <t xml:space="preserve">pracovní deska umělý kámen </t>
  </si>
  <si>
    <t xml:space="preserve">odkládací stůl </t>
  </si>
  <si>
    <t xml:space="preserve">digestoř celoprosklená </t>
  </si>
  <si>
    <t>1200 x 2500 x 700 mm (š x v x h)
Vybavení digestoře: Odsávání ventilátorem do nevýbušného prostředí min. Ø 150 mm, osvětlení zářivkovým tělesem, 4x průhled z bezpečnostního skla, stěny a konstrukce digestoře ze sendviče Al/PE/Al, hlavní vypínač na čelním panelu, ovládání regulace otáček a 2x zásuvka 230V, vlastní rozvaděč, vzorkovací ventil laboratorní SV, vzorkovací ventil plyn, prosklené posuvné dveře.
Pracovní deska: konglomerovaný kámen o síle min. 20 mm, vodovodní armatura s keramickým odkapávátkem s plnoprůtokovým sifonem 150 x 150 mm, plynová armatura s bezpečnostním ventilem, vestavěná filtrační jednotka pro omezení výdechu znečištěných plynů. Certifikát dle ČSN EN 61010-1 ed.2:2011, ČSN EN 61326-1 ed.2:2013, ČSN EN 55011 ed.3:2010, ČSN EN 61000-3-2 ed.3:2006, ČSN EN 61000-3-3 ed.3:2014, ČSN EN 14175-2:2003, ČSN EN 14175-3:2004</t>
  </si>
  <si>
    <t>Příkon 58 W, Max. průtok vzduchu 320 m³/h, hladina akustického tlaku ve 3m 43dB</t>
  </si>
  <si>
    <t>Pozink zpětná klapka těsná s pérkem Ø 150 mm do potrubí</t>
  </si>
  <si>
    <t>Hliníkové polopružné vzduchové potrubí je flexibilní a roztažitelné</t>
  </si>
  <si>
    <t>1500 x 730 x 600 mm
Konstrukce: korpus LTD 18 mm, 1x zásuvková skříňka šířky 600 mm, se stavitelnou policí, s dolní ocelovou lištou 40 x 20 mm, pro zvýšení mechanické odolnosti, pevná lepená konstrukce, všechny spoje hran lepené pomocí PUR technologie k získání voděodolnosti - 2 mm ABS, pracovní deska uvedena níže</t>
  </si>
  <si>
    <t>1600 x 3500 x 400 mm (š x v x h)
Vybavení: 2x vestavná skříň uzavřená s policemi š. 800mm
Konstrukce: LTD min. 18 mm, lepená konstrukce, 2mm ABS hrany. Celá konstrukce je zpevněna kovovým profilem 40 x 20 mm v horní, prostřední a spodní části. 4x rektifikační šrouby.
Horní část: plná dvířka s úchytkami, 2x stavitelná police v. 1500mm
Dolní část: plná dvířka s úchytkami, 2x stavitelná police v. 2000mm
Uzamykatelná sjednoceným klíčem.</t>
  </si>
  <si>
    <t>3100 x 3500 x 400 mm (š x v x h)
Vybavení: 3x vestavná skříň uzavřená s policemi š. 1033mm
Konstrukce: LTD min. 18 mm, lepená konstrukce, 2mm ABS hrany. Celá konstrukce je zpevněna kovovým profilem 40 x 20 mm v horní, prostřední a spodní části. 4x rektifikační šrouby.
Horní část: plná dvířka s úchytkami, 2x stavitelná police v. 1500mm
Dolní část: plná dvířka s úchytkami, 2x stavitelná police v. 2000mm
Uzamykatelná sjednoceným klíčem.</t>
  </si>
  <si>
    <t>900 x 850 x 500 mm (š x v x h)
Konstrukce: z ohýbaného plochooválu 38 x 20 mm, 2x pevná police s MDF, se zaoblenými hranami. Nohy pojízdné na kolečkách.</t>
  </si>
  <si>
    <t xml:space="preserve">vestavná skříň uzavřená s policemi </t>
  </si>
  <si>
    <t>1000 x 900 x 600 mm (š x v x h)
Konstrukce: korpus LTD 18 mm 1x skříňka šířky 100 cm, se stavitelnou policí, s dolní ocelovou lištou 40 x 20 mm, pro zvýšení mechanické odolnosti, pevná lepená konstrukce, všechny spoje hran lepené pomocí PUR technologie k získání voděodolnosti - 2 mm ABS, pracovní deska z konglomerovaného kamene o síle min. 20 mm.</t>
  </si>
  <si>
    <t xml:space="preserve">přípravný stůl na chemikálie </t>
  </si>
  <si>
    <t>950 x 1950 x 500 mm ( š x v x h )
s min. dvoubodovým bezpečnostním zámkem, reflexní žlutá barva RAL, s křídlovými dveřmi, s policemi a záchytnou podlahovou vanou. Včetně odsávacího ventilátoru.</t>
  </si>
  <si>
    <t>skříň na chemikálie</t>
  </si>
  <si>
    <t>stereo receiver</t>
  </si>
  <si>
    <t xml:space="preserve">skříň s policemi, horní díl prosklený se zámkem </t>
  </si>
  <si>
    <t>Sedák i opěrák vyroben z min. 7-mi vrstvé bukové překližky povrchově upravené bezbarvým PUR lakem. Sedák je opatřen prolisem v místě sedu a zaoblením přední části - krempou v místě kolen. Opěrák je tvarován ve dvou rovinách. Sedák i opěrák jsou k rámu přichyceni ocelovými nýty. Rám židle je vyroben z ocelových profilů jako celosvařenec. Nosné profily rámu jsou plochoovál 38x20mm o síle stěny min. 1,5mm. Kovové prvky budou upraveny vypalovací barvou RAL dle výběru.</t>
  </si>
  <si>
    <t xml:space="preserve">1600 x 760 x 600 mm (š x v x h)
Pracovní deska 25 mm s ABS hranou. V pracovní desce stolu bude průchodka průměru 70 mm pro kabeláž pro monitor. Konstrukce katedry z LTD 18 mm, dvojitá záda pro vedení veškeré kabeláže. Pojezd pro klávesnici pod pracovní deskou.
PC box: šíře 27 cm, ve spodní části jekl 40 x 20 mm, v horní části PC boxu stavitelná police, v zadní části PC boxu odvětrování perforovaným plechem (velikost otvoru min. 7 mm max.10 mm). 
Roletová skříňka pro AV techniku: šíře 60 cm, ve spodní části jekl 40 x 20 mm, 2x stavitelné police, horizontální roletová dvířka se zámkem.
Kovové prvky budou upraveny vypalovací barvou RAL dle výběru. </t>
  </si>
  <si>
    <t xml:space="preserve">katedra multimediální, přístrojová </t>
  </si>
  <si>
    <t>Kancelářská židle, černý (v základu) čalouněný sedák s odolností proti prodření min. 80 tis. zátěžových cyklů, síťový opěrák, ovládací mechanika. Na chromovém 5-ti paprskovém kříži, výškově stavitelná na pístu, s područkami. Min. nosnost požadujeme 120kg.</t>
  </si>
  <si>
    <t xml:space="preserve">
videodataprojektor s ultrakrátkou ohniskovou vzdáleností</t>
  </si>
  <si>
    <t>zprovoznění dodaných technologií</t>
  </si>
  <si>
    <t>interaktivní tabule s křídly</t>
  </si>
  <si>
    <t>Rozměr tabule s křídly: 127 x 391 cm (16 : 10), 20 dotekových bodů. Dvaceti dotekové ovládání tabule umožnuje práci více uživatelů a to použitím doteku prstem, perem, popisovačem či jiným vhodným nástrojem. Všechny doteky umožnují simultánní práci více uživatelů. Keramický povrch umožnuje až dvacetiletou garanci na poškrábání a lze jej stírat běžnou stěrkou standardního popisovače keramických tabulí. USB napájení. Součástí tabule je internetový interaktivní software napsaný v programovacím jazyce, tzn. je nezávislý na operačním systému, vyžaduje pouze webový prohlížeč a připojení k internetu.
Software je určen pro práci s libovolnou interaktivní technikou. 
Funkce pro tvorbu interaktivních úloh:
- Volné kreslení perem, tužkou, zvýrazňovačem, mazání gumou
- Kreslení základních 2D a 3D objektů
- Psaní textů
- Rýsování s pomocí promítaných rýsovacích pomůcek pravítka, trojúhelníku, kružítka
- Vkládání internetových odkazů
- Animace na objektech
- Sestavení vlastního uživatelského panelu s možností trvalého umístění na popředí
- Galerie různých typů pozadí 
- Galerie znaků a obrázků
- Ukládání výukových materiálů do souborů
Funkce pro výuku:
- Rozdělení plochy tabule na 2, 3 nebo 4 samostatné části
- Tvorba testů
- Sdílení výukových materiálů se studenty, individuální nebo společná kontrola jejich práce
- Internetové konference se studenty
- Tvorba knihovny internetových kurzů</t>
  </si>
  <si>
    <t>3000 x 1200 mm
Tabule keramická pro popis fixem, s magnetickým keramickým vysoce odolným povrchem vůči mechanickému i tepelnému poškození, bílá. Rám tabule z hliníkového profilu s plastovými rohy. Povrch tabule je určen jak pro popis fixem tak pro projekci.</t>
  </si>
  <si>
    <t>Technologie 3LCD, rozlišení: WXGA min. 1280 x 800 (16:10), 3200 ANSI, kontrast min. 14000:1, životnost lampy min. 5000hodin, reproduktory 16W, Rozhraní: USB 2.0 typu A, USB 2.0 typu B, RS-232C, Ethernetové rozhraní (100 Base-TX / 10 Base-T), Bezdrátová síť LAN IEEE 802.11 b/g/n (volitelně), VGA vstup (2x), VGA výstup, HDMI vstup (3x), Kompozitní vstup, RGB vstup (2x), RGB výstup, MHL, Audiovýstup, stereofonní konektor mini-jack, Audiovstup, stereofonní konektor mini-jack (3x), vstup pro mikrofon.</t>
  </si>
  <si>
    <t xml:space="preserve">    ventilátor s odtahem do nevýbušeného prostředí</t>
  </si>
  <si>
    <t>vozík na pomůcky</t>
  </si>
  <si>
    <t>1500 x 900 x 600 mm (š x v x h)
Konstrukce: korpus LTD 18 mm, 1x dvoudvéřová skříňka v horní části se zásuvkou šířky 900 mm, 1x stolek pro regulovatelné školní zdroje šířky 600 mm, se stavitelnou policí, s dolní ocelovou lištou 40 x 20 mm, pro zvýšení mechanické odolnosti, pevná lepená konstrukce, všechny spoje hran lepené pomocí PUR technologie k získání voděodolnosti - 2 mm ABS, pracovní deska konglomerovaný kámen o min. síle 20mm - viz samostatné nacenění</t>
  </si>
  <si>
    <t xml:space="preserve">1300 x 760 x 500 mm ( š x v x h )
Pracovní deska: MDF se závrtnými maticemi, PUR hrany po celém obvodu desky.
Konstrukce: z ohýbaného plochooválu min. 50 x 30 mm tvaru C, pod deskou je připevněn drátěný koš a po stranách lavice háčky, konstrukce je opatřena plastovými černými návleky pro ochranu konstrukce min. 220 mm a rektifikačními šrouby. </t>
  </si>
  <si>
    <t xml:space="preserve">žákovská dvoulavice pevná </t>
  </si>
  <si>
    <t>Skrytý pružinový pojezd za plochou tabule, zvedací mechanismus v rozsahu 45 cm s nastavením síly zdvihu jednoduchým otočením stavitelné matice. Rozsah nosnosti zdvihu 20 až 130 kg. Kovová konstrukce upravena vypalovací práškovou barvou dle vzorníku RAL, konstrukce s vodícím mechanismem mimo rám vlastní tabule eliminující přenos otřesů z tabule na projektor, možnost uchycení na zeď nebo na pojízdný rám.</t>
  </si>
  <si>
    <t>pojezd pro tabuli s konzolou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</si>
</sst>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#,##0&quot; Kč&quot;"/>
    <numFmt numFmtId="167" formatCode="&quot; &quot;* #,##0&quot; Kč &quot;;&quot;-&quot;* #,##0&quot; Kč &quot;;&quot; &quot;* &quot;-&quot;??&quot; Kč &quot;"/>
  </numFmts>
  <fonts count="60">
    <font>
      <sz val="10"/>
      <name val="Verdana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b/>
      <u val="single"/>
      <sz val="9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12"/>
      <name val="Verdana"/>
      <family val="2"/>
    </font>
    <font>
      <u val="single"/>
      <sz val="9"/>
      <name val="Verdana"/>
      <family val="2"/>
    </font>
    <font>
      <b/>
      <sz val="10"/>
      <name val="Verdana"/>
      <family val="2"/>
    </font>
    <font>
      <b/>
      <sz val="12"/>
      <color indexed="9"/>
      <name val="Verdana"/>
      <family val="2"/>
    </font>
    <font>
      <b/>
      <sz val="9"/>
      <color indexed="10"/>
      <name val="Verdana"/>
      <family val="2"/>
    </font>
    <font>
      <sz val="8"/>
      <color indexed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40" applyNumberFormat="1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65" fontId="8" fillId="0" borderId="11" xfId="4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164" fontId="9" fillId="33" borderId="11" xfId="40" applyNumberFormat="1" applyFont="1" applyFill="1" applyBorder="1" applyAlignment="1">
      <alignment horizontal="right"/>
    </xf>
    <xf numFmtId="165" fontId="5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165" fontId="8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64" fontId="12" fillId="0" borderId="0" xfId="4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3" fillId="0" borderId="0" xfId="0" applyFont="1" applyFill="1" applyAlignment="1">
      <alignment/>
    </xf>
    <xf numFmtId="164" fontId="2" fillId="0" borderId="0" xfId="40" applyNumberFormat="1" applyFont="1" applyAlignment="1">
      <alignment horizontal="right"/>
    </xf>
    <xf numFmtId="164" fontId="13" fillId="0" borderId="0" xfId="40" applyNumberFormat="1" applyFont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4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3" fillId="0" borderId="0" xfId="40" applyNumberFormat="1" applyFont="1" applyBorder="1" applyAlignment="1">
      <alignment horizontal="right"/>
    </xf>
    <xf numFmtId="165" fontId="7" fillId="0" borderId="0" xfId="4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164" fontId="8" fillId="0" borderId="0" xfId="40" applyNumberFormat="1" applyFont="1" applyBorder="1" applyAlignment="1">
      <alignment/>
    </xf>
    <xf numFmtId="164" fontId="8" fillId="0" borderId="18" xfId="4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165" fontId="8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9" xfId="0" applyFont="1" applyBorder="1" applyAlignment="1">
      <alignment/>
    </xf>
    <xf numFmtId="165" fontId="8" fillId="0" borderId="20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Fill="1" applyAlignment="1">
      <alignment/>
    </xf>
    <xf numFmtId="0" fontId="8" fillId="0" borderId="11" xfId="57" applyFont="1" applyBorder="1" applyAlignment="1">
      <alignment horizontal="center"/>
      <protection/>
    </xf>
    <xf numFmtId="165" fontId="8" fillId="0" borderId="11" xfId="41" applyNumberFormat="1" applyFont="1" applyBorder="1" applyAlignment="1">
      <alignment horizontal="right"/>
    </xf>
    <xf numFmtId="0" fontId="5" fillId="33" borderId="10" xfId="57" applyFont="1" applyFill="1" applyBorder="1">
      <alignment/>
      <protection/>
    </xf>
    <xf numFmtId="165" fontId="8" fillId="0" borderId="12" xfId="57" applyNumberFormat="1" applyFont="1" applyBorder="1" applyAlignment="1">
      <alignment horizontal="right"/>
      <protection/>
    </xf>
    <xf numFmtId="0" fontId="8" fillId="0" borderId="20" xfId="0" applyFont="1" applyFill="1" applyBorder="1" applyAlignment="1">
      <alignment horizontal="center"/>
    </xf>
    <xf numFmtId="165" fontId="8" fillId="0" borderId="20" xfId="41" applyNumberFormat="1" applyFont="1" applyFill="1" applyBorder="1" applyAlignment="1">
      <alignment horizontal="right"/>
    </xf>
    <xf numFmtId="165" fontId="8" fillId="0" borderId="0" xfId="41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6" fontId="8" fillId="0" borderId="0" xfId="0" applyNumberFormat="1" applyFont="1" applyAlignment="1">
      <alignment/>
    </xf>
    <xf numFmtId="0" fontId="8" fillId="0" borderId="19" xfId="0" applyFont="1" applyFill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 horizontal="center"/>
    </xf>
    <xf numFmtId="164" fontId="5" fillId="0" borderId="15" xfId="4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8" fillId="0" borderId="11" xfId="58" applyFont="1" applyBorder="1" applyAlignment="1">
      <alignment horizontal="center"/>
      <protection/>
    </xf>
    <xf numFmtId="165" fontId="8" fillId="0" borderId="11" xfId="58" applyNumberFormat="1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8" fillId="0" borderId="10" xfId="58" applyFont="1" applyBorder="1">
      <alignment/>
      <protection/>
    </xf>
    <xf numFmtId="165" fontId="8" fillId="0" borderId="11" xfId="58" applyNumberFormat="1" applyFont="1" applyBorder="1">
      <alignment/>
      <protection/>
    </xf>
    <xf numFmtId="164" fontId="8" fillId="0" borderId="11" xfId="42" applyNumberFormat="1" applyFont="1" applyBorder="1" applyAlignment="1">
      <alignment/>
    </xf>
    <xf numFmtId="0" fontId="8" fillId="0" borderId="10" xfId="58" applyFont="1" applyBorder="1" applyAlignment="1">
      <alignment wrapText="1"/>
      <protection/>
    </xf>
    <xf numFmtId="0" fontId="8" fillId="0" borderId="19" xfId="58" applyNumberFormat="1" applyFont="1" applyBorder="1" applyAlignment="1">
      <alignment vertical="center"/>
      <protection/>
    </xf>
    <xf numFmtId="0" fontId="8" fillId="0" borderId="20" xfId="58" applyFont="1" applyBorder="1" applyAlignment="1">
      <alignment horizontal="center" vertical="center"/>
      <protection/>
    </xf>
    <xf numFmtId="165" fontId="8" fillId="0" borderId="20" xfId="42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5" fillId="33" borderId="10" xfId="58" applyFont="1" applyFill="1" applyBorder="1">
      <alignment/>
      <protection/>
    </xf>
    <xf numFmtId="0" fontId="8" fillId="0" borderId="10" xfId="58" applyNumberFormat="1" applyFont="1" applyFill="1" applyBorder="1" applyAlignment="1">
      <alignment vertical="center" wrapText="1"/>
      <protection/>
    </xf>
    <xf numFmtId="0" fontId="8" fillId="0" borderId="10" xfId="58" applyNumberFormat="1" applyFont="1" applyBorder="1" applyAlignment="1">
      <alignment horizontal="left" vertical="center" wrapText="1"/>
      <protection/>
    </xf>
    <xf numFmtId="0" fontId="8" fillId="0" borderId="10" xfId="58" applyNumberFormat="1" applyFont="1" applyBorder="1" applyAlignment="1">
      <alignment vertical="center" wrapText="1"/>
      <protection/>
    </xf>
    <xf numFmtId="0" fontId="8" fillId="33" borderId="11" xfId="58" applyFont="1" applyFill="1" applyBorder="1" applyAlignment="1">
      <alignment horizontal="center"/>
      <protection/>
    </xf>
    <xf numFmtId="165" fontId="9" fillId="33" borderId="11" xfId="42" applyNumberFormat="1" applyFont="1" applyFill="1" applyBorder="1" applyAlignment="1">
      <alignment horizontal="right"/>
    </xf>
    <xf numFmtId="165" fontId="5" fillId="33" borderId="12" xfId="58" applyNumberFormat="1" applyFont="1" applyFill="1" applyBorder="1">
      <alignment/>
      <protection/>
    </xf>
    <xf numFmtId="0" fontId="5" fillId="0" borderId="10" xfId="58" applyFont="1" applyFill="1" applyBorder="1">
      <alignment/>
      <protection/>
    </xf>
    <xf numFmtId="0" fontId="8" fillId="0" borderId="0" xfId="58" applyFont="1">
      <alignment/>
      <protection/>
    </xf>
    <xf numFmtId="165" fontId="8" fillId="0" borderId="11" xfId="42" applyNumberFormat="1" applyFont="1" applyBorder="1" applyAlignment="1">
      <alignment horizontal="right"/>
    </xf>
    <xf numFmtId="165" fontId="8" fillId="0" borderId="12" xfId="58" applyNumberFormat="1" applyFont="1" applyBorder="1" applyAlignment="1">
      <alignment horizontal="right"/>
      <protection/>
    </xf>
    <xf numFmtId="0" fontId="8" fillId="0" borderId="24" xfId="0" applyFont="1" applyBorder="1" applyAlignment="1">
      <alignment horizontal="center"/>
    </xf>
    <xf numFmtId="0" fontId="8" fillId="0" borderId="20" xfId="58" applyFont="1" applyBorder="1" applyAlignment="1">
      <alignment horizontal="center"/>
      <protection/>
    </xf>
    <xf numFmtId="165" fontId="8" fillId="0" borderId="20" xfId="58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10" fillId="33" borderId="25" xfId="0" applyFont="1" applyFill="1" applyBorder="1" applyAlignment="1">
      <alignment/>
    </xf>
    <xf numFmtId="164" fontId="15" fillId="33" borderId="26" xfId="4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164" fontId="8" fillId="0" borderId="24" xfId="0" applyNumberFormat="1" applyFont="1" applyBorder="1" applyAlignment="1">
      <alignment/>
    </xf>
    <xf numFmtId="165" fontId="8" fillId="34" borderId="11" xfId="42" applyNumberFormat="1" applyFont="1" applyFill="1" applyBorder="1" applyAlignment="1">
      <alignment horizontal="right"/>
    </xf>
    <xf numFmtId="165" fontId="8" fillId="0" borderId="12" xfId="58" applyNumberFormat="1" applyFont="1" applyBorder="1">
      <alignment/>
      <protection/>
    </xf>
    <xf numFmtId="165" fontId="8" fillId="0" borderId="11" xfId="42" applyNumberFormat="1" applyFont="1" applyFill="1" applyBorder="1" applyAlignment="1">
      <alignment horizontal="right"/>
    </xf>
    <xf numFmtId="0" fontId="5" fillId="33" borderId="10" xfId="58" applyFont="1" applyFill="1" applyBorder="1" applyAlignment="1">
      <alignment horizontal="left"/>
      <protection/>
    </xf>
    <xf numFmtId="165" fontId="8" fillId="33" borderId="11" xfId="42" applyNumberFormat="1" applyFont="1" applyFill="1" applyBorder="1" applyAlignment="1">
      <alignment/>
    </xf>
    <xf numFmtId="165" fontId="5" fillId="33" borderId="12" xfId="42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164" fontId="8" fillId="0" borderId="28" xfId="0" applyNumberFormat="1" applyFont="1" applyBorder="1" applyAlignment="1">
      <alignment/>
    </xf>
    <xf numFmtId="165" fontId="5" fillId="0" borderId="12" xfId="58" applyNumberFormat="1" applyFont="1" applyBorder="1">
      <alignment/>
      <protection/>
    </xf>
    <xf numFmtId="165" fontId="8" fillId="34" borderId="11" xfId="58" applyNumberFormat="1" applyFont="1" applyFill="1" applyBorder="1" applyAlignment="1">
      <alignment/>
      <protection/>
    </xf>
    <xf numFmtId="0" fontId="8" fillId="0" borderId="19" xfId="58" applyFont="1" applyFill="1" applyBorder="1" applyAlignment="1">
      <alignment horizontal="left"/>
      <protection/>
    </xf>
    <xf numFmtId="0" fontId="8" fillId="0" borderId="19" xfId="58" applyFont="1" applyFill="1" applyBorder="1" applyAlignment="1">
      <alignment horizontal="left" wrapText="1"/>
      <protection/>
    </xf>
    <xf numFmtId="165" fontId="8" fillId="0" borderId="11" xfId="42" applyNumberFormat="1" applyFont="1" applyBorder="1" applyAlignment="1">
      <alignment/>
    </xf>
    <xf numFmtId="0" fontId="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/>
    </xf>
    <xf numFmtId="164" fontId="9" fillId="33" borderId="20" xfId="4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center"/>
    </xf>
    <xf numFmtId="164" fontId="9" fillId="33" borderId="30" xfId="40" applyNumberFormat="1" applyFont="1" applyFill="1" applyBorder="1" applyAlignment="1">
      <alignment horizontal="right"/>
    </xf>
    <xf numFmtId="165" fontId="5" fillId="33" borderId="3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58" applyNumberFormat="1" applyFont="1" applyBorder="1" applyAlignment="1">
      <alignment vertical="center"/>
      <protection/>
    </xf>
    <xf numFmtId="0" fontId="8" fillId="0" borderId="0" xfId="58" applyFont="1" applyBorder="1" applyAlignment="1">
      <alignment horizontal="center" vertical="center"/>
      <protection/>
    </xf>
    <xf numFmtId="165" fontId="8" fillId="0" borderId="0" xfId="42" applyNumberFormat="1" applyFont="1" applyFill="1" applyBorder="1" applyAlignment="1">
      <alignment horizontal="right" vertical="center"/>
    </xf>
    <xf numFmtId="164" fontId="10" fillId="35" borderId="3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4" fontId="9" fillId="33" borderId="11" xfId="42" applyNumberFormat="1" applyFont="1" applyFill="1" applyBorder="1" applyAlignment="1">
      <alignment horizontal="right"/>
    </xf>
    <xf numFmtId="0" fontId="2" fillId="0" borderId="0" xfId="58" applyFont="1">
      <alignment/>
      <protection/>
    </xf>
    <xf numFmtId="0" fontId="2" fillId="0" borderId="0" xfId="0" applyFont="1" applyFill="1" applyBorder="1" applyAlignment="1">
      <alignment/>
    </xf>
    <xf numFmtId="164" fontId="15" fillId="33" borderId="26" xfId="42" applyNumberFormat="1" applyFont="1" applyFill="1" applyBorder="1" applyAlignment="1">
      <alignment horizontal="center"/>
    </xf>
    <xf numFmtId="165" fontId="10" fillId="33" borderId="32" xfId="0" applyNumberFormat="1" applyFont="1" applyFill="1" applyBorder="1" applyAlignment="1">
      <alignment/>
    </xf>
    <xf numFmtId="164" fontId="12" fillId="0" borderId="0" xfId="42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24" xfId="0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165" fontId="8" fillId="0" borderId="11" xfId="40" applyNumberFormat="1" applyFont="1" applyFill="1" applyBorder="1" applyAlignment="1">
      <alignment horizontal="right"/>
    </xf>
    <xf numFmtId="0" fontId="8" fillId="0" borderId="11" xfId="58" applyFont="1" applyFill="1" applyBorder="1" applyAlignment="1">
      <alignment horizontal="center"/>
      <protection/>
    </xf>
    <xf numFmtId="0" fontId="4" fillId="36" borderId="3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35" xfId="0" applyFont="1" applyFill="1" applyBorder="1" applyAlignment="1">
      <alignment/>
    </xf>
    <xf numFmtId="164" fontId="5" fillId="0" borderId="36" xfId="40" applyNumberFormat="1" applyFont="1" applyBorder="1" applyAlignment="1">
      <alignment horizontal="center" wrapText="1"/>
    </xf>
    <xf numFmtId="164" fontId="5" fillId="0" borderId="23" xfId="0" applyNumberFormat="1" applyFont="1" applyBorder="1" applyAlignment="1">
      <alignment horizontal="center" wrapText="1"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164" fontId="10" fillId="35" borderId="37" xfId="0" applyNumberFormat="1" applyFont="1" applyFill="1" applyBorder="1" applyAlignment="1">
      <alignment horizontal="center"/>
    </xf>
    <xf numFmtId="164" fontId="10" fillId="33" borderId="37" xfId="0" applyNumberFormat="1" applyFont="1" applyFill="1" applyBorder="1" applyAlignment="1">
      <alignment/>
    </xf>
    <xf numFmtId="164" fontId="5" fillId="0" borderId="38" xfId="40" applyNumberFormat="1" applyFont="1" applyBorder="1" applyAlignment="1">
      <alignment horizontal="center" wrapText="1"/>
    </xf>
    <xf numFmtId="164" fontId="5" fillId="0" borderId="37" xfId="0" applyNumberFormat="1" applyFont="1" applyBorder="1" applyAlignment="1">
      <alignment horizont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0" fontId="8" fillId="37" borderId="10" xfId="0" applyFont="1" applyFill="1" applyBorder="1" applyAlignment="1">
      <alignment wrapText="1"/>
    </xf>
    <xf numFmtId="0" fontId="8" fillId="0" borderId="10" xfId="58" applyFont="1" applyFill="1" applyBorder="1" applyAlignment="1">
      <alignment wrapText="1"/>
      <protection/>
    </xf>
    <xf numFmtId="0" fontId="5" fillId="0" borderId="39" xfId="0" applyFont="1" applyBorder="1" applyAlignment="1">
      <alignment/>
    </xf>
    <xf numFmtId="0" fontId="5" fillId="33" borderId="40" xfId="0" applyFont="1" applyFill="1" applyBorder="1" applyAlignment="1">
      <alignment/>
    </xf>
    <xf numFmtId="0" fontId="8" fillId="0" borderId="41" xfId="0" applyFont="1" applyBorder="1" applyAlignment="1">
      <alignment wrapText="1"/>
    </xf>
    <xf numFmtId="0" fontId="8" fillId="0" borderId="41" xfId="0" applyFont="1" applyBorder="1" applyAlignment="1">
      <alignment/>
    </xf>
    <xf numFmtId="0" fontId="5" fillId="33" borderId="41" xfId="0" applyFont="1" applyFill="1" applyBorder="1" applyAlignment="1">
      <alignment horizontal="left"/>
    </xf>
    <xf numFmtId="0" fontId="5" fillId="33" borderId="41" xfId="0" applyFont="1" applyFill="1" applyBorder="1" applyAlignment="1">
      <alignment/>
    </xf>
    <xf numFmtId="0" fontId="8" fillId="0" borderId="41" xfId="58" applyFont="1" applyBorder="1">
      <alignment/>
      <protection/>
    </xf>
    <xf numFmtId="0" fontId="8" fillId="0" borderId="42" xfId="0" applyFont="1" applyBorder="1" applyAlignment="1">
      <alignment/>
    </xf>
    <xf numFmtId="0" fontId="5" fillId="33" borderId="42" xfId="58" applyFont="1" applyFill="1" applyBorder="1">
      <alignment/>
      <protection/>
    </xf>
    <xf numFmtId="0" fontId="8" fillId="0" borderId="42" xfId="58" applyFont="1" applyFill="1" applyBorder="1" applyAlignment="1">
      <alignment horizontal="left" wrapText="1"/>
      <protection/>
    </xf>
    <xf numFmtId="0" fontId="5" fillId="33" borderId="41" xfId="58" applyFont="1" applyFill="1" applyBorder="1">
      <alignment/>
      <protection/>
    </xf>
    <xf numFmtId="0" fontId="5" fillId="0" borderId="41" xfId="0" applyFont="1" applyBorder="1" applyAlignment="1">
      <alignment/>
    </xf>
    <xf numFmtId="0" fontId="8" fillId="0" borderId="42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61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60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56" applyFont="1" applyFill="1" applyBorder="1" applyAlignment="1">
      <alignment horizontal="left" vertical="center" wrapText="1"/>
      <protection/>
    </xf>
    <xf numFmtId="0" fontId="8" fillId="0" borderId="41" xfId="0" applyFont="1" applyFill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20" fillId="36" borderId="43" xfId="0" applyFont="1" applyFill="1" applyBorder="1" applyAlignment="1">
      <alignment horizontal="center" vertical="center" wrapText="1"/>
    </xf>
    <xf numFmtId="0" fontId="20" fillId="36" borderId="4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19" fillId="36" borderId="25" xfId="0" applyFont="1" applyFill="1" applyBorder="1" applyAlignment="1">
      <alignment horizontal="left"/>
    </xf>
    <xf numFmtId="0" fontId="19" fillId="36" borderId="26" xfId="0" applyFont="1" applyFill="1" applyBorder="1" applyAlignment="1">
      <alignment horizontal="left"/>
    </xf>
    <xf numFmtId="0" fontId="19" fillId="36" borderId="32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10" fillId="33" borderId="32" xfId="0" applyFont="1" applyFill="1" applyBorder="1" applyAlignment="1">
      <alignment horizontal="lef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Hypertextový odkaz 2 2" xfId="37"/>
    <cellStyle name="Chybně" xfId="38"/>
    <cellStyle name="Kontrolní buňka" xfId="39"/>
    <cellStyle name="Currency" xfId="40"/>
    <cellStyle name="Měna 2" xfId="41"/>
    <cellStyle name="Měna 2 2" xfId="42"/>
    <cellStyle name="Měna 2 3" xfId="43"/>
    <cellStyle name="Měna 3" xfId="44"/>
    <cellStyle name="Měna 3 2" xfId="45"/>
    <cellStyle name="Měna 3 3" xfId="46"/>
    <cellStyle name="Měna 4" xfId="47"/>
    <cellStyle name="Měna 5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15" xfId="56"/>
    <cellStyle name="Normální 2" xfId="57"/>
    <cellStyle name="Normální 2 2" xfId="58"/>
    <cellStyle name="Normální 2 3" xfId="59"/>
    <cellStyle name="Normální 3" xfId="60"/>
    <cellStyle name="Normální 5 2 2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5"/>
  <sheetViews>
    <sheetView zoomScalePageLayoutView="0" workbookViewId="0" topLeftCell="A1">
      <selection activeCell="J58" sqref="J58"/>
    </sheetView>
  </sheetViews>
  <sheetFormatPr defaultColWidth="9.00390625" defaultRowHeight="12.75"/>
  <cols>
    <col min="1" max="1" width="1.37890625" style="1" customWidth="1"/>
    <col min="2" max="2" width="45.75390625" style="1" customWidth="1"/>
    <col min="3" max="3" width="3.25390625" style="2" customWidth="1"/>
    <col min="4" max="4" width="12.50390625" style="3" customWidth="1"/>
    <col min="5" max="5" width="12.375" style="4" customWidth="1"/>
    <col min="6" max="16384" width="9.00390625" style="1" customWidth="1"/>
  </cols>
  <sheetData>
    <row r="1" ht="6" customHeight="1"/>
    <row r="2" spans="2:6" ht="41.25" customHeight="1">
      <c r="B2" s="197" t="s">
        <v>0</v>
      </c>
      <c r="C2" s="198"/>
      <c r="D2" s="198"/>
      <c r="E2" s="198"/>
      <c r="F2" s="94"/>
    </row>
    <row r="3" spans="2:5" ht="8.25" customHeight="1" thickBot="1">
      <c r="B3" s="6"/>
      <c r="C3" s="7"/>
      <c r="D3" s="7"/>
      <c r="E3" s="8"/>
    </row>
    <row r="4" spans="2:5" s="5" customFormat="1" ht="21.75" thickBot="1">
      <c r="B4" s="80" t="s">
        <v>1</v>
      </c>
      <c r="C4" s="81" t="s">
        <v>2</v>
      </c>
      <c r="D4" s="155" t="s">
        <v>95</v>
      </c>
      <c r="E4" s="156" t="s">
        <v>96</v>
      </c>
    </row>
    <row r="5" spans="2:5" s="9" customFormat="1" ht="10.5">
      <c r="B5" s="31" t="s">
        <v>5</v>
      </c>
      <c r="C5" s="32"/>
      <c r="D5" s="113"/>
      <c r="E5" s="53"/>
    </row>
    <row r="6" spans="2:8" s="9" customFormat="1" ht="10.5">
      <c r="B6" s="87" t="s">
        <v>78</v>
      </c>
      <c r="C6" s="84">
        <v>1</v>
      </c>
      <c r="D6" s="114"/>
      <c r="E6" s="15">
        <f>C6*D6</f>
        <v>0</v>
      </c>
      <c r="F6" s="103"/>
      <c r="G6" s="103"/>
      <c r="H6" s="103"/>
    </row>
    <row r="7" spans="2:8" s="9" customFormat="1" ht="10.5">
      <c r="B7" s="87" t="s">
        <v>79</v>
      </c>
      <c r="C7" s="84">
        <v>1</v>
      </c>
      <c r="D7" s="114"/>
      <c r="E7" s="15" t="e">
        <f>#N/A</f>
        <v>#N/A</v>
      </c>
      <c r="F7" s="103"/>
      <c r="G7" s="103"/>
      <c r="H7" s="103"/>
    </row>
    <row r="8" spans="2:8" s="9" customFormat="1" ht="10.5">
      <c r="B8" s="87" t="s">
        <v>6</v>
      </c>
      <c r="C8" s="84">
        <v>1</v>
      </c>
      <c r="D8" s="104"/>
      <c r="E8" s="15" t="e">
        <f>#N/A</f>
        <v>#N/A</v>
      </c>
      <c r="F8" s="103"/>
      <c r="G8" s="103"/>
      <c r="H8" s="103"/>
    </row>
    <row r="9" spans="2:8" s="9" customFormat="1" ht="10.5">
      <c r="B9" s="87" t="s">
        <v>80</v>
      </c>
      <c r="C9" s="84">
        <v>20</v>
      </c>
      <c r="D9" s="114"/>
      <c r="E9" s="15" t="e">
        <f>#N/A</f>
        <v>#N/A</v>
      </c>
      <c r="F9" s="103"/>
      <c r="G9" s="103"/>
      <c r="H9" s="103"/>
    </row>
    <row r="10" spans="2:8" s="9" customFormat="1" ht="10.5">
      <c r="B10" s="87" t="s">
        <v>7</v>
      </c>
      <c r="C10" s="84">
        <v>20</v>
      </c>
      <c r="D10" s="116"/>
      <c r="E10" s="15" t="e">
        <f>#N/A</f>
        <v>#N/A</v>
      </c>
      <c r="F10" s="103"/>
      <c r="G10" s="103"/>
      <c r="H10" s="103"/>
    </row>
    <row r="11" spans="2:8" s="9" customFormat="1" ht="33" customHeight="1">
      <c r="B11" s="90" t="s">
        <v>91</v>
      </c>
      <c r="C11" s="84">
        <v>1</v>
      </c>
      <c r="D11" s="104"/>
      <c r="E11" s="15" t="e">
        <f>#N/A</f>
        <v>#N/A</v>
      </c>
      <c r="F11" s="103"/>
      <c r="G11" s="103"/>
      <c r="H11" s="103"/>
    </row>
    <row r="12" spans="2:8" s="9" customFormat="1" ht="32.25" customHeight="1">
      <c r="B12" s="90" t="s">
        <v>87</v>
      </c>
      <c r="C12" s="84">
        <v>20</v>
      </c>
      <c r="D12" s="104"/>
      <c r="E12" s="15" t="e">
        <f>#N/A</f>
        <v>#N/A</v>
      </c>
      <c r="F12" s="103"/>
      <c r="G12" s="103"/>
      <c r="H12" s="103"/>
    </row>
    <row r="13" spans="2:8" s="9" customFormat="1" ht="10.5">
      <c r="B13" s="87" t="s">
        <v>81</v>
      </c>
      <c r="C13" s="84">
        <v>1</v>
      </c>
      <c r="D13" s="104"/>
      <c r="E13" s="15" t="e">
        <f>#N/A</f>
        <v>#N/A</v>
      </c>
      <c r="F13" s="103"/>
      <c r="G13" s="103"/>
      <c r="H13" s="103"/>
    </row>
    <row r="14" spans="2:8" s="9" customFormat="1" ht="10.5">
      <c r="B14" s="87" t="s">
        <v>8</v>
      </c>
      <c r="C14" s="84">
        <v>1</v>
      </c>
      <c r="D14" s="104"/>
      <c r="E14" s="15" t="e">
        <f>#N/A</f>
        <v>#N/A</v>
      </c>
      <c r="F14" s="103"/>
      <c r="G14" s="103"/>
      <c r="H14" s="103"/>
    </row>
    <row r="15" spans="2:8" s="9" customFormat="1" ht="10.5">
      <c r="B15" s="87" t="s">
        <v>88</v>
      </c>
      <c r="C15" s="84">
        <v>1</v>
      </c>
      <c r="D15" s="104"/>
      <c r="E15" s="15">
        <f>C15*D15</f>
        <v>0</v>
      </c>
      <c r="F15" s="103"/>
      <c r="G15" s="103"/>
      <c r="H15" s="103"/>
    </row>
    <row r="16" spans="2:8" s="9" customFormat="1" ht="10.5">
      <c r="B16" s="117" t="s">
        <v>9</v>
      </c>
      <c r="C16" s="99"/>
      <c r="D16" s="118"/>
      <c r="E16" s="119" t="e">
        <f>SUM(E6:E15)</f>
        <v>#N/A</v>
      </c>
      <c r="F16" s="103"/>
      <c r="G16" s="103"/>
      <c r="H16" s="103"/>
    </row>
    <row r="17" spans="2:5" s="9" customFormat="1" ht="6" customHeight="1">
      <c r="B17" s="120"/>
      <c r="C17" s="106"/>
      <c r="D17" s="113"/>
      <c r="E17" s="121"/>
    </row>
    <row r="18" spans="2:8" s="9" customFormat="1" ht="10.5">
      <c r="B18" s="95" t="s">
        <v>10</v>
      </c>
      <c r="C18" s="84"/>
      <c r="D18" s="104"/>
      <c r="E18" s="122"/>
      <c r="F18" s="103"/>
      <c r="G18" s="103"/>
      <c r="H18" s="103"/>
    </row>
    <row r="19" spans="2:5" s="9" customFormat="1" ht="31.5">
      <c r="B19" s="64" t="s">
        <v>82</v>
      </c>
      <c r="C19" s="11">
        <v>1</v>
      </c>
      <c r="D19" s="14"/>
      <c r="E19" s="15" t="e">
        <f>#N/A</f>
        <v>#N/A</v>
      </c>
    </row>
    <row r="20" spans="2:5" s="9" customFormat="1" ht="10.5">
      <c r="B20" s="87" t="s">
        <v>11</v>
      </c>
      <c r="C20" s="11">
        <v>1</v>
      </c>
      <c r="D20" s="16"/>
      <c r="E20" s="15" t="e">
        <f>#N/A</f>
        <v>#N/A</v>
      </c>
    </row>
    <row r="21" spans="2:5" s="9" customFormat="1" ht="31.5">
      <c r="B21" s="90" t="s">
        <v>83</v>
      </c>
      <c r="C21" s="84">
        <v>10</v>
      </c>
      <c r="D21" s="104"/>
      <c r="E21" s="15" t="e">
        <f>#N/A</f>
        <v>#N/A</v>
      </c>
    </row>
    <row r="22" spans="2:5" s="9" customFormat="1" ht="10.5">
      <c r="B22" s="87" t="s">
        <v>12</v>
      </c>
      <c r="C22" s="84">
        <v>20</v>
      </c>
      <c r="D22" s="123"/>
      <c r="E22" s="15" t="e">
        <f>#N/A</f>
        <v>#N/A</v>
      </c>
    </row>
    <row r="23" spans="2:5" s="9" customFormat="1" ht="19.5" customHeight="1">
      <c r="B23" s="64" t="s">
        <v>85</v>
      </c>
      <c r="C23" s="11">
        <v>1</v>
      </c>
      <c r="D23" s="14"/>
      <c r="E23" s="15" t="e">
        <f>#N/A</f>
        <v>#N/A</v>
      </c>
    </row>
    <row r="24" spans="2:5" s="9" customFormat="1" ht="19.5" customHeight="1">
      <c r="B24" s="64" t="s">
        <v>84</v>
      </c>
      <c r="C24" s="11">
        <v>1</v>
      </c>
      <c r="D24" s="14"/>
      <c r="E24" s="15" t="e">
        <f>#N/A</f>
        <v>#N/A</v>
      </c>
    </row>
    <row r="25" spans="2:5" s="9" customFormat="1" ht="10.5">
      <c r="B25" s="18" t="s">
        <v>13</v>
      </c>
      <c r="C25" s="19"/>
      <c r="D25" s="20"/>
      <c r="E25" s="21" t="e">
        <f>SUM(E19:E24)</f>
        <v>#N/A</v>
      </c>
    </row>
    <row r="26" spans="2:5" s="9" customFormat="1" ht="6" customHeight="1">
      <c r="B26" s="54"/>
      <c r="C26" s="49"/>
      <c r="D26" s="55"/>
      <c r="E26" s="56"/>
    </row>
    <row r="27" spans="2:5" s="9" customFormat="1" ht="10.5" customHeight="1">
      <c r="B27" s="95" t="s">
        <v>14</v>
      </c>
      <c r="C27" s="61"/>
      <c r="D27" s="62"/>
      <c r="E27" s="15"/>
    </row>
    <row r="28" spans="2:5" s="9" customFormat="1" ht="10.5" customHeight="1">
      <c r="B28" s="96" t="s">
        <v>15</v>
      </c>
      <c r="C28" s="107">
        <v>1</v>
      </c>
      <c r="D28" s="108"/>
      <c r="E28" s="15">
        <f>D28*C28</f>
        <v>0</v>
      </c>
    </row>
    <row r="29" spans="2:5" s="9" customFormat="1" ht="10.5" customHeight="1">
      <c r="B29" s="97" t="s">
        <v>42</v>
      </c>
      <c r="C29" s="107">
        <v>1</v>
      </c>
      <c r="D29" s="108"/>
      <c r="E29" s="15" t="e">
        <f>#N/A</f>
        <v>#N/A</v>
      </c>
    </row>
    <row r="30" spans="2:5" s="9" customFormat="1" ht="10.5">
      <c r="B30" s="124" t="s">
        <v>16</v>
      </c>
      <c r="C30" s="107">
        <v>1</v>
      </c>
      <c r="D30" s="108"/>
      <c r="E30" s="15" t="e">
        <f>#N/A</f>
        <v>#N/A</v>
      </c>
    </row>
    <row r="31" spans="2:5" s="9" customFormat="1" ht="10.5">
      <c r="B31" s="79" t="s">
        <v>17</v>
      </c>
      <c r="C31" s="61">
        <v>1</v>
      </c>
      <c r="D31" s="62"/>
      <c r="E31" s="15" t="e">
        <f>#N/A</f>
        <v>#N/A</v>
      </c>
    </row>
    <row r="32" spans="2:5" s="9" customFormat="1" ht="21">
      <c r="B32" s="98" t="s">
        <v>18</v>
      </c>
      <c r="C32" s="61">
        <v>15</v>
      </c>
      <c r="D32" s="62"/>
      <c r="E32" s="15" t="e">
        <f>#N/A</f>
        <v>#N/A</v>
      </c>
    </row>
    <row r="33" spans="2:5" s="9" customFormat="1" ht="10.5">
      <c r="B33" s="79" t="s">
        <v>86</v>
      </c>
      <c r="C33" s="61">
        <v>1</v>
      </c>
      <c r="D33" s="62"/>
      <c r="E33" s="15" t="e">
        <f>#N/A</f>
        <v>#N/A</v>
      </c>
    </row>
    <row r="34" spans="2:5" s="9" customFormat="1" ht="10.5">
      <c r="B34" s="79" t="s">
        <v>19</v>
      </c>
      <c r="C34" s="61">
        <v>1</v>
      </c>
      <c r="D34" s="62"/>
      <c r="E34" s="15" t="e">
        <f>#N/A</f>
        <v>#N/A</v>
      </c>
    </row>
    <row r="35" spans="2:5" s="9" customFormat="1" ht="21">
      <c r="B35" s="125" t="s">
        <v>20</v>
      </c>
      <c r="C35" s="107">
        <v>1</v>
      </c>
      <c r="D35" s="108"/>
      <c r="E35" s="15" t="e">
        <f>#N/A</f>
        <v>#N/A</v>
      </c>
    </row>
    <row r="36" spans="2:5" s="9" customFormat="1" ht="10.5">
      <c r="B36" s="95" t="s">
        <v>13</v>
      </c>
      <c r="C36" s="99"/>
      <c r="D36" s="100"/>
      <c r="E36" s="101" t="e">
        <f>SUM(E28:E35)</f>
        <v>#N/A</v>
      </c>
    </row>
    <row r="37" spans="2:5" s="9" customFormat="1" ht="6" customHeight="1">
      <c r="B37" s="10"/>
      <c r="C37" s="11"/>
      <c r="D37" s="14"/>
      <c r="E37" s="23"/>
    </row>
    <row r="38" spans="2:5" s="9" customFormat="1" ht="12.75" customHeight="1">
      <c r="B38" s="95" t="s">
        <v>21</v>
      </c>
      <c r="C38" s="84"/>
      <c r="D38" s="126"/>
      <c r="E38" s="122"/>
    </row>
    <row r="39" spans="2:5" s="9" customFormat="1" ht="10.5">
      <c r="B39" s="102" t="s">
        <v>22</v>
      </c>
      <c r="C39" s="11"/>
      <c r="D39" s="14"/>
      <c r="E39" s="15"/>
    </row>
    <row r="40" spans="2:5" s="9" customFormat="1" ht="10.5">
      <c r="B40" s="86" t="s">
        <v>93</v>
      </c>
      <c r="C40" s="11">
        <v>1</v>
      </c>
      <c r="D40" s="14"/>
      <c r="E40" s="15">
        <f>D40*C40</f>
        <v>0</v>
      </c>
    </row>
    <row r="41" spans="2:5" s="9" customFormat="1" ht="10.5">
      <c r="B41" s="10" t="s">
        <v>23</v>
      </c>
      <c r="C41" s="17">
        <v>1</v>
      </c>
      <c r="D41" s="150"/>
      <c r="E41" s="15">
        <f>D41*C41</f>
        <v>0</v>
      </c>
    </row>
    <row r="42" spans="2:5" s="9" customFormat="1" ht="10.5">
      <c r="B42" s="10" t="s">
        <v>89</v>
      </c>
      <c r="C42" s="17">
        <v>1</v>
      </c>
      <c r="D42" s="24"/>
      <c r="E42" s="15">
        <f>SUM(C42*D42)</f>
        <v>0</v>
      </c>
    </row>
    <row r="43" spans="2:5" s="48" customFormat="1" ht="12" customHeight="1">
      <c r="B43" s="18" t="s">
        <v>9</v>
      </c>
      <c r="C43" s="19"/>
      <c r="D43" s="20"/>
      <c r="E43" s="21">
        <f>SUM(E40:E42)</f>
        <v>0</v>
      </c>
    </row>
    <row r="44" spans="2:5" s="9" customFormat="1" ht="6" customHeight="1">
      <c r="B44" s="60"/>
      <c r="C44" s="61"/>
      <c r="D44" s="62"/>
      <c r="E44" s="15"/>
    </row>
    <row r="45" spans="2:5" s="9" customFormat="1" ht="10.5" customHeight="1">
      <c r="B45" s="22" t="s">
        <v>25</v>
      </c>
      <c r="C45" s="61"/>
      <c r="D45" s="62"/>
      <c r="E45" s="15"/>
    </row>
    <row r="46" spans="2:5" s="9" customFormat="1" ht="10.5" customHeight="1">
      <c r="B46" s="60" t="s">
        <v>26</v>
      </c>
      <c r="C46" s="61">
        <v>1</v>
      </c>
      <c r="D46" s="62"/>
      <c r="E46" s="15">
        <f>SUM(C46*D46)</f>
        <v>0</v>
      </c>
    </row>
    <row r="47" spans="2:5" s="9" customFormat="1" ht="10.5" customHeight="1">
      <c r="B47" s="60" t="s">
        <v>27</v>
      </c>
      <c r="C47" s="61">
        <v>5</v>
      </c>
      <c r="D47" s="62"/>
      <c r="E47" s="15">
        <f>SUM(C47*D47)</f>
        <v>0</v>
      </c>
    </row>
    <row r="48" spans="2:5" s="9" customFormat="1" ht="10.5" customHeight="1">
      <c r="B48" s="60" t="s">
        <v>28</v>
      </c>
      <c r="C48" s="61">
        <v>1</v>
      </c>
      <c r="D48" s="62"/>
      <c r="E48" s="15">
        <f>SUM(C48*D48)</f>
        <v>0</v>
      </c>
    </row>
    <row r="49" spans="2:5" s="9" customFormat="1" ht="10.5" customHeight="1">
      <c r="B49" s="60" t="s">
        <v>29</v>
      </c>
      <c r="C49" s="61">
        <v>1</v>
      </c>
      <c r="D49" s="62"/>
      <c r="E49" s="15">
        <f>SUM(C49*D49)</f>
        <v>0</v>
      </c>
    </row>
    <row r="50" spans="2:5" s="9" customFormat="1" ht="10.5" customHeight="1">
      <c r="B50" s="127" t="s">
        <v>9</v>
      </c>
      <c r="C50" s="128"/>
      <c r="D50" s="129"/>
      <c r="E50" s="21">
        <f>SUM(E46:E49)</f>
        <v>0</v>
      </c>
    </row>
    <row r="51" spans="2:5" s="9" customFormat="1" ht="6.75" customHeight="1">
      <c r="B51" s="60"/>
      <c r="C51" s="61"/>
      <c r="D51" s="62"/>
      <c r="E51" s="15"/>
    </row>
    <row r="52" spans="2:5" s="9" customFormat="1" ht="10.5">
      <c r="B52" s="95" t="s">
        <v>30</v>
      </c>
      <c r="C52" s="84"/>
      <c r="D52" s="104"/>
      <c r="E52" s="105"/>
    </row>
    <row r="53" spans="2:5" s="9" customFormat="1" ht="10.5">
      <c r="B53" s="91" t="s">
        <v>90</v>
      </c>
      <c r="C53" s="92">
        <v>4</v>
      </c>
      <c r="D53" s="93"/>
      <c r="E53" s="15">
        <f>D53*C53</f>
        <v>0</v>
      </c>
    </row>
    <row r="54" spans="2:5" s="9" customFormat="1" ht="10.5">
      <c r="B54" s="91" t="s">
        <v>31</v>
      </c>
      <c r="C54" s="92">
        <v>4</v>
      </c>
      <c r="D54" s="93"/>
      <c r="E54" s="15">
        <f>D54*C54</f>
        <v>0</v>
      </c>
    </row>
    <row r="55" spans="2:5" s="9" customFormat="1" ht="11.25" thickBot="1">
      <c r="B55" s="130" t="s">
        <v>13</v>
      </c>
      <c r="C55" s="131"/>
      <c r="D55" s="132"/>
      <c r="E55" s="133">
        <f>SUM(E53:E54)</f>
        <v>0</v>
      </c>
    </row>
    <row r="56" spans="2:5" s="134" customFormat="1" ht="6" customHeight="1" thickBot="1">
      <c r="B56" s="135"/>
      <c r="C56" s="136"/>
      <c r="D56" s="137"/>
      <c r="E56" s="50"/>
    </row>
    <row r="57" spans="2:5" s="47" customFormat="1" ht="15" thickBot="1">
      <c r="B57" s="157" t="s">
        <v>76</v>
      </c>
      <c r="C57" s="158"/>
      <c r="D57" s="158"/>
      <c r="E57" s="159" t="e">
        <f>SUM(E55,E50,E43,E36,E25,E16)</f>
        <v>#N/A</v>
      </c>
    </row>
    <row r="58" spans="2:5" ht="17.25" customHeight="1" thickBot="1">
      <c r="B58" s="157" t="s">
        <v>97</v>
      </c>
      <c r="C58" s="158"/>
      <c r="D58" s="158"/>
      <c r="E58" s="160" t="e">
        <f>E57*1.21</f>
        <v>#N/A</v>
      </c>
    </row>
    <row r="59" spans="2:5" ht="5.25" customHeight="1">
      <c r="B59" s="25"/>
      <c r="C59" s="26"/>
      <c r="D59" s="44"/>
      <c r="E59" s="43"/>
    </row>
    <row r="60" spans="2:5" ht="5.25" customHeight="1">
      <c r="B60" s="25"/>
      <c r="C60" s="26"/>
      <c r="D60" s="44"/>
      <c r="E60" s="43"/>
    </row>
    <row r="61" spans="2:5" s="9" customFormat="1" ht="11.25">
      <c r="B61" s="68"/>
      <c r="C61" s="49"/>
      <c r="D61" s="50"/>
      <c r="E61" s="50"/>
    </row>
    <row r="62" spans="2:5" s="109" customFormat="1" ht="12">
      <c r="B62" s="28"/>
      <c r="C62" s="29"/>
      <c r="D62" s="28"/>
      <c r="E62" s="30"/>
    </row>
    <row r="63" spans="4:5" ht="11.25">
      <c r="D63" s="35"/>
      <c r="E63" s="36"/>
    </row>
    <row r="64" ht="11.25">
      <c r="D64" s="34"/>
    </row>
    <row r="65" spans="2:4" ht="11.25">
      <c r="B65" s="33"/>
      <c r="D65" s="34"/>
    </row>
    <row r="66" spans="2:4" ht="11.25">
      <c r="B66" s="1" t="s">
        <v>59</v>
      </c>
      <c r="D66" s="34"/>
    </row>
    <row r="67" ht="11.25">
      <c r="D67" s="34"/>
    </row>
    <row r="68" ht="11.25">
      <c r="D68" s="34"/>
    </row>
    <row r="69" ht="11.25">
      <c r="D69" s="34"/>
    </row>
    <row r="70" ht="11.25">
      <c r="D70" s="34"/>
    </row>
    <row r="71" ht="11.25">
      <c r="D71" s="34"/>
    </row>
    <row r="72" ht="11.25">
      <c r="D72" s="34"/>
    </row>
    <row r="73" ht="11.25">
      <c r="D73" s="34"/>
    </row>
    <row r="74" spans="4:5" ht="11.25">
      <c r="D74" s="35"/>
      <c r="E74" s="36"/>
    </row>
    <row r="75" ht="11.25">
      <c r="D75" s="34"/>
    </row>
    <row r="76" spans="2:4" ht="11.25">
      <c r="B76" s="33"/>
      <c r="D76" s="34"/>
    </row>
    <row r="77" ht="11.25">
      <c r="D77" s="34"/>
    </row>
    <row r="78" ht="11.25">
      <c r="D78" s="34"/>
    </row>
    <row r="79" ht="11.25">
      <c r="D79" s="34"/>
    </row>
    <row r="80" ht="11.25">
      <c r="D80" s="34"/>
    </row>
    <row r="81" ht="11.25">
      <c r="D81" s="34"/>
    </row>
    <row r="82" ht="11.25">
      <c r="D82" s="34"/>
    </row>
    <row r="83" ht="11.25">
      <c r="D83" s="34"/>
    </row>
    <row r="84" ht="11.25">
      <c r="D84" s="34"/>
    </row>
    <row r="85" ht="11.25">
      <c r="D85" s="34"/>
    </row>
    <row r="86" spans="4:5" ht="11.25">
      <c r="D86" s="35"/>
      <c r="E86" s="36"/>
    </row>
    <row r="87" ht="11.25">
      <c r="D87" s="34"/>
    </row>
    <row r="88" ht="11.25">
      <c r="B88" s="33"/>
    </row>
    <row r="90" ht="11.25">
      <c r="D90" s="34"/>
    </row>
    <row r="92" ht="11.25">
      <c r="D92" s="34"/>
    </row>
    <row r="93" spans="4:5" ht="11.25">
      <c r="D93" s="35"/>
      <c r="E93" s="36"/>
    </row>
    <row r="94" ht="11.25">
      <c r="B94" s="37"/>
    </row>
    <row r="95" ht="11.25">
      <c r="B95" s="38"/>
    </row>
    <row r="96" spans="3:5" ht="11.25">
      <c r="C96" s="39"/>
      <c r="D96" s="40"/>
      <c r="E96" s="36"/>
    </row>
    <row r="101" ht="12.75" customHeight="1"/>
    <row r="104" ht="11.25">
      <c r="B104" s="38"/>
    </row>
    <row r="105" spans="3:4" ht="11.25">
      <c r="C105" s="41"/>
      <c r="D105" s="42"/>
    </row>
  </sheetData>
  <sheetProtection/>
  <mergeCells count="1">
    <mergeCell ref="B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6"/>
  <sheetViews>
    <sheetView zoomScalePageLayoutView="0" workbookViewId="0" topLeftCell="A1">
      <selection activeCell="F71" sqref="F71"/>
    </sheetView>
  </sheetViews>
  <sheetFormatPr defaultColWidth="9.00390625" defaultRowHeight="12.75"/>
  <cols>
    <col min="1" max="1" width="1.37890625" style="1" customWidth="1"/>
    <col min="2" max="3" width="51.75390625" style="1" customWidth="1"/>
    <col min="4" max="4" width="3.25390625" style="2" customWidth="1"/>
    <col min="5" max="5" width="9.875" style="3" customWidth="1"/>
    <col min="6" max="6" width="17.00390625" style="4" bestFit="1" customWidth="1"/>
    <col min="7" max="16384" width="9.00390625" style="1" customWidth="1"/>
  </cols>
  <sheetData>
    <row r="1" ht="6" customHeight="1" thickBot="1"/>
    <row r="2" spans="2:6" ht="36" customHeight="1" thickBot="1">
      <c r="B2" s="199" t="s">
        <v>33</v>
      </c>
      <c r="C2" s="200"/>
      <c r="D2" s="200"/>
      <c r="E2" s="200"/>
      <c r="F2" s="201"/>
    </row>
    <row r="3" spans="2:7" ht="2.25" customHeight="1" thickBot="1">
      <c r="B3" s="152"/>
      <c r="C3" s="153"/>
      <c r="D3" s="153"/>
      <c r="E3" s="153"/>
      <c r="F3" s="154"/>
      <c r="G3" s="51"/>
    </row>
    <row r="4" spans="2:6" ht="8.25" customHeight="1" thickBot="1">
      <c r="B4" s="6"/>
      <c r="C4" s="6"/>
      <c r="D4" s="7"/>
      <c r="E4" s="7"/>
      <c r="F4" s="8"/>
    </row>
    <row r="5" spans="2:6" s="5" customFormat="1" ht="21.75" thickBot="1">
      <c r="B5" s="80" t="s">
        <v>1</v>
      </c>
      <c r="C5" s="168" t="s">
        <v>108</v>
      </c>
      <c r="D5" s="81" t="s">
        <v>2</v>
      </c>
      <c r="E5" s="161" t="s">
        <v>95</v>
      </c>
      <c r="F5" s="162" t="s">
        <v>96</v>
      </c>
    </row>
    <row r="6" spans="2:6" s="9" customFormat="1" ht="10.5">
      <c r="B6" s="31" t="s">
        <v>34</v>
      </c>
      <c r="C6" s="169"/>
      <c r="D6" s="32"/>
      <c r="E6" s="52"/>
      <c r="F6" s="53"/>
    </row>
    <row r="7" spans="2:7" s="9" customFormat="1" ht="73.5">
      <c r="B7" s="64" t="s">
        <v>111</v>
      </c>
      <c r="C7" s="184" t="s">
        <v>114</v>
      </c>
      <c r="D7" s="11">
        <v>1</v>
      </c>
      <c r="E7" s="24">
        <v>0</v>
      </c>
      <c r="F7" s="13">
        <f aca="true" t="shared" si="0" ref="F7:F12">SUM(D7*E7)</f>
        <v>0</v>
      </c>
      <c r="G7" s="139"/>
    </row>
    <row r="8" spans="2:6" s="9" customFormat="1" ht="31.5">
      <c r="B8" s="64" t="s">
        <v>112</v>
      </c>
      <c r="C8" s="182" t="s">
        <v>115</v>
      </c>
      <c r="D8" s="84">
        <v>1</v>
      </c>
      <c r="E8" s="85">
        <v>0</v>
      </c>
      <c r="F8" s="13">
        <f t="shared" si="0"/>
        <v>0</v>
      </c>
    </row>
    <row r="9" spans="2:6" s="9" customFormat="1" ht="241.5">
      <c r="B9" s="64" t="s">
        <v>113</v>
      </c>
      <c r="C9" s="183" t="s">
        <v>109</v>
      </c>
      <c r="D9" s="11">
        <v>1</v>
      </c>
      <c r="E9" s="14">
        <v>0</v>
      </c>
      <c r="F9" s="13">
        <f t="shared" si="0"/>
        <v>0</v>
      </c>
    </row>
    <row r="10" spans="2:7" ht="63">
      <c r="B10" s="10" t="s">
        <v>104</v>
      </c>
      <c r="C10" s="183" t="s">
        <v>110</v>
      </c>
      <c r="D10" s="11">
        <v>1</v>
      </c>
      <c r="E10" s="16">
        <v>0</v>
      </c>
      <c r="F10" s="13">
        <f t="shared" si="0"/>
        <v>0</v>
      </c>
      <c r="G10" s="163"/>
    </row>
    <row r="11" spans="2:6" ht="94.5">
      <c r="B11" s="64" t="s">
        <v>116</v>
      </c>
      <c r="C11" s="183" t="s">
        <v>117</v>
      </c>
      <c r="D11" s="11">
        <v>1</v>
      </c>
      <c r="E11" s="16">
        <v>0</v>
      </c>
      <c r="F11" s="13">
        <f t="shared" si="0"/>
        <v>0</v>
      </c>
    </row>
    <row r="12" spans="2:7" ht="315.75" customHeight="1">
      <c r="B12" s="185" t="s">
        <v>35</v>
      </c>
      <c r="C12" s="183" t="s">
        <v>118</v>
      </c>
      <c r="D12" s="17">
        <v>1</v>
      </c>
      <c r="E12" s="186">
        <v>0</v>
      </c>
      <c r="F12" s="187">
        <f t="shared" si="0"/>
        <v>0</v>
      </c>
      <c r="G12" s="163"/>
    </row>
    <row r="13" spans="2:6" s="9" customFormat="1" ht="10.5">
      <c r="B13" s="18" t="s">
        <v>13</v>
      </c>
      <c r="C13" s="172"/>
      <c r="D13" s="19"/>
      <c r="E13" s="20"/>
      <c r="F13" s="21">
        <f>SUM(F7:F12)</f>
        <v>0</v>
      </c>
    </row>
    <row r="14" spans="2:6" s="9" customFormat="1" ht="6" customHeight="1">
      <c r="B14" s="54"/>
      <c r="C14" s="134"/>
      <c r="D14" s="49"/>
      <c r="E14" s="55"/>
      <c r="F14" s="56"/>
    </row>
    <row r="15" spans="2:6" s="9" customFormat="1" ht="9.75" customHeight="1">
      <c r="B15" s="22" t="s">
        <v>36</v>
      </c>
      <c r="C15" s="173"/>
      <c r="D15" s="11"/>
      <c r="E15" s="57"/>
      <c r="F15" s="58"/>
    </row>
    <row r="16" spans="2:6" s="9" customFormat="1" ht="63">
      <c r="B16" s="167" t="s">
        <v>119</v>
      </c>
      <c r="C16" s="184" t="s">
        <v>120</v>
      </c>
      <c r="D16" s="84">
        <v>5</v>
      </c>
      <c r="E16" s="85">
        <v>0</v>
      </c>
      <c r="F16" s="13">
        <f>SUM(D16*E16)</f>
        <v>0</v>
      </c>
    </row>
    <row r="17" spans="2:6" s="9" customFormat="1" ht="10.5" customHeight="1">
      <c r="B17" s="87" t="s">
        <v>37</v>
      </c>
      <c r="C17" s="174"/>
      <c r="D17" s="84"/>
      <c r="E17" s="88"/>
      <c r="F17" s="13">
        <f aca="true" t="shared" si="1" ref="F17:F27">SUM(D17*E17)</f>
        <v>0</v>
      </c>
    </row>
    <row r="18" spans="2:6" s="9" customFormat="1" ht="63">
      <c r="B18" s="167" t="s">
        <v>119</v>
      </c>
      <c r="C18" s="184" t="s">
        <v>121</v>
      </c>
      <c r="D18" s="84">
        <v>1</v>
      </c>
      <c r="E18" s="85">
        <v>0</v>
      </c>
      <c r="F18" s="13">
        <f t="shared" si="1"/>
        <v>0</v>
      </c>
    </row>
    <row r="19" spans="2:6" s="9" customFormat="1" ht="10.5" customHeight="1">
      <c r="B19" s="87" t="s">
        <v>37</v>
      </c>
      <c r="C19" s="174"/>
      <c r="D19" s="84"/>
      <c r="E19" s="88"/>
      <c r="F19" s="13">
        <f t="shared" si="1"/>
        <v>0</v>
      </c>
    </row>
    <row r="20" spans="2:6" s="9" customFormat="1" ht="31.5">
      <c r="B20" s="90" t="s">
        <v>98</v>
      </c>
      <c r="C20" s="188" t="s">
        <v>122</v>
      </c>
      <c r="D20" s="84">
        <v>6</v>
      </c>
      <c r="E20" s="85">
        <v>0</v>
      </c>
      <c r="F20" s="13">
        <f t="shared" si="1"/>
        <v>0</v>
      </c>
    </row>
    <row r="21" spans="2:6" s="9" customFormat="1" ht="42">
      <c r="B21" s="86" t="s">
        <v>123</v>
      </c>
      <c r="C21" s="182" t="s">
        <v>124</v>
      </c>
      <c r="D21" s="84">
        <v>3</v>
      </c>
      <c r="E21" s="85">
        <v>0</v>
      </c>
      <c r="F21" s="13">
        <f t="shared" si="1"/>
        <v>0</v>
      </c>
    </row>
    <row r="22" spans="2:6" s="9" customFormat="1" ht="42">
      <c r="B22" s="86" t="s">
        <v>39</v>
      </c>
      <c r="C22" s="182" t="s">
        <v>125</v>
      </c>
      <c r="D22" s="84">
        <v>3</v>
      </c>
      <c r="E22" s="85">
        <v>0</v>
      </c>
      <c r="F22" s="13">
        <f t="shared" si="1"/>
        <v>0</v>
      </c>
    </row>
    <row r="23" spans="2:7" s="9" customFormat="1" ht="63">
      <c r="B23" s="87" t="s">
        <v>126</v>
      </c>
      <c r="C23" s="183" t="s">
        <v>110</v>
      </c>
      <c r="D23" s="84">
        <v>10</v>
      </c>
      <c r="E23" s="88">
        <v>0</v>
      </c>
      <c r="F23" s="13">
        <f t="shared" si="1"/>
        <v>0</v>
      </c>
      <c r="G23" s="164"/>
    </row>
    <row r="24" spans="2:6" s="9" customFormat="1" ht="73.5">
      <c r="B24" s="64" t="s">
        <v>128</v>
      </c>
      <c r="C24" s="188" t="s">
        <v>127</v>
      </c>
      <c r="D24" s="11">
        <v>5</v>
      </c>
      <c r="E24" s="14">
        <v>0</v>
      </c>
      <c r="F24" s="13">
        <f t="shared" si="1"/>
        <v>0</v>
      </c>
    </row>
    <row r="25" spans="2:6" s="9" customFormat="1" ht="63">
      <c r="B25" s="64" t="s">
        <v>129</v>
      </c>
      <c r="C25" s="188" t="s">
        <v>130</v>
      </c>
      <c r="D25" s="11">
        <v>1</v>
      </c>
      <c r="E25" s="14">
        <v>0</v>
      </c>
      <c r="F25" s="13">
        <f t="shared" si="1"/>
        <v>0</v>
      </c>
    </row>
    <row r="26" spans="2:6" s="9" customFormat="1" ht="52.5">
      <c r="B26" s="90" t="s">
        <v>131</v>
      </c>
      <c r="C26" s="182" t="s">
        <v>132</v>
      </c>
      <c r="D26" s="151">
        <v>3</v>
      </c>
      <c r="E26" s="85">
        <v>0</v>
      </c>
      <c r="F26" s="13">
        <f t="shared" si="1"/>
        <v>0</v>
      </c>
    </row>
    <row r="27" spans="2:6" s="9" customFormat="1" ht="168.75">
      <c r="B27" s="64" t="s">
        <v>167</v>
      </c>
      <c r="C27" s="182" t="s">
        <v>133</v>
      </c>
      <c r="D27" s="11">
        <v>6</v>
      </c>
      <c r="E27" s="14">
        <v>0</v>
      </c>
      <c r="F27" s="13">
        <f t="shared" si="1"/>
        <v>0</v>
      </c>
    </row>
    <row r="28" spans="2:6" s="9" customFormat="1" ht="10.5">
      <c r="B28" s="18" t="s">
        <v>9</v>
      </c>
      <c r="C28" s="172"/>
      <c r="D28" s="19"/>
      <c r="E28" s="20"/>
      <c r="F28" s="21">
        <f>SUM(F16:F27)</f>
        <v>0</v>
      </c>
    </row>
    <row r="29" spans="2:6" s="9" customFormat="1" ht="6" customHeight="1">
      <c r="B29" s="64"/>
      <c r="C29" s="170"/>
      <c r="D29" s="11"/>
      <c r="E29" s="14"/>
      <c r="F29" s="15"/>
    </row>
    <row r="30" spans="2:6" s="9" customFormat="1" ht="10.5">
      <c r="B30" s="22" t="s">
        <v>41</v>
      </c>
      <c r="C30" s="173"/>
      <c r="D30" s="11"/>
      <c r="E30" s="57"/>
      <c r="F30" s="58"/>
    </row>
    <row r="31" spans="2:6" s="9" customFormat="1" ht="42">
      <c r="B31" s="64" t="s">
        <v>135</v>
      </c>
      <c r="C31" s="182" t="s">
        <v>134</v>
      </c>
      <c r="D31" s="11">
        <v>3</v>
      </c>
      <c r="E31" s="14">
        <v>0</v>
      </c>
      <c r="F31" s="13">
        <f>SUM(D31*E31)</f>
        <v>0</v>
      </c>
    </row>
    <row r="32" spans="2:6" s="9" customFormat="1" ht="63">
      <c r="B32" s="87" t="s">
        <v>126</v>
      </c>
      <c r="C32" s="183" t="s">
        <v>110</v>
      </c>
      <c r="D32" s="84">
        <v>3</v>
      </c>
      <c r="E32" s="88">
        <v>0</v>
      </c>
      <c r="F32" s="13">
        <f>SUM(D32*E32)</f>
        <v>0</v>
      </c>
    </row>
    <row r="33" spans="2:6" s="9" customFormat="1" ht="73.5">
      <c r="B33" s="64" t="s">
        <v>137</v>
      </c>
      <c r="C33" s="189" t="s">
        <v>136</v>
      </c>
      <c r="D33" s="11">
        <v>4</v>
      </c>
      <c r="E33" s="14">
        <v>0</v>
      </c>
      <c r="F33" s="13">
        <f>SUM(D33*E33)</f>
        <v>0</v>
      </c>
    </row>
    <row r="34" spans="2:6" s="9" customFormat="1" ht="42">
      <c r="B34" s="10" t="s">
        <v>139</v>
      </c>
      <c r="C34" s="190" t="s">
        <v>138</v>
      </c>
      <c r="D34" s="11">
        <v>4</v>
      </c>
      <c r="E34" s="14">
        <v>0</v>
      </c>
      <c r="F34" s="13">
        <f>SUM(D34*E34)</f>
        <v>0</v>
      </c>
    </row>
    <row r="35" spans="2:6" s="9" customFormat="1" ht="10.5">
      <c r="B35" s="18" t="s">
        <v>13</v>
      </c>
      <c r="C35" s="172"/>
      <c r="D35" s="19"/>
      <c r="E35" s="20"/>
      <c r="F35" s="21">
        <f>SUM(F31:F34)</f>
        <v>0</v>
      </c>
    </row>
    <row r="36" spans="2:6" s="9" customFormat="1" ht="6" customHeight="1">
      <c r="B36" s="65"/>
      <c r="C36" s="175"/>
      <c r="D36" s="61"/>
      <c r="E36" s="66"/>
      <c r="F36" s="67"/>
    </row>
    <row r="37" spans="2:6" s="9" customFormat="1" ht="10.5" customHeight="1">
      <c r="B37" s="95" t="s">
        <v>14</v>
      </c>
      <c r="C37" s="176"/>
      <c r="D37" s="61"/>
      <c r="E37" s="62"/>
      <c r="F37" s="15"/>
    </row>
    <row r="38" spans="2:7" s="9" customFormat="1" ht="52.5">
      <c r="B38" s="64" t="s">
        <v>100</v>
      </c>
      <c r="C38" s="191" t="s">
        <v>146</v>
      </c>
      <c r="D38" s="107">
        <v>1</v>
      </c>
      <c r="E38" s="108">
        <v>0</v>
      </c>
      <c r="F38" s="13">
        <f>SUM(D38*E38)</f>
        <v>0</v>
      </c>
      <c r="G38" s="164"/>
    </row>
    <row r="39" spans="2:6" s="9" customFormat="1" ht="84">
      <c r="B39" s="64" t="s">
        <v>147</v>
      </c>
      <c r="C39" s="192" t="s">
        <v>140</v>
      </c>
      <c r="D39" s="107">
        <v>1</v>
      </c>
      <c r="E39" s="108">
        <v>0</v>
      </c>
      <c r="F39" s="13">
        <f aca="true" t="shared" si="2" ref="F39:F44">SUM(D39*E39)</f>
        <v>0</v>
      </c>
    </row>
    <row r="40" spans="2:7" s="9" customFormat="1" ht="63">
      <c r="B40" s="64" t="s">
        <v>105</v>
      </c>
      <c r="C40" s="191" t="s">
        <v>141</v>
      </c>
      <c r="D40" s="107">
        <v>1</v>
      </c>
      <c r="E40" s="108">
        <v>0</v>
      </c>
      <c r="F40" s="13">
        <f t="shared" si="2"/>
        <v>0</v>
      </c>
      <c r="G40" s="164"/>
    </row>
    <row r="41" spans="2:6" s="9" customFormat="1" ht="10.5">
      <c r="B41" s="79" t="s">
        <v>17</v>
      </c>
      <c r="C41" s="191" t="s">
        <v>142</v>
      </c>
      <c r="D41" s="61">
        <v>1</v>
      </c>
      <c r="E41" s="62">
        <v>0</v>
      </c>
      <c r="F41" s="13">
        <f t="shared" si="2"/>
        <v>0</v>
      </c>
    </row>
    <row r="42" spans="2:6" s="9" customFormat="1" ht="10.5">
      <c r="B42" s="98" t="s">
        <v>18</v>
      </c>
      <c r="C42" s="191" t="s">
        <v>143</v>
      </c>
      <c r="D42" s="61">
        <v>15</v>
      </c>
      <c r="E42" s="62">
        <v>0</v>
      </c>
      <c r="F42" s="13">
        <f t="shared" si="2"/>
        <v>0</v>
      </c>
    </row>
    <row r="43" spans="2:6" s="9" customFormat="1" ht="10.5">
      <c r="B43" s="79" t="s">
        <v>92</v>
      </c>
      <c r="C43" s="191" t="s">
        <v>144</v>
      </c>
      <c r="D43" s="61">
        <v>1</v>
      </c>
      <c r="E43" s="62">
        <v>0</v>
      </c>
      <c r="F43" s="13">
        <f t="shared" si="2"/>
        <v>0</v>
      </c>
    </row>
    <row r="44" spans="2:6" s="9" customFormat="1" ht="21">
      <c r="B44" s="125" t="s">
        <v>101</v>
      </c>
      <c r="C44" s="191" t="s">
        <v>145</v>
      </c>
      <c r="D44" s="107">
        <v>1</v>
      </c>
      <c r="E44" s="108">
        <v>0</v>
      </c>
      <c r="F44" s="13">
        <f t="shared" si="2"/>
        <v>0</v>
      </c>
    </row>
    <row r="45" spans="2:6" s="9" customFormat="1" ht="10.5">
      <c r="B45" s="95" t="s">
        <v>13</v>
      </c>
      <c r="C45" s="178"/>
      <c r="D45" s="99"/>
      <c r="E45" s="100"/>
      <c r="F45" s="101">
        <f>SUM(F38:F44)</f>
        <v>0</v>
      </c>
    </row>
    <row r="46" spans="2:6" s="9" customFormat="1" ht="6" customHeight="1">
      <c r="B46" s="10"/>
      <c r="C46" s="171"/>
      <c r="D46" s="11"/>
      <c r="E46" s="14"/>
      <c r="F46" s="23"/>
    </row>
    <row r="47" spans="2:6" s="9" customFormat="1" ht="10.5" customHeight="1">
      <c r="B47" s="22" t="s">
        <v>43</v>
      </c>
      <c r="C47" s="173"/>
      <c r="D47" s="11"/>
      <c r="E47" s="57"/>
      <c r="F47" s="58"/>
    </row>
    <row r="48" spans="2:6" s="9" customFormat="1" ht="10.5">
      <c r="B48" s="63" t="s">
        <v>44</v>
      </c>
      <c r="C48" s="179"/>
      <c r="D48" s="11"/>
      <c r="E48" s="14"/>
      <c r="F48" s="15"/>
    </row>
    <row r="49" spans="2:6" s="9" customFormat="1" ht="10.5">
      <c r="B49" s="10" t="s">
        <v>45</v>
      </c>
      <c r="C49" s="191" t="s">
        <v>148</v>
      </c>
      <c r="D49" s="11">
        <v>1</v>
      </c>
      <c r="E49" s="14">
        <v>0</v>
      </c>
      <c r="F49" s="15">
        <f>SUM(D49*E49)</f>
        <v>0</v>
      </c>
    </row>
    <row r="50" spans="2:6" s="9" customFormat="1" ht="10.5">
      <c r="B50" s="10" t="s">
        <v>46</v>
      </c>
      <c r="C50" s="191" t="s">
        <v>148</v>
      </c>
      <c r="D50" s="11">
        <v>1</v>
      </c>
      <c r="E50" s="14">
        <v>0</v>
      </c>
      <c r="F50" s="15">
        <f>SUM(D50*E50)</f>
        <v>0</v>
      </c>
    </row>
    <row r="51" spans="2:6" s="9" customFormat="1" ht="10.5">
      <c r="B51" s="10"/>
      <c r="C51" s="191"/>
      <c r="D51" s="11"/>
      <c r="E51" s="14"/>
      <c r="F51" s="15"/>
    </row>
    <row r="52" spans="2:6" s="9" customFormat="1" ht="10.5">
      <c r="B52" s="63" t="s">
        <v>94</v>
      </c>
      <c r="C52" s="191"/>
      <c r="D52" s="11"/>
      <c r="E52" s="14"/>
      <c r="F52" s="15"/>
    </row>
    <row r="53" spans="2:6" s="9" customFormat="1" ht="10.5">
      <c r="B53" s="10" t="s">
        <v>47</v>
      </c>
      <c r="C53" s="191" t="s">
        <v>149</v>
      </c>
      <c r="D53" s="17">
        <v>1</v>
      </c>
      <c r="E53" s="14">
        <v>0</v>
      </c>
      <c r="F53" s="15">
        <f>SUM(D53*E53)</f>
        <v>0</v>
      </c>
    </row>
    <row r="54" spans="2:6" s="9" customFormat="1" ht="10.5">
      <c r="B54" s="10" t="s">
        <v>48</v>
      </c>
      <c r="C54" s="191" t="s">
        <v>150</v>
      </c>
      <c r="D54" s="17">
        <v>2</v>
      </c>
      <c r="E54" s="14">
        <v>0</v>
      </c>
      <c r="F54" s="15">
        <f>SUM(D54*E54)</f>
        <v>0</v>
      </c>
    </row>
    <row r="55" spans="2:6" s="9" customFormat="1" ht="10.5">
      <c r="B55" s="10" t="s">
        <v>49</v>
      </c>
      <c r="C55" s="191" t="s">
        <v>151</v>
      </c>
      <c r="D55" s="17">
        <v>1</v>
      </c>
      <c r="E55" s="14">
        <v>0</v>
      </c>
      <c r="F55" s="15">
        <f>SUM(D55*E55)</f>
        <v>0</v>
      </c>
    </row>
    <row r="56" spans="2:6" s="9" customFormat="1" ht="10.5">
      <c r="B56" s="10"/>
      <c r="C56" s="191"/>
      <c r="D56" s="17"/>
      <c r="E56" s="14"/>
      <c r="F56" s="15"/>
    </row>
    <row r="57" spans="2:6" s="9" customFormat="1" ht="10.5">
      <c r="B57" s="10" t="s">
        <v>23</v>
      </c>
      <c r="C57" s="191" t="s">
        <v>152</v>
      </c>
      <c r="D57" s="17">
        <v>1</v>
      </c>
      <c r="E57" s="12">
        <v>0</v>
      </c>
      <c r="F57" s="15">
        <f>SUM(D57*E57)</f>
        <v>0</v>
      </c>
    </row>
    <row r="58" spans="2:6" s="9" customFormat="1" ht="10.5">
      <c r="B58" s="10" t="s">
        <v>89</v>
      </c>
      <c r="C58" s="191" t="s">
        <v>153</v>
      </c>
      <c r="D58" s="17">
        <v>1</v>
      </c>
      <c r="E58" s="24">
        <v>0</v>
      </c>
      <c r="F58" s="15">
        <f>SUM(D58*E58)</f>
        <v>0</v>
      </c>
    </row>
    <row r="59" spans="2:6" s="48" customFormat="1" ht="12" customHeight="1">
      <c r="B59" s="18" t="s">
        <v>9</v>
      </c>
      <c r="C59" s="172"/>
      <c r="D59" s="19"/>
      <c r="E59" s="20"/>
      <c r="F59" s="21">
        <f>SUM(F49:F58)</f>
        <v>0</v>
      </c>
    </row>
    <row r="60" spans="2:6" s="9" customFormat="1" ht="6" customHeight="1">
      <c r="B60" s="60"/>
      <c r="C60" s="180"/>
      <c r="D60" s="61"/>
      <c r="E60" s="62"/>
      <c r="F60" s="15"/>
    </row>
    <row r="61" spans="2:6" s="9" customFormat="1" ht="10.5" customHeight="1">
      <c r="B61" s="22" t="s">
        <v>25</v>
      </c>
      <c r="C61" s="181"/>
      <c r="D61" s="61"/>
      <c r="E61" s="62"/>
      <c r="F61" s="15"/>
    </row>
    <row r="62" spans="2:6" s="9" customFormat="1" ht="21">
      <c r="B62" s="65" t="s">
        <v>50</v>
      </c>
      <c r="C62" s="191" t="s">
        <v>154</v>
      </c>
      <c r="D62" s="74">
        <v>1</v>
      </c>
      <c r="E62" s="75">
        <v>0</v>
      </c>
      <c r="F62" s="15">
        <f>SUM(D62*E62)</f>
        <v>0</v>
      </c>
    </row>
    <row r="63" spans="2:6" s="9" customFormat="1" ht="10.5">
      <c r="B63" s="65" t="s">
        <v>51</v>
      </c>
      <c r="C63" s="191" t="s">
        <v>155</v>
      </c>
      <c r="D63" s="74">
        <v>1</v>
      </c>
      <c r="E63" s="75">
        <v>0</v>
      </c>
      <c r="F63" s="15">
        <f>SUM(D63*E63)</f>
        <v>0</v>
      </c>
    </row>
    <row r="64" spans="2:8" s="9" customFormat="1" ht="31.5">
      <c r="B64" s="64" t="s">
        <v>191</v>
      </c>
      <c r="C64" s="191" t="s">
        <v>156</v>
      </c>
      <c r="D64" s="11">
        <v>1</v>
      </c>
      <c r="E64" s="71">
        <v>0</v>
      </c>
      <c r="F64" s="15">
        <f>SUM(D64*E64)</f>
        <v>0</v>
      </c>
      <c r="G64" s="77"/>
      <c r="H64" s="78"/>
    </row>
    <row r="65" spans="2:6" s="9" customFormat="1" ht="10.5">
      <c r="B65" s="10" t="s">
        <v>52</v>
      </c>
      <c r="C65" s="191" t="s">
        <v>157</v>
      </c>
      <c r="D65" s="17">
        <v>1</v>
      </c>
      <c r="E65" s="71">
        <v>0</v>
      </c>
      <c r="F65" s="15">
        <f>SUM(D65*E65)</f>
        <v>0</v>
      </c>
    </row>
    <row r="66" spans="2:6" s="9" customFormat="1" ht="10.5" customHeight="1">
      <c r="B66" s="18" t="s">
        <v>13</v>
      </c>
      <c r="C66" s="172"/>
      <c r="D66" s="19"/>
      <c r="E66" s="20"/>
      <c r="F66" s="21">
        <f>SUM(F62:F65)</f>
        <v>0</v>
      </c>
    </row>
    <row r="67" spans="2:6" s="27" customFormat="1" ht="6" customHeight="1" thickBot="1">
      <c r="B67" s="28"/>
      <c r="C67" s="28"/>
      <c r="D67" s="29"/>
      <c r="E67" s="28"/>
      <c r="F67" s="30"/>
    </row>
    <row r="68" spans="2:6" s="47" customFormat="1" ht="15" thickBot="1">
      <c r="B68" s="110" t="s">
        <v>76</v>
      </c>
      <c r="C68" s="112"/>
      <c r="D68" s="111"/>
      <c r="E68" s="112"/>
      <c r="F68" s="159">
        <f>SUM(F66,F59,F45,F35,F28,F13)</f>
        <v>0</v>
      </c>
    </row>
    <row r="69" spans="2:6" ht="20.25" customHeight="1" thickBot="1">
      <c r="B69" s="157" t="s">
        <v>97</v>
      </c>
      <c r="C69" s="158"/>
      <c r="D69" s="158"/>
      <c r="E69" s="158"/>
      <c r="F69" s="160">
        <f>F68*1.21</f>
        <v>0</v>
      </c>
    </row>
    <row r="70" spans="2:6" ht="5.25" customHeight="1">
      <c r="B70" s="25"/>
      <c r="C70" s="25"/>
      <c r="D70" s="26"/>
      <c r="E70" s="44"/>
      <c r="F70" s="43"/>
    </row>
    <row r="71" spans="2:6" ht="6.75" customHeight="1">
      <c r="B71" s="69"/>
      <c r="C71" s="69"/>
      <c r="D71" s="7"/>
      <c r="E71" s="45"/>
      <c r="F71" s="46"/>
    </row>
    <row r="72" spans="2:6" s="9" customFormat="1" ht="11.25">
      <c r="B72" s="68"/>
      <c r="C72" s="68"/>
      <c r="D72" s="49"/>
      <c r="E72" s="50"/>
      <c r="F72" s="50"/>
    </row>
    <row r="73" spans="2:6" s="27" customFormat="1" ht="12">
      <c r="B73" s="28"/>
      <c r="C73" s="28"/>
      <c r="D73" s="29"/>
      <c r="E73" s="28"/>
      <c r="F73" s="30"/>
    </row>
    <row r="74" spans="5:6" ht="11.25">
      <c r="E74" s="35"/>
      <c r="F74" s="36"/>
    </row>
    <row r="75" ht="11.25">
      <c r="E75" s="34"/>
    </row>
    <row r="76" spans="2:5" ht="11.25">
      <c r="B76" s="33"/>
      <c r="C76" s="33"/>
      <c r="E76" s="34"/>
    </row>
    <row r="77" ht="11.25">
      <c r="E77" s="34"/>
    </row>
    <row r="78" ht="11.25">
      <c r="E78" s="34"/>
    </row>
    <row r="79" ht="11.25">
      <c r="E79" s="34"/>
    </row>
    <row r="80" ht="11.25">
      <c r="E80" s="34"/>
    </row>
    <row r="81" ht="11.25">
      <c r="E81" s="34"/>
    </row>
    <row r="82" ht="11.25">
      <c r="E82" s="34"/>
    </row>
    <row r="83" ht="11.25">
      <c r="E83" s="34"/>
    </row>
    <row r="84" ht="11.25">
      <c r="E84" s="34"/>
    </row>
    <row r="85" spans="5:6" ht="11.25">
      <c r="E85" s="35"/>
      <c r="F85" s="36"/>
    </row>
    <row r="86" ht="11.25">
      <c r="E86" s="34"/>
    </row>
    <row r="87" spans="2:5" ht="11.25">
      <c r="B87" s="33"/>
      <c r="C87" s="33"/>
      <c r="E87" s="34"/>
    </row>
    <row r="88" ht="11.25">
      <c r="E88" s="34"/>
    </row>
    <row r="89" ht="11.25">
      <c r="E89" s="34"/>
    </row>
    <row r="90" ht="11.25">
      <c r="E90" s="34"/>
    </row>
    <row r="91" ht="11.25">
      <c r="E91" s="34"/>
    </row>
    <row r="92" ht="11.25">
      <c r="E92" s="34"/>
    </row>
    <row r="93" ht="11.25">
      <c r="E93" s="34"/>
    </row>
    <row r="94" ht="11.25">
      <c r="E94" s="34"/>
    </row>
    <row r="95" ht="11.25">
      <c r="E95" s="34"/>
    </row>
    <row r="96" ht="11.25">
      <c r="E96" s="34"/>
    </row>
    <row r="97" spans="5:6" ht="11.25">
      <c r="E97" s="35"/>
      <c r="F97" s="36"/>
    </row>
    <row r="98" ht="11.25">
      <c r="E98" s="34"/>
    </row>
    <row r="99" spans="2:3" ht="11.25">
      <c r="B99" s="33"/>
      <c r="C99" s="33"/>
    </row>
    <row r="101" ht="11.25">
      <c r="E101" s="34"/>
    </row>
    <row r="103" ht="11.25">
      <c r="E103" s="34"/>
    </row>
    <row r="104" spans="5:6" ht="11.25">
      <c r="E104" s="35"/>
      <c r="F104" s="36"/>
    </row>
    <row r="105" spans="2:3" ht="11.25">
      <c r="B105" s="37"/>
      <c r="C105" s="37"/>
    </row>
    <row r="106" spans="2:3" ht="11.25">
      <c r="B106" s="38"/>
      <c r="C106" s="38"/>
    </row>
    <row r="107" spans="4:6" ht="11.25">
      <c r="D107" s="39"/>
      <c r="E107" s="40"/>
      <c r="F107" s="36"/>
    </row>
    <row r="112" ht="12.75" customHeight="1"/>
    <row r="115" spans="2:6" ht="11.25">
      <c r="B115" s="38"/>
      <c r="C115" s="38"/>
      <c r="F115" s="1"/>
    </row>
    <row r="116" spans="4:6" ht="11.25">
      <c r="D116" s="41"/>
      <c r="E116" s="42"/>
      <c r="F116" s="1"/>
    </row>
  </sheetData>
  <sheetProtection/>
  <mergeCells count="1">
    <mergeCell ref="B2:F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1"/>
  <sheetViews>
    <sheetView zoomScalePageLayoutView="0" workbookViewId="0" topLeftCell="A1">
      <selection activeCell="F86" sqref="F86"/>
    </sheetView>
  </sheetViews>
  <sheetFormatPr defaultColWidth="9.00390625" defaultRowHeight="12.75"/>
  <cols>
    <col min="1" max="1" width="1.37890625" style="1" customWidth="1"/>
    <col min="2" max="3" width="52.75390625" style="1" customWidth="1"/>
    <col min="4" max="4" width="3.25390625" style="2" customWidth="1"/>
    <col min="5" max="5" width="9.875" style="3" customWidth="1"/>
    <col min="6" max="6" width="17.00390625" style="4" bestFit="1" customWidth="1"/>
    <col min="7" max="7" width="11.125" style="1" customWidth="1"/>
    <col min="8" max="16384" width="9.00390625" style="1" customWidth="1"/>
  </cols>
  <sheetData>
    <row r="1" ht="6" customHeight="1" thickBot="1"/>
    <row r="2" spans="2:6" ht="36" customHeight="1">
      <c r="B2" s="202" t="s">
        <v>53</v>
      </c>
      <c r="C2" s="203"/>
      <c r="D2" s="204"/>
      <c r="E2" s="204"/>
      <c r="F2" s="205"/>
    </row>
    <row r="3" spans="2:7" ht="2.25" customHeight="1" thickBot="1">
      <c r="B3" s="206"/>
      <c r="C3" s="207"/>
      <c r="D3" s="207"/>
      <c r="E3" s="207"/>
      <c r="F3" s="208"/>
      <c r="G3" s="51"/>
    </row>
    <row r="4" spans="2:6" ht="8.25" customHeight="1" thickBot="1">
      <c r="B4" s="6"/>
      <c r="C4" s="6"/>
      <c r="D4" s="7"/>
      <c r="E4" s="7"/>
      <c r="F4" s="8"/>
    </row>
    <row r="5" spans="2:6" s="5" customFormat="1" ht="11.25" thickBot="1">
      <c r="B5" s="80" t="s">
        <v>1</v>
      </c>
      <c r="C5" s="168" t="s">
        <v>108</v>
      </c>
      <c r="D5" s="81" t="s">
        <v>2</v>
      </c>
      <c r="E5" s="82" t="s">
        <v>3</v>
      </c>
      <c r="F5" s="83" t="s">
        <v>4</v>
      </c>
    </row>
    <row r="6" spans="2:6" s="5" customFormat="1" ht="15" customHeight="1" thickBot="1">
      <c r="B6" s="209" t="s">
        <v>54</v>
      </c>
      <c r="C6" s="210"/>
      <c r="D6" s="210"/>
      <c r="E6" s="210"/>
      <c r="F6" s="211"/>
    </row>
    <row r="7" spans="2:6" s="9" customFormat="1" ht="10.5">
      <c r="B7" s="31" t="s">
        <v>34</v>
      </c>
      <c r="C7" s="169"/>
      <c r="D7" s="32"/>
      <c r="E7" s="52"/>
      <c r="F7" s="53"/>
    </row>
    <row r="8" spans="2:7" s="9" customFormat="1" ht="65.25" customHeight="1">
      <c r="B8" s="193" t="s">
        <v>160</v>
      </c>
      <c r="C8" s="182" t="s">
        <v>170</v>
      </c>
      <c r="D8" s="11">
        <v>1</v>
      </c>
      <c r="E8" s="14">
        <v>0</v>
      </c>
      <c r="F8" s="13">
        <f aca="true" t="shared" si="0" ref="F8:F13">SUM(D8*E8)</f>
        <v>0</v>
      </c>
      <c r="G8" s="139"/>
    </row>
    <row r="9" spans="2:6" s="9" customFormat="1" ht="31.5">
      <c r="B9" s="90" t="s">
        <v>161</v>
      </c>
      <c r="C9" s="182" t="s">
        <v>122</v>
      </c>
      <c r="D9" s="84">
        <v>1</v>
      </c>
      <c r="E9" s="85">
        <v>0</v>
      </c>
      <c r="F9" s="13">
        <f t="shared" si="0"/>
        <v>0</v>
      </c>
    </row>
    <row r="10" spans="2:6" s="9" customFormat="1" ht="248.25" customHeight="1">
      <c r="B10" s="64" t="s">
        <v>162</v>
      </c>
      <c r="C10" s="182" t="s">
        <v>109</v>
      </c>
      <c r="D10" s="11">
        <v>1</v>
      </c>
      <c r="E10" s="14">
        <v>0</v>
      </c>
      <c r="F10" s="13">
        <f t="shared" si="0"/>
        <v>0</v>
      </c>
    </row>
    <row r="11" spans="2:6" s="9" customFormat="1" ht="52.5">
      <c r="B11" s="64" t="s">
        <v>163</v>
      </c>
      <c r="C11" s="182" t="s">
        <v>158</v>
      </c>
      <c r="D11" s="11">
        <v>1</v>
      </c>
      <c r="E11" s="14">
        <v>0</v>
      </c>
      <c r="F11" s="13">
        <f t="shared" si="0"/>
        <v>0</v>
      </c>
    </row>
    <row r="12" spans="2:6" ht="52.5">
      <c r="B12" s="10" t="s">
        <v>164</v>
      </c>
      <c r="C12" s="183" t="s">
        <v>110</v>
      </c>
      <c r="D12" s="11">
        <v>1</v>
      </c>
      <c r="E12" s="16">
        <v>0</v>
      </c>
      <c r="F12" s="13">
        <f t="shared" si="0"/>
        <v>0</v>
      </c>
    </row>
    <row r="13" spans="2:6" ht="336.75" customHeight="1">
      <c r="B13" s="185" t="s">
        <v>35</v>
      </c>
      <c r="C13" s="182" t="s">
        <v>165</v>
      </c>
      <c r="D13" s="17">
        <v>1</v>
      </c>
      <c r="E13" s="186">
        <v>0</v>
      </c>
      <c r="F13" s="187">
        <f t="shared" si="0"/>
        <v>0</v>
      </c>
    </row>
    <row r="14" spans="2:6" s="9" customFormat="1" ht="10.5">
      <c r="B14" s="18" t="s">
        <v>13</v>
      </c>
      <c r="C14" s="172"/>
      <c r="D14" s="19"/>
      <c r="E14" s="20"/>
      <c r="F14" s="21">
        <f>SUM(F8:F13)</f>
        <v>0</v>
      </c>
    </row>
    <row r="15" spans="2:6" s="9" customFormat="1" ht="6" customHeight="1">
      <c r="B15" s="54"/>
      <c r="C15" s="134"/>
      <c r="D15" s="49"/>
      <c r="E15" s="55"/>
      <c r="F15" s="56"/>
    </row>
    <row r="16" spans="2:6" s="9" customFormat="1" ht="9.75" customHeight="1">
      <c r="B16" s="22" t="s">
        <v>36</v>
      </c>
      <c r="C16" s="173"/>
      <c r="D16" s="11"/>
      <c r="E16" s="57"/>
      <c r="F16" s="58"/>
    </row>
    <row r="17" spans="2:6" s="9" customFormat="1" ht="73.5">
      <c r="B17" s="167" t="s">
        <v>119</v>
      </c>
      <c r="C17" s="182" t="s">
        <v>159</v>
      </c>
      <c r="D17" s="84">
        <v>10</v>
      </c>
      <c r="E17" s="85">
        <v>0</v>
      </c>
      <c r="F17" s="13">
        <f>SUM(D17*E17)</f>
        <v>0</v>
      </c>
    </row>
    <row r="18" spans="2:6" s="9" customFormat="1" ht="10.5" customHeight="1">
      <c r="B18" s="87" t="s">
        <v>37</v>
      </c>
      <c r="C18" s="174"/>
      <c r="D18" s="84"/>
      <c r="E18" s="88"/>
      <c r="F18" s="15"/>
    </row>
    <row r="19" spans="2:6" s="9" customFormat="1" ht="10.5" customHeight="1">
      <c r="B19" s="87" t="s">
        <v>55</v>
      </c>
      <c r="C19" s="174"/>
      <c r="D19" s="84"/>
      <c r="E19" s="89"/>
      <c r="F19" s="15"/>
    </row>
    <row r="20" spans="2:6" s="9" customFormat="1" ht="10.5" customHeight="1">
      <c r="B20" s="87" t="s">
        <v>56</v>
      </c>
      <c r="C20" s="174"/>
      <c r="D20" s="84"/>
      <c r="E20" s="88"/>
      <c r="F20" s="15"/>
    </row>
    <row r="21" spans="2:6" s="9" customFormat="1" ht="10.5" customHeight="1">
      <c r="B21" s="87" t="s">
        <v>57</v>
      </c>
      <c r="C21" s="174"/>
      <c r="D21" s="84"/>
      <c r="E21" s="88"/>
      <c r="F21" s="15"/>
    </row>
    <row r="22" spans="2:6" s="9" customFormat="1" ht="63">
      <c r="B22" s="167" t="s">
        <v>169</v>
      </c>
      <c r="C22" s="182" t="s">
        <v>182</v>
      </c>
      <c r="D22" s="84">
        <v>1</v>
      </c>
      <c r="E22" s="85">
        <v>0</v>
      </c>
      <c r="F22" s="13">
        <f>SUM(D22*E22)</f>
        <v>0</v>
      </c>
    </row>
    <row r="23" spans="2:6" s="9" customFormat="1" ht="10.5" customHeight="1">
      <c r="B23" s="87" t="s">
        <v>58</v>
      </c>
      <c r="C23" s="174"/>
      <c r="D23" s="84"/>
      <c r="E23" s="88"/>
      <c r="F23" s="15"/>
    </row>
    <row r="24" spans="2:6" s="9" customFormat="1" ht="10.5" customHeight="1">
      <c r="B24" s="87" t="s">
        <v>55</v>
      </c>
      <c r="C24" s="174"/>
      <c r="D24" s="84"/>
      <c r="E24" s="89"/>
      <c r="F24" s="15"/>
    </row>
    <row r="25" spans="2:6" s="9" customFormat="1" ht="10.5" customHeight="1">
      <c r="B25" s="87" t="s">
        <v>56</v>
      </c>
      <c r="C25" s="174"/>
      <c r="D25" s="84"/>
      <c r="E25" s="88"/>
      <c r="F25" s="15"/>
    </row>
    <row r="26" spans="2:6" s="9" customFormat="1" ht="10.5" customHeight="1">
      <c r="B26" s="87" t="s">
        <v>57</v>
      </c>
      <c r="C26" s="174"/>
      <c r="D26" s="84"/>
      <c r="E26" s="88"/>
      <c r="F26" s="15"/>
    </row>
    <row r="27" spans="2:6" s="9" customFormat="1" ht="73.5">
      <c r="B27" s="64" t="s">
        <v>102</v>
      </c>
      <c r="C27" s="182" t="s">
        <v>173</v>
      </c>
      <c r="D27" s="11">
        <v>8</v>
      </c>
      <c r="E27" s="14">
        <v>0</v>
      </c>
      <c r="F27" s="13">
        <f aca="true" t="shared" si="1" ref="F27:F35">SUM(D27*E27)</f>
        <v>0</v>
      </c>
    </row>
    <row r="28" spans="2:7" s="9" customFormat="1" ht="21">
      <c r="B28" s="87" t="s">
        <v>174</v>
      </c>
      <c r="C28" s="182" t="s">
        <v>171</v>
      </c>
      <c r="D28" s="84">
        <v>1</v>
      </c>
      <c r="E28" s="88">
        <v>0</v>
      </c>
      <c r="F28" s="13">
        <f t="shared" si="1"/>
        <v>0</v>
      </c>
      <c r="G28" s="164"/>
    </row>
    <row r="29" spans="2:7" s="9" customFormat="1" ht="21">
      <c r="B29" s="86" t="s">
        <v>106</v>
      </c>
      <c r="C29" s="182" t="s">
        <v>172</v>
      </c>
      <c r="D29" s="151">
        <v>12</v>
      </c>
      <c r="E29" s="88">
        <v>0</v>
      </c>
      <c r="F29" s="13">
        <f t="shared" si="1"/>
        <v>0</v>
      </c>
      <c r="G29" s="164"/>
    </row>
    <row r="30" spans="2:6" s="9" customFormat="1" ht="42">
      <c r="B30" s="86" t="s">
        <v>38</v>
      </c>
      <c r="C30" s="182" t="s">
        <v>124</v>
      </c>
      <c r="D30" s="84">
        <v>6</v>
      </c>
      <c r="E30" s="85">
        <v>0</v>
      </c>
      <c r="F30" s="13">
        <f t="shared" si="1"/>
        <v>0</v>
      </c>
    </row>
    <row r="31" spans="2:6" s="9" customFormat="1" ht="42">
      <c r="B31" s="86" t="s">
        <v>39</v>
      </c>
      <c r="C31" s="182" t="s">
        <v>125</v>
      </c>
      <c r="D31" s="84">
        <v>8</v>
      </c>
      <c r="E31" s="85">
        <v>0</v>
      </c>
      <c r="F31" s="13">
        <f t="shared" si="1"/>
        <v>0</v>
      </c>
    </row>
    <row r="32" spans="2:6" s="9" customFormat="1" ht="31.5">
      <c r="B32" s="90" t="s">
        <v>175</v>
      </c>
      <c r="C32" s="182" t="s">
        <v>122</v>
      </c>
      <c r="D32" s="84">
        <v>13</v>
      </c>
      <c r="E32" s="85">
        <v>0</v>
      </c>
      <c r="F32" s="13">
        <f t="shared" si="1"/>
        <v>0</v>
      </c>
    </row>
    <row r="33" spans="2:6" s="9" customFormat="1" ht="52.5">
      <c r="B33" s="90" t="s">
        <v>99</v>
      </c>
      <c r="C33" s="182" t="s">
        <v>132</v>
      </c>
      <c r="D33" s="151">
        <v>6</v>
      </c>
      <c r="E33" s="85">
        <v>0</v>
      </c>
      <c r="F33" s="13">
        <f t="shared" si="1"/>
        <v>0</v>
      </c>
    </row>
    <row r="34" spans="2:7" s="9" customFormat="1" ht="84">
      <c r="B34" s="90" t="s">
        <v>176</v>
      </c>
      <c r="C34" s="182" t="s">
        <v>205</v>
      </c>
      <c r="D34" s="151">
        <v>2</v>
      </c>
      <c r="E34" s="85">
        <v>0</v>
      </c>
      <c r="F34" s="13">
        <f t="shared" si="1"/>
        <v>0</v>
      </c>
      <c r="G34" s="164"/>
    </row>
    <row r="35" spans="2:7" s="9" customFormat="1" ht="147">
      <c r="B35" s="87" t="s">
        <v>177</v>
      </c>
      <c r="C35" s="183" t="s">
        <v>178</v>
      </c>
      <c r="D35" s="84">
        <v>1</v>
      </c>
      <c r="E35" s="88">
        <v>0</v>
      </c>
      <c r="F35" s="13">
        <f t="shared" si="1"/>
        <v>0</v>
      </c>
      <c r="G35" s="141" t="s">
        <v>59</v>
      </c>
    </row>
    <row r="36" spans="2:6" s="9" customFormat="1" ht="10.5">
      <c r="B36" s="63" t="s">
        <v>60</v>
      </c>
      <c r="C36" s="179"/>
      <c r="D36" s="11"/>
      <c r="E36" s="14"/>
      <c r="F36" s="15"/>
    </row>
    <row r="37" spans="2:6" s="9" customFormat="1" ht="21">
      <c r="B37" s="10" t="s">
        <v>203</v>
      </c>
      <c r="C37" s="183" t="s">
        <v>179</v>
      </c>
      <c r="D37" s="11">
        <v>1</v>
      </c>
      <c r="E37" s="14">
        <v>0</v>
      </c>
      <c r="F37" s="13">
        <f>SUM(D37*E37)</f>
        <v>0</v>
      </c>
    </row>
    <row r="38" spans="2:6" s="9" customFormat="1" ht="10.5">
      <c r="B38" s="63" t="s">
        <v>61</v>
      </c>
      <c r="C38" s="183" t="s">
        <v>180</v>
      </c>
      <c r="D38" s="11">
        <v>1</v>
      </c>
      <c r="E38" s="14">
        <v>0</v>
      </c>
      <c r="F38" s="13">
        <f>SUM(D38*E38)</f>
        <v>0</v>
      </c>
    </row>
    <row r="39" spans="2:6" s="9" customFormat="1" ht="10.5">
      <c r="B39" s="63" t="s">
        <v>62</v>
      </c>
      <c r="C39" s="183" t="s">
        <v>181</v>
      </c>
      <c r="D39" s="11">
        <v>1</v>
      </c>
      <c r="E39" s="14">
        <v>0</v>
      </c>
      <c r="F39" s="13">
        <f>SUM(D39*E39)</f>
        <v>0</v>
      </c>
    </row>
    <row r="40" spans="2:7" s="9" customFormat="1" ht="52.5">
      <c r="B40" s="86" t="s">
        <v>40</v>
      </c>
      <c r="C40" s="183" t="s">
        <v>110</v>
      </c>
      <c r="D40" s="151">
        <v>20</v>
      </c>
      <c r="E40" s="85">
        <v>0</v>
      </c>
      <c r="F40" s="187">
        <f>SUM(D40*E40)</f>
        <v>0</v>
      </c>
      <c r="G40" s="164"/>
    </row>
    <row r="41" spans="2:6" s="9" customFormat="1" ht="166.5" customHeight="1">
      <c r="B41" s="166" t="s">
        <v>166</v>
      </c>
      <c r="C41" s="182" t="s">
        <v>168</v>
      </c>
      <c r="D41" s="11">
        <v>11</v>
      </c>
      <c r="E41" s="14">
        <v>0</v>
      </c>
      <c r="F41" s="13">
        <f>SUM(D41*E41)</f>
        <v>0</v>
      </c>
    </row>
    <row r="42" spans="2:6" s="9" customFormat="1" ht="10.5">
      <c r="B42" s="18" t="s">
        <v>13</v>
      </c>
      <c r="C42" s="172"/>
      <c r="D42" s="19"/>
      <c r="E42" s="20"/>
      <c r="F42" s="21">
        <f>SUM(F17:F41)</f>
        <v>0</v>
      </c>
    </row>
    <row r="43" spans="2:6" s="9" customFormat="1" ht="6" customHeight="1">
      <c r="B43" s="65"/>
      <c r="C43" s="175"/>
      <c r="D43" s="61"/>
      <c r="E43" s="66"/>
      <c r="F43" s="67"/>
    </row>
    <row r="44" spans="2:6" s="9" customFormat="1" ht="10.5" customHeight="1">
      <c r="B44" s="22" t="s">
        <v>41</v>
      </c>
      <c r="C44" s="173"/>
      <c r="D44" s="11"/>
      <c r="E44" s="57"/>
      <c r="F44" s="58"/>
    </row>
    <row r="45" spans="2:7" s="9" customFormat="1" ht="84">
      <c r="B45" s="10" t="s">
        <v>186</v>
      </c>
      <c r="C45" s="194" t="s">
        <v>183</v>
      </c>
      <c r="D45" s="11">
        <v>2</v>
      </c>
      <c r="E45" s="24">
        <v>0</v>
      </c>
      <c r="F45" s="13">
        <f>SUM(D45*E45)</f>
        <v>0</v>
      </c>
      <c r="G45" s="164"/>
    </row>
    <row r="46" spans="2:7" s="9" customFormat="1" ht="84">
      <c r="B46" s="10" t="s">
        <v>186</v>
      </c>
      <c r="C46" s="194" t="s">
        <v>184</v>
      </c>
      <c r="D46" s="11">
        <v>1</v>
      </c>
      <c r="E46" s="24">
        <v>0</v>
      </c>
      <c r="F46" s="13">
        <f>SUM(D46*E46)</f>
        <v>0</v>
      </c>
      <c r="G46" s="164"/>
    </row>
    <row r="47" spans="2:7" s="9" customFormat="1" ht="31.5">
      <c r="B47" s="10" t="s">
        <v>204</v>
      </c>
      <c r="C47" s="194" t="s">
        <v>185</v>
      </c>
      <c r="D47" s="11">
        <v>2</v>
      </c>
      <c r="E47" s="24">
        <v>0</v>
      </c>
      <c r="F47" s="13">
        <f>SUM(D47*E47)</f>
        <v>0</v>
      </c>
      <c r="G47" s="139"/>
    </row>
    <row r="48" spans="2:6" s="9" customFormat="1" ht="63">
      <c r="B48" s="64" t="s">
        <v>188</v>
      </c>
      <c r="C48" s="194" t="s">
        <v>187</v>
      </c>
      <c r="D48" s="11">
        <v>1</v>
      </c>
      <c r="E48" s="24">
        <v>0</v>
      </c>
      <c r="F48" s="13">
        <f>SUM(D48*E48)</f>
        <v>0</v>
      </c>
    </row>
    <row r="49" spans="2:6" s="9" customFormat="1" ht="42">
      <c r="B49" s="10" t="s">
        <v>190</v>
      </c>
      <c r="C49" s="194" t="s">
        <v>189</v>
      </c>
      <c r="D49" s="11">
        <v>2</v>
      </c>
      <c r="E49" s="14">
        <v>0</v>
      </c>
      <c r="F49" s="13">
        <f>SUM(D49*E49)</f>
        <v>0</v>
      </c>
    </row>
    <row r="50" spans="2:6" s="9" customFormat="1" ht="10.5">
      <c r="B50" s="18" t="s">
        <v>13</v>
      </c>
      <c r="C50" s="172"/>
      <c r="D50" s="19"/>
      <c r="E50" s="140"/>
      <c r="F50" s="21">
        <f>SUM(F45:F49)</f>
        <v>0</v>
      </c>
    </row>
    <row r="51" spans="2:6" s="9" customFormat="1" ht="6" customHeight="1">
      <c r="B51" s="65"/>
      <c r="C51" s="175"/>
      <c r="D51" s="61"/>
      <c r="E51" s="66"/>
      <c r="F51" s="67"/>
    </row>
    <row r="52" spans="2:7" s="9" customFormat="1" ht="10.5" customHeight="1">
      <c r="B52" s="95" t="s">
        <v>14</v>
      </c>
      <c r="C52" s="176"/>
      <c r="D52" s="61"/>
      <c r="E52" s="62"/>
      <c r="F52" s="15"/>
      <c r="G52" s="59"/>
    </row>
    <row r="53" spans="2:7" s="9" customFormat="1" ht="52.5">
      <c r="B53" s="10" t="s">
        <v>100</v>
      </c>
      <c r="C53" s="191" t="s">
        <v>146</v>
      </c>
      <c r="D53" s="107">
        <v>1</v>
      </c>
      <c r="E53" s="108">
        <v>0</v>
      </c>
      <c r="F53" s="13">
        <f aca="true" t="shared" si="2" ref="F53:F59">SUM(D53*E53)</f>
        <v>0</v>
      </c>
      <c r="G53" s="59"/>
    </row>
    <row r="54" spans="2:7" s="9" customFormat="1" ht="84">
      <c r="B54" s="10" t="s">
        <v>147</v>
      </c>
      <c r="C54" s="192" t="s">
        <v>140</v>
      </c>
      <c r="D54" s="107">
        <v>1</v>
      </c>
      <c r="E54" s="108">
        <v>0</v>
      </c>
      <c r="F54" s="13">
        <f t="shared" si="2"/>
        <v>0</v>
      </c>
      <c r="G54" s="59"/>
    </row>
    <row r="55" spans="2:7" s="9" customFormat="1" ht="63">
      <c r="B55" s="10" t="s">
        <v>105</v>
      </c>
      <c r="C55" s="191" t="s">
        <v>141</v>
      </c>
      <c r="D55" s="107">
        <v>1</v>
      </c>
      <c r="E55" s="108">
        <v>0</v>
      </c>
      <c r="F55" s="13">
        <f t="shared" si="2"/>
        <v>0</v>
      </c>
      <c r="G55" s="59"/>
    </row>
    <row r="56" spans="2:7" s="9" customFormat="1" ht="10.5">
      <c r="B56" s="79" t="s">
        <v>17</v>
      </c>
      <c r="C56" s="191" t="s">
        <v>142</v>
      </c>
      <c r="D56" s="61">
        <v>1</v>
      </c>
      <c r="E56" s="62">
        <v>0</v>
      </c>
      <c r="F56" s="13">
        <f t="shared" si="2"/>
        <v>0</v>
      </c>
      <c r="G56" s="59"/>
    </row>
    <row r="57" spans="2:7" s="9" customFormat="1" ht="10.5">
      <c r="B57" s="98" t="s">
        <v>18</v>
      </c>
      <c r="C57" s="191" t="s">
        <v>143</v>
      </c>
      <c r="D57" s="61">
        <v>15</v>
      </c>
      <c r="E57" s="62">
        <v>0</v>
      </c>
      <c r="F57" s="13">
        <f t="shared" si="2"/>
        <v>0</v>
      </c>
      <c r="G57" s="59"/>
    </row>
    <row r="58" spans="2:7" s="9" customFormat="1" ht="10.5">
      <c r="B58" s="79" t="s">
        <v>92</v>
      </c>
      <c r="C58" s="191" t="s">
        <v>144</v>
      </c>
      <c r="D58" s="61">
        <v>1</v>
      </c>
      <c r="E58" s="62">
        <v>0</v>
      </c>
      <c r="F58" s="13">
        <f t="shared" si="2"/>
        <v>0</v>
      </c>
      <c r="G58" s="59"/>
    </row>
    <row r="59" spans="2:7" s="9" customFormat="1" ht="11.25" customHeight="1">
      <c r="B59" s="125" t="s">
        <v>103</v>
      </c>
      <c r="C59" s="191" t="s">
        <v>145</v>
      </c>
      <c r="D59" s="107">
        <v>1</v>
      </c>
      <c r="E59" s="108">
        <v>0</v>
      </c>
      <c r="F59" s="13">
        <f t="shared" si="2"/>
        <v>0</v>
      </c>
      <c r="G59" s="59"/>
    </row>
    <row r="60" spans="2:7" s="9" customFormat="1" ht="10.5">
      <c r="B60" s="95" t="s">
        <v>13</v>
      </c>
      <c r="C60" s="178"/>
      <c r="D60" s="99"/>
      <c r="E60" s="100"/>
      <c r="F60" s="101">
        <f>SUM(F53:F59)</f>
        <v>0</v>
      </c>
      <c r="G60" s="59"/>
    </row>
    <row r="61" spans="2:6" s="9" customFormat="1" ht="6" customHeight="1">
      <c r="B61" s="10"/>
      <c r="C61" s="171"/>
      <c r="D61" s="11"/>
      <c r="E61" s="14"/>
      <c r="F61" s="23"/>
    </row>
    <row r="62" spans="2:6" s="9" customFormat="1" ht="10.5" customHeight="1">
      <c r="B62" s="22" t="s">
        <v>43</v>
      </c>
      <c r="C62" s="173"/>
      <c r="D62" s="11"/>
      <c r="E62" s="57"/>
      <c r="F62" s="58"/>
    </row>
    <row r="63" spans="2:6" s="9" customFormat="1" ht="10.5">
      <c r="B63" s="63" t="s">
        <v>44</v>
      </c>
      <c r="C63" s="179"/>
      <c r="D63" s="11"/>
      <c r="E63" s="14"/>
      <c r="F63" s="15"/>
    </row>
    <row r="64" spans="2:6" s="9" customFormat="1" ht="10.5">
      <c r="B64" s="10" t="s">
        <v>45</v>
      </c>
      <c r="C64" s="191" t="s">
        <v>148</v>
      </c>
      <c r="D64" s="11">
        <v>1</v>
      </c>
      <c r="E64" s="14">
        <v>0</v>
      </c>
      <c r="F64" s="13">
        <f aca="true" t="shared" si="3" ref="F64:F73">SUM(D64*E64)</f>
        <v>0</v>
      </c>
    </row>
    <row r="65" spans="2:6" s="9" customFormat="1" ht="10.5">
      <c r="B65" s="10" t="s">
        <v>46</v>
      </c>
      <c r="C65" s="191" t="s">
        <v>148</v>
      </c>
      <c r="D65" s="11">
        <v>1</v>
      </c>
      <c r="E65" s="14">
        <v>0</v>
      </c>
      <c r="F65" s="13">
        <f t="shared" si="3"/>
        <v>0</v>
      </c>
    </row>
    <row r="66" spans="2:6" s="9" customFormat="1" ht="10.5">
      <c r="B66" s="10"/>
      <c r="C66" s="191"/>
      <c r="D66" s="11"/>
      <c r="E66" s="14"/>
      <c r="F66" s="13">
        <f t="shared" si="3"/>
        <v>0</v>
      </c>
    </row>
    <row r="67" spans="2:6" s="9" customFormat="1" ht="10.5">
      <c r="B67" s="63" t="s">
        <v>94</v>
      </c>
      <c r="C67" s="191"/>
      <c r="D67" s="11"/>
      <c r="E67" s="14"/>
      <c r="F67" s="13">
        <f t="shared" si="3"/>
        <v>0</v>
      </c>
    </row>
    <row r="68" spans="2:7" s="9" customFormat="1" ht="10.5">
      <c r="B68" s="10" t="s">
        <v>47</v>
      </c>
      <c r="C68" s="191" t="s">
        <v>149</v>
      </c>
      <c r="D68" s="17">
        <v>1</v>
      </c>
      <c r="E68" s="14">
        <v>0</v>
      </c>
      <c r="F68" s="13">
        <f t="shared" si="3"/>
        <v>0</v>
      </c>
      <c r="G68" s="139"/>
    </row>
    <row r="69" spans="2:6" s="9" customFormat="1" ht="10.5">
      <c r="B69" s="10" t="s">
        <v>48</v>
      </c>
      <c r="C69" s="191" t="s">
        <v>150</v>
      </c>
      <c r="D69" s="17">
        <v>4</v>
      </c>
      <c r="E69" s="14">
        <v>0</v>
      </c>
      <c r="F69" s="13">
        <f t="shared" si="3"/>
        <v>0</v>
      </c>
    </row>
    <row r="70" spans="2:6" s="9" customFormat="1" ht="10.5">
      <c r="B70" s="10" t="s">
        <v>49</v>
      </c>
      <c r="C70" s="191" t="s">
        <v>151</v>
      </c>
      <c r="D70" s="17">
        <v>1</v>
      </c>
      <c r="E70" s="14">
        <v>0</v>
      </c>
      <c r="F70" s="13">
        <f t="shared" si="3"/>
        <v>0</v>
      </c>
    </row>
    <row r="71" spans="2:6" s="9" customFormat="1" ht="10.5">
      <c r="B71" s="10"/>
      <c r="C71" s="191"/>
      <c r="D71" s="17"/>
      <c r="E71" s="14"/>
      <c r="F71" s="13">
        <f t="shared" si="3"/>
        <v>0</v>
      </c>
    </row>
    <row r="72" spans="2:6" s="9" customFormat="1" ht="10.5">
      <c r="B72" s="10" t="s">
        <v>23</v>
      </c>
      <c r="C72" s="191" t="s">
        <v>152</v>
      </c>
      <c r="D72" s="17">
        <v>1</v>
      </c>
      <c r="E72" s="12">
        <v>0</v>
      </c>
      <c r="F72" s="13">
        <f t="shared" si="3"/>
        <v>0</v>
      </c>
    </row>
    <row r="73" spans="2:6" s="9" customFormat="1" ht="10.5">
      <c r="B73" s="10" t="s">
        <v>24</v>
      </c>
      <c r="C73" s="191" t="s">
        <v>153</v>
      </c>
      <c r="D73" s="17">
        <v>1</v>
      </c>
      <c r="E73" s="24">
        <v>0</v>
      </c>
      <c r="F73" s="13">
        <f t="shared" si="3"/>
        <v>0</v>
      </c>
    </row>
    <row r="74" spans="2:6" s="48" customFormat="1" ht="12" customHeight="1">
      <c r="B74" s="18" t="s">
        <v>9</v>
      </c>
      <c r="C74" s="172"/>
      <c r="D74" s="19"/>
      <c r="E74" s="20"/>
      <c r="F74" s="21">
        <f>SUM(F64:F73)</f>
        <v>0</v>
      </c>
    </row>
    <row r="75" spans="2:7" s="9" customFormat="1" ht="6" customHeight="1">
      <c r="B75" s="60"/>
      <c r="C75" s="180"/>
      <c r="D75" s="61"/>
      <c r="E75" s="62"/>
      <c r="F75" s="15"/>
      <c r="G75" s="59"/>
    </row>
    <row r="76" spans="2:7" s="9" customFormat="1" ht="10.5" customHeight="1">
      <c r="B76" s="22" t="s">
        <v>25</v>
      </c>
      <c r="C76" s="181"/>
      <c r="D76" s="61"/>
      <c r="E76" s="62"/>
      <c r="F76" s="15"/>
      <c r="G76" s="59"/>
    </row>
    <row r="77" spans="2:6" s="9" customFormat="1" ht="21">
      <c r="B77" s="65" t="s">
        <v>50</v>
      </c>
      <c r="C77" s="191" t="s">
        <v>154</v>
      </c>
      <c r="D77" s="74">
        <v>1</v>
      </c>
      <c r="E77" s="75">
        <v>0</v>
      </c>
      <c r="F77" s="13">
        <f>SUM(D77*E77)</f>
        <v>0</v>
      </c>
    </row>
    <row r="78" spans="2:6" s="9" customFormat="1" ht="10.5">
      <c r="B78" s="65" t="s">
        <v>51</v>
      </c>
      <c r="C78" s="191" t="s">
        <v>155</v>
      </c>
      <c r="D78" s="74">
        <v>1</v>
      </c>
      <c r="E78" s="75">
        <v>0</v>
      </c>
      <c r="F78" s="13">
        <f>SUM(D78*E78)</f>
        <v>0</v>
      </c>
    </row>
    <row r="79" spans="2:9" s="9" customFormat="1" ht="31.5">
      <c r="B79" s="64" t="s">
        <v>191</v>
      </c>
      <c r="C79" s="191" t="s">
        <v>156</v>
      </c>
      <c r="D79" s="11">
        <v>1</v>
      </c>
      <c r="E79" s="71">
        <v>0</v>
      </c>
      <c r="F79" s="13">
        <f>SUM(D79*E79)</f>
        <v>0</v>
      </c>
      <c r="G79" s="76"/>
      <c r="I79" s="78"/>
    </row>
    <row r="80" spans="2:6" s="9" customFormat="1" ht="10.5">
      <c r="B80" s="10" t="s">
        <v>52</v>
      </c>
      <c r="C80" s="191" t="s">
        <v>157</v>
      </c>
      <c r="D80" s="17">
        <v>1</v>
      </c>
      <c r="E80" s="71">
        <v>0</v>
      </c>
      <c r="F80" s="13">
        <f>SUM(D80*E80)</f>
        <v>0</v>
      </c>
    </row>
    <row r="81" spans="2:7" s="9" customFormat="1" ht="10.5" customHeight="1">
      <c r="B81" s="18" t="s">
        <v>13</v>
      </c>
      <c r="C81" s="172"/>
      <c r="D81" s="19"/>
      <c r="E81" s="20"/>
      <c r="F81" s="21">
        <f>SUM(F77:F80)</f>
        <v>0</v>
      </c>
      <c r="G81" s="59"/>
    </row>
    <row r="82" spans="2:9" s="27" customFormat="1" ht="6" customHeight="1" thickBot="1">
      <c r="B82" s="28"/>
      <c r="C82" s="28"/>
      <c r="D82" s="29"/>
      <c r="E82" s="28"/>
      <c r="F82" s="30"/>
      <c r="G82" s="109"/>
      <c r="H82" s="109"/>
      <c r="I82" s="109"/>
    </row>
    <row r="83" spans="2:6" s="47" customFormat="1" ht="15" thickBot="1">
      <c r="B83" s="110" t="s">
        <v>76</v>
      </c>
      <c r="C83" s="112"/>
      <c r="D83" s="111"/>
      <c r="E83" s="112"/>
      <c r="F83" s="138">
        <f>SUM(F81,F74,F60,F50,F42,F14)</f>
        <v>0</v>
      </c>
    </row>
    <row r="84" spans="2:6" ht="19.5" customHeight="1" thickBot="1">
      <c r="B84" s="212" t="s">
        <v>97</v>
      </c>
      <c r="C84" s="213"/>
      <c r="D84" s="213"/>
      <c r="E84" s="214"/>
      <c r="F84" s="138">
        <f>SUM(F83*1.21)</f>
        <v>0</v>
      </c>
    </row>
    <row r="85" spans="2:6" ht="5.25" customHeight="1">
      <c r="B85" s="25"/>
      <c r="C85" s="25"/>
      <c r="D85" s="26"/>
      <c r="E85" s="44"/>
      <c r="F85" s="43"/>
    </row>
    <row r="86" spans="2:6" ht="6.75" customHeight="1">
      <c r="B86" s="69"/>
      <c r="C86" s="69"/>
      <c r="D86" s="7"/>
      <c r="E86" s="45"/>
      <c r="F86" s="46"/>
    </row>
    <row r="87" spans="2:6" s="9" customFormat="1" ht="11.25">
      <c r="B87" s="68"/>
      <c r="C87" s="68"/>
      <c r="D87" s="49"/>
      <c r="E87" s="50"/>
      <c r="F87" s="50"/>
    </row>
    <row r="88" spans="2:6" s="27" customFormat="1" ht="12">
      <c r="B88" s="28"/>
      <c r="C88" s="28"/>
      <c r="D88" s="29"/>
      <c r="E88" s="28"/>
      <c r="F88" s="30"/>
    </row>
    <row r="89" spans="5:6" ht="11.25">
      <c r="E89" s="35"/>
      <c r="F89" s="36"/>
    </row>
    <row r="90" ht="11.25">
      <c r="E90" s="34"/>
    </row>
    <row r="91" spans="2:5" ht="11.25">
      <c r="B91" s="33"/>
      <c r="C91" s="33"/>
      <c r="E91" s="34"/>
    </row>
    <row r="92" ht="11.25">
      <c r="E92" s="34"/>
    </row>
    <row r="93" ht="11.25">
      <c r="E93" s="34"/>
    </row>
    <row r="94" ht="11.25">
      <c r="E94" s="34"/>
    </row>
    <row r="95" ht="11.25">
      <c r="E95" s="34"/>
    </row>
    <row r="96" ht="11.25">
      <c r="E96" s="34"/>
    </row>
    <row r="97" ht="11.25">
      <c r="E97" s="34"/>
    </row>
    <row r="98" ht="11.25">
      <c r="E98" s="34"/>
    </row>
    <row r="99" ht="11.25">
      <c r="E99" s="34"/>
    </row>
    <row r="100" spans="5:6" ht="11.25">
      <c r="E100" s="35"/>
      <c r="F100" s="36"/>
    </row>
    <row r="101" ht="11.25">
      <c r="E101" s="34"/>
    </row>
    <row r="102" spans="2:5" ht="11.25">
      <c r="B102" s="33"/>
      <c r="C102" s="33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spans="5:6" ht="11.25">
      <c r="E112" s="35"/>
      <c r="F112" s="36"/>
    </row>
    <row r="113" ht="11.25">
      <c r="E113" s="34"/>
    </row>
    <row r="114" spans="2:3" ht="11.25">
      <c r="B114" s="33"/>
      <c r="C114" s="33"/>
    </row>
    <row r="116" ht="11.25">
      <c r="E116" s="34"/>
    </row>
    <row r="118" ht="11.25">
      <c r="E118" s="34"/>
    </row>
    <row r="119" spans="5:6" ht="11.25">
      <c r="E119" s="35"/>
      <c r="F119" s="36"/>
    </row>
    <row r="120" spans="2:3" ht="11.25">
      <c r="B120" s="37"/>
      <c r="C120" s="37"/>
    </row>
    <row r="121" spans="2:3" ht="11.25">
      <c r="B121" s="38"/>
      <c r="C121" s="38"/>
    </row>
    <row r="122" spans="4:6" ht="11.25">
      <c r="D122" s="39"/>
      <c r="E122" s="40"/>
      <c r="F122" s="36"/>
    </row>
    <row r="127" ht="12.75" customHeight="1"/>
    <row r="130" spans="2:6" ht="11.25">
      <c r="B130" s="38"/>
      <c r="C130" s="38"/>
      <c r="F130" s="1"/>
    </row>
    <row r="131" spans="4:6" ht="11.25">
      <c r="D131" s="41"/>
      <c r="E131" s="42"/>
      <c r="F131" s="1"/>
    </row>
  </sheetData>
  <sheetProtection/>
  <mergeCells count="4">
    <mergeCell ref="B2:F2"/>
    <mergeCell ref="B3:F3"/>
    <mergeCell ref="B6:F6"/>
    <mergeCell ref="B84:E84"/>
  </mergeCells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2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1.37890625" style="1" customWidth="1"/>
    <col min="2" max="3" width="51.625" style="1" customWidth="1"/>
    <col min="4" max="4" width="3.25390625" style="2" customWidth="1"/>
    <col min="5" max="5" width="9.875" style="3" customWidth="1"/>
    <col min="6" max="6" width="15.25390625" style="4" bestFit="1" customWidth="1"/>
    <col min="7" max="7" width="11.125" style="1" customWidth="1"/>
    <col min="8" max="16384" width="9.00390625" style="1" customWidth="1"/>
  </cols>
  <sheetData>
    <row r="1" ht="6" customHeight="1" thickBot="1"/>
    <row r="2" spans="2:6" ht="36" customHeight="1">
      <c r="B2" s="202" t="s">
        <v>63</v>
      </c>
      <c r="C2" s="203"/>
      <c r="D2" s="204"/>
      <c r="E2" s="204"/>
      <c r="F2" s="205"/>
    </row>
    <row r="3" spans="2:7" ht="2.25" customHeight="1" thickBot="1">
      <c r="B3" s="206"/>
      <c r="C3" s="207"/>
      <c r="D3" s="207"/>
      <c r="E3" s="207"/>
      <c r="F3" s="208"/>
      <c r="G3" s="51"/>
    </row>
    <row r="4" spans="2:6" ht="8.25" customHeight="1" thickBot="1">
      <c r="B4" s="6"/>
      <c r="C4" s="6"/>
      <c r="D4" s="7"/>
      <c r="E4" s="7"/>
      <c r="F4" s="8"/>
    </row>
    <row r="5" spans="2:6" s="5" customFormat="1" ht="11.25" thickBot="1">
      <c r="B5" s="80" t="s">
        <v>1</v>
      </c>
      <c r="C5" s="168" t="s">
        <v>108</v>
      </c>
      <c r="D5" s="81" t="s">
        <v>2</v>
      </c>
      <c r="E5" s="82" t="s">
        <v>3</v>
      </c>
      <c r="F5" s="83" t="s">
        <v>4</v>
      </c>
    </row>
    <row r="6" spans="2:6" s="9" customFormat="1" ht="10.5">
      <c r="B6" s="31" t="s">
        <v>34</v>
      </c>
      <c r="C6" s="169"/>
      <c r="D6" s="32"/>
      <c r="E6" s="52"/>
      <c r="F6" s="53"/>
    </row>
    <row r="7" spans="2:7" s="9" customFormat="1" ht="126">
      <c r="B7" s="64" t="s">
        <v>195</v>
      </c>
      <c r="C7" s="182" t="s">
        <v>194</v>
      </c>
      <c r="D7" s="11">
        <v>1</v>
      </c>
      <c r="E7" s="14">
        <v>0</v>
      </c>
      <c r="F7" s="13">
        <f>SUM(D7*E7)</f>
        <v>0</v>
      </c>
      <c r="G7" s="164"/>
    </row>
    <row r="8" spans="2:6" s="9" customFormat="1" ht="244.5" customHeight="1">
      <c r="B8" s="64" t="s">
        <v>113</v>
      </c>
      <c r="C8" s="182" t="s">
        <v>109</v>
      </c>
      <c r="D8" s="11">
        <v>1</v>
      </c>
      <c r="E8" s="14">
        <v>0</v>
      </c>
      <c r="F8" s="13">
        <f>SUM(D8*E8)</f>
        <v>0</v>
      </c>
    </row>
    <row r="9" spans="2:6" ht="42">
      <c r="B9" s="10" t="s">
        <v>107</v>
      </c>
      <c r="C9" s="189" t="s">
        <v>196</v>
      </c>
      <c r="D9" s="11">
        <v>1</v>
      </c>
      <c r="E9" s="16">
        <v>0</v>
      </c>
      <c r="F9" s="15">
        <f>SUM(D9*E9)</f>
        <v>0</v>
      </c>
    </row>
    <row r="10" spans="2:6" s="9" customFormat="1" ht="10.5">
      <c r="B10" s="18" t="s">
        <v>13</v>
      </c>
      <c r="C10" s="172"/>
      <c r="D10" s="19"/>
      <c r="E10" s="20"/>
      <c r="F10" s="21">
        <f>SUM(F7:F9)</f>
        <v>0</v>
      </c>
    </row>
    <row r="11" spans="2:6" s="9" customFormat="1" ht="6" customHeight="1">
      <c r="B11" s="54"/>
      <c r="C11" s="134"/>
      <c r="D11" s="49"/>
      <c r="E11" s="55"/>
      <c r="F11" s="56"/>
    </row>
    <row r="12" spans="2:6" s="9" customFormat="1" ht="9.75" customHeight="1">
      <c r="B12" s="22" t="s">
        <v>36</v>
      </c>
      <c r="C12" s="173"/>
      <c r="D12" s="11"/>
      <c r="E12" s="57"/>
      <c r="F12" s="58"/>
    </row>
    <row r="13" spans="2:7" ht="73.5">
      <c r="B13" s="64" t="s">
        <v>207</v>
      </c>
      <c r="C13" s="188" t="s">
        <v>206</v>
      </c>
      <c r="D13" s="11">
        <v>12</v>
      </c>
      <c r="E13" s="14">
        <v>0</v>
      </c>
      <c r="F13" s="13">
        <f>SUM(D13*E13)</f>
        <v>0</v>
      </c>
      <c r="G13" s="163"/>
    </row>
    <row r="14" spans="2:6" s="9" customFormat="1" ht="84">
      <c r="B14" s="10" t="s">
        <v>64</v>
      </c>
      <c r="C14" s="182" t="s">
        <v>193</v>
      </c>
      <c r="D14" s="11">
        <v>24</v>
      </c>
      <c r="E14" s="14">
        <v>0</v>
      </c>
      <c r="F14" s="13">
        <f>SUM(D14*E14)</f>
        <v>0</v>
      </c>
    </row>
    <row r="15" spans="2:6" s="9" customFormat="1" ht="10.5">
      <c r="B15" s="18" t="s">
        <v>13</v>
      </c>
      <c r="C15" s="172"/>
      <c r="D15" s="19"/>
      <c r="E15" s="20"/>
      <c r="F15" s="21">
        <f>SUM(F13:F14)</f>
        <v>0</v>
      </c>
    </row>
    <row r="16" spans="2:6" s="9" customFormat="1" ht="6" customHeight="1">
      <c r="B16" s="65"/>
      <c r="C16" s="175"/>
      <c r="D16" s="61"/>
      <c r="E16" s="66"/>
      <c r="F16" s="67"/>
    </row>
    <row r="17" spans="2:6" s="9" customFormat="1" ht="10.5" customHeight="1">
      <c r="B17" s="22" t="s">
        <v>41</v>
      </c>
      <c r="C17" s="173"/>
      <c r="D17" s="11"/>
      <c r="E17" s="57"/>
      <c r="F17" s="58"/>
    </row>
    <row r="18" spans="2:6" s="9" customFormat="1" ht="73.5">
      <c r="B18" s="10" t="s">
        <v>192</v>
      </c>
      <c r="C18" s="189" t="s">
        <v>136</v>
      </c>
      <c r="D18" s="11">
        <v>3</v>
      </c>
      <c r="E18" s="14">
        <v>0</v>
      </c>
      <c r="F18" s="13">
        <f>SUM(D18*E18)</f>
        <v>0</v>
      </c>
    </row>
    <row r="19" spans="2:6" s="9" customFormat="1" ht="10.5">
      <c r="B19" s="18" t="s">
        <v>13</v>
      </c>
      <c r="C19" s="172"/>
      <c r="D19" s="19"/>
      <c r="E19" s="20"/>
      <c r="F19" s="21">
        <f>SUM(F18:F18)</f>
        <v>0</v>
      </c>
    </row>
    <row r="20" spans="2:6" s="9" customFormat="1" ht="6" customHeight="1">
      <c r="B20" s="10"/>
      <c r="C20" s="171"/>
      <c r="D20" s="11"/>
      <c r="E20" s="14"/>
      <c r="F20" s="23"/>
    </row>
    <row r="21" spans="2:7" s="9" customFormat="1" ht="10.5" customHeight="1">
      <c r="B21" s="95" t="s">
        <v>14</v>
      </c>
      <c r="C21" s="176"/>
      <c r="D21" s="61"/>
      <c r="E21" s="62"/>
      <c r="F21" s="15"/>
      <c r="G21" s="59"/>
    </row>
    <row r="22" spans="2:7" s="9" customFormat="1" ht="325.5">
      <c r="B22" s="10" t="s">
        <v>199</v>
      </c>
      <c r="C22" s="196" t="s">
        <v>200</v>
      </c>
      <c r="D22" s="107">
        <v>1</v>
      </c>
      <c r="E22" s="108">
        <v>0</v>
      </c>
      <c r="F22" s="13">
        <f>SUM(D22*E22)</f>
        <v>0</v>
      </c>
      <c r="G22" s="165"/>
    </row>
    <row r="23" spans="2:7" s="9" customFormat="1" ht="84">
      <c r="B23" s="10" t="s">
        <v>197</v>
      </c>
      <c r="C23" s="192" t="s">
        <v>140</v>
      </c>
      <c r="D23" s="107">
        <v>1</v>
      </c>
      <c r="E23" s="108">
        <v>0</v>
      </c>
      <c r="F23" s="13">
        <f aca="true" t="shared" si="0" ref="F23:F29">SUM(D23*E23)</f>
        <v>0</v>
      </c>
      <c r="G23" s="59"/>
    </row>
    <row r="24" spans="2:7" s="9" customFormat="1" ht="73.5">
      <c r="B24" s="10" t="s">
        <v>209</v>
      </c>
      <c r="C24" s="192" t="s">
        <v>208</v>
      </c>
      <c r="D24" s="107">
        <v>1</v>
      </c>
      <c r="E24" s="108">
        <v>0</v>
      </c>
      <c r="F24" s="13">
        <f t="shared" si="0"/>
        <v>0</v>
      </c>
      <c r="G24" s="59"/>
    </row>
    <row r="25" spans="2:7" s="9" customFormat="1" ht="10.5">
      <c r="B25" s="79" t="s">
        <v>17</v>
      </c>
      <c r="C25" s="191" t="s">
        <v>142</v>
      </c>
      <c r="D25" s="61">
        <v>1</v>
      </c>
      <c r="E25" s="62">
        <v>0</v>
      </c>
      <c r="F25" s="13">
        <f t="shared" si="0"/>
        <v>0</v>
      </c>
      <c r="G25" s="59"/>
    </row>
    <row r="26" spans="2:7" s="9" customFormat="1" ht="10.5">
      <c r="B26" s="98" t="s">
        <v>18</v>
      </c>
      <c r="C26" s="191" t="s">
        <v>143</v>
      </c>
      <c r="D26" s="61">
        <v>15</v>
      </c>
      <c r="E26" s="62">
        <v>0</v>
      </c>
      <c r="F26" s="13">
        <f t="shared" si="0"/>
        <v>0</v>
      </c>
      <c r="G26" s="59"/>
    </row>
    <row r="27" spans="2:7" s="9" customFormat="1" ht="10.5">
      <c r="B27" s="79" t="s">
        <v>92</v>
      </c>
      <c r="C27" s="191" t="s">
        <v>144</v>
      </c>
      <c r="D27" s="61">
        <v>1</v>
      </c>
      <c r="E27" s="62">
        <v>0</v>
      </c>
      <c r="F27" s="13">
        <f t="shared" si="0"/>
        <v>0</v>
      </c>
      <c r="G27" s="59"/>
    </row>
    <row r="28" spans="2:7" s="9" customFormat="1" ht="10.5">
      <c r="B28" s="79" t="s">
        <v>19</v>
      </c>
      <c r="C28" s="195" t="s">
        <v>198</v>
      </c>
      <c r="D28" s="61">
        <v>1</v>
      </c>
      <c r="E28" s="62">
        <v>0</v>
      </c>
      <c r="F28" s="13">
        <f t="shared" si="0"/>
        <v>0</v>
      </c>
      <c r="G28" s="59"/>
    </row>
    <row r="29" spans="2:7" s="9" customFormat="1" ht="21">
      <c r="B29" s="125" t="s">
        <v>20</v>
      </c>
      <c r="C29" s="191" t="s">
        <v>145</v>
      </c>
      <c r="D29" s="107">
        <v>1</v>
      </c>
      <c r="E29" s="108">
        <v>0</v>
      </c>
      <c r="F29" s="13">
        <f t="shared" si="0"/>
        <v>0</v>
      </c>
      <c r="G29" s="59"/>
    </row>
    <row r="30" spans="2:7" s="9" customFormat="1" ht="10.5">
      <c r="B30" s="95" t="s">
        <v>13</v>
      </c>
      <c r="C30" s="178"/>
      <c r="D30" s="99"/>
      <c r="E30" s="100"/>
      <c r="F30" s="101">
        <f>SUM(F22:F29)</f>
        <v>0</v>
      </c>
      <c r="G30" s="59"/>
    </row>
    <row r="31" spans="2:6" s="9" customFormat="1" ht="6" customHeight="1">
      <c r="B31" s="10"/>
      <c r="C31" s="171"/>
      <c r="D31" s="11"/>
      <c r="E31" s="14"/>
      <c r="F31" s="23"/>
    </row>
    <row r="32" spans="2:6" s="9" customFormat="1" ht="10.5" customHeight="1">
      <c r="B32" s="22" t="s">
        <v>43</v>
      </c>
      <c r="C32" s="173"/>
      <c r="D32" s="11"/>
      <c r="E32" s="57"/>
      <c r="F32" s="58"/>
    </row>
    <row r="33" spans="2:6" s="9" customFormat="1" ht="10.5">
      <c r="B33" s="10" t="s">
        <v>23</v>
      </c>
      <c r="C33" s="191" t="s">
        <v>152</v>
      </c>
      <c r="D33" s="17">
        <v>1</v>
      </c>
      <c r="E33" s="12">
        <v>0</v>
      </c>
      <c r="F33" s="15">
        <f>SUM(D33*E33)</f>
        <v>0</v>
      </c>
    </row>
    <row r="34" spans="2:6" s="9" customFormat="1" ht="10.5">
      <c r="B34" s="10" t="s">
        <v>24</v>
      </c>
      <c r="C34" s="191" t="s">
        <v>153</v>
      </c>
      <c r="D34" s="17">
        <v>1</v>
      </c>
      <c r="E34" s="24">
        <v>0</v>
      </c>
      <c r="F34" s="15">
        <f>SUM(D34*E34)</f>
        <v>0</v>
      </c>
    </row>
    <row r="35" spans="2:6" s="48" customFormat="1" ht="12" customHeight="1">
      <c r="B35" s="18" t="s">
        <v>9</v>
      </c>
      <c r="C35" s="172"/>
      <c r="D35" s="19"/>
      <c r="E35" s="20"/>
      <c r="F35" s="21">
        <f>SUM(F33:F34)</f>
        <v>0</v>
      </c>
    </row>
    <row r="36" spans="2:7" s="9" customFormat="1" ht="6" customHeight="1">
      <c r="B36" s="60"/>
      <c r="C36" s="180"/>
      <c r="D36" s="61"/>
      <c r="E36" s="62"/>
      <c r="F36" s="15"/>
      <c r="G36" s="59"/>
    </row>
    <row r="37" spans="2:7" s="9" customFormat="1" ht="10.5" customHeight="1">
      <c r="B37" s="22" t="s">
        <v>25</v>
      </c>
      <c r="C37" s="181"/>
      <c r="D37" s="61"/>
      <c r="E37" s="62"/>
      <c r="F37" s="15"/>
      <c r="G37" s="59"/>
    </row>
    <row r="38" spans="2:7" s="9" customFormat="1" ht="21">
      <c r="B38" s="65" t="s">
        <v>50</v>
      </c>
      <c r="C38" s="191" t="s">
        <v>154</v>
      </c>
      <c r="D38" s="74">
        <v>1</v>
      </c>
      <c r="E38" s="75">
        <v>0</v>
      </c>
      <c r="F38" s="15">
        <f>SUM(D38*E38)</f>
        <v>0</v>
      </c>
      <c r="G38" s="59"/>
    </row>
    <row r="39" spans="2:7" s="9" customFormat="1" ht="10.5">
      <c r="B39" s="65" t="s">
        <v>51</v>
      </c>
      <c r="C39" s="191" t="s">
        <v>155</v>
      </c>
      <c r="D39" s="74">
        <v>1</v>
      </c>
      <c r="E39" s="75">
        <v>0</v>
      </c>
      <c r="F39" s="15">
        <f>SUM(D39*E39)</f>
        <v>0</v>
      </c>
      <c r="G39" s="59"/>
    </row>
    <row r="40" spans="2:7" s="9" customFormat="1" ht="31.5">
      <c r="B40" s="64" t="s">
        <v>191</v>
      </c>
      <c r="C40" s="191" t="s">
        <v>156</v>
      </c>
      <c r="D40" s="11">
        <v>1</v>
      </c>
      <c r="E40" s="71">
        <v>0</v>
      </c>
      <c r="F40" s="15">
        <f>SUM(D40*E40)</f>
        <v>0</v>
      </c>
      <c r="G40" s="59"/>
    </row>
    <row r="41" spans="2:7" s="9" customFormat="1" ht="10.5">
      <c r="B41" s="10" t="s">
        <v>52</v>
      </c>
      <c r="C41" s="191" t="s">
        <v>157</v>
      </c>
      <c r="D41" s="17">
        <v>1</v>
      </c>
      <c r="E41" s="71">
        <v>0</v>
      </c>
      <c r="F41" s="15">
        <f>SUM(D41*E41)</f>
        <v>0</v>
      </c>
      <c r="G41" s="59"/>
    </row>
    <row r="42" spans="2:7" s="9" customFormat="1" ht="10.5" customHeight="1">
      <c r="B42" s="18" t="s">
        <v>13</v>
      </c>
      <c r="C42" s="172"/>
      <c r="D42" s="19"/>
      <c r="E42" s="20"/>
      <c r="F42" s="21">
        <f>SUM(F38:F41)</f>
        <v>0</v>
      </c>
      <c r="G42" s="59"/>
    </row>
    <row r="43" spans="2:6" s="27" customFormat="1" ht="6" customHeight="1" thickBot="1">
      <c r="B43" s="28"/>
      <c r="C43" s="28"/>
      <c r="D43" s="29"/>
      <c r="E43" s="28"/>
      <c r="F43" s="30"/>
    </row>
    <row r="44" spans="2:6" s="47" customFormat="1" ht="15" thickBot="1">
      <c r="B44" s="110" t="s">
        <v>76</v>
      </c>
      <c r="C44" s="112"/>
      <c r="D44" s="111"/>
      <c r="E44" s="112"/>
      <c r="F44" s="138">
        <f>SUM(F42,F35,F30,F19,F15,F10)</f>
        <v>0</v>
      </c>
    </row>
    <row r="45" spans="2:6" ht="21" customHeight="1" thickBot="1">
      <c r="B45" s="212" t="s">
        <v>97</v>
      </c>
      <c r="C45" s="213"/>
      <c r="D45" s="213"/>
      <c r="E45" s="214"/>
      <c r="F45" s="138">
        <f>F44*1.21</f>
        <v>0</v>
      </c>
    </row>
    <row r="46" spans="2:6" ht="5.25" customHeight="1">
      <c r="B46" s="25"/>
      <c r="C46" s="25"/>
      <c r="D46" s="26"/>
      <c r="E46" s="44"/>
      <c r="F46" s="43"/>
    </row>
    <row r="47" spans="2:6" ht="6.75" customHeight="1">
      <c r="B47" s="69"/>
      <c r="C47" s="69"/>
      <c r="D47" s="7"/>
      <c r="E47" s="45"/>
      <c r="F47" s="46"/>
    </row>
    <row r="48" spans="2:6" s="9" customFormat="1" ht="11.25">
      <c r="B48" s="68"/>
      <c r="C48" s="68"/>
      <c r="D48" s="49"/>
      <c r="E48" s="50"/>
      <c r="F48" s="50"/>
    </row>
    <row r="49" spans="2:6" s="27" customFormat="1" ht="12">
      <c r="B49" s="28"/>
      <c r="C49" s="28"/>
      <c r="D49" s="29"/>
      <c r="E49" s="28"/>
      <c r="F49" s="30"/>
    </row>
    <row r="50" spans="5:6" ht="11.25">
      <c r="E50" s="35"/>
      <c r="F50" s="36"/>
    </row>
    <row r="51" ht="11.25">
      <c r="E51" s="34"/>
    </row>
    <row r="52" spans="2:5" ht="11.25">
      <c r="B52" s="33"/>
      <c r="C52" s="33"/>
      <c r="E52" s="34"/>
    </row>
    <row r="53" ht="11.25">
      <c r="E53" s="34"/>
    </row>
    <row r="54" ht="11.25">
      <c r="E54" s="34"/>
    </row>
    <row r="55" ht="11.25">
      <c r="E55" s="34"/>
    </row>
    <row r="56" ht="11.25">
      <c r="E56" s="34"/>
    </row>
    <row r="57" ht="11.25">
      <c r="E57" s="34"/>
    </row>
    <row r="58" ht="11.25">
      <c r="E58" s="34"/>
    </row>
    <row r="59" ht="11.25">
      <c r="E59" s="34"/>
    </row>
    <row r="60" ht="11.25">
      <c r="E60" s="34"/>
    </row>
    <row r="61" spans="5:6" ht="11.25">
      <c r="E61" s="35"/>
      <c r="F61" s="36"/>
    </row>
    <row r="62" ht="11.25">
      <c r="E62" s="34"/>
    </row>
    <row r="63" spans="2:5" ht="11.25">
      <c r="B63" s="33"/>
      <c r="C63" s="33"/>
      <c r="E63" s="34"/>
    </row>
    <row r="64" ht="11.25">
      <c r="E64" s="34"/>
    </row>
    <row r="65" ht="11.25">
      <c r="E65" s="34"/>
    </row>
    <row r="66" ht="11.25">
      <c r="E66" s="34"/>
    </row>
    <row r="67" ht="11.25">
      <c r="E67" s="34"/>
    </row>
    <row r="68" ht="11.25">
      <c r="E68" s="34"/>
    </row>
    <row r="69" ht="11.25">
      <c r="E69" s="34"/>
    </row>
    <row r="70" ht="11.25">
      <c r="E70" s="34"/>
    </row>
    <row r="71" ht="11.25">
      <c r="E71" s="34"/>
    </row>
    <row r="72" ht="11.25">
      <c r="E72" s="34"/>
    </row>
    <row r="73" spans="5:6" ht="11.25">
      <c r="E73" s="35"/>
      <c r="F73" s="36"/>
    </row>
    <row r="74" ht="11.25">
      <c r="E74" s="34"/>
    </row>
    <row r="75" spans="2:3" ht="11.25">
      <c r="B75" s="33"/>
      <c r="C75" s="33"/>
    </row>
    <row r="77" ht="11.25">
      <c r="E77" s="34"/>
    </row>
    <row r="79" ht="11.25">
      <c r="E79" s="34"/>
    </row>
    <row r="80" spans="5:6" ht="11.25">
      <c r="E80" s="35"/>
      <c r="F80" s="36"/>
    </row>
    <row r="81" spans="2:3" ht="11.25">
      <c r="B81" s="37"/>
      <c r="C81" s="37"/>
    </row>
    <row r="82" spans="2:3" ht="11.25">
      <c r="B82" s="38"/>
      <c r="C82" s="38"/>
    </row>
    <row r="83" spans="4:6" ht="11.25">
      <c r="D83" s="39"/>
      <c r="E83" s="40"/>
      <c r="F83" s="36"/>
    </row>
    <row r="88" ht="12.75" customHeight="1"/>
    <row r="91" spans="2:6" ht="11.25">
      <c r="B91" s="38"/>
      <c r="C91" s="38"/>
      <c r="F91" s="1"/>
    </row>
    <row r="92" spans="4:6" ht="11.25">
      <c r="D92" s="41"/>
      <c r="E92" s="42"/>
      <c r="F92" s="1"/>
    </row>
  </sheetData>
  <sheetProtection/>
  <mergeCells count="3">
    <mergeCell ref="B2:F2"/>
    <mergeCell ref="B3:F3"/>
    <mergeCell ref="B45:E45"/>
  </mergeCells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2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1.37890625" style="1" customWidth="1"/>
    <col min="2" max="3" width="51.625" style="1" customWidth="1"/>
    <col min="4" max="4" width="3.25390625" style="2" customWidth="1"/>
    <col min="5" max="5" width="9.875" style="3" customWidth="1"/>
    <col min="6" max="6" width="15.25390625" style="4" bestFit="1" customWidth="1"/>
    <col min="7" max="7" width="11.125" style="1" customWidth="1"/>
    <col min="8" max="16384" width="9.00390625" style="1" customWidth="1"/>
  </cols>
  <sheetData>
    <row r="1" ht="6" customHeight="1" thickBot="1"/>
    <row r="2" spans="2:6" ht="36" customHeight="1">
      <c r="B2" s="202" t="s">
        <v>65</v>
      </c>
      <c r="C2" s="203"/>
      <c r="D2" s="204"/>
      <c r="E2" s="204"/>
      <c r="F2" s="205"/>
    </row>
    <row r="3" spans="2:7" ht="2.25" customHeight="1" thickBot="1">
      <c r="B3" s="206"/>
      <c r="C3" s="207"/>
      <c r="D3" s="207"/>
      <c r="E3" s="207"/>
      <c r="F3" s="208"/>
      <c r="G3" s="51"/>
    </row>
    <row r="4" spans="2:6" ht="8.25" customHeight="1" thickBot="1">
      <c r="B4" s="6"/>
      <c r="C4" s="6"/>
      <c r="D4" s="7"/>
      <c r="E4" s="7"/>
      <c r="F4" s="8"/>
    </row>
    <row r="5" spans="2:6" s="5" customFormat="1" ht="10.5">
      <c r="B5" s="80" t="s">
        <v>1</v>
      </c>
      <c r="C5" s="168" t="s">
        <v>108</v>
      </c>
      <c r="D5" s="81" t="s">
        <v>2</v>
      </c>
      <c r="E5" s="82" t="s">
        <v>3</v>
      </c>
      <c r="F5" s="83" t="s">
        <v>4</v>
      </c>
    </row>
    <row r="6" spans="2:7" s="9" customFormat="1" ht="10.5" customHeight="1">
      <c r="B6" s="95" t="s">
        <v>14</v>
      </c>
      <c r="C6" s="176"/>
      <c r="D6" s="61"/>
      <c r="E6" s="62"/>
      <c r="F6" s="15"/>
      <c r="G6" s="59"/>
    </row>
    <row r="7" spans="2:7" s="9" customFormat="1" ht="52.5">
      <c r="B7" s="79" t="s">
        <v>66</v>
      </c>
      <c r="C7" s="191" t="s">
        <v>201</v>
      </c>
      <c r="D7" s="107">
        <v>1</v>
      </c>
      <c r="E7" s="108">
        <v>0</v>
      </c>
      <c r="F7" s="15">
        <f>SUM(D7*E7)</f>
        <v>0</v>
      </c>
      <c r="G7" s="59"/>
    </row>
    <row r="8" spans="2:7" s="9" customFormat="1" ht="84">
      <c r="B8" s="79" t="s">
        <v>147</v>
      </c>
      <c r="C8" s="177" t="s">
        <v>202</v>
      </c>
      <c r="D8" s="107">
        <v>1</v>
      </c>
      <c r="E8" s="108">
        <v>0</v>
      </c>
      <c r="F8" s="15">
        <f aca="true" t="shared" si="0" ref="F8:F13">SUM(D8*E8)</f>
        <v>0</v>
      </c>
      <c r="G8" s="59"/>
    </row>
    <row r="9" spans="2:7" s="9" customFormat="1" ht="10.5">
      <c r="B9" s="79" t="s">
        <v>17</v>
      </c>
      <c r="C9" s="191" t="s">
        <v>142</v>
      </c>
      <c r="D9" s="61">
        <v>1</v>
      </c>
      <c r="E9" s="62">
        <v>0</v>
      </c>
      <c r="F9" s="15">
        <f t="shared" si="0"/>
        <v>0</v>
      </c>
      <c r="G9" s="59"/>
    </row>
    <row r="10" spans="2:7" s="9" customFormat="1" ht="10.5">
      <c r="B10" s="98" t="s">
        <v>18</v>
      </c>
      <c r="C10" s="191" t="s">
        <v>143</v>
      </c>
      <c r="D10" s="61">
        <v>15</v>
      </c>
      <c r="E10" s="62">
        <v>0</v>
      </c>
      <c r="F10" s="15">
        <f t="shared" si="0"/>
        <v>0</v>
      </c>
      <c r="G10" s="59"/>
    </row>
    <row r="11" spans="2:7" s="9" customFormat="1" ht="10.5">
      <c r="B11" s="79" t="s">
        <v>92</v>
      </c>
      <c r="C11" s="191" t="s">
        <v>144</v>
      </c>
      <c r="D11" s="61">
        <v>1</v>
      </c>
      <c r="E11" s="62">
        <v>0</v>
      </c>
      <c r="F11" s="15">
        <f t="shared" si="0"/>
        <v>0</v>
      </c>
      <c r="G11" s="59"/>
    </row>
    <row r="12" spans="2:7" s="9" customFormat="1" ht="10.5">
      <c r="B12" s="79" t="s">
        <v>19</v>
      </c>
      <c r="C12" s="195" t="s">
        <v>198</v>
      </c>
      <c r="D12" s="61">
        <v>1</v>
      </c>
      <c r="E12" s="62">
        <v>0</v>
      </c>
      <c r="F12" s="15">
        <f t="shared" si="0"/>
        <v>0</v>
      </c>
      <c r="G12" s="59"/>
    </row>
    <row r="13" spans="2:7" s="9" customFormat="1" ht="10.5">
      <c r="B13" s="125" t="s">
        <v>67</v>
      </c>
      <c r="C13" s="191" t="s">
        <v>145</v>
      </c>
      <c r="D13" s="107">
        <v>1</v>
      </c>
      <c r="E13" s="108">
        <v>0</v>
      </c>
      <c r="F13" s="15">
        <f t="shared" si="0"/>
        <v>0</v>
      </c>
      <c r="G13" s="59"/>
    </row>
    <row r="14" spans="2:7" s="9" customFormat="1" ht="10.5">
      <c r="B14" s="95" t="s">
        <v>13</v>
      </c>
      <c r="C14" s="178"/>
      <c r="D14" s="99"/>
      <c r="E14" s="100"/>
      <c r="F14" s="101">
        <f>SUM(F7:F13)</f>
        <v>0</v>
      </c>
      <c r="G14" s="59"/>
    </row>
    <row r="15" spans="2:6" s="9" customFormat="1" ht="6" customHeight="1">
      <c r="B15" s="10"/>
      <c r="C15" s="171"/>
      <c r="D15" s="11"/>
      <c r="E15" s="14"/>
      <c r="F15" s="23"/>
    </row>
    <row r="16" spans="2:6" s="9" customFormat="1" ht="10.5" customHeight="1">
      <c r="B16" s="22" t="s">
        <v>43</v>
      </c>
      <c r="C16" s="173"/>
      <c r="D16" s="11"/>
      <c r="E16" s="57"/>
      <c r="F16" s="58"/>
    </row>
    <row r="17" spans="2:6" s="9" customFormat="1" ht="10.5">
      <c r="B17" s="63" t="s">
        <v>44</v>
      </c>
      <c r="C17" s="179"/>
      <c r="D17" s="11"/>
      <c r="E17" s="14"/>
      <c r="F17" s="15"/>
    </row>
    <row r="18" spans="2:6" s="9" customFormat="1" ht="10.5">
      <c r="B18" s="10" t="s">
        <v>68</v>
      </c>
      <c r="C18" s="191" t="s">
        <v>148</v>
      </c>
      <c r="D18" s="11">
        <v>1</v>
      </c>
      <c r="E18" s="24">
        <v>0</v>
      </c>
      <c r="F18" s="15">
        <f>SUM(D18*E18)</f>
        <v>0</v>
      </c>
    </row>
    <row r="19" spans="2:6" s="9" customFormat="1" ht="10.5">
      <c r="B19" s="10"/>
      <c r="C19" s="171"/>
      <c r="D19" s="11"/>
      <c r="E19" s="14"/>
      <c r="F19" s="15"/>
    </row>
    <row r="20" spans="2:6" s="9" customFormat="1" ht="10.5">
      <c r="B20" s="10" t="s">
        <v>23</v>
      </c>
      <c r="C20" s="191" t="s">
        <v>152</v>
      </c>
      <c r="D20" s="17">
        <v>1</v>
      </c>
      <c r="E20" s="12">
        <v>0</v>
      </c>
      <c r="F20" s="15">
        <f>SUM(D20*E20)</f>
        <v>0</v>
      </c>
    </row>
    <row r="21" spans="2:6" s="9" customFormat="1" ht="10.5">
      <c r="B21" s="10" t="s">
        <v>24</v>
      </c>
      <c r="C21" s="191" t="s">
        <v>153</v>
      </c>
      <c r="D21" s="17">
        <v>1</v>
      </c>
      <c r="E21" s="24">
        <v>0</v>
      </c>
      <c r="F21" s="15">
        <f>SUM(D21*E21)</f>
        <v>0</v>
      </c>
    </row>
    <row r="22" spans="2:6" s="48" customFormat="1" ht="12" customHeight="1">
      <c r="B22" s="18" t="s">
        <v>9</v>
      </c>
      <c r="C22" s="172"/>
      <c r="D22" s="19"/>
      <c r="E22" s="20"/>
      <c r="F22" s="21">
        <f>SUM(F18:F21)</f>
        <v>0</v>
      </c>
    </row>
    <row r="23" spans="2:7" s="27" customFormat="1" ht="6" customHeight="1" thickBot="1">
      <c r="B23" s="28"/>
      <c r="C23" s="28"/>
      <c r="D23" s="29"/>
      <c r="E23" s="28"/>
      <c r="F23" s="30"/>
      <c r="G23" s="109"/>
    </row>
    <row r="24" spans="2:6" s="47" customFormat="1" ht="15" thickBot="1">
      <c r="B24" s="110" t="s">
        <v>76</v>
      </c>
      <c r="C24" s="112"/>
      <c r="D24" s="111"/>
      <c r="E24" s="112"/>
      <c r="F24" s="138">
        <f>SUM(F22,F14)</f>
        <v>0</v>
      </c>
    </row>
    <row r="25" spans="2:6" ht="18" customHeight="1" thickBot="1">
      <c r="B25" s="212" t="s">
        <v>97</v>
      </c>
      <c r="C25" s="213"/>
      <c r="D25" s="213"/>
      <c r="E25" s="214"/>
      <c r="F25" s="138">
        <f>F24*1.21</f>
        <v>0</v>
      </c>
    </row>
    <row r="26" spans="2:6" ht="5.25" customHeight="1">
      <c r="B26" s="25"/>
      <c r="C26" s="25"/>
      <c r="D26" s="26"/>
      <c r="E26" s="44"/>
      <c r="F26" s="43"/>
    </row>
    <row r="27" spans="2:6" ht="6.75" customHeight="1">
      <c r="B27" s="69"/>
      <c r="C27" s="69"/>
      <c r="D27" s="7"/>
      <c r="E27" s="45"/>
      <c r="F27" s="46"/>
    </row>
    <row r="28" spans="2:6" s="9" customFormat="1" ht="11.25">
      <c r="B28" s="68"/>
      <c r="C28" s="68"/>
      <c r="D28" s="49"/>
      <c r="E28" s="50"/>
      <c r="F28" s="50"/>
    </row>
    <row r="29" spans="2:7" s="27" customFormat="1" ht="12">
      <c r="B29" s="28"/>
      <c r="C29" s="28"/>
      <c r="D29" s="29"/>
      <c r="E29" s="28"/>
      <c r="F29" s="30"/>
      <c r="G29" s="109"/>
    </row>
    <row r="30" spans="5:6" ht="11.25">
      <c r="E30" s="35"/>
      <c r="F30" s="36"/>
    </row>
    <row r="31" ht="11.25">
      <c r="E31" s="34"/>
    </row>
    <row r="32" spans="2:5" ht="11.25">
      <c r="B32" s="33"/>
      <c r="C32" s="33"/>
      <c r="E32" s="34"/>
    </row>
    <row r="33" ht="11.25">
      <c r="E33" s="34"/>
    </row>
    <row r="34" ht="11.25">
      <c r="E34" s="34"/>
    </row>
    <row r="35" ht="11.25">
      <c r="E35" s="34"/>
    </row>
    <row r="36" ht="11.25">
      <c r="E36" s="34"/>
    </row>
    <row r="37" ht="11.25">
      <c r="E37" s="34"/>
    </row>
    <row r="38" ht="11.25">
      <c r="E38" s="34"/>
    </row>
    <row r="39" ht="11.25">
      <c r="E39" s="34"/>
    </row>
    <row r="40" ht="11.25">
      <c r="E40" s="34"/>
    </row>
    <row r="41" spans="5:6" ht="11.25">
      <c r="E41" s="35"/>
      <c r="F41" s="36"/>
    </row>
    <row r="42" ht="11.25">
      <c r="E42" s="34"/>
    </row>
    <row r="43" spans="2:5" ht="11.25">
      <c r="B43" s="33"/>
      <c r="C43" s="33"/>
      <c r="E43" s="34"/>
    </row>
    <row r="44" ht="11.25">
      <c r="E44" s="34"/>
    </row>
    <row r="45" ht="11.25">
      <c r="E45" s="34"/>
    </row>
    <row r="46" ht="11.25">
      <c r="E46" s="34"/>
    </row>
    <row r="47" ht="11.25">
      <c r="E47" s="34"/>
    </row>
    <row r="48" ht="11.25">
      <c r="E48" s="34"/>
    </row>
    <row r="49" ht="11.25">
      <c r="E49" s="34"/>
    </row>
    <row r="50" ht="11.25">
      <c r="E50" s="34"/>
    </row>
    <row r="51" ht="11.25">
      <c r="E51" s="34"/>
    </row>
    <row r="52" ht="11.25">
      <c r="E52" s="34"/>
    </row>
    <row r="53" spans="5:6" ht="11.25">
      <c r="E53" s="35"/>
      <c r="F53" s="36"/>
    </row>
    <row r="54" ht="11.25">
      <c r="E54" s="34"/>
    </row>
    <row r="55" spans="2:3" ht="11.25">
      <c r="B55" s="33"/>
      <c r="C55" s="33"/>
    </row>
    <row r="57" ht="11.25">
      <c r="E57" s="34"/>
    </row>
    <row r="59" ht="11.25">
      <c r="E59" s="34"/>
    </row>
    <row r="60" spans="5:6" ht="11.25">
      <c r="E60" s="35"/>
      <c r="F60" s="36"/>
    </row>
    <row r="61" spans="2:3" ht="11.25">
      <c r="B61" s="37"/>
      <c r="C61" s="37"/>
    </row>
    <row r="62" spans="2:3" ht="11.25">
      <c r="B62" s="38"/>
      <c r="C62" s="38"/>
    </row>
    <row r="63" spans="4:6" ht="11.25">
      <c r="D63" s="39"/>
      <c r="E63" s="40"/>
      <c r="F63" s="36"/>
    </row>
    <row r="68" ht="12.75" customHeight="1"/>
    <row r="71" spans="2:6" ht="11.25">
      <c r="B71" s="38"/>
      <c r="C71" s="38"/>
      <c r="F71" s="1"/>
    </row>
    <row r="72" spans="4:6" ht="11.25">
      <c r="D72" s="41"/>
      <c r="E72" s="42"/>
      <c r="F72" s="1"/>
    </row>
  </sheetData>
  <sheetProtection/>
  <mergeCells count="3">
    <mergeCell ref="B2:F2"/>
    <mergeCell ref="B3:F3"/>
    <mergeCell ref="B25:E25"/>
  </mergeCells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1.37890625" style="1" customWidth="1"/>
    <col min="2" max="2" width="51.625" style="1" customWidth="1"/>
    <col min="3" max="3" width="3.25390625" style="2" customWidth="1"/>
    <col min="4" max="4" width="9.875" style="3" customWidth="1"/>
    <col min="5" max="5" width="15.25390625" style="4" bestFit="1" customWidth="1"/>
    <col min="6" max="6" width="11.125" style="1" customWidth="1"/>
    <col min="7" max="16384" width="9.00390625" style="1" customWidth="1"/>
  </cols>
  <sheetData>
    <row r="1" ht="6" customHeight="1" thickBot="1"/>
    <row r="2" spans="2:5" ht="36" customHeight="1">
      <c r="B2" s="202" t="s">
        <v>70</v>
      </c>
      <c r="C2" s="204"/>
      <c r="D2" s="204"/>
      <c r="E2" s="205"/>
    </row>
    <row r="3" spans="2:6" ht="2.25" customHeight="1" thickBot="1">
      <c r="B3" s="206"/>
      <c r="C3" s="207"/>
      <c r="D3" s="207"/>
      <c r="E3" s="208"/>
      <c r="F3" s="51"/>
    </row>
    <row r="4" spans="2:5" ht="8.25" customHeight="1" thickBot="1">
      <c r="B4" s="6"/>
      <c r="C4" s="7"/>
      <c r="D4" s="7"/>
      <c r="E4" s="8"/>
    </row>
    <row r="5" spans="2:5" s="5" customFormat="1" ht="10.5">
      <c r="B5" s="80" t="s">
        <v>1</v>
      </c>
      <c r="C5" s="81" t="s">
        <v>2</v>
      </c>
      <c r="D5" s="82" t="s">
        <v>3</v>
      </c>
      <c r="E5" s="83" t="s">
        <v>4</v>
      </c>
    </row>
    <row r="6" spans="2:5" s="9" customFormat="1" ht="10.5" customHeight="1">
      <c r="B6" s="22" t="s">
        <v>43</v>
      </c>
      <c r="C6" s="11"/>
      <c r="D6" s="57"/>
      <c r="E6" s="58"/>
    </row>
    <row r="7" spans="2:5" s="9" customFormat="1" ht="10.5">
      <c r="B7" s="63" t="s">
        <v>44</v>
      </c>
      <c r="C7" s="11"/>
      <c r="D7" s="14"/>
      <c r="E7" s="15"/>
    </row>
    <row r="8" spans="2:5" s="9" customFormat="1" ht="10.5">
      <c r="B8" s="10" t="s">
        <v>68</v>
      </c>
      <c r="C8" s="11">
        <v>1</v>
      </c>
      <c r="D8" s="24">
        <v>3530</v>
      </c>
      <c r="E8" s="15">
        <f>SUM(C8*D8)</f>
        <v>3530</v>
      </c>
    </row>
    <row r="9" spans="2:5" s="9" customFormat="1" ht="10.5">
      <c r="B9" s="10"/>
      <c r="C9" s="11"/>
      <c r="D9" s="14"/>
      <c r="E9" s="15"/>
    </row>
    <row r="10" spans="2:5" s="9" customFormat="1" ht="10.5">
      <c r="B10" s="10" t="s">
        <v>23</v>
      </c>
      <c r="C10" s="17">
        <v>1</v>
      </c>
      <c r="D10" s="12">
        <v>10127.333333333334</v>
      </c>
      <c r="E10" s="15">
        <f>SUM(C10*D10)</f>
        <v>10127.333333333334</v>
      </c>
    </row>
    <row r="11" spans="2:5" s="9" customFormat="1" ht="10.5">
      <c r="B11" s="10" t="s">
        <v>24</v>
      </c>
      <c r="C11" s="17">
        <v>1</v>
      </c>
      <c r="D11" s="24">
        <v>5026</v>
      </c>
      <c r="E11" s="15">
        <f>SUM(C11*D11)</f>
        <v>5026</v>
      </c>
    </row>
    <row r="12" spans="2:5" s="48" customFormat="1" ht="12" customHeight="1">
      <c r="B12" s="18" t="s">
        <v>9</v>
      </c>
      <c r="C12" s="19"/>
      <c r="D12" s="20"/>
      <c r="E12" s="21">
        <f>SUM(E8:E11)</f>
        <v>18683.333333333336</v>
      </c>
    </row>
    <row r="13" spans="2:6" s="9" customFormat="1" ht="6" customHeight="1">
      <c r="B13" s="60"/>
      <c r="C13" s="61"/>
      <c r="D13" s="62"/>
      <c r="E13" s="15"/>
      <c r="F13" s="59"/>
    </row>
    <row r="14" spans="2:6" s="9" customFormat="1" ht="10.5">
      <c r="B14" s="72" t="s">
        <v>30</v>
      </c>
      <c r="C14" s="70"/>
      <c r="D14" s="71"/>
      <c r="E14" s="73"/>
      <c r="F14" s="59"/>
    </row>
    <row r="15" spans="2:6" s="9" customFormat="1" ht="10.5">
      <c r="B15" s="91" t="s">
        <v>69</v>
      </c>
      <c r="C15" s="92">
        <v>3</v>
      </c>
      <c r="D15" s="93">
        <v>2904.3333333333335</v>
      </c>
      <c r="E15" s="15">
        <f>SUM(C15*D15)</f>
        <v>8713</v>
      </c>
      <c r="F15" s="59"/>
    </row>
    <row r="16" spans="2:6" s="9" customFormat="1" ht="10.5">
      <c r="B16" s="91" t="s">
        <v>31</v>
      </c>
      <c r="C16" s="92">
        <v>3</v>
      </c>
      <c r="D16" s="93">
        <v>385</v>
      </c>
      <c r="E16" s="15">
        <f>SUM(C16*D16)</f>
        <v>1155</v>
      </c>
      <c r="F16" s="59"/>
    </row>
    <row r="17" spans="2:6" s="9" customFormat="1" ht="10.5">
      <c r="B17" s="18" t="s">
        <v>13</v>
      </c>
      <c r="C17" s="19"/>
      <c r="D17" s="20"/>
      <c r="E17" s="21">
        <f>SUM(E15:E16)</f>
        <v>9868</v>
      </c>
      <c r="F17" s="59"/>
    </row>
    <row r="18" spans="2:6" s="27" customFormat="1" ht="6" customHeight="1" thickBot="1">
      <c r="B18" s="28"/>
      <c r="C18" s="29"/>
      <c r="D18" s="28"/>
      <c r="E18" s="30"/>
      <c r="F18" s="109"/>
    </row>
    <row r="19" spans="2:5" s="47" customFormat="1" ht="15" thickBot="1">
      <c r="B19" s="110" t="s">
        <v>76</v>
      </c>
      <c r="C19" s="111"/>
      <c r="D19" s="112"/>
      <c r="E19" s="138" t="e">
        <f>E17+E12+#REF!</f>
        <v>#REF!</v>
      </c>
    </row>
    <row r="20" spans="2:5" ht="16.5" customHeight="1" thickBot="1">
      <c r="B20" s="212" t="s">
        <v>97</v>
      </c>
      <c r="C20" s="213"/>
      <c r="D20" s="214"/>
      <c r="E20" s="138" t="e">
        <f>E19*1.21</f>
        <v>#REF!</v>
      </c>
    </row>
    <row r="21" spans="2:5" ht="5.25" customHeight="1">
      <c r="B21" s="25"/>
      <c r="C21" s="26"/>
      <c r="D21" s="44"/>
      <c r="E21" s="43"/>
    </row>
    <row r="22" spans="2:5" ht="6.75" customHeight="1">
      <c r="B22" s="69"/>
      <c r="C22" s="7"/>
      <c r="D22" s="45"/>
      <c r="E22" s="46"/>
    </row>
    <row r="23" spans="2:5" s="9" customFormat="1" ht="11.25">
      <c r="B23" s="68"/>
      <c r="C23" s="49"/>
      <c r="D23" s="50"/>
      <c r="E23" s="50"/>
    </row>
    <row r="24" spans="2:6" s="27" customFormat="1" ht="12">
      <c r="B24" s="28"/>
      <c r="C24" s="29"/>
      <c r="D24" s="28"/>
      <c r="E24" s="30"/>
      <c r="F24" s="109"/>
    </row>
    <row r="25" spans="4:5" ht="11.25">
      <c r="D25" s="35"/>
      <c r="E25" s="36"/>
    </row>
    <row r="26" ht="11.25">
      <c r="D26" s="34"/>
    </row>
    <row r="27" spans="2:4" ht="11.25">
      <c r="B27" s="33"/>
      <c r="D27" s="34"/>
    </row>
    <row r="28" ht="11.25">
      <c r="D28" s="34"/>
    </row>
    <row r="29" ht="11.25">
      <c r="D29" s="34"/>
    </row>
    <row r="30" ht="11.25">
      <c r="D30" s="34"/>
    </row>
    <row r="31" ht="11.25">
      <c r="D31" s="34"/>
    </row>
    <row r="32" ht="11.25">
      <c r="D32" s="34"/>
    </row>
    <row r="33" ht="11.25">
      <c r="D33" s="34"/>
    </row>
    <row r="34" ht="11.25">
      <c r="D34" s="34"/>
    </row>
    <row r="35" ht="11.25">
      <c r="D35" s="34"/>
    </row>
    <row r="36" spans="4:5" ht="11.25">
      <c r="D36" s="35"/>
      <c r="E36" s="36"/>
    </row>
    <row r="37" ht="11.25">
      <c r="D37" s="34"/>
    </row>
    <row r="38" spans="2:4" ht="11.25">
      <c r="B38" s="33"/>
      <c r="D38" s="34"/>
    </row>
    <row r="39" ht="11.25">
      <c r="D39" s="34"/>
    </row>
    <row r="40" ht="11.25">
      <c r="D40" s="34"/>
    </row>
    <row r="41" ht="11.25">
      <c r="D41" s="34"/>
    </row>
    <row r="42" ht="11.25">
      <c r="D42" s="34"/>
    </row>
    <row r="43" ht="11.25">
      <c r="D43" s="34"/>
    </row>
    <row r="44" ht="11.25">
      <c r="D44" s="34"/>
    </row>
    <row r="45" ht="11.25">
      <c r="D45" s="34"/>
    </row>
    <row r="46" ht="11.25">
      <c r="D46" s="34"/>
    </row>
    <row r="47" ht="11.25">
      <c r="D47" s="34"/>
    </row>
    <row r="48" spans="4:5" ht="11.25">
      <c r="D48" s="35"/>
      <c r="E48" s="36"/>
    </row>
    <row r="49" ht="11.25">
      <c r="D49" s="34"/>
    </row>
    <row r="50" ht="11.25">
      <c r="B50" s="33"/>
    </row>
    <row r="52" ht="11.25">
      <c r="D52" s="34"/>
    </row>
    <row r="54" ht="11.25">
      <c r="D54" s="34"/>
    </row>
    <row r="55" spans="4:5" ht="11.25">
      <c r="D55" s="35"/>
      <c r="E55" s="36"/>
    </row>
    <row r="56" ht="11.25">
      <c r="B56" s="37"/>
    </row>
    <row r="57" ht="11.25">
      <c r="B57" s="38"/>
    </row>
    <row r="58" spans="3:5" ht="11.25">
      <c r="C58" s="39"/>
      <c r="D58" s="40"/>
      <c r="E58" s="36"/>
    </row>
    <row r="63" ht="12.75" customHeight="1"/>
    <row r="66" spans="2:5" ht="11.25">
      <c r="B66" s="38"/>
      <c r="E66" s="1"/>
    </row>
    <row r="67" spans="3:5" ht="11.25">
      <c r="C67" s="41"/>
      <c r="D67" s="42"/>
      <c r="E67" s="1"/>
    </row>
  </sheetData>
  <sheetProtection/>
  <mergeCells count="3">
    <mergeCell ref="B2:E2"/>
    <mergeCell ref="B3:E3"/>
    <mergeCell ref="B20:D20"/>
  </mergeCells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tabSelected="1" zoomScalePageLayoutView="0" workbookViewId="0" topLeftCell="A7">
      <selection activeCell="E18" sqref="E18"/>
    </sheetView>
  </sheetViews>
  <sheetFormatPr defaultColWidth="9.00390625" defaultRowHeight="12.75"/>
  <cols>
    <col min="1" max="1" width="1.37890625" style="1" customWidth="1"/>
    <col min="2" max="2" width="51.625" style="1" customWidth="1"/>
    <col min="3" max="3" width="3.25390625" style="2" customWidth="1"/>
    <col min="4" max="4" width="13.50390625" style="3" customWidth="1"/>
    <col min="5" max="5" width="18.50390625" style="4" bestFit="1" customWidth="1"/>
    <col min="6" max="6" width="11.125" style="1" customWidth="1"/>
    <col min="7" max="16384" width="9.00390625" style="1" customWidth="1"/>
  </cols>
  <sheetData>
    <row r="1" ht="6" customHeight="1" thickBot="1"/>
    <row r="2" spans="2:7" ht="39.75" customHeight="1">
      <c r="B2" s="202" t="s">
        <v>71</v>
      </c>
      <c r="C2" s="204"/>
      <c r="D2" s="204"/>
      <c r="E2" s="205"/>
      <c r="G2" s="94"/>
    </row>
    <row r="3" spans="2:9" ht="2.25" customHeight="1" thickBot="1">
      <c r="B3" s="206"/>
      <c r="C3" s="207"/>
      <c r="D3" s="207"/>
      <c r="E3" s="208"/>
      <c r="F3" s="51"/>
      <c r="G3" s="51"/>
      <c r="H3" s="51"/>
      <c r="I3" s="51"/>
    </row>
    <row r="4" spans="2:5" ht="8.25" customHeight="1" thickBot="1">
      <c r="B4" s="6"/>
      <c r="C4" s="7"/>
      <c r="D4" s="7"/>
      <c r="E4" s="8"/>
    </row>
    <row r="5" spans="2:5" s="5" customFormat="1" ht="10.5">
      <c r="B5" s="80" t="s">
        <v>1</v>
      </c>
      <c r="C5" s="81" t="s">
        <v>2</v>
      </c>
      <c r="D5" s="82" t="s">
        <v>3</v>
      </c>
      <c r="E5" s="83" t="s">
        <v>4</v>
      </c>
    </row>
    <row r="6" spans="2:9" s="9" customFormat="1" ht="10.5">
      <c r="B6" s="87" t="s">
        <v>72</v>
      </c>
      <c r="C6" s="84">
        <v>1</v>
      </c>
      <c r="D6" s="114">
        <f>'BIOLOGIE laboratoř'!F68</f>
        <v>0</v>
      </c>
      <c r="E6" s="115">
        <f>C6*D6</f>
        <v>0</v>
      </c>
      <c r="F6" s="103"/>
      <c r="G6" s="103"/>
      <c r="H6" s="103"/>
      <c r="I6" s="103"/>
    </row>
    <row r="7" spans="2:9" s="9" customFormat="1" ht="10.5">
      <c r="B7" s="87" t="s">
        <v>73</v>
      </c>
      <c r="C7" s="84">
        <v>1</v>
      </c>
      <c r="D7" s="114">
        <f>'CHEMIE laboratoř'!F83</f>
        <v>0</v>
      </c>
      <c r="E7" s="115">
        <f>C7*D7</f>
        <v>0</v>
      </c>
      <c r="F7" s="103"/>
      <c r="G7" s="103"/>
      <c r="H7" s="103"/>
      <c r="I7" s="103"/>
    </row>
    <row r="8" spans="2:9" s="9" customFormat="1" ht="10.5">
      <c r="B8" s="87" t="s">
        <v>74</v>
      </c>
      <c r="C8" s="84">
        <v>1</v>
      </c>
      <c r="D8" s="114">
        <f>'Učebna č. 108'!F44</f>
        <v>0</v>
      </c>
      <c r="E8" s="115">
        <f>C8*D8</f>
        <v>0</v>
      </c>
      <c r="F8" s="103"/>
      <c r="G8" s="103"/>
      <c r="H8" s="103"/>
      <c r="I8" s="103"/>
    </row>
    <row r="9" spans="2:9" s="9" customFormat="1" ht="10.5">
      <c r="B9" s="87" t="s">
        <v>75</v>
      </c>
      <c r="C9" s="84">
        <v>1</v>
      </c>
      <c r="D9" s="114">
        <f>'Dílny č 109'!F24</f>
        <v>0</v>
      </c>
      <c r="E9" s="115">
        <f>C9*D9</f>
        <v>0</v>
      </c>
      <c r="F9" s="103"/>
      <c r="G9" s="103"/>
      <c r="H9" s="103"/>
      <c r="I9" s="103"/>
    </row>
    <row r="10" spans="2:9" s="9" customFormat="1" ht="10.5">
      <c r="B10" s="117" t="s">
        <v>9</v>
      </c>
      <c r="C10" s="99"/>
      <c r="D10" s="118"/>
      <c r="E10" s="119">
        <f>SUM(E6:E9)</f>
        <v>0</v>
      </c>
      <c r="F10" s="103"/>
      <c r="G10" s="103"/>
      <c r="H10" s="103"/>
      <c r="I10" s="103"/>
    </row>
    <row r="11" spans="2:5" s="48" customFormat="1" ht="6" customHeight="1" thickBot="1">
      <c r="B11" s="120"/>
      <c r="C11" s="147"/>
      <c r="D11" s="148"/>
      <c r="E11" s="149"/>
    </row>
    <row r="12" spans="1:5" s="109" customFormat="1" ht="15.75" customHeight="1" thickBot="1">
      <c r="A12" s="142"/>
      <c r="B12" s="110" t="s">
        <v>76</v>
      </c>
      <c r="C12" s="143"/>
      <c r="D12" s="112"/>
      <c r="E12" s="144">
        <f>E10</f>
        <v>0</v>
      </c>
    </row>
    <row r="13" spans="2:5" s="142" customFormat="1" ht="6" customHeight="1" thickBot="1">
      <c r="B13" s="28"/>
      <c r="C13" s="145"/>
      <c r="D13" s="28"/>
      <c r="E13" s="30"/>
    </row>
    <row r="14" spans="1:5" s="109" customFormat="1" ht="15" customHeight="1" thickBot="1">
      <c r="A14" s="142"/>
      <c r="B14" s="110" t="s">
        <v>77</v>
      </c>
      <c r="C14" s="143"/>
      <c r="D14" s="112"/>
      <c r="E14" s="144">
        <f>E12*0.21</f>
        <v>0</v>
      </c>
    </row>
    <row r="15" spans="2:5" s="142" customFormat="1" ht="6" customHeight="1" thickBot="1">
      <c r="B15" s="28"/>
      <c r="C15" s="145"/>
      <c r="D15" s="28"/>
      <c r="E15" s="30"/>
    </row>
    <row r="16" spans="1:5" s="47" customFormat="1" ht="18.75" customHeight="1" thickBot="1">
      <c r="A16" s="146"/>
      <c r="B16" s="110" t="s">
        <v>32</v>
      </c>
      <c r="C16" s="143"/>
      <c r="D16" s="112"/>
      <c r="E16" s="144">
        <f>E14+E12</f>
        <v>0</v>
      </c>
    </row>
    <row r="17" spans="2:5" s="109" customFormat="1" ht="12">
      <c r="B17" s="28"/>
      <c r="C17" s="29"/>
      <c r="D17" s="28"/>
      <c r="E17" s="30"/>
    </row>
    <row r="18" spans="4:5" ht="11.25">
      <c r="D18" s="35"/>
      <c r="E18" s="36"/>
    </row>
    <row r="19" ht="11.25">
      <c r="D19" s="34"/>
    </row>
    <row r="20" spans="2:4" ht="11.25">
      <c r="B20" s="33"/>
      <c r="D20" s="34"/>
    </row>
    <row r="21" ht="11.25">
      <c r="D21" s="34"/>
    </row>
    <row r="22" ht="11.25">
      <c r="D22" s="34"/>
    </row>
    <row r="23" ht="11.25">
      <c r="D23" s="34"/>
    </row>
    <row r="24" ht="11.25">
      <c r="D24" s="34"/>
    </row>
    <row r="25" ht="11.25">
      <c r="D25" s="34"/>
    </row>
    <row r="26" ht="11.25">
      <c r="D26" s="34"/>
    </row>
    <row r="27" ht="11.25">
      <c r="D27" s="34"/>
    </row>
    <row r="28" ht="11.25">
      <c r="D28" s="34"/>
    </row>
    <row r="29" spans="4:5" ht="11.25">
      <c r="D29" s="35"/>
      <c r="E29" s="36"/>
    </row>
    <row r="30" ht="11.25">
      <c r="D30" s="34"/>
    </row>
    <row r="31" spans="2:4" ht="11.25">
      <c r="B31" s="33"/>
      <c r="D31" s="34"/>
    </row>
    <row r="32" ht="11.25">
      <c r="D32" s="34"/>
    </row>
    <row r="33" ht="11.25">
      <c r="D33" s="34"/>
    </row>
    <row r="34" ht="11.25">
      <c r="D34" s="34"/>
    </row>
    <row r="35" ht="11.25">
      <c r="D35" s="34"/>
    </row>
    <row r="36" ht="11.25">
      <c r="D36" s="34"/>
    </row>
    <row r="37" ht="11.25">
      <c r="D37" s="34"/>
    </row>
    <row r="38" ht="11.25">
      <c r="D38" s="34"/>
    </row>
    <row r="39" ht="11.25">
      <c r="D39" s="34"/>
    </row>
    <row r="40" ht="11.25">
      <c r="D40" s="34"/>
    </row>
    <row r="41" spans="4:5" ht="11.25">
      <c r="D41" s="35"/>
      <c r="E41" s="36"/>
    </row>
    <row r="42" ht="11.25">
      <c r="D42" s="34"/>
    </row>
    <row r="43" ht="11.25">
      <c r="B43" s="33"/>
    </row>
    <row r="45" ht="11.25">
      <c r="D45" s="34"/>
    </row>
    <row r="47" ht="11.25">
      <c r="D47" s="34"/>
    </row>
    <row r="48" spans="4:5" ht="11.25">
      <c r="D48" s="35"/>
      <c r="E48" s="36"/>
    </row>
    <row r="49" ht="11.25">
      <c r="B49" s="37"/>
    </row>
    <row r="50" ht="11.25">
      <c r="B50" s="38"/>
    </row>
    <row r="51" spans="3:5" ht="11.25">
      <c r="C51" s="39"/>
      <c r="D51" s="40"/>
      <c r="E51" s="36"/>
    </row>
    <row r="56" ht="12.75" customHeight="1"/>
    <row r="59" ht="11.25">
      <c r="B59" s="38"/>
    </row>
    <row r="60" spans="3:4" ht="11.25">
      <c r="C60" s="41"/>
      <c r="D60" s="42"/>
    </row>
  </sheetData>
  <sheetProtection/>
  <mergeCells count="2">
    <mergeCell ref="B2:E2"/>
    <mergeCell ref="B3:E3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SZeŠ Čáslav</dc:creator>
  <cp:keywords/>
  <dc:description/>
  <cp:lastModifiedBy>Szilagyiová Lucie</cp:lastModifiedBy>
  <cp:lastPrinted>2016-09-11T14:07:19Z</cp:lastPrinted>
  <dcterms:created xsi:type="dcterms:W3CDTF">2005-03-09T06:47:35Z</dcterms:created>
  <dcterms:modified xsi:type="dcterms:W3CDTF">2018-06-08T10:34:46Z</dcterms:modified>
  <cp:category/>
  <cp:version/>
  <cp:contentType/>
  <cp:contentStatus/>
</cp:coreProperties>
</file>