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zpoctar.4roads" reservationPassword="0"/>
  <workbookPr/>
  <bookViews>
    <workbookView xWindow="240" yWindow="120" windowWidth="14940" windowHeight="9225" activeTab="0"/>
  </bookViews>
  <sheets>
    <sheet name="Rekapitulace" sheetId="1" r:id="rId1"/>
    <sheet name="001" sheetId="2" r:id="rId2"/>
    <sheet name="101" sheetId="3" r:id="rId3"/>
    <sheet name="102" sheetId="4" r:id="rId4"/>
  </sheets>
  <definedNames/>
  <calcPr/>
  <webPublishing/>
</workbook>
</file>

<file path=xl/sharedStrings.xml><?xml version="1.0" encoding="utf-8"?>
<sst xmlns="http://schemas.openxmlformats.org/spreadsheetml/2006/main" count="1505" uniqueCount="526">
  <si>
    <t>Firma: 4roads s.r.o.</t>
  </si>
  <si>
    <t>Rekapitulace ceny</t>
  </si>
  <si>
    <t>Stavba: 10-2021 - II/113 Ostředek - Třemošnice - PD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</si>
  <si>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</si>
  <si>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</si>
  <si>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</si>
  <si>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</si>
  <si>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</si>
  <si>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</si>
  <si>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</si>
  <si>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</si>
  <si>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</si>
  <si>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</si>
  <si>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</si>
  <si>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</si>
  <si>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10-2021</t>
  </si>
  <si>
    <t>II/113 Ostředek - Třemošnice - PD</t>
  </si>
  <si>
    <t>O</t>
  </si>
  <si>
    <t>Rozpočet:</t>
  </si>
  <si>
    <t>0,00</t>
  </si>
  <si>
    <t>15,00</t>
  </si>
  <si>
    <t>21,00</t>
  </si>
  <si>
    <t>3</t>
  </si>
  <si>
    <t>2</t>
  </si>
  <si>
    <t>001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</si>
  <si>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</si>
  <si>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</si>
  <si>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</si>
  <si>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</si>
  <si>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</si>
  <si>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</si>
  <si>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</si>
  <si>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</si>
  <si>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</si>
  <si>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</si>
  <si>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</si>
  <si>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</si>
  <si>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</si>
  <si>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</si>
  <si>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</si>
  <si>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</si>
  <si>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</si>
  <si>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</si>
  <si>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</si>
  <si>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</si>
  <si>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</si>
  <si>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</si>
  <si>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</si>
  <si>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</si>
  <si>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</si>
  <si>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</si>
  <si>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VV</t>
  </si>
  <si>
    <t>1=1,000 [A]</t>
  </si>
  <si>
    <t>TS</t>
  </si>
  <si>
    <t>zahrnuje veškeré náklady spojené s objednatelem požadovanými zkouškami</t>
  </si>
  <si>
    <t>a</t>
  </si>
  <si>
    <t>ZKOUŠENÍ MATERIÁLU PŘÍTOMNOSTI PAU</t>
  </si>
  <si>
    <t>02720</t>
  </si>
  <si>
    <t>POMOC PRÁCE ZŘÍZ NEBO ZAJIŠŤ REGULACI A OCHRANU DOPRAVY</t>
  </si>
  <si>
    <t>zahrnuje veškeré náklady spojené s objednatelem požadovanými zařízeními</t>
  </si>
  <si>
    <t>02851</t>
  </si>
  <si>
    <t>PRŮZKUMNÉ PRÁCE DIAGNOSTIKY KONSTRUKCÍ NA POVRCHU</t>
  </si>
  <si>
    <t>Diagnostický průzkum konstrukcí na povrchu (videozáznam a pasportizace objízdných tras)</t>
  </si>
  <si>
    <t>zahrnuje veškeré náklady spojené s objednatelem požadovanými pracemi</t>
  </si>
  <si>
    <t>02910</t>
  </si>
  <si>
    <t>OSTATNÍ POŽADAVKY - ZEMĚMĚŘIČSKÁ MĚŘENÍ</t>
  </si>
  <si>
    <t>zaměření skutečného provedení stavby</t>
  </si>
  <si>
    <t>zahrnuje veškeré náklady spojené s objednatelem požadovanými pracemi,</t>
  </si>
  <si>
    <t>OPRAVA OBJÍZDNÝCH TRAS</t>
  </si>
  <si>
    <t>Oprava objízdných tras preliminářová položka se souhlasem investora</t>
  </si>
  <si>
    <t>3500000=3 500 000,000 [A]</t>
  </si>
  <si>
    <t>7</t>
  </si>
  <si>
    <t>02943</t>
  </si>
  <si>
    <t>OSTATNÍ POŽADAVKY - VYPRACOVÁNÍ RDS</t>
  </si>
  <si>
    <t>8</t>
  </si>
  <si>
    <t>02944</t>
  </si>
  <si>
    <t>OSTAT POŽADAVKY - DOKUMENTACE SKUTEČ PROVEDENÍ V DIGIT FORMĚ</t>
  </si>
  <si>
    <t>DSPS - digit. + papírová podoba</t>
  </si>
  <si>
    <t>02960</t>
  </si>
  <si>
    <t>OSTATNÍ POŽADAVKY - ODBORNÝ DOZOR</t>
  </si>
  <si>
    <t>Archeologický průzkum dle stanoviska (částka bude upřesněna dle skutečného rozsahu prací a délky trvání)</t>
  </si>
  <si>
    <t>zahrnuje veškeré náklady spojené s objednatelem požadovaným dozorem</t>
  </si>
  <si>
    <t>02991</t>
  </si>
  <si>
    <t>OSTATNÍ POŽADAVKY - INFORMAČNÍ TABULE</t>
  </si>
  <si>
    <t>KUS</t>
  </si>
  <si>
    <t>informační billboard, dle vzoru, min. povinný rozměr 2,2 x 2,1 m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</si>
  <si>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</si>
  <si>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případně nutné opravy poškozených čátí během platnosti</t>
  </si>
  <si>
    <t>11</t>
  </si>
  <si>
    <t>b</t>
  </si>
  <si>
    <t>1x omluvná cedule SK – omlouváme se za dočasné omezení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</si>
  <si>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</si>
  <si>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12</t>
  </si>
  <si>
    <t>03100</t>
  </si>
  <si>
    <t>ZAŘÍZENÍ STAVENIŠTĚ - ZŘÍZENÍ, PROVOZ, DEMONTÁŽ</t>
  </si>
  <si>
    <t>zřízení, provoz, demontáž</t>
  </si>
  <si>
    <t>zahrnuje objednatelem povolené náklady na pořízení (event. pronájem), provozování, udržování a likvidaci zhotovitelova zařízení</t>
  </si>
  <si>
    <t>13</t>
  </si>
  <si>
    <t>03720R</t>
  </si>
  <si>
    <t>PASPORTIZACE/REKOGNOSKACE OBJÍZDNÝCH TRAS</t>
  </si>
  <si>
    <t>zahrnuje objednatelem povolené náklady na požadovaná zařízení zhotovitele</t>
  </si>
  <si>
    <t>101</t>
  </si>
  <si>
    <t>Silnice II/113 - Oprava komunikace</t>
  </si>
  <si>
    <t>014102</t>
  </si>
  <si>
    <t>A</t>
  </si>
  <si>
    <t>POPLATKY ZA SKLÁDKU</t>
  </si>
  <si>
    <t>T</t>
  </si>
  <si>
    <t>zemina</t>
  </si>
  <si>
    <t>11130 SEJMUTÍ DRNU ... 843 m3 * 2,0 t/m3 =1 686,000 [A] 
12273 ODKOPÁVKY ... 7300 m3 * 2,0 t/m3 =14 600,000 [B] 
12960 ČIŠTĚNÍ VODOTEČÍ OD NÁNOSŮ ... 3,0 m3 * 2,0 t/m3 =6,000 [C] 
Celkem: A+B+C=16 292,000 [D]</t>
  </si>
  <si>
    <t>zahrnuje veškeré poplatky provozovateli skládky související s uložením odpadu na skládce.</t>
  </si>
  <si>
    <t>B</t>
  </si>
  <si>
    <t>kamenivo  
suť (DZ+sloupek včetně bet. patky)  
ŽB (římsy - propustky)  
ŽB trouba</t>
  </si>
  <si>
    <t>dle položky 11332  (37m3+37m3)*2,0t/m3=148,000 [A] 
dle položky 914123+914913  (11kus*0,020t/kus+8kus*0,030t/kus)=0,460 [C] 
dle položky  96616   (5m3+12m3)*2,2t/m3=37,400 [B] 
dle položky 966346   (7,0m+7,0m)*0,60t/m=8,400 [G] 
Celkem: A+C+B+G=194,260 [H]</t>
  </si>
  <si>
    <t>014132</t>
  </si>
  <si>
    <t>POPLATKY ZA SKLÁDKU TYP S-NO (NEBEZPEČNÝ ODPAD)</t>
  </si>
  <si>
    <t>dle položky 11333     238m3*1,9t/m3=452,200 [A]</t>
  </si>
  <si>
    <t>Zemní práce</t>
  </si>
  <si>
    <t>11130</t>
  </si>
  <si>
    <t>SEJMUTÍ DRNU</t>
  </si>
  <si>
    <t>M2</t>
  </si>
  <si>
    <t>skrývka drnu tl. 0,10 m, včetně odvozu na skládku, poplatek za skládku položka 014102A</t>
  </si>
  <si>
    <t>843/0,10=8 430,000 [A]</t>
  </si>
  <si>
    <t>včetně vodorovné dopravy  a uložení na skládku</t>
  </si>
  <si>
    <t>11332</t>
  </si>
  <si>
    <t>ODSTRANĚNÍ PODKLADŮ ZPEVNĚNÝCH PLOCH Z KAMENIVA NESTMELENÉHO</t>
  </si>
  <si>
    <t>M3</t>
  </si>
  <si>
    <t>a) Odstranění konstrukčních vrstev v tl. 0,18 m (se souhlasem TDS) + odvoz na mezideponii.   
- použít: jako vhodný materiálu k recyklaci, konkrétní receptura dle ITT zhotovitele  
b) Propustek č. 1 (km 2,480 43)  
- odstranění podkladních vrstev tl. 0,50 m - včetně odvozu na skládku, poplatek za skládku položka 014102  
c) Propustek č. 2 (km 2,927 10)  
- odstranění podkladních vrstev tl. 0,50 m - včetně odvozu na skládku, poplatek za skládku položka 014102</t>
  </si>
  <si>
    <t>a) 1184=1 184,000 [A] 
b)   37=37,000 [B] 
c)   37=37,000 [C] 
Celkem: A+B+C=1 258,000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</si>
  <si>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</si>
  <si>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</si>
  <si>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</si>
  <si>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konstrukčních vrstev s PAU tl. 0,10 m Nebezpečný odpad (se souhlasem TDS) - včetně odvozu na skládku, poplatek za skládku položka 014132</t>
  </si>
  <si>
    <t>238=238,000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</si>
  <si>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</si>
  <si>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11372</t>
  </si>
  <si>
    <t>FRÉZOVÁNÍ ZPEVNĚNÝCH PLOCH ASFALTOVÝCH</t>
  </si>
  <si>
    <t>a) Propustek č. 1 (km 2,480 43)  
 - frézování tl. 0,08 m,  Rmat použít do recyklace  
b) Propustek č. 2 (km 2,927 10)  
- frézování tl. 0,08m, Rmat použít do recyklace  
c) napojení na stávající stav (napojení asfaltových vrstev),   
- frézování tl. 0,1 m, napojení asfalt. vrstev na stávající stav  
povinný odkup zhotovitele</t>
  </si>
  <si>
    <t>a) 5=5,000 [D] 
b) 5=5,000 [E] 
c) 495*0,1=49,500 [G] 
Celkem: D+E+G=59,500 [H]</t>
  </si>
  <si>
    <t>113765</t>
  </si>
  <si>
    <t>FRÉZOVÁNÍ DRÁŽKY PRŮŘEZU DO 600MM2 V ASFALTOVÉ VOZOVCE</t>
  </si>
  <si>
    <t>M</t>
  </si>
  <si>
    <t>441=441,000 [A]</t>
  </si>
  <si>
    <t>Položka zahrnuje veškerou manipulaci s vybouranou sutí a s vybouranými hmotami vč. uložení na skládku.</t>
  </si>
  <si>
    <t>12273</t>
  </si>
  <si>
    <t>ODKOPÁVKY A PROKOPÁVKY OBECNÉ TŘ. I</t>
  </si>
  <si>
    <t>a) Odstranění AZ v tl. 0,40 - včetně odvozu na skládku, poplatek za skládku položka 014102A 
b) odkop krajnice a kraje vozovky pro sanaci krajnic - včetně odvozu na skládku, poplatek za skládku položka 014102A 
c) Odstranění podkladních vrstev vozovky v tl. 0,22 -  včetně odvozu na skládku, poplatek za skládku položka 014102A 
d) výkop (zemní stupně a úprava příkopů) -  včetně odvozu na skládku, poplatek za skládku položka 014102A</t>
  </si>
  <si>
    <t>a)  4167=4 167,000 [A] 
b)    640=640,000 [B] 
c)   1795=1 795,000 [C] 
d)     698=698,000 [E] 
Celkem: A+B+C+E=7 300,000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</si>
  <si>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</si>
  <si>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12583</t>
  </si>
  <si>
    <t>VYKOPÁVKY ZE ZEMNÍKŮ A SKLÁDEK TŘ. II</t>
  </si>
  <si>
    <t>ornice, dovoz včetně nákupu, viz položka 18231</t>
  </si>
  <si>
    <t>350*0,1=35,000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</si>
  <si>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</si>
  <si>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12583 R</t>
  </si>
  <si>
    <t>DOKUP VHODNÉHO MATERIÁLU K RECYKLACI</t>
  </si>
  <si>
    <t>dokup vhodného materiálu k recyklaci např. ŠD 0/32, konkrétní receptura dle ITT zhotovitele (zahrnuje veškerý materiál a práci, včetně dopravy).</t>
  </si>
  <si>
    <t>2753=2 753,000 [A]</t>
  </si>
  <si>
    <t>1284 R</t>
  </si>
  <si>
    <t>PŘEDRCENÍ KAMENNÉ SMĚSI</t>
  </si>
  <si>
    <t>předrcení kamenné sypaniny mobilním drtičem v místě (pozn. Pronájem mobilní drtičky je součástí ceny)  
včetně přesunu hmot v prostoru staveniště</t>
  </si>
  <si>
    <t>2145=2 145,000 [A]</t>
  </si>
  <si>
    <t>12960</t>
  </si>
  <si>
    <t>ČIŠTĚNÍ VODOTEČÍ A MELIORAČ KANÁLŮ OD NÁNOSŮ</t>
  </si>
  <si>
    <t>a) Propustek č. 1 (km 2,480 43) 
- Vyčištění vtoku/odtoku 
b) Propustek č. 2 (km 2,927 10) 
- Vyčištění vtoku/odtoku 
odvoz na skládku, poplatek za skládku položka 014102A</t>
  </si>
  <si>
    <t>a)  15*0,1=1,500 [A] 
b)   15*0,1=1,500 [B] 
Celkem: A+B=3,000 [C]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</si>
  <si>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</si>
  <si>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14</t>
  </si>
  <si>
    <t>17130</t>
  </si>
  <si>
    <t>ULOŽENÍ SYPANINY DO NÁSYPŮ V AKTIVNÍ ZÓNĚ SE ZHUTNĚNÍM</t>
  </si>
  <si>
    <t>vhodný materiál do AZ (se souhlasem TDS)  
 včetně dovozu a nákupu, kompletní provedení zemního tělesa</t>
  </si>
  <si>
    <t>9187=9 187,000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</si>
  <si>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</si>
  <si>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</si>
  <si>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17180</t>
  </si>
  <si>
    <t>ULOŽENÍ SYPANINY DO NÁSYPŮ Z NAKUPOVANÝCH MATERIÁLŮ</t>
  </si>
  <si>
    <t>násyp z vhodného mat. do násypu se zhutněním nákup  
včetně dovozu a nákupu, kompletní provedení zemního tělesa</t>
  </si>
  <si>
    <t>404=404,000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</si>
  <si>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</si>
  <si>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</si>
  <si>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17280</t>
  </si>
  <si>
    <t>ZŘÍZENÍ TĚSNĚNÍ Z NAKUPOVANÝCH MATERIÁLŮ</t>
  </si>
  <si>
    <t>a) Propustek č. 1 (km 2,480 43)  
- Těsnící vrstva - zásyp ze zeminy tybu CG, CS  
b) Propustek č. 2 (km 2,927 10)  
- Těsnící vrstva - zásyp ze zeminy tybu CG, CS</t>
  </si>
  <si>
    <t>a) 13=13,000 [A] 
b) 15=15,000 [B] 
Celkem: A+B=28,000 [C]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</si>
  <si>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</si>
  <si>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</t>
  </si>
  <si>
    <t>17310</t>
  </si>
  <si>
    <t>ZEMNÍ KRAJNICE A DOSYPÁVKY SE ZHUTNĚNÍM</t>
  </si>
  <si>
    <t>dosyp krajnice (zemina podmínečně vhodná, 100% PS)</t>
  </si>
  <si>
    <t>673=673,000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</si>
  <si>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</si>
  <si>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</t>
  </si>
  <si>
    <t>17411</t>
  </si>
  <si>
    <t>ZÁSYP JAM A RÝH ZEMINOU SE ZHUTNĚNÍM</t>
  </si>
  <si>
    <t>a) Propustek č. 1 (km 2,480 43)  
- Zásyp materiálem vhodným do násypu  
b) Propustek č. 2 (km 2,927 10)  
- Zásyp materiálem vhodným do násypu</t>
  </si>
  <si>
    <t>a)  2=2,000 [A] 
b) 19=19,000 [B] 
Celkem: A+B=21,000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</si>
  <si>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</si>
  <si>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</si>
  <si>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18231</t>
  </si>
  <si>
    <t>ROZPROSTŘENÍ ORNICE V ROVINĚ V TL DO 0,10M</t>
  </si>
  <si>
    <t>350=350,000 [A]</t>
  </si>
  <si>
    <t>položka zahrnuje:  
nutné přemístění ornice z dočasných skládek vzdálených do 50m  
rozprostření ornice v předepsané tloušťce v rovině a ve svahu do 1:5</t>
  </si>
  <si>
    <t>20</t>
  </si>
  <si>
    <t>18241</t>
  </si>
  <si>
    <t>ZALOŽENÍ TRÁVNÍKU RUČNÍM VÝSEVEM</t>
  </si>
  <si>
    <t>zeleň + následná péče</t>
  </si>
  <si>
    <t>Zahrnuje dodání předepsané travní směsi, její výsev na ornici, zalévání, první pokosení, to vše  
bez ohledu na sklon terénu</t>
  </si>
  <si>
    <t>Svislé konstrukce</t>
  </si>
  <si>
    <t>21</t>
  </si>
  <si>
    <t>317325</t>
  </si>
  <si>
    <t>ŘÍMSY ZE ŽELEZOBETONU DO C30/37</t>
  </si>
  <si>
    <t>a) Propustek č. 1 (km 2,480 43)  
- ŽB čelo, základ a římsa z betonu C30/37 XC4/XF4  
b) Propustek č. 2 (km 2,927 10)  
- ŽB čelo, základ a římsa z betonu C30/37 XC4/XF4</t>
  </si>
  <si>
    <t>a) 13=13,000 [A] 
b)  17=17,000 [B] 
Celkem: A+B=30,000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</si>
  <si>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</si>
  <si>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22</t>
  </si>
  <si>
    <t>317365</t>
  </si>
  <si>
    <t>VÝZTUŽ ŘÍMS Z OCELI 10505, B500B</t>
  </si>
  <si>
    <t>a) Propustek č. 1 (km 2,480 43)  
- Konstrukční výztuž ŽB čel 210 kg/m3  
b) Propustek č. 2 (km 2,927 10)  
- ŽB čelo, základ a římsa z betonu C30/37 XC4/XF4  
b) Propustek č. 2 (km 2,927 10)  
- Konstrukční výztuž ŽB čel 210 kg/m3</t>
  </si>
  <si>
    <t>a)  0,210kg/m3*13m3=2,730 [A] 
b)  0,210kg/m3*17m3=3,570 [B] 
Celkem: A+B=6,300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</si>
  <si>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</si>
  <si>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</si>
  <si>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23</t>
  </si>
  <si>
    <t>4511 R</t>
  </si>
  <si>
    <t>PODKL A VÝPLŇ VRSTVY Z DÍLCŮ PREFA</t>
  </si>
  <si>
    <t>a) Propustek č. 1 (km 2,480 43)  
b) Propustek č. 2 (km 2,927 10)</t>
  </si>
  <si>
    <t>a) 6=6,000 [A] 
b) 6=6,000 [B] 
Celkem: A+B=12,000 [C]</t>
  </si>
  <si>
    <t>- dodání dílce požadovaného tvaru a vlastností, jeho skladování, doprava a osazení do  
definitivní polohy  
- sestavení dílce na stavbě včetně montážních zařízení, plošin a prahů a pod.,  
- výplň, těsnění a tmelení spár a spojů,  
- očištění a ošetření úložných ploch,  
- označení dílce výrobním štítkem nebo jiným způsobem,  
- úpravy dílce pro dodržení požadované přesnosti jeho osazení, včetně případných měření,  
- veškerá zařízení pro zajištění stability v každém okamžiku,</t>
  </si>
  <si>
    <t>24</t>
  </si>
  <si>
    <t>451312</t>
  </si>
  <si>
    <t>PODKLADNÍ A VÝPLŇOVÉ VRSTVY Z PROSTÉHO BETONU C12/15</t>
  </si>
  <si>
    <t>a) Propustek č. 1 (km 2,480 43)  
- Podkladní beton C12/15 X0 tl. 0,10 m  
b) Propustek č. 2 (km 2,927 10)  
- Podkladní beton C12/15 X0 tl. 0,10 m</t>
  </si>
  <si>
    <t>a) 2=2,000 [A] 
b) 2=2,000 [B] 
Celkem: A+B=4,000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</si>
  <si>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</si>
  <si>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25</t>
  </si>
  <si>
    <t>45131A</t>
  </si>
  <si>
    <t>PODKLADNÍ A VÝPLŇOVÉ VRSTVY Z PROSTÉHO BETONU C20/25</t>
  </si>
  <si>
    <t>a) Propustek č. 1 (km 2,480 43)  
- Betonové lože pro dlažbu tl.0,10 m z C20/25 XF3  
b) Propustek č. 2 (km 2,927 10)  
- Betonové lože pro dlažbu tl.0,10 m z C20/25 XF3  
c) betonové lože tl. 0,10 m</t>
  </si>
  <si>
    <t>a) 2=2,000 [A] 
b) 2=2,000 [B] 
c) 76*0,1=7,600 [D] 
Celkem: A+B+D=11,600 [E]</t>
  </si>
  <si>
    <t>26</t>
  </si>
  <si>
    <t>45132</t>
  </si>
  <si>
    <t>PODKL A VÝPLŇ VRSTVY ZE ŽELEZOBET</t>
  </si>
  <si>
    <t>dobetonování sjezdů tl. 0,1 m (případné odfrézování stávajícího betonu). 
výztuž do betonu uvedena v pol. 451366</t>
  </si>
  <si>
    <t>58*0,1=5,800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</si>
  <si>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</si>
  <si>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27</t>
  </si>
  <si>
    <t>451366</t>
  </si>
  <si>
    <t>VÝZTUŽ PODKL VRSTEV Z KARI-SÍTÍ</t>
  </si>
  <si>
    <t>výztuž do betonu 120 kg/m3 
včetně kotvení do stávajícího sjezdu a vyztužením kari sítí s oky 10x10 prům. 6mm</t>
  </si>
  <si>
    <t>45132 PODKL A VÝPLŇ VRSTVY ZE ŽELEZOBET ... 5,8 * 0,12 =0,696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</si>
  <si>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zednické výpomoci pro montáž betonářské výztuže 
- úpravy výztuže pro osazení doplňkových konstrukcí 
- ochranu výztuže do doby jejího zabetonování 
- veškerá opatření pro zajištění soudržnosti výztuže a betonu 
- vodivé propojení výztuže, které je součástí ochrany konstrukce proti vlivům bludných proudů, vyvedení do měřících skříní nebo míst pro měření bludných proudů 
- povrchovou antikorozní úpravu výztuže 
- separaci výztuže</t>
  </si>
  <si>
    <t>28</t>
  </si>
  <si>
    <t>45152</t>
  </si>
  <si>
    <t>PODKLADNÍ A VÝPLŇOVÉ VRSTVY Z KAMENIVA DRCENÉHO</t>
  </si>
  <si>
    <t>Štěrkodrť Šda 0/32 Ge tl. 0,20 m</t>
  </si>
  <si>
    <t>83*0,20=16,600 [A]</t>
  </si>
  <si>
    <t>položka zahrnuje dodávku předepsaného kameniva, mimostaveništní a vnitrostaveništní dopravu a jeho uložení  
není-li v zadávací dokumentaci uvedeno jinak, jedná se o nakupovaný materiál</t>
  </si>
  <si>
    <t>29</t>
  </si>
  <si>
    <t>465512</t>
  </si>
  <si>
    <t>DLAŽBY Z LOMOVÉHO KAMENE NA MC</t>
  </si>
  <si>
    <t>a) Propustek č. 1 (km 2,48043)  
- Odláždění - dlažba z lomového kamene tl. 0,15m + vyspárování MC25 XF4  
b) Propustek č. 2 (km 2,927 10)  
- Odláždění - dlažba z lomového kamene tl. 0,15m + vyspárování MC25 XF4</t>
  </si>
  <si>
    <t>a)  17*0,15=2,550 [A] 
b)  14*0,15=2,100 [B] 
Celkem: A+B=4,650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</si>
  <si>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</si>
  <si>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</si>
  <si>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30</t>
  </si>
  <si>
    <t>56330</t>
  </si>
  <si>
    <t>VOZOVKOVÉ VRSTVY ZE ŠTĚRKODRTI</t>
  </si>
  <si>
    <t>komunikace - plná skladba, propustky + napojení + rušení stávajících dopravních ostrůvků, D1-N-2-IV-PIII (upravena)  
a) Štěrkodrť Šda 0/32 Ge tl. 0,15 m  
b) Štěrkodrť Šda 0/32 Ge tl. 0,15 m</t>
  </si>
  <si>
    <t>a) 143=143,000 [A] 
b)  144=144,000 [B] 
Celkem: A+B=287,000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</si>
  <si>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</si>
  <si>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</si>
  <si>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567544</t>
  </si>
  <si>
    <t>VRST PRO OBNOVU A OPR RECYK ZA STUD CEM A ASF EM TL DO 200MM</t>
  </si>
  <si>
    <t>komunikace  
Rozfrézování konstrukce vozovky na hloubku 0,20 m a urovnání/reprofilování a provedení recyklace za studena na místě se zhutněním, včetně předrcení v mobilním drtiči, viz diagnostika vozovky z 06/2020, zpráva č. D54-2020. Receptura bude upřesněna na základě ITT zkoušek pro RS dle TP 208 v rámci stavby.</t>
  </si>
  <si>
    <t>25929=25 929,000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</si>
  <si>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</si>
  <si>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32</t>
  </si>
  <si>
    <t>56930</t>
  </si>
  <si>
    <t>ZPEVNĚNÍ KRAJNIC ZE ŠTĚRKODRTI</t>
  </si>
  <si>
    <t>komunikace - nezpevněné krajnice štěrkodrť  tl. 0,10 m</t>
  </si>
  <si>
    <t>762=762,000 [D] 
Celkem: D=762,000 [E]</t>
  </si>
  <si>
    <t>- dodání kameniva předepsané kvality a zrnitosti  
- rozprostření a zhutnění vrstvy v předepsané tloušťce  
- zřízení vrstvy bez rozlišení šířky, pokládání vrstvy po etapách</t>
  </si>
  <si>
    <t>33</t>
  </si>
  <si>
    <t>56960</t>
  </si>
  <si>
    <t>ZPEVNĚNÍ KRAJNIC Z RECYKLOVANÉHO MATERIÁLU</t>
  </si>
  <si>
    <t>nezpevněné sjezdy (oprava fornou dosypání R-materiálu), tl. 150 mm</t>
  </si>
  <si>
    <t>560*0,150=84,000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</si>
  <si>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</si>
  <si>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34</t>
  </si>
  <si>
    <t>572121</t>
  </si>
  <si>
    <t>INFILTRAČNÍ POSTŘIK ASFALTOVÝ DO 1,0KG/M2</t>
  </si>
  <si>
    <t>komunikace - plná skladba, propustky + napojení + rušení stávajících dopravních ostrůvků, D1-N-2-IV-PIII (upravena)  
- Infiltrační postřik PI-C 0,60 kg/m2</t>
  </si>
  <si>
    <t>265=265,000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</si>
  <si>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</si>
  <si>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35</t>
  </si>
  <si>
    <t>572212</t>
  </si>
  <si>
    <t>SPOJOVACÍ POSTŘIK Z MODIFIK ASFALTU DO 0,5KG/M2</t>
  </si>
  <si>
    <t>a) komunikace   
- spojovací postřik modifikovaný PS-CP 0,40 kg/m2  
- spojovací postřik modifikovaný PS-CP 0,50 kg/m2  
- spojovací postřik modifikovaný PS-CP 0,50 kg/m2  
b) komunikace - plná skladba, propustky + napojení + rušení stávajících dopravních ostrůvků, D1-N-2-IV-PIII (upravena)  
- spojovací postřik modifikovaný PS-CP 0,40 kg/m2  
- spojovací postřik modifikovaný PS-CP 0,50 kg/m2  
- spojovací postřik modifikovaný PS-CP 0,50 kg/m2</t>
  </si>
  <si>
    <t>a) 24494+25430+25431=75 355,000 [K] 
b)   762+791+260=1 813,000 [L] 
Celkem: K+L=77 168,000 [M]</t>
  </si>
  <si>
    <t>36</t>
  </si>
  <si>
    <t>572221</t>
  </si>
  <si>
    <t>SPOJOVACÍ POSTŘIK Z ASFALTU DO 1,0KG/M2</t>
  </si>
  <si>
    <t>komunikace  
- Spojovací postřik PS-C 0,60 kg/m2</t>
  </si>
  <si>
    <t>25929=25 929,000 [D] 
Celkem: D=25 929,000 [E]</t>
  </si>
  <si>
    <t>37</t>
  </si>
  <si>
    <t>57475</t>
  </si>
  <si>
    <t>VOZOVKOVÉ VÝZTUŽNÉ VRSTVY Z GEOMŘÍŽOVINY</t>
  </si>
  <si>
    <t>a) komunikace  
- Skelná geomříž s tahovou pevností 100/100 kN se samolepícím podkladem, velikost ok 25/25 mm s polymerním potahem a tepelnou odolností min. 190; C dle TP 115 a 147  
b) komunikace - plná skladba, propustky + napojení + rušení stávajících dopravních ostrůvků, D1-N-2-IV-PIII (upravena)  
- Skelná geomříž s tahovou pevností 100/100 kN se samolepícím podkladem, velikost ok 25/25 mm s polymerním potahem a tepelnou odolností min. 190; C dle TP 115 a 147</t>
  </si>
  <si>
    <t>a)  16720=16 720,000 [D] 
b)    154=154,000 [E]    
Celkem: D+E=16 874,000 [F]</t>
  </si>
  <si>
    <t>- dodání geomříže v požadované kvalitě a v množství včetně přesahů (přesahy započteny v jednotkové ceně)  
- očištění podkladu  
- pokládka geomříže dle předepsaného technologického předpisu</t>
  </si>
  <si>
    <t>38</t>
  </si>
  <si>
    <t>574A04</t>
  </si>
  <si>
    <t>ASFALTOVÝ BETON PRO OBRUSNÉ VRSTVY ACO 11+, 11S</t>
  </si>
  <si>
    <t>a) komunikace  
- asfaltový beton pro obrusné vrstvy ACO 11+ 50/70 tl. 30 mm  
b) komunikace - plná skladba, propustky + napojení + rušení stávajících dopravních ostrůvků, D1-N-2-IV-PIII (upravena)  
- asfaltový beton pro obrusné vrstvy ACO 11+ 50/70 tl. 30 mm</t>
  </si>
  <si>
    <t>a) 763=763,000 [A] 
b)   28=28,000 [B] 
Celkem: A+B=791,000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</si>
  <si>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</si>
  <si>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39</t>
  </si>
  <si>
    <t>574B04</t>
  </si>
  <si>
    <t>ASFALTOVÝ BETON PRO OBRUSNÉ VRSTVY MODIFIK ACO 11+, 11S</t>
  </si>
  <si>
    <t>a) komunikace - asfaltový beton obrusný modif. ACO 11S PMB 45/80-60(65) tl. 40 mm  
b) komunikace - plná skladba, propustky + napojení + rušení stávajících dopravních ostrůvků, D1-N-2-IV-PIII (upravena) - asfaltový beton obrusný modif. ACO 11S PMB 45/80-60(65) tl. 40 mm</t>
  </si>
  <si>
    <t>a) 970=970,000 [A] 
b)   30=30,000 [B] 
Celkem: A+B=1 000,000 [C]</t>
  </si>
  <si>
    <t>40</t>
  </si>
  <si>
    <t>574C06</t>
  </si>
  <si>
    <t>ASFALTOVÝ BETON PRO LOŽNÍ VRSTVY ACL 16+, 16S</t>
  </si>
  <si>
    <t>a) komunikace   
- asfaltový beton ložní ACL 16+ 50/70 tl. 60 mm  
b) komunikace - plná skladba, propustky + napojení + rušení stávajících dopravních ostrůvků, D1-N-2-IV-PIII (upravena)  
- asfaltový beton ložní ACL 16+ 50/70 tl. 60 mm</t>
  </si>
  <si>
    <t>a) 1470=1 470,000 [H] 
b)   46=46,000 [I] 
Celkem: H+I=1 516,000 [J]</t>
  </si>
  <si>
    <t>41</t>
  </si>
  <si>
    <t>58210</t>
  </si>
  <si>
    <t>DLÁŽDĚNÉ KRYTY Z VELKÝCH KOSTEK BEZ LOŽE</t>
  </si>
  <si>
    <t>kamenná dlažební kostka 0,16x0,16 tl. 160 mm</t>
  </si>
  <si>
    <t>76=76,000 [A]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</si>
  <si>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</si>
  <si>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</si>
  <si>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42</t>
  </si>
  <si>
    <t>711111</t>
  </si>
  <si>
    <t>IZOLACE BĚŽNÝCH KONSTRUKCÍ PROTI ZEMNÍ VLHKOSTI ASFALTOVÝMI NÁTĚRY</t>
  </si>
  <si>
    <t>a) Propustek č. 1 (km 2,480 43)  
- Izolace, penetrační nátěr + 2 x asfaltový nátěr  
b) Propustek č. 2 (km 2,927 10)  
-Izolace, penetrační nátěr + 2 x asfaltový nátěr</t>
  </si>
  <si>
    <t>a) 58=58,000 [A] 
b) 55=55,000 [B] 
Celkem: A+B=113,000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</si>
  <si>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</si>
  <si>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</si>
  <si>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43</t>
  </si>
  <si>
    <t>89952A</t>
  </si>
  <si>
    <t>OBETONOVÁNÍ POTRUBÍ Z PROSTÉHO BETONU DO C20/25</t>
  </si>
  <si>
    <t>a) Propustek č. 1 (km 2,480 43)  
- Obetonování trouby a lože C20/25 XF3  
b) Propustek č. 2 (km 2,927 10)  
- Obetonování trouby a lože C20/25 XF3</t>
  </si>
  <si>
    <t>a) 3=3,000 [A] 
b) 3=3,000 [B] 
Celkem: A+B=6,000 [C]</t>
  </si>
  <si>
    <t>Ostatní konstrukce a práce</t>
  </si>
  <si>
    <t>44</t>
  </si>
  <si>
    <t>9111A1</t>
  </si>
  <si>
    <t>ZÁBRADLÍ SILNIČNÍ S VODOR MADLY - DODÁVKA A MONTÁŽ</t>
  </si>
  <si>
    <t>a) Propustek č. 1 (km 2,480 43)  
- Zábradlí z kompozitního materiálu dle TP 194  
b) Propustek č. 2 (km 2,927 10)  
- Zábradlí z kompozitního materiálu dle TP 194</t>
  </si>
  <si>
    <t>a) 8=8,000 [A] 
b) 4=4,000 [B] 
 Celkem: A+B=12,000 [C]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</si>
  <si>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</si>
  <si>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45</t>
  </si>
  <si>
    <t>9113A1</t>
  </si>
  <si>
    <t>SVODIDLO OCEL SILNIČ JEDNOSTR, ÚROVEŇ ZADRŽ N1, N2 - DODÁVKA A MONTÁŽ</t>
  </si>
  <si>
    <t>a) Propustek č. 2 (km 2,927 10) - Zábradelní svodidlo stupeň zadržení N2  
b) Ocelová svodidla, stupeň zadržení N2 (včetně náběhů 4 x 4m náběh)</t>
  </si>
  <si>
    <t>a) 4=4,000 [A] 
b) 897=897,000 [B] 
Celkem: A+B=901,000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</si>
  <si>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</si>
  <si>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46</t>
  </si>
  <si>
    <t>9113A3</t>
  </si>
  <si>
    <t>SVODIDLO OCEL SILNIČ JEDNOSTR, ÚROVEŇ ZADRŽ N1, N2 - DEMONTÁŽ S PŘESUNEM</t>
  </si>
  <si>
    <t>odstranění svodidel N2  
povinný odkup zhotovitele</t>
  </si>
  <si>
    <t>745=745,000 [A]</t>
  </si>
  <si>
    <t>položka zahrnuje:  
- demontáž a odstranění zařízení  
- jeho odvoz na předepsané místo</t>
  </si>
  <si>
    <t>47</t>
  </si>
  <si>
    <t>91228</t>
  </si>
  <si>
    <t>SMĚROVÉ SLOUPKY Z PLAST HMOT VČETNĚ ODRAZNÉHO PÁSKU</t>
  </si>
  <si>
    <t>Směrové sloupky Z11 a,b    260=260,000 [A] 
Směrové sloupky Z11 b,c       2=2,000 [B] 
Směrové sloupky Z11 h       15=15,000 [C] 
Celkem: A+B+C=277,000 [D]</t>
  </si>
  <si>
    <t>položka zahrnuje:  
- dodání a osazení sloupku včetně nutných zemních prací  
- vnitrostaveništní a mimostaveništní doprava  
- odrazky plastové nebo z retroreflexní fólie</t>
  </si>
  <si>
    <t>48</t>
  </si>
  <si>
    <t>91238</t>
  </si>
  <si>
    <t>SMĚROVÉ SLOUPKY Z PLAST HMOT - NÁSTAVCE NA SVODIDLA VČETNĚ ODRAZNÉHO PÁSKU</t>
  </si>
  <si>
    <t>30=30,000 [A]</t>
  </si>
  <si>
    <t>49</t>
  </si>
  <si>
    <t>914121</t>
  </si>
  <si>
    <t>DOPRAVNÍ ZNAČKY ZÁKLADNÍ VELIKOSTI OCELOVÉ FÓLIE TŘ 1 - DODÁVKA A MONTÁŽ</t>
  </si>
  <si>
    <t>C4c     2=2,000 [A] 
B2       3=3,000 [B]   
P1       4=4,000 [C] 
IS16d  1=1,000 [D] 
B20a   1=1,000 [E] 
A2a     1=1,000 [F] 
IP5      1=1,000 [G] 
E4       1=1,000 [H] 
Z3ml     4=4,000 [I] 
Celkem: A+B+C+D+E+F+G+H+I=18,000 [J]</t>
  </si>
  <si>
    <t>položka zahrnuje:  
- dodávku a montáž značek v požadovaném provedení</t>
  </si>
  <si>
    <t>50</t>
  </si>
  <si>
    <t>914123</t>
  </si>
  <si>
    <t>DOPRAVNÍ ZNAČKY ZÁKLADNÍ VELIKOSTI OCELOVÉ FÓLIE TŘ 1 - DEMONTÁŽ</t>
  </si>
  <si>
    <t>včetně odvozu na skládku, poplatek za skládku položka 014102</t>
  </si>
  <si>
    <t>C4a     1=1,000 [A] 
P4        2=2,000 [B] 
P1        3=3,000 [C] 
E2b      2=2,000 [D] 
IS16d   1=1,000 [E] 
A2a      1=1,000 [F] 
E4        1=1,000 [G] 
Celkem: A+B+C+D+E+F+G=11,000 [H]</t>
  </si>
  <si>
    <t>Položka zahrnuje odstranění, demontáž a odklizení materiálu s odvozem na předepsané  
místo</t>
  </si>
  <si>
    <t>51</t>
  </si>
  <si>
    <t>914911</t>
  </si>
  <si>
    <t>SLOUPKY A STOJKY DOPRAVNÍCH ZNAČEK Z OCEL TRUBEK SE ZABETONOVÁNÍM - DODÁVKA A MONTÁŽ</t>
  </si>
  <si>
    <t>Sloupky k SDZ včetně základu</t>
  </si>
  <si>
    <t>16=16,000 [A]</t>
  </si>
  <si>
    <t>položka zahrnuje:  
- sloupky a upevňovací zařízení včetně jejich osazení (betonová patka, zemní práce)</t>
  </si>
  <si>
    <t>52</t>
  </si>
  <si>
    <t>914913</t>
  </si>
  <si>
    <t>SLOUPKY A STOJKY DZ Z OCEL TRUBEK ZABETON DEMONTÁŽ</t>
  </si>
  <si>
    <t>demontáž sloupku včetně základu, odvoz na skldáku, poplatek za skládku položka 014102</t>
  </si>
  <si>
    <t>8=8,000 [A]</t>
  </si>
  <si>
    <t>53</t>
  </si>
  <si>
    <t>915111</t>
  </si>
  <si>
    <t>VODOROVNÉ DOPRAVNÍ ZNAČENÍ BARVOU HLADKÉ - DODÁVKA A POKLÁDKA</t>
  </si>
  <si>
    <t>V1a (0,125)     127=127,000 [A] 
V4 (0,125)      1056=1 056,000 [B] 
V6a                      5=5,000 [C] 
V13                    42=42,000 [D] 
V2b (0,250)          9=9,000 [E] 
V2b (0,125)         98=98,000 [F] 
Celkem: A+B+C+D+E+F=1 337,000 [G]</t>
  </si>
  <si>
    <t>položka zahrnuje:  
- dodání a pokládku nátěrového materiálu (měří se pouze natíraná plocha)  
- předznačení a reflexní úpravu</t>
  </si>
  <si>
    <t>54</t>
  </si>
  <si>
    <t>915231</t>
  </si>
  <si>
    <t>VODOR DOPRAV ZNAČ PLASTEM PROFIL ZVUČÍCÍ - DOD A POKLÁDKA</t>
  </si>
  <si>
    <t>V1a (0,125)     127=127,000 [A] 
V4 (0,125)      1056=1 056,000 [B] 
V6a                      5=5,000 [C] 
V13                    42=42,000 [D] 
V2b (0,250)          9=9,000 [E] 
V2b (0,125)         98=98,000 [F] 
Celkem: A+B+C+D+E+F=1 337,000 [G]</t>
  </si>
  <si>
    <t>55</t>
  </si>
  <si>
    <t>917223</t>
  </si>
  <si>
    <t>SILNIČNÍ A CHODNÍKOVÉ OBRUBY Z BETONOVÝCH OBRUBNÍKŮ ŠÍŘ 100MM</t>
  </si>
  <si>
    <t>Silniční betonová obruba 200/80/1000 do C20/25N XF3 v tl. Min. 0,10 m</t>
  </si>
  <si>
    <t>194=194,000 [A]</t>
  </si>
  <si>
    <t>Položka zahrnuje:  
dodání a pokládku betonových obrubníků o rozměrech předepsaných zadávací dokumentací  
betonové lože i boční betonovou opěrku.</t>
  </si>
  <si>
    <t>56</t>
  </si>
  <si>
    <t>9183C2</t>
  </si>
  <si>
    <t>PROPUSTY Z TRUB DN 500MM ŽELEZOBETONOVÝCH</t>
  </si>
  <si>
    <t>a) 8=8,000 [A] 
b) 8=8,000 [B] 
Celkem: A+B=16,000 [C]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</si>
  <si>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</si>
  <si>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57</t>
  </si>
  <si>
    <t>931315</t>
  </si>
  <si>
    <t>TĚSNĚNÍ DILATAČ SPAR ASF ZÁLIVKOU PRŮŘ DO 600MM2</t>
  </si>
  <si>
    <t>zálivka N2</t>
  </si>
  <si>
    <t>položka zahrnuje dodávku a osazení předepsaného materiálu, očištění ploch spáry před úpravou, očištění okolí spáry po úpravě  
nezahrnuje těsnící profil</t>
  </si>
  <si>
    <t>58</t>
  </si>
  <si>
    <t>96616</t>
  </si>
  <si>
    <t>BOURÁNÍ KONSTRUKCÍ ZE ŽELEZOBETONU</t>
  </si>
  <si>
    <t>a) Propustek č. 1 (km 2,480 43)  
- Odstranění ŽB říms  
b) Propustek č. 2 (km 2,927 10)  
- Odstranění ŽB říms   
včetně odvozu na skládku, poplatek za skládku položka 014102</t>
  </si>
  <si>
    <t>a) 5=5,000 [A] 
b) 12=12,000 [B] 
Celkem: A+B=17,000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</si>
  <si>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</si>
  <si>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59</t>
  </si>
  <si>
    <t>966346</t>
  </si>
  <si>
    <t>BOURÁNÍ PROPUSTŮ Z TRUB DN DO 400MM</t>
  </si>
  <si>
    <t>a) Propustek č. 1 (km 2,480 43)  
- odstranění stávající ŽB trouby DN 400  
b) Propustek č. 2 (km 2,927 10)  
- odstranění stávající ŽB trouby DN 400  
včetně odvozu na skládku, poplatek za skládku položka 014102</t>
  </si>
  <si>
    <t>a)  7=7,000 [A] 
b)  7=7,000 [B] 
Celkem: A+B=14,000 [C]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</si>
  <si>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</si>
  <si>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102</t>
  </si>
  <si>
    <t>Silnice II/113 - údržba komunikace</t>
  </si>
  <si>
    <t>12960 ČIŠTĚNÍ VODOTEČÍ OD NÁNOSŮ ... 7,8 m3 * 2,0 t/m3 =15,600 [A] 
129946 ČIŠTĚNÍ POTRUBÍ DN DO 400MM ... 2,763 m3 * 2,0 t/m3 =5,526 [B] 
129971 ČIŠTĚNÍ POTRUBÍ DN DO 1000MM ... 23,864 m3 * 2,0 t/m3 =47,728 [C] 
129957 ČIŠTĚNÍ POTRUBÍ DN DO 500MM ... 1,099 m3 * 2,0 t/m3 =2,198 [D] 
11130 SEJMUTÍ DRNU ... 930 m3 * 2,0 t/m3 =1 860,000 [E] 
12273 ODKOPÁVKY ... 2 m3 * 2,0 t/m3 =4,000 [F] 
12930 ČIŠTĚNÍ PŘÍKOPŮ ... 471 m3 * 2,0 t/m3 =942,000 [G] 
Celkem: A+B+C+D+E+F+G=2 877,052 [H]</t>
  </si>
  <si>
    <t>ŽB  
ŽB trouba  
bet. žlabovky</t>
  </si>
  <si>
    <t>dle položky 96616 (4m3+6m3+4m3)*2,1t/m3=29,400 [A] 
dle položky 966345 5m*0,40t/m=2,000 [B] 
dle položky  11328  710m*0,035t/m=24,850 [D] 
Celkem: A+B+D=56,250 [E]</t>
  </si>
  <si>
    <t>Sejmutí drnu v tl. 0,10 m 
včetně odvozu na skládku, poplatek za skládku položka 014102A</t>
  </si>
  <si>
    <t>930/0,1=9 300,000 [A]</t>
  </si>
  <si>
    <t>11328</t>
  </si>
  <si>
    <t>ODSTRANĚNÍ PŘÍKOPŮ, ŽLABŮ A RIGOLŮ Z PŘÍKOPOVÝCH TVÁRNIC</t>
  </si>
  <si>
    <t>Výměna - odstranění betonových žlabovek v příkopech do betonového lože v tl. 0,10 m  
včetně odvozu na skládku, poplatek za skládku položka 014102</t>
  </si>
  <si>
    <t>710*0,6=426,000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</si>
  <si>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</si>
  <si>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Propustek (km 3,434) - nový - se souhlasem TDI 
včetně odvozu na skládku, poplatek za skládku položka 014102A</t>
  </si>
  <si>
    <t>13416*0,1=1 341,600 [A]</t>
  </si>
  <si>
    <t>12930</t>
  </si>
  <si>
    <t>ČIŠTĚNÍ PŘÍKOPŮ OD NÁNOSU</t>
  </si>
  <si>
    <t>a) Očištění kamenných příkopů 
sanace-oprava spar, viz položka 465512 (odláždění včetně spárování)  
b) očištění zpevněných příkopů bet. žlabovkou - strojně případně ručně se souhlasem TDS, součástí položky je případný příplatek za ztížené čištění výkopu. 
včetně odvozu na skládku, poplatek za skládku položka 014102A</t>
  </si>
  <si>
    <t>a) 390*0,1=39,000 [A] 
b) 4320*0,1=432,000 [B] 
Celkem: A+B=471,000 [C]</t>
  </si>
  <si>
    <t>Součástí položky je vodorovná a svislá doprava, přemístění, přeložení, manipulace s materiálem a uložení na skládku.  
Součástí položky je příplatek za ztížené čištění výkopu  
Nezahrnuje poplatek za skládku, který se vykazuje v položce 0141** (s výjimkou malého množství  materiálu, kde je možné poplatek zahrnout do jednotkové ceny položky – tento fakt musí být uveden v doplňujícím textu k položce)</t>
  </si>
  <si>
    <t>a) Propustek (km 0,264) - zešikmění - se souhlasem TDI 
b) Propustek (km 0,364) - zešikmění - se souhlasem TDI 
c) Propustek (km 0,656) - pročištění  - se souhlasem TDI 
d) Propustek (km 0,760) - pročištění  - se souhlasem TDI 
e) Propustek (km 0,860) - pročištění  - se souhlasem TDI 
f) Propustek (km 1,240) - pročištění  - se souhlasem TDI 
g) Propustek (km 2,060) - pročištění  - se souhlasem TDI 
h) Propustek (km 3,726) - zešikmění - se souhlasem TDI 
- pročištění okolí vtoku a výtoku, včetně odvozu na skládku, poplatek za skládku položka 014102A</t>
  </si>
  <si>
    <t>a) 5m2*0,1m=0,500 [A] 
b) 5m2*0,1m=0,500 [B] 
c) 10m2*0,1m=1,000 [C] 
d) 10m2*0,1m=1,000 [D] 
e) 15m2*0,1m=1,500 [E] 
f)  13m2*0,1m=1,300 [F] 
g) 15m2*0,1m=1,500 [G] 
h)   5m2*0,1m=0,500 [I] 
Celkem: A+B+C+D+E+F+G+I=7,800 [J]</t>
  </si>
  <si>
    <t>129946</t>
  </si>
  <si>
    <t>ČIŠTĚNÍ POTRUBÍ DN DO 400MM</t>
  </si>
  <si>
    <t>a) Propustek (km 0,264) - zešikmění - se souhlasem TDI 
b) Propustek (km 0,364) - zešikmění - se souhlasem TDI 
- včetně odvozu na skládku, poplatek za skládku položka 014102A</t>
  </si>
  <si>
    <t>a)     13=13,000 [A] 
b)     9=9,000 [B] 
Celkem: A+B=22,000 [C]</t>
  </si>
  <si>
    <t>129957</t>
  </si>
  <si>
    <t>ČIŠTĚNÍ POTRUBÍ DN DO 500MM</t>
  </si>
  <si>
    <t>Propustek (km 3,726) - zešikmění - se souhlasem TDI 
- včetně odvozu na skládku, poplatek za skládku položka 014102A</t>
  </si>
  <si>
    <t>7=7,000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</si>
  <si>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</si>
  <si>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129971</t>
  </si>
  <si>
    <t>ČIŠTĚNÍ POTRUBÍ DN DO 1000MM</t>
  </si>
  <si>
    <t>c) Propustek (km 0,656) - pročištění  - se souhlasem TDI 
d) Propustek (km 0,760) - pročištění  - se souhlasem TDI 
e) Propustek (km 0,860) - pročištění  - se souhlasem TDI 
f) Propustek (km 1,240) - pročištění  - se souhlasem TDI 
g) Propustek (km 2,060) - pročištění  - se souhlasem TDI 
- včetně odvozu na skládku, poplatek za skládku položka 014102A</t>
  </si>
  <si>
    <t>c)  13=13,000 [A] 
d)   8=8,000 [B] 
e)  20=20,000 [C] 
f)   18=18,000 [D] 
g)  17=17,000 [E] 
Celkem: A+B+C+D+E=76,000 [F]</t>
  </si>
  <si>
    <t>Propustek (km 3,434) - nový - se souhlasem TDI  
zásyp z vhodné zeminy</t>
  </si>
  <si>
    <t>2+9=11,000 [A]</t>
  </si>
  <si>
    <t>18110</t>
  </si>
  <si>
    <t>ÚPRAVA PLÁNĚ SE ZHUTNĚNÍM V HORNINĚ TŘ. I</t>
  </si>
  <si>
    <t>a) Propustek (km 0,264) - zešikmění - se souhlasem TDI  
b) Propustek (km 0,364) - zešikmění - se souhlasem TDI  
c) Propustek (km 3,434) - nový - se souhlasem TDI  
d) Propustek (km 3,726) - zešikmění - se souhlasem TDI  
- Terénní úpravy a svahování kolem vtoku a čela propustku</t>
  </si>
  <si>
    <t>a) 6=6,000 [A] 
b) 6=6,000 [B] 
c) 9=9,000 [C] 
d) 4=4,000 [D] 
Celkem: A+B+C+D=25,000 [E]</t>
  </si>
  <si>
    <t>položka zahrnuje úpravu pláně včetně vyrovnání výškových rozdílů. Míru zhutnění určuje projekt.</t>
  </si>
  <si>
    <t>Ohumusování v tl. 0,10 m</t>
  </si>
  <si>
    <t>13416=13 416,000 [A]</t>
  </si>
  <si>
    <t>451314</t>
  </si>
  <si>
    <t>PODKLADNÍ A VÝPLŇOVÉ VRSTVY Z PROSTÉHO BETONU C25/30</t>
  </si>
  <si>
    <t>Propustek (km 3,434) - nový - se souhlasem TDI  
- betonové lože a betonový pás proti podemletí 0,25 x 0,5 m z betonu C25/30-XF3, tl. 0,15 m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</si>
  <si>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</si>
  <si>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a) Propustek (km 0,264) - zešikmění - se souhlasem TDI  
b) Propustek (km 0,364) - zešikmění - se souhlasem TDI  
c) Propustek (km 3,434) - nový - se souhlasem TDI  
d) Propustek (km 3,726) - zešikmění - se souhlasem TDI  
e) Propustek (km 0,656) - pročištění  - se souhlasem TDI  
-  betonové lože tl. 100 mm C25/30 XF3, pro položku 465512</t>
  </si>
  <si>
    <t>a)  12*0,10=1,200 [A] 
b)  12*0,10=1,200 [B] 
c)  15*0,10=1,500 [C] 
d)  10*0,10=1,000 [E]  
e)   24*0,10=2,400 [G] 
Celkem: A+B+C+E+G=7,300 [H]</t>
  </si>
  <si>
    <t>a) Propustek (km 0,264) - zešikmění - se souhlasem TDI  
b) Propustek (km 0,364) - zešikmění - se souhlasem TDI  
c) Propustek (km 3,434) - nový - se souhlasem TDI  
d) Propustek (km 3,726) - zešikmění - se souhlasem TDI  
- Odláždění z lomového kamene tl. 150 mm s vyspárováním MC25 XF4   
e) Propustek (km 0,656) - pročištění  - se souhlasem TDI  
-oprava opadaného odláždění, znovu vyspárování odláždění   
f) dodláždění kamenných příkopů</t>
  </si>
  <si>
    <t>a)  12*0,150=1,800 [A] 
b)  12*0,150=1,800 [B] 
c)  15*0,150=2,250 [C] 
d)  10*0,150=1,500 [E] 
e)   24*0,15=3,600 [G] 
f)   117*0,15=17,550 [I] 
Celkem: A+B+C+E+G+I=28,500 [J]</t>
  </si>
  <si>
    <t>Úpravy povrchů, podlahy, výplně otvorů</t>
  </si>
  <si>
    <t>626112</t>
  </si>
  <si>
    <t>REPROFILACE PODHLEDŮ, SVISLÝCH PLOCH SANAČNÍ MALTOU JEDNOVRST TL 20MM</t>
  </si>
  <si>
    <t>a) Propustek (km 0,264) - zešikmění - se souhlasem TDI  
b) Propustek (km 0,364) - zešikmění - se souhlasem TD  
c) Propustek (km 3,726) - zešikmění - se souhlasem TDI  
- oprava výztuže odvodňovací trouby v rozsahu vtoku (mechanické očištění výztuže od koroze, pasivace výztuže a aplikace adhézního můstku, reprofilace vhodnou vysokopevnostní sanační hmotou na bázi cementu)</t>
  </si>
  <si>
    <t>a) 1=1,000 [A] 
b) 2=2,000 [B] 
c) 1=1,000 [C] 
Celkem: A+B+C=4,000 [D]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</si>
  <si>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</si>
  <si>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62631</t>
  </si>
  <si>
    <t>SPOJOVACÍ MŮSTEK MEZI STARÝM A NOVÝM BETONEM</t>
  </si>
  <si>
    <t>1,0m2+2,0m2+1,0m2=4,000 [A]</t>
  </si>
  <si>
    <t>62641</t>
  </si>
  <si>
    <t>SJEDNOCUJÍCÍ STĚRKA JEMNOU MALTOU TL CCA 2MM</t>
  </si>
  <si>
    <t>82445</t>
  </si>
  <si>
    <t>POTRUBÍ Z TRUB ŽELEZOBETONOVÝCH DN DO 300MM</t>
  </si>
  <si>
    <t>Propustek (km 3,434) - nový - se souhlasem TDI  
- osazení nové trubky DN 300 včetně zešikmení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</si>
  <si>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</si>
  <si>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82446</t>
  </si>
  <si>
    <t>POTRUBÍ Z TRUB ŽELEZOBETONOVÝCH DN DO 400MM</t>
  </si>
  <si>
    <t>a) Propustek (km 0,264) - zešikmění - se souhlasem TDI  
b) Propustek (km 0,364) - zešikmění - se souhlasem TDI  
 - doplnění nové části trouby DN 400 délky min. 1,5 m, včetně seříznutí</t>
  </si>
  <si>
    <t>a)  3=3,000 [A] 
b)  3=3,000 [B] 
Celkem: A+B=6,000 [C]</t>
  </si>
  <si>
    <t>82457</t>
  </si>
  <si>
    <t>POTRUBÍ Z TRUB ŽELEZOBETONOVÝCH DN DO 500MM</t>
  </si>
  <si>
    <t>Propustek (km 3,726) - zešikmění - se souhlasem TD  
- doplnění nové části trouby DN 500 délky min. 1,5 m, včetně seříznutí</t>
  </si>
  <si>
    <t>3=3,000 [A]</t>
  </si>
  <si>
    <t>899 R1</t>
  </si>
  <si>
    <t>SPOJKA PRO TROUBY DN 500</t>
  </si>
  <si>
    <t>položka zahrnuje práci i materiál včetně dopravy  a přesunu materiálu</t>
  </si>
  <si>
    <t>Propustek (km 3,726) - zešikmění - se souhlasem TDI   2=2,000 [C] 
Celkem: C=2,000 [D]</t>
  </si>
  <si>
    <t>899524</t>
  </si>
  <si>
    <t>OBETONOVÁNÍ POTRUBÍ Z PROSTÉHO BETONU DO C25/30</t>
  </si>
  <si>
    <t>Propustek (km 3,434) - nový - se souhlasem TDI  
- obetonování C25/30 tl. 0,10 m</t>
  </si>
  <si>
    <t>8999 R</t>
  </si>
  <si>
    <t>SPOJKA PRO TROUBY DN 400</t>
  </si>
  <si>
    <t>šíře 30 cm  
položka zahrnuje práci i materiál včetně dopravy  a přesunu materiálu</t>
  </si>
  <si>
    <t>Propustek (km 0,264) - zešikmění - se souhlasem TDI   2=2,000 [A] 
Propustek (km 0,364) - zešikmění - se souhlasem TDI   2=2,000 [C] 
Celkem: A+C=4,000 [D]</t>
  </si>
  <si>
    <t>935212</t>
  </si>
  <si>
    <t>PŘÍKOPOVÉ ŽLABY Z BETON TVÁRNIC ŠÍŘ DO 600MM DO BETONU TL 100MM</t>
  </si>
  <si>
    <t>Výměna betonových žlabovek v příkopech do betonového lože v tl. 0,10 m</t>
  </si>
  <si>
    <t>710=710,000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</si>
  <si>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</si>
  <si>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a) Propustek (km 0,264) - zešikmění - se souhlasem TDI  
b) Propustek (km 0,364) - zešikmění - se souhlasem TDI  
c) Propustek (km 3,726) - zešikmění - se souhlasem TDI  
- vybourání ŽB čela, včetně odvozu na skládku, poplatek za skládku položka 014102</t>
  </si>
  <si>
    <t>a)  4=4,000 [A] 
b)  6=6,000 [B] 
c)  4=4,000 [C] 
Celkem: A+B+C=14,000 [D]</t>
  </si>
  <si>
    <t>966345</t>
  </si>
  <si>
    <t>BOURÁNÍ PROPUSTŮ Z TRUB DN DO 300MM</t>
  </si>
  <si>
    <t>Propustek (km 3,434) - nový - se souhlasem TDI  
 - odstranení stávající trouby DN 300 (bude provedeno na základě vyhodnocení stávajícího stavu), včetně odvozu na skládku, poplatek za skládku položka 014102</t>
  </si>
  <si>
    <t>5=5,000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</si>
</sst>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'001'!I3</f>
      </c>
      <c s="21">
        <f>'001'!O2</f>
      </c>
      <c s="21">
        <f>C10+D10</f>
      </c>
    </row>
    <row r="11" spans="1:5" ht="12.75" customHeight="1">
      <c r="A11" s="20" t="s">
        <v>101</v>
      </c>
      <c s="20" t="s">
        <v>102</v>
      </c>
      <c s="21">
        <f>'101'!I3</f>
      </c>
      <c s="21">
        <f>'101'!O2</f>
      </c>
      <c s="21">
        <f>C11+D11</f>
      </c>
    </row>
    <row r="12" spans="1:5" ht="12.75" customHeight="1">
      <c r="A12" s="20" t="s">
        <v>430</v>
      </c>
      <c s="20" t="s">
        <v>431</v>
      </c>
      <c s="21">
        <f>'102'!I3</f>
      </c>
      <c s="21">
        <f>'102'!O2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46</v>
      </c>
      <c s="25" t="s">
        <v>55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51</v>
      </c>
      <c r="E15" s="37" t="s">
        <v>52</v>
      </c>
    </row>
    <row r="16" spans="1:5" ht="12.7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51</v>
      </c>
      <c r="E19" s="37" t="s">
        <v>52</v>
      </c>
    </row>
    <row r="20" spans="1:5" ht="12.75">
      <c r="A20" t="s">
        <v>53</v>
      </c>
      <c r="E20" s="35" t="s">
        <v>59</v>
      </c>
    </row>
    <row r="21" spans="1:16" ht="12.75">
      <c r="A21" s="25" t="s">
        <v>45</v>
      </c>
      <c s="29" t="s">
        <v>33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50</v>
      </c>
      <c r="E22" s="35" t="s">
        <v>62</v>
      </c>
    </row>
    <row r="23" spans="1:5" ht="12.75">
      <c r="A23" s="36" t="s">
        <v>51</v>
      </c>
      <c r="E23" s="37" t="s">
        <v>52</v>
      </c>
    </row>
    <row r="24" spans="1:5" ht="12.75">
      <c r="A24" t="s">
        <v>53</v>
      </c>
      <c r="E24" s="35" t="s">
        <v>63</v>
      </c>
    </row>
    <row r="25" spans="1:16" ht="12.75">
      <c r="A25" s="25" t="s">
        <v>45</v>
      </c>
      <c s="29" t="s">
        <v>35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66</v>
      </c>
    </row>
    <row r="27" spans="1:5" ht="12.75">
      <c r="A27" s="36" t="s">
        <v>51</v>
      </c>
      <c r="E27" s="37" t="s">
        <v>52</v>
      </c>
    </row>
    <row r="28" spans="1:5" ht="12.75">
      <c r="A28" t="s">
        <v>53</v>
      </c>
      <c r="E28" s="35" t="s">
        <v>67</v>
      </c>
    </row>
    <row r="29" spans="1:16" ht="12.75">
      <c r="A29" s="25" t="s">
        <v>45</v>
      </c>
      <c s="29" t="s">
        <v>37</v>
      </c>
      <c s="29" t="s">
        <v>64</v>
      </c>
      <c s="25" t="s">
        <v>55</v>
      </c>
      <c s="30" t="s">
        <v>68</v>
      </c>
      <c s="31" t="s">
        <v>49</v>
      </c>
      <c s="32">
        <v>3500000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69</v>
      </c>
    </row>
    <row r="31" spans="1:5" ht="12.75">
      <c r="A31" s="36" t="s">
        <v>51</v>
      </c>
      <c r="E31" s="37" t="s">
        <v>70</v>
      </c>
    </row>
    <row r="32" spans="1:5" ht="12.75">
      <c r="A32" t="s">
        <v>53</v>
      </c>
      <c r="E32" s="35" t="s">
        <v>67</v>
      </c>
    </row>
    <row r="33" spans="1:16" ht="12.75">
      <c r="A33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12.75">
      <c r="A35" s="36" t="s">
        <v>51</v>
      </c>
      <c r="E35" s="37" t="s">
        <v>52</v>
      </c>
    </row>
    <row r="36" spans="1:5" ht="12.75">
      <c r="A36" t="s">
        <v>53</v>
      </c>
      <c r="E36" s="35" t="s">
        <v>63</v>
      </c>
    </row>
    <row r="37" spans="1:16" ht="12.75">
      <c r="A37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77</v>
      </c>
    </row>
    <row r="39" spans="1:5" ht="12.75">
      <c r="A39" s="36" t="s">
        <v>51</v>
      </c>
      <c r="E39" s="37" t="s">
        <v>52</v>
      </c>
    </row>
    <row r="40" spans="1:5" ht="12.75">
      <c r="A40" t="s">
        <v>53</v>
      </c>
      <c r="E40" s="35" t="s">
        <v>63</v>
      </c>
    </row>
    <row r="41" spans="1:16" ht="12.75">
      <c r="A41" s="25" t="s">
        <v>45</v>
      </c>
      <c s="29" t="s">
        <v>40</v>
      </c>
      <c s="29" t="s">
        <v>78</v>
      </c>
      <c s="25" t="s">
        <v>47</v>
      </c>
      <c s="30" t="s">
        <v>79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25.5">
      <c r="A42" s="34" t="s">
        <v>50</v>
      </c>
      <c r="E42" s="35" t="s">
        <v>80</v>
      </c>
    </row>
    <row r="43" spans="1:5" ht="12.75">
      <c r="A43" s="36" t="s">
        <v>51</v>
      </c>
      <c r="E43" s="37" t="s">
        <v>52</v>
      </c>
    </row>
    <row r="44" spans="1:5" ht="12.75">
      <c r="A44" t="s">
        <v>53</v>
      </c>
      <c r="E44" s="35" t="s">
        <v>81</v>
      </c>
    </row>
    <row r="45" spans="1:16" ht="12.75">
      <c r="A45" s="25" t="s">
        <v>45</v>
      </c>
      <c s="29" t="s">
        <v>42</v>
      </c>
      <c s="29" t="s">
        <v>82</v>
      </c>
      <c s="25" t="s">
        <v>55</v>
      </c>
      <c s="30" t="s">
        <v>83</v>
      </c>
      <c s="31" t="s">
        <v>84</v>
      </c>
      <c s="32">
        <v>2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85</v>
      </c>
    </row>
    <row r="47" spans="1:5" ht="12.75">
      <c r="A47" s="36" t="s">
        <v>51</v>
      </c>
      <c r="E47" s="37" t="s">
        <v>86</v>
      </c>
    </row>
    <row r="48" spans="1:5" ht="76.5">
      <c r="A48" t="s">
        <v>53</v>
      </c>
      <c r="E48" s="35" t="s">
        <v>87</v>
      </c>
    </row>
    <row r="49" spans="1:16" ht="12.75">
      <c r="A49" s="25" t="s">
        <v>45</v>
      </c>
      <c s="29" t="s">
        <v>88</v>
      </c>
      <c s="29" t="s">
        <v>82</v>
      </c>
      <c s="25" t="s">
        <v>89</v>
      </c>
      <c s="30" t="s">
        <v>83</v>
      </c>
      <c s="31" t="s">
        <v>84</v>
      </c>
      <c s="32">
        <v>2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90</v>
      </c>
    </row>
    <row r="51" spans="1:5" ht="12.75">
      <c r="A51" s="36" t="s">
        <v>51</v>
      </c>
      <c r="E51" s="37" t="s">
        <v>86</v>
      </c>
    </row>
    <row r="52" spans="1:5" ht="89.25">
      <c r="A52" t="s">
        <v>53</v>
      </c>
      <c r="E52" s="35" t="s">
        <v>91</v>
      </c>
    </row>
    <row r="53" spans="1:16" ht="12.75">
      <c r="A53" s="25" t="s">
        <v>45</v>
      </c>
      <c s="29" t="s">
        <v>92</v>
      </c>
      <c s="29" t="s">
        <v>93</v>
      </c>
      <c s="25" t="s">
        <v>47</v>
      </c>
      <c s="30" t="s">
        <v>94</v>
      </c>
      <c s="31" t="s">
        <v>49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95</v>
      </c>
    </row>
    <row r="55" spans="1:5" ht="12.75">
      <c r="A55" s="36" t="s">
        <v>51</v>
      </c>
      <c r="E55" s="37" t="s">
        <v>52</v>
      </c>
    </row>
    <row r="56" spans="1:5" ht="25.5">
      <c r="A56" t="s">
        <v>53</v>
      </c>
      <c r="E56" s="35" t="s">
        <v>96</v>
      </c>
    </row>
    <row r="57" spans="1:16" ht="12.75">
      <c r="A57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49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12.75">
      <c r="A59" s="36" t="s">
        <v>51</v>
      </c>
      <c r="E59" s="37" t="s">
        <v>52</v>
      </c>
    </row>
    <row r="60" spans="1:5" ht="12.75">
      <c r="A60" t="s">
        <v>53</v>
      </c>
      <c r="E60" s="35" t="s">
        <v>100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0+O8+O21+O90+O99+O128+O177+O182+O187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101</v>
      </c>
      <c s="38">
        <f>0+I8+I21+I90+I99+I128+I177+I182+I187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101</v>
      </c>
      <c s="6"/>
      <c s="18" t="s">
        <v>102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103</v>
      </c>
      <c s="25" t="s">
        <v>104</v>
      </c>
      <c s="30" t="s">
        <v>105</v>
      </c>
      <c s="31" t="s">
        <v>106</v>
      </c>
      <c s="32">
        <v>16292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107</v>
      </c>
    </row>
    <row r="11" spans="1:5" ht="51">
      <c r="A11" s="36" t="s">
        <v>51</v>
      </c>
      <c r="E11" s="37" t="s">
        <v>108</v>
      </c>
    </row>
    <row r="12" spans="1:5" ht="25.5">
      <c r="A12" t="s">
        <v>53</v>
      </c>
      <c r="E12" s="35" t="s">
        <v>109</v>
      </c>
    </row>
    <row r="13" spans="1:16" ht="12.75">
      <c r="A13" s="25" t="s">
        <v>45</v>
      </c>
      <c s="29" t="s">
        <v>23</v>
      </c>
      <c s="29" t="s">
        <v>103</v>
      </c>
      <c s="25" t="s">
        <v>110</v>
      </c>
      <c s="30" t="s">
        <v>105</v>
      </c>
      <c s="31" t="s">
        <v>106</v>
      </c>
      <c s="32">
        <v>194.26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89.25">
      <c r="A14" s="34" t="s">
        <v>50</v>
      </c>
      <c r="E14" s="35" t="s">
        <v>111</v>
      </c>
    </row>
    <row r="15" spans="1:5" ht="114.75">
      <c r="A15" s="36" t="s">
        <v>51</v>
      </c>
      <c r="E15" s="37" t="s">
        <v>112</v>
      </c>
    </row>
    <row r="16" spans="1:5" ht="25.5">
      <c r="A16" t="s">
        <v>53</v>
      </c>
      <c r="E16" s="35" t="s">
        <v>109</v>
      </c>
    </row>
    <row r="17" spans="1:16" ht="12.75">
      <c r="A17" s="25" t="s">
        <v>45</v>
      </c>
      <c s="29" t="s">
        <v>22</v>
      </c>
      <c s="29" t="s">
        <v>113</v>
      </c>
      <c s="25" t="s">
        <v>47</v>
      </c>
      <c s="30" t="s">
        <v>114</v>
      </c>
      <c s="31" t="s">
        <v>106</v>
      </c>
      <c s="32">
        <v>452.2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51</v>
      </c>
      <c r="E19" s="37" t="s">
        <v>115</v>
      </c>
    </row>
    <row r="20" spans="1:5" ht="25.5">
      <c r="A20" t="s">
        <v>53</v>
      </c>
      <c r="E20" s="35" t="s">
        <v>109</v>
      </c>
    </row>
    <row r="21" spans="1:18" ht="12.75" customHeight="1">
      <c r="A21" s="6" t="s">
        <v>43</v>
      </c>
      <c s="6"/>
      <c s="40" t="s">
        <v>29</v>
      </c>
      <c s="6"/>
      <c s="27" t="s">
        <v>116</v>
      </c>
      <c s="6"/>
      <c s="6"/>
      <c s="6"/>
      <c s="41">
        <f>0+Q21</f>
      </c>
      <c r="O21">
        <f>0+R21</f>
      </c>
      <c r="Q21">
        <f>0+I22+I26+I30+I34+I38+I42+I46+I50+I54+I58+I62+I66+I70+I74+I78+I82+I86</f>
      </c>
      <c>
        <f>0+O22+O26+O30+O34+O38+O42+O46+O50+O54+O58+O62+O66+O70+O74+O78+O82+O86</f>
      </c>
    </row>
    <row r="22" spans="1:16" ht="12.75">
      <c r="A22" s="25" t="s">
        <v>45</v>
      </c>
      <c s="29" t="s">
        <v>33</v>
      </c>
      <c s="29" t="s">
        <v>117</v>
      </c>
      <c s="25" t="s">
        <v>47</v>
      </c>
      <c s="30" t="s">
        <v>118</v>
      </c>
      <c s="31" t="s">
        <v>119</v>
      </c>
      <c s="32">
        <v>8430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120</v>
      </c>
    </row>
    <row r="24" spans="1:5" ht="12.75">
      <c r="A24" s="36" t="s">
        <v>51</v>
      </c>
      <c r="E24" s="37" t="s">
        <v>121</v>
      </c>
    </row>
    <row r="25" spans="1:5" ht="12.75">
      <c r="A25" t="s">
        <v>53</v>
      </c>
      <c r="E25" s="35" t="s">
        <v>122</v>
      </c>
    </row>
    <row r="26" spans="1:16" ht="25.5">
      <c r="A26" s="25" t="s">
        <v>45</v>
      </c>
      <c s="29" t="s">
        <v>35</v>
      </c>
      <c s="29" t="s">
        <v>123</v>
      </c>
      <c s="25" t="s">
        <v>47</v>
      </c>
      <c s="30" t="s">
        <v>124</v>
      </c>
      <c s="31" t="s">
        <v>125</v>
      </c>
      <c s="32">
        <v>1258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53">
      <c r="A27" s="34" t="s">
        <v>50</v>
      </c>
      <c r="E27" s="35" t="s">
        <v>126</v>
      </c>
    </row>
    <row r="28" spans="1:5" ht="89.25">
      <c r="A28" s="36" t="s">
        <v>51</v>
      </c>
      <c r="E28" s="37" t="s">
        <v>127</v>
      </c>
    </row>
    <row r="29" spans="1:5" ht="63.75">
      <c r="A29" t="s">
        <v>53</v>
      </c>
      <c r="E29" s="35" t="s">
        <v>128</v>
      </c>
    </row>
    <row r="30" spans="1:16" ht="12.75">
      <c r="A30" s="25" t="s">
        <v>45</v>
      </c>
      <c s="29" t="s">
        <v>37</v>
      </c>
      <c s="29" t="s">
        <v>129</v>
      </c>
      <c s="25" t="s">
        <v>47</v>
      </c>
      <c s="30" t="s">
        <v>130</v>
      </c>
      <c s="31" t="s">
        <v>125</v>
      </c>
      <c s="32">
        <v>238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25.5">
      <c r="A31" s="34" t="s">
        <v>50</v>
      </c>
      <c r="E31" s="35" t="s">
        <v>131</v>
      </c>
    </row>
    <row r="32" spans="1:5" ht="12.75">
      <c r="A32" s="36" t="s">
        <v>51</v>
      </c>
      <c r="E32" s="37" t="s">
        <v>132</v>
      </c>
    </row>
    <row r="33" spans="1:5" ht="63.75">
      <c r="A33" t="s">
        <v>53</v>
      </c>
      <c r="E33" s="35" t="s">
        <v>133</v>
      </c>
    </row>
    <row r="34" spans="1:16" ht="12.75">
      <c r="A34" s="25" t="s">
        <v>45</v>
      </c>
      <c s="29" t="s">
        <v>71</v>
      </c>
      <c s="29" t="s">
        <v>134</v>
      </c>
      <c s="25" t="s">
        <v>47</v>
      </c>
      <c s="30" t="s">
        <v>135</v>
      </c>
      <c s="31" t="s">
        <v>125</v>
      </c>
      <c s="32">
        <v>59.5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7.5">
      <c r="A35" s="34" t="s">
        <v>50</v>
      </c>
      <c r="E35" s="35" t="s">
        <v>136</v>
      </c>
    </row>
    <row r="36" spans="1:5" ht="102">
      <c r="A36" s="36" t="s">
        <v>51</v>
      </c>
      <c r="E36" s="37" t="s">
        <v>137</v>
      </c>
    </row>
    <row r="37" spans="1:5" ht="63.75">
      <c r="A37" t="s">
        <v>53</v>
      </c>
      <c r="E37" s="35" t="s">
        <v>133</v>
      </c>
    </row>
    <row r="38" spans="1:16" ht="12.75">
      <c r="A38" s="25" t="s">
        <v>45</v>
      </c>
      <c s="29" t="s">
        <v>74</v>
      </c>
      <c s="29" t="s">
        <v>138</v>
      </c>
      <c s="25" t="s">
        <v>47</v>
      </c>
      <c s="30" t="s">
        <v>139</v>
      </c>
      <c s="31" t="s">
        <v>140</v>
      </c>
      <c s="32">
        <v>441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12.75">
      <c r="A40" s="36" t="s">
        <v>51</v>
      </c>
      <c r="E40" s="37" t="s">
        <v>141</v>
      </c>
    </row>
    <row r="41" spans="1:5" ht="25.5">
      <c r="A41" t="s">
        <v>53</v>
      </c>
      <c r="E41" s="35" t="s">
        <v>142</v>
      </c>
    </row>
    <row r="42" spans="1:16" ht="12.75">
      <c r="A42" s="25" t="s">
        <v>45</v>
      </c>
      <c s="29" t="s">
        <v>40</v>
      </c>
      <c s="29" t="s">
        <v>143</v>
      </c>
      <c s="25" t="s">
        <v>47</v>
      </c>
      <c s="30" t="s">
        <v>144</v>
      </c>
      <c s="31" t="s">
        <v>125</v>
      </c>
      <c s="32">
        <v>7300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40.25">
      <c r="A43" s="34" t="s">
        <v>50</v>
      </c>
      <c r="E43" s="35" t="s">
        <v>145</v>
      </c>
    </row>
    <row r="44" spans="1:5" ht="114.75">
      <c r="A44" s="36" t="s">
        <v>51</v>
      </c>
      <c r="E44" s="37" t="s">
        <v>146</v>
      </c>
    </row>
    <row r="45" spans="1:5" ht="369.75">
      <c r="A45" t="s">
        <v>53</v>
      </c>
      <c r="E45" s="35" t="s">
        <v>147</v>
      </c>
    </row>
    <row r="46" spans="1:16" ht="12.75">
      <c r="A46" s="25" t="s">
        <v>45</v>
      </c>
      <c s="29" t="s">
        <v>42</v>
      </c>
      <c s="29" t="s">
        <v>148</v>
      </c>
      <c s="25" t="s">
        <v>47</v>
      </c>
      <c s="30" t="s">
        <v>149</v>
      </c>
      <c s="31" t="s">
        <v>125</v>
      </c>
      <c s="32">
        <v>35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150</v>
      </c>
    </row>
    <row r="48" spans="1:5" ht="12.75">
      <c r="A48" s="36" t="s">
        <v>51</v>
      </c>
      <c r="E48" s="37" t="s">
        <v>151</v>
      </c>
    </row>
    <row r="49" spans="1:5" ht="306">
      <c r="A49" t="s">
        <v>53</v>
      </c>
      <c r="E49" s="35" t="s">
        <v>152</v>
      </c>
    </row>
    <row r="50" spans="1:16" ht="12.75">
      <c r="A50" s="25" t="s">
        <v>45</v>
      </c>
      <c s="29" t="s">
        <v>88</v>
      </c>
      <c s="29" t="s">
        <v>153</v>
      </c>
      <c s="25" t="s">
        <v>47</v>
      </c>
      <c s="30" t="s">
        <v>154</v>
      </c>
      <c s="31" t="s">
        <v>125</v>
      </c>
      <c s="32">
        <v>2753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25.5">
      <c r="A51" s="34" t="s">
        <v>50</v>
      </c>
      <c r="E51" s="35" t="s">
        <v>155</v>
      </c>
    </row>
    <row r="52" spans="1:5" ht="12.75">
      <c r="A52" s="36" t="s">
        <v>51</v>
      </c>
      <c r="E52" s="37" t="s">
        <v>156</v>
      </c>
    </row>
    <row r="53" spans="1:5" ht="12.75">
      <c r="A53" t="s">
        <v>53</v>
      </c>
      <c r="E53" s="35" t="s">
        <v>47</v>
      </c>
    </row>
    <row r="54" spans="1:16" ht="12.75">
      <c r="A54" s="25" t="s">
        <v>45</v>
      </c>
      <c s="29" t="s">
        <v>92</v>
      </c>
      <c s="29" t="s">
        <v>157</v>
      </c>
      <c s="25" t="s">
        <v>47</v>
      </c>
      <c s="30" t="s">
        <v>158</v>
      </c>
      <c s="31" t="s">
        <v>106</v>
      </c>
      <c s="32">
        <v>2145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51">
      <c r="A55" s="34" t="s">
        <v>50</v>
      </c>
      <c r="E55" s="35" t="s">
        <v>159</v>
      </c>
    </row>
    <row r="56" spans="1:5" ht="12.75">
      <c r="A56" s="36" t="s">
        <v>51</v>
      </c>
      <c r="E56" s="37" t="s">
        <v>160</v>
      </c>
    </row>
    <row r="57" spans="1:5" ht="12.75">
      <c r="A57" t="s">
        <v>53</v>
      </c>
      <c r="E57" s="35" t="s">
        <v>47</v>
      </c>
    </row>
    <row r="58" spans="1:16" ht="12.75">
      <c r="A58" s="25" t="s">
        <v>45</v>
      </c>
      <c s="29" t="s">
        <v>97</v>
      </c>
      <c s="29" t="s">
        <v>161</v>
      </c>
      <c s="25" t="s">
        <v>47</v>
      </c>
      <c s="30" t="s">
        <v>162</v>
      </c>
      <c s="31" t="s">
        <v>125</v>
      </c>
      <c s="32">
        <v>3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02">
      <c r="A59" s="34" t="s">
        <v>50</v>
      </c>
      <c r="E59" s="35" t="s">
        <v>163</v>
      </c>
    </row>
    <row r="60" spans="1:5" ht="63.75">
      <c r="A60" s="36" t="s">
        <v>51</v>
      </c>
      <c r="E60" s="37" t="s">
        <v>164</v>
      </c>
    </row>
    <row r="61" spans="1:5" ht="63.75">
      <c r="A61" t="s">
        <v>53</v>
      </c>
      <c r="E61" s="35" t="s">
        <v>165</v>
      </c>
    </row>
    <row r="62" spans="1:16" ht="12.75">
      <c r="A62" s="25" t="s">
        <v>45</v>
      </c>
      <c s="29" t="s">
        <v>166</v>
      </c>
      <c s="29" t="s">
        <v>167</v>
      </c>
      <c s="25" t="s">
        <v>47</v>
      </c>
      <c s="30" t="s">
        <v>168</v>
      </c>
      <c s="31" t="s">
        <v>125</v>
      </c>
      <c s="32">
        <v>9187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38.25">
      <c r="A63" s="34" t="s">
        <v>50</v>
      </c>
      <c r="E63" s="35" t="s">
        <v>169</v>
      </c>
    </row>
    <row r="64" spans="1:5" ht="12.75">
      <c r="A64" s="36" t="s">
        <v>51</v>
      </c>
      <c r="E64" s="37" t="s">
        <v>170</v>
      </c>
    </row>
    <row r="65" spans="1:5" ht="267.75">
      <c r="A65" t="s">
        <v>53</v>
      </c>
      <c r="E65" s="35" t="s">
        <v>171</v>
      </c>
    </row>
    <row r="66" spans="1:16" ht="12.75">
      <c r="A66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125</v>
      </c>
      <c s="32">
        <v>404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38.25">
      <c r="A67" s="34" t="s">
        <v>50</v>
      </c>
      <c r="E67" s="35" t="s">
        <v>175</v>
      </c>
    </row>
    <row r="68" spans="1:5" ht="12.75">
      <c r="A68" s="36" t="s">
        <v>51</v>
      </c>
      <c r="E68" s="37" t="s">
        <v>176</v>
      </c>
    </row>
    <row r="69" spans="1:5" ht="280.5">
      <c r="A69" t="s">
        <v>53</v>
      </c>
      <c r="E69" s="35" t="s">
        <v>177</v>
      </c>
    </row>
    <row r="70" spans="1:16" ht="12.75">
      <c r="A70" s="25" t="s">
        <v>45</v>
      </c>
      <c s="29" t="s">
        <v>178</v>
      </c>
      <c s="29" t="s">
        <v>179</v>
      </c>
      <c s="25" t="s">
        <v>47</v>
      </c>
      <c s="30" t="s">
        <v>180</v>
      </c>
      <c s="31" t="s">
        <v>125</v>
      </c>
      <c s="32">
        <v>28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76.5">
      <c r="A71" s="34" t="s">
        <v>50</v>
      </c>
      <c r="E71" s="35" t="s">
        <v>181</v>
      </c>
    </row>
    <row r="72" spans="1:5" ht="63.75">
      <c r="A72" s="36" t="s">
        <v>51</v>
      </c>
      <c r="E72" s="37" t="s">
        <v>182</v>
      </c>
    </row>
    <row r="73" spans="1:5" ht="293.25">
      <c r="A73" t="s">
        <v>53</v>
      </c>
      <c r="E73" s="35" t="s">
        <v>183</v>
      </c>
    </row>
    <row r="74" spans="1:16" ht="12.75">
      <c r="A74" s="25" t="s">
        <v>45</v>
      </c>
      <c s="29" t="s">
        <v>184</v>
      </c>
      <c s="29" t="s">
        <v>185</v>
      </c>
      <c s="25" t="s">
        <v>47</v>
      </c>
      <c s="30" t="s">
        <v>186</v>
      </c>
      <c s="31" t="s">
        <v>125</v>
      </c>
      <c s="32">
        <v>673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187</v>
      </c>
    </row>
    <row r="76" spans="1:5" ht="12.75">
      <c r="A76" s="36" t="s">
        <v>51</v>
      </c>
      <c r="E76" s="37" t="s">
        <v>188</v>
      </c>
    </row>
    <row r="77" spans="1:5" ht="242.25">
      <c r="A77" t="s">
        <v>53</v>
      </c>
      <c r="E77" s="35" t="s">
        <v>189</v>
      </c>
    </row>
    <row r="78" spans="1:16" ht="12.75">
      <c r="A78" s="25" t="s">
        <v>45</v>
      </c>
      <c s="29" t="s">
        <v>190</v>
      </c>
      <c s="29" t="s">
        <v>191</v>
      </c>
      <c s="25" t="s">
        <v>47</v>
      </c>
      <c s="30" t="s">
        <v>192</v>
      </c>
      <c s="31" t="s">
        <v>125</v>
      </c>
      <c s="32">
        <v>21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63.75">
      <c r="A79" s="34" t="s">
        <v>50</v>
      </c>
      <c r="E79" s="35" t="s">
        <v>193</v>
      </c>
    </row>
    <row r="80" spans="1:5" ht="63.75">
      <c r="A80" s="36" t="s">
        <v>51</v>
      </c>
      <c r="E80" s="37" t="s">
        <v>194</v>
      </c>
    </row>
    <row r="81" spans="1:5" ht="229.5">
      <c r="A81" t="s">
        <v>53</v>
      </c>
      <c r="E81" s="35" t="s">
        <v>195</v>
      </c>
    </row>
    <row r="82" spans="1:16" ht="12.75">
      <c r="A82" s="25" t="s">
        <v>45</v>
      </c>
      <c s="29" t="s">
        <v>196</v>
      </c>
      <c s="29" t="s">
        <v>197</v>
      </c>
      <c s="25" t="s">
        <v>47</v>
      </c>
      <c s="30" t="s">
        <v>198</v>
      </c>
      <c s="31" t="s">
        <v>119</v>
      </c>
      <c s="32">
        <v>350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12.75">
      <c r="A84" s="36" t="s">
        <v>51</v>
      </c>
      <c r="E84" s="37" t="s">
        <v>199</v>
      </c>
    </row>
    <row r="85" spans="1:5" ht="38.25">
      <c r="A85" t="s">
        <v>53</v>
      </c>
      <c r="E85" s="35" t="s">
        <v>200</v>
      </c>
    </row>
    <row r="86" spans="1:16" ht="12.75">
      <c r="A86" s="25" t="s">
        <v>45</v>
      </c>
      <c s="29" t="s">
        <v>201</v>
      </c>
      <c s="29" t="s">
        <v>202</v>
      </c>
      <c s="25" t="s">
        <v>47</v>
      </c>
      <c s="30" t="s">
        <v>203</v>
      </c>
      <c s="31" t="s">
        <v>119</v>
      </c>
      <c s="32">
        <v>350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204</v>
      </c>
    </row>
    <row r="88" spans="1:5" ht="12.75">
      <c r="A88" s="36" t="s">
        <v>51</v>
      </c>
      <c r="E88" s="37" t="s">
        <v>199</v>
      </c>
    </row>
    <row r="89" spans="1:5" ht="38.25">
      <c r="A89" t="s">
        <v>53</v>
      </c>
      <c r="E89" s="35" t="s">
        <v>205</v>
      </c>
    </row>
    <row r="90" spans="1:18" ht="12.75" customHeight="1">
      <c r="A90" s="6" t="s">
        <v>43</v>
      </c>
      <c s="6"/>
      <c s="40" t="s">
        <v>22</v>
      </c>
      <c s="6"/>
      <c s="27" t="s">
        <v>206</v>
      </c>
      <c s="6"/>
      <c s="6"/>
      <c s="6"/>
      <c s="41">
        <f>0+Q90</f>
      </c>
      <c r="O90">
        <f>0+R90</f>
      </c>
      <c r="Q90">
        <f>0+I91+I95</f>
      </c>
      <c>
        <f>0+O91+O95</f>
      </c>
    </row>
    <row r="91" spans="1:16" ht="12.75">
      <c r="A91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125</v>
      </c>
      <c s="32">
        <v>30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63.75">
      <c r="A92" s="34" t="s">
        <v>50</v>
      </c>
      <c r="E92" s="35" t="s">
        <v>210</v>
      </c>
    </row>
    <row r="93" spans="1:5" ht="63.75">
      <c r="A93" s="36" t="s">
        <v>51</v>
      </c>
      <c r="E93" s="37" t="s">
        <v>211</v>
      </c>
    </row>
    <row r="94" spans="1:5" ht="408">
      <c r="A94" t="s">
        <v>53</v>
      </c>
      <c r="E94" s="35" t="s">
        <v>212</v>
      </c>
    </row>
    <row r="95" spans="1:16" ht="12.75">
      <c r="A95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106</v>
      </c>
      <c s="32">
        <v>6.3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02">
      <c r="A96" s="34" t="s">
        <v>50</v>
      </c>
      <c r="E96" s="35" t="s">
        <v>216</v>
      </c>
    </row>
    <row r="97" spans="1:5" ht="63.75">
      <c r="A97" s="36" t="s">
        <v>51</v>
      </c>
      <c r="E97" s="37" t="s">
        <v>217</v>
      </c>
    </row>
    <row r="98" spans="1:5" ht="242.25">
      <c r="A98" t="s">
        <v>53</v>
      </c>
      <c r="E98" s="35" t="s">
        <v>218</v>
      </c>
    </row>
    <row r="99" spans="1:18" ht="12.75" customHeight="1">
      <c r="A99" s="6" t="s">
        <v>43</v>
      </c>
      <c s="6"/>
      <c s="40" t="s">
        <v>33</v>
      </c>
      <c s="6"/>
      <c s="27" t="s">
        <v>219</v>
      </c>
      <c s="6"/>
      <c s="6"/>
      <c s="6"/>
      <c s="41">
        <f>0+Q99</f>
      </c>
      <c r="O99">
        <f>0+R99</f>
      </c>
      <c r="Q99">
        <f>0+I100+I104+I108+I112+I116+I120+I124</f>
      </c>
      <c>
        <f>0+O100+O104+O108+O112+O116+O120+O124</f>
      </c>
    </row>
    <row r="100" spans="1:16" ht="12.75">
      <c r="A100" s="25" t="s">
        <v>45</v>
      </c>
      <c s="29" t="s">
        <v>220</v>
      </c>
      <c s="29" t="s">
        <v>221</v>
      </c>
      <c s="25" t="s">
        <v>47</v>
      </c>
      <c s="30" t="s">
        <v>222</v>
      </c>
      <c s="31" t="s">
        <v>84</v>
      </c>
      <c s="32">
        <v>12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38.25">
      <c r="A101" s="34" t="s">
        <v>50</v>
      </c>
      <c r="E101" s="35" t="s">
        <v>223</v>
      </c>
    </row>
    <row r="102" spans="1:5" ht="63.75">
      <c r="A102" s="36" t="s">
        <v>51</v>
      </c>
      <c r="E102" s="37" t="s">
        <v>224</v>
      </c>
    </row>
    <row r="103" spans="1:5" ht="127.5">
      <c r="A103" t="s">
        <v>53</v>
      </c>
      <c r="E103" s="35" t="s">
        <v>225</v>
      </c>
    </row>
    <row r="104" spans="1:16" ht="12.75">
      <c r="A104" s="25" t="s">
        <v>45</v>
      </c>
      <c s="29" t="s">
        <v>226</v>
      </c>
      <c s="29" t="s">
        <v>227</v>
      </c>
      <c s="25" t="s">
        <v>47</v>
      </c>
      <c s="30" t="s">
        <v>228</v>
      </c>
      <c s="31" t="s">
        <v>125</v>
      </c>
      <c s="32">
        <v>4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63.75">
      <c r="A105" s="34" t="s">
        <v>50</v>
      </c>
      <c r="E105" s="35" t="s">
        <v>229</v>
      </c>
    </row>
    <row r="106" spans="1:5" ht="63.75">
      <c r="A106" s="36" t="s">
        <v>51</v>
      </c>
      <c r="E106" s="37" t="s">
        <v>230</v>
      </c>
    </row>
    <row r="107" spans="1:5" ht="395.25">
      <c r="A107" t="s">
        <v>53</v>
      </c>
      <c r="E107" s="35" t="s">
        <v>231</v>
      </c>
    </row>
    <row r="108" spans="1:16" ht="12.75">
      <c r="A108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125</v>
      </c>
      <c s="32">
        <v>11.6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89.25">
      <c r="A109" s="34" t="s">
        <v>50</v>
      </c>
      <c r="E109" s="35" t="s">
        <v>235</v>
      </c>
    </row>
    <row r="110" spans="1:5" ht="89.25">
      <c r="A110" s="36" t="s">
        <v>51</v>
      </c>
      <c r="E110" s="37" t="s">
        <v>236</v>
      </c>
    </row>
    <row r="111" spans="1:5" ht="395.25">
      <c r="A111" t="s">
        <v>53</v>
      </c>
      <c r="E111" s="35" t="s">
        <v>231</v>
      </c>
    </row>
    <row r="112" spans="1:16" ht="12.75">
      <c r="A112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125</v>
      </c>
      <c s="32">
        <v>5.8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25.5">
      <c r="A113" s="34" t="s">
        <v>50</v>
      </c>
      <c r="E113" s="35" t="s">
        <v>240</v>
      </c>
    </row>
    <row r="114" spans="1:5" ht="12.75">
      <c r="A114" s="36" t="s">
        <v>51</v>
      </c>
      <c r="E114" s="37" t="s">
        <v>241</v>
      </c>
    </row>
    <row r="115" spans="1:5" ht="369.75">
      <c r="A115" t="s">
        <v>53</v>
      </c>
      <c r="E115" s="35" t="s">
        <v>242</v>
      </c>
    </row>
    <row r="116" spans="1:16" ht="12.75">
      <c r="A116" s="25" t="s">
        <v>45</v>
      </c>
      <c s="29" t="s">
        <v>243</v>
      </c>
      <c s="29" t="s">
        <v>244</v>
      </c>
      <c s="25" t="s">
        <v>47</v>
      </c>
      <c s="30" t="s">
        <v>245</v>
      </c>
      <c s="31" t="s">
        <v>106</v>
      </c>
      <c s="32">
        <v>0.696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25.5">
      <c r="A117" s="34" t="s">
        <v>50</v>
      </c>
      <c r="E117" s="35" t="s">
        <v>246</v>
      </c>
    </row>
    <row r="118" spans="1:5" ht="12.75">
      <c r="A118" s="36" t="s">
        <v>51</v>
      </c>
      <c r="E118" s="37" t="s">
        <v>247</v>
      </c>
    </row>
    <row r="119" spans="1:5" ht="178.5">
      <c r="A119" t="s">
        <v>53</v>
      </c>
      <c r="E119" s="35" t="s">
        <v>248</v>
      </c>
    </row>
    <row r="120" spans="1:16" ht="12.75">
      <c r="A120" s="25" t="s">
        <v>45</v>
      </c>
      <c s="29" t="s">
        <v>249</v>
      </c>
      <c s="29" t="s">
        <v>250</v>
      </c>
      <c s="25" t="s">
        <v>47</v>
      </c>
      <c s="30" t="s">
        <v>251</v>
      </c>
      <c s="31" t="s">
        <v>125</v>
      </c>
      <c s="32">
        <v>16.6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252</v>
      </c>
    </row>
    <row r="122" spans="1:5" ht="12.75">
      <c r="A122" s="36" t="s">
        <v>51</v>
      </c>
      <c r="E122" s="37" t="s">
        <v>253</v>
      </c>
    </row>
    <row r="123" spans="1:5" ht="38.25">
      <c r="A123" t="s">
        <v>53</v>
      </c>
      <c r="E123" s="35" t="s">
        <v>254</v>
      </c>
    </row>
    <row r="124" spans="1:16" ht="12.75">
      <c r="A124" s="25" t="s">
        <v>45</v>
      </c>
      <c s="29" t="s">
        <v>255</v>
      </c>
      <c s="29" t="s">
        <v>256</v>
      </c>
      <c s="25" t="s">
        <v>47</v>
      </c>
      <c s="30" t="s">
        <v>257</v>
      </c>
      <c s="31" t="s">
        <v>125</v>
      </c>
      <c s="32">
        <v>4.65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63.75">
      <c r="A125" s="34" t="s">
        <v>50</v>
      </c>
      <c r="E125" s="35" t="s">
        <v>258</v>
      </c>
    </row>
    <row r="126" spans="1:5" ht="63.75">
      <c r="A126" s="36" t="s">
        <v>51</v>
      </c>
      <c r="E126" s="37" t="s">
        <v>259</v>
      </c>
    </row>
    <row r="127" spans="1:5" ht="102">
      <c r="A127" t="s">
        <v>53</v>
      </c>
      <c r="E127" s="35" t="s">
        <v>260</v>
      </c>
    </row>
    <row r="128" spans="1:18" ht="12.75" customHeight="1">
      <c r="A128" s="6" t="s">
        <v>43</v>
      </c>
      <c s="6"/>
      <c s="40" t="s">
        <v>35</v>
      </c>
      <c s="6"/>
      <c s="27" t="s">
        <v>261</v>
      </c>
      <c s="6"/>
      <c s="6"/>
      <c s="6"/>
      <c s="41">
        <f>0+Q128</f>
      </c>
      <c r="O128">
        <f>0+R128</f>
      </c>
      <c r="Q128">
        <f>0+I129+I133+I137+I141+I145+I149+I153+I157+I161+I165+I169+I173</f>
      </c>
      <c>
        <f>0+O129+O133+O137+O141+O145+O149+O153+O157+O161+O165+O169+O173</f>
      </c>
    </row>
    <row r="129" spans="1:16" ht="12.75">
      <c r="A129" s="25" t="s">
        <v>45</v>
      </c>
      <c s="29" t="s">
        <v>262</v>
      </c>
      <c s="29" t="s">
        <v>263</v>
      </c>
      <c s="25" t="s">
        <v>47</v>
      </c>
      <c s="30" t="s">
        <v>264</v>
      </c>
      <c s="31" t="s">
        <v>125</v>
      </c>
      <c s="32">
        <v>287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76.5">
      <c r="A130" s="34" t="s">
        <v>50</v>
      </c>
      <c r="E130" s="35" t="s">
        <v>265</v>
      </c>
    </row>
    <row r="131" spans="1:5" ht="63.75">
      <c r="A131" s="36" t="s">
        <v>51</v>
      </c>
      <c r="E131" s="37" t="s">
        <v>266</v>
      </c>
    </row>
    <row r="132" spans="1:5" ht="51">
      <c r="A132" t="s">
        <v>53</v>
      </c>
      <c r="E132" s="35" t="s">
        <v>267</v>
      </c>
    </row>
    <row r="133" spans="1:16" ht="12.75">
      <c r="A133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119</v>
      </c>
      <c s="32">
        <v>25929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76.5">
      <c r="A134" s="34" t="s">
        <v>50</v>
      </c>
      <c r="E134" s="35" t="s">
        <v>271</v>
      </c>
    </row>
    <row r="135" spans="1:5" ht="12.75">
      <c r="A135" s="36" t="s">
        <v>51</v>
      </c>
      <c r="E135" s="37" t="s">
        <v>272</v>
      </c>
    </row>
    <row r="136" spans="1:5" ht="76.5">
      <c r="A136" t="s">
        <v>53</v>
      </c>
      <c r="E136" s="35" t="s">
        <v>273</v>
      </c>
    </row>
    <row r="137" spans="1:16" ht="12.75">
      <c r="A137" s="25" t="s">
        <v>45</v>
      </c>
      <c s="29" t="s">
        <v>274</v>
      </c>
      <c s="29" t="s">
        <v>275</v>
      </c>
      <c s="25" t="s">
        <v>47</v>
      </c>
      <c s="30" t="s">
        <v>276</v>
      </c>
      <c s="31" t="s">
        <v>125</v>
      </c>
      <c s="32">
        <v>762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277</v>
      </c>
    </row>
    <row r="139" spans="1:5" ht="38.25">
      <c r="A139" s="36" t="s">
        <v>51</v>
      </c>
      <c r="E139" s="37" t="s">
        <v>278</v>
      </c>
    </row>
    <row r="140" spans="1:5" ht="38.25">
      <c r="A140" t="s">
        <v>53</v>
      </c>
      <c r="E140" s="35" t="s">
        <v>279</v>
      </c>
    </row>
    <row r="141" spans="1:16" ht="12.75">
      <c r="A141" s="25" t="s">
        <v>45</v>
      </c>
      <c s="29" t="s">
        <v>280</v>
      </c>
      <c s="29" t="s">
        <v>281</v>
      </c>
      <c s="25" t="s">
        <v>47</v>
      </c>
      <c s="30" t="s">
        <v>282</v>
      </c>
      <c s="31" t="s">
        <v>125</v>
      </c>
      <c s="32">
        <v>84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283</v>
      </c>
    </row>
    <row r="143" spans="1:5" ht="12.75">
      <c r="A143" s="36" t="s">
        <v>51</v>
      </c>
      <c r="E143" s="37" t="s">
        <v>284</v>
      </c>
    </row>
    <row r="144" spans="1:5" ht="102">
      <c r="A144" t="s">
        <v>53</v>
      </c>
      <c r="E144" s="35" t="s">
        <v>285</v>
      </c>
    </row>
    <row r="145" spans="1:16" ht="12.75">
      <c r="A145" s="25" t="s">
        <v>45</v>
      </c>
      <c s="29" t="s">
        <v>286</v>
      </c>
      <c s="29" t="s">
        <v>287</v>
      </c>
      <c s="25" t="s">
        <v>47</v>
      </c>
      <c s="30" t="s">
        <v>288</v>
      </c>
      <c s="31" t="s">
        <v>119</v>
      </c>
      <c s="32">
        <v>265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38.25">
      <c r="A146" s="34" t="s">
        <v>50</v>
      </c>
      <c r="E146" s="35" t="s">
        <v>289</v>
      </c>
    </row>
    <row r="147" spans="1:5" ht="12.75">
      <c r="A147" s="36" t="s">
        <v>51</v>
      </c>
      <c r="E147" s="37" t="s">
        <v>290</v>
      </c>
    </row>
    <row r="148" spans="1:5" ht="51">
      <c r="A148" t="s">
        <v>53</v>
      </c>
      <c r="E148" s="35" t="s">
        <v>291</v>
      </c>
    </row>
    <row r="149" spans="1:16" ht="12.75">
      <c r="A149" s="25" t="s">
        <v>45</v>
      </c>
      <c s="29" t="s">
        <v>292</v>
      </c>
      <c s="29" t="s">
        <v>293</v>
      </c>
      <c s="25" t="s">
        <v>47</v>
      </c>
      <c s="30" t="s">
        <v>294</v>
      </c>
      <c s="31" t="s">
        <v>119</v>
      </c>
      <c s="32">
        <v>77168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7.5">
      <c r="A150" s="34" t="s">
        <v>50</v>
      </c>
      <c r="E150" s="35" t="s">
        <v>295</v>
      </c>
    </row>
    <row r="151" spans="1:5" ht="63.75">
      <c r="A151" s="36" t="s">
        <v>51</v>
      </c>
      <c r="E151" s="37" t="s">
        <v>296</v>
      </c>
    </row>
    <row r="152" spans="1:5" ht="51">
      <c r="A152" t="s">
        <v>53</v>
      </c>
      <c r="E152" s="35" t="s">
        <v>291</v>
      </c>
    </row>
    <row r="153" spans="1:16" ht="12.75">
      <c r="A153" s="25" t="s">
        <v>45</v>
      </c>
      <c s="29" t="s">
        <v>297</v>
      </c>
      <c s="29" t="s">
        <v>298</v>
      </c>
      <c s="25" t="s">
        <v>47</v>
      </c>
      <c s="30" t="s">
        <v>299</v>
      </c>
      <c s="31" t="s">
        <v>119</v>
      </c>
      <c s="32">
        <v>25929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25.5">
      <c r="A154" s="34" t="s">
        <v>50</v>
      </c>
      <c r="E154" s="35" t="s">
        <v>300</v>
      </c>
    </row>
    <row r="155" spans="1:5" ht="38.25">
      <c r="A155" s="36" t="s">
        <v>51</v>
      </c>
      <c r="E155" s="37" t="s">
        <v>301</v>
      </c>
    </row>
    <row r="156" spans="1:5" ht="51">
      <c r="A156" t="s">
        <v>53</v>
      </c>
      <c r="E156" s="35" t="s">
        <v>291</v>
      </c>
    </row>
    <row r="157" spans="1:16" ht="12.75">
      <c r="A157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119</v>
      </c>
      <c s="32">
        <v>16874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7.5">
      <c r="A158" s="34" t="s">
        <v>50</v>
      </c>
      <c r="E158" s="35" t="s">
        <v>305</v>
      </c>
    </row>
    <row r="159" spans="1:5" ht="63.75">
      <c r="A159" s="36" t="s">
        <v>51</v>
      </c>
      <c r="E159" s="37" t="s">
        <v>306</v>
      </c>
    </row>
    <row r="160" spans="1:5" ht="51">
      <c r="A160" t="s">
        <v>53</v>
      </c>
      <c r="E160" s="35" t="s">
        <v>307</v>
      </c>
    </row>
    <row r="161" spans="1:16" ht="12.75">
      <c r="A161" s="25" t="s">
        <v>45</v>
      </c>
      <c s="29" t="s">
        <v>308</v>
      </c>
      <c s="29" t="s">
        <v>309</v>
      </c>
      <c s="25" t="s">
        <v>47</v>
      </c>
      <c s="30" t="s">
        <v>310</v>
      </c>
      <c s="31" t="s">
        <v>125</v>
      </c>
      <c s="32">
        <v>791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76.5">
      <c r="A162" s="34" t="s">
        <v>50</v>
      </c>
      <c r="E162" s="35" t="s">
        <v>311</v>
      </c>
    </row>
    <row r="163" spans="1:5" ht="63.75">
      <c r="A163" s="36" t="s">
        <v>51</v>
      </c>
      <c r="E163" s="37" t="s">
        <v>312</v>
      </c>
    </row>
    <row r="164" spans="1:5" ht="140.25">
      <c r="A164" t="s">
        <v>53</v>
      </c>
      <c r="E164" s="35" t="s">
        <v>313</v>
      </c>
    </row>
    <row r="165" spans="1:16" ht="12.75">
      <c r="A165" s="25" t="s">
        <v>45</v>
      </c>
      <c s="29" t="s">
        <v>314</v>
      </c>
      <c s="29" t="s">
        <v>315</v>
      </c>
      <c s="25" t="s">
        <v>47</v>
      </c>
      <c s="30" t="s">
        <v>316</v>
      </c>
      <c s="31" t="s">
        <v>125</v>
      </c>
      <c s="32">
        <v>1000</v>
      </c>
      <c s="33">
        <v>0</v>
      </c>
      <c s="33">
        <f>ROUND(ROUND(H165,2)*ROUND(G165,3),2)</f>
      </c>
      <c r="O165">
        <f>(I165*21)/100</f>
      </c>
      <c t="s">
        <v>23</v>
      </c>
    </row>
    <row r="166" spans="1:5" ht="76.5">
      <c r="A166" s="34" t="s">
        <v>50</v>
      </c>
      <c r="E166" s="35" t="s">
        <v>317</v>
      </c>
    </row>
    <row r="167" spans="1:5" ht="63.75">
      <c r="A167" s="36" t="s">
        <v>51</v>
      </c>
      <c r="E167" s="37" t="s">
        <v>318</v>
      </c>
    </row>
    <row r="168" spans="1:5" ht="140.25">
      <c r="A168" t="s">
        <v>53</v>
      </c>
      <c r="E168" s="35" t="s">
        <v>313</v>
      </c>
    </row>
    <row r="169" spans="1:16" ht="12.75">
      <c r="A169" s="25" t="s">
        <v>45</v>
      </c>
      <c s="29" t="s">
        <v>319</v>
      </c>
      <c s="29" t="s">
        <v>320</v>
      </c>
      <c s="25" t="s">
        <v>47</v>
      </c>
      <c s="30" t="s">
        <v>321</v>
      </c>
      <c s="31" t="s">
        <v>125</v>
      </c>
      <c s="32">
        <v>1516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76.5">
      <c r="A170" s="34" t="s">
        <v>50</v>
      </c>
      <c r="E170" s="35" t="s">
        <v>322</v>
      </c>
    </row>
    <row r="171" spans="1:5" ht="63.75">
      <c r="A171" s="36" t="s">
        <v>51</v>
      </c>
      <c r="E171" s="37" t="s">
        <v>323</v>
      </c>
    </row>
    <row r="172" spans="1:5" ht="140.25">
      <c r="A172" t="s">
        <v>53</v>
      </c>
      <c r="E172" s="35" t="s">
        <v>313</v>
      </c>
    </row>
    <row r="173" spans="1:16" ht="12.75">
      <c r="A173" s="25" t="s">
        <v>45</v>
      </c>
      <c s="29" t="s">
        <v>324</v>
      </c>
      <c s="29" t="s">
        <v>325</v>
      </c>
      <c s="25" t="s">
        <v>47</v>
      </c>
      <c s="30" t="s">
        <v>326</v>
      </c>
      <c s="31" t="s">
        <v>119</v>
      </c>
      <c s="32">
        <v>76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12.75">
      <c r="A174" s="34" t="s">
        <v>50</v>
      </c>
      <c r="E174" s="35" t="s">
        <v>327</v>
      </c>
    </row>
    <row r="175" spans="1:5" ht="12.75">
      <c r="A175" s="36" t="s">
        <v>51</v>
      </c>
      <c r="E175" s="37" t="s">
        <v>328</v>
      </c>
    </row>
    <row r="176" spans="1:5" ht="153">
      <c r="A176" t="s">
        <v>53</v>
      </c>
      <c r="E176" s="35" t="s">
        <v>329</v>
      </c>
    </row>
    <row r="177" spans="1:18" ht="12.75" customHeight="1">
      <c r="A177" s="6" t="s">
        <v>43</v>
      </c>
      <c s="6"/>
      <c s="40" t="s">
        <v>71</v>
      </c>
      <c s="6"/>
      <c s="27" t="s">
        <v>330</v>
      </c>
      <c s="6"/>
      <c s="6"/>
      <c s="6"/>
      <c s="41">
        <f>0+Q177</f>
      </c>
      <c r="O177">
        <f>0+R177</f>
      </c>
      <c r="Q177">
        <f>0+I178</f>
      </c>
      <c>
        <f>0+O178</f>
      </c>
    </row>
    <row r="178" spans="1:16" ht="25.5">
      <c r="A178" s="25" t="s">
        <v>45</v>
      </c>
      <c s="29" t="s">
        <v>331</v>
      </c>
      <c s="29" t="s">
        <v>332</v>
      </c>
      <c s="25" t="s">
        <v>47</v>
      </c>
      <c s="30" t="s">
        <v>333</v>
      </c>
      <c s="31" t="s">
        <v>119</v>
      </c>
      <c s="32">
        <v>113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63.75">
      <c r="A179" s="34" t="s">
        <v>50</v>
      </c>
      <c r="E179" s="35" t="s">
        <v>334</v>
      </c>
    </row>
    <row r="180" spans="1:5" ht="63.75">
      <c r="A180" s="36" t="s">
        <v>51</v>
      </c>
      <c r="E180" s="37" t="s">
        <v>335</v>
      </c>
    </row>
    <row r="181" spans="1:5" ht="204">
      <c r="A181" t="s">
        <v>53</v>
      </c>
      <c r="E181" s="35" t="s">
        <v>336</v>
      </c>
    </row>
    <row r="182" spans="1:18" ht="12.75" customHeight="1">
      <c r="A182" s="6" t="s">
        <v>43</v>
      </c>
      <c s="6"/>
      <c s="40" t="s">
        <v>74</v>
      </c>
      <c s="6"/>
      <c s="27" t="s">
        <v>337</v>
      </c>
      <c s="6"/>
      <c s="6"/>
      <c s="6"/>
      <c s="41">
        <f>0+Q182</f>
      </c>
      <c r="O182">
        <f>0+R182</f>
      </c>
      <c r="Q182">
        <f>0+I183</f>
      </c>
      <c>
        <f>0+O183</f>
      </c>
    </row>
    <row r="183" spans="1:16" ht="12.75">
      <c r="A183" s="25" t="s">
        <v>45</v>
      </c>
      <c s="29" t="s">
        <v>338</v>
      </c>
      <c s="29" t="s">
        <v>339</v>
      </c>
      <c s="25" t="s">
        <v>47</v>
      </c>
      <c s="30" t="s">
        <v>340</v>
      </c>
      <c s="31" t="s">
        <v>125</v>
      </c>
      <c s="32">
        <v>6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63.75">
      <c r="A184" s="34" t="s">
        <v>50</v>
      </c>
      <c r="E184" s="35" t="s">
        <v>341</v>
      </c>
    </row>
    <row r="185" spans="1:5" ht="63.75">
      <c r="A185" s="36" t="s">
        <v>51</v>
      </c>
      <c r="E185" s="37" t="s">
        <v>342</v>
      </c>
    </row>
    <row r="186" spans="1:5" ht="395.25">
      <c r="A186" t="s">
        <v>53</v>
      </c>
      <c r="E186" s="35" t="s">
        <v>231</v>
      </c>
    </row>
    <row r="187" spans="1:18" ht="12.75" customHeight="1">
      <c r="A187" s="6" t="s">
        <v>43</v>
      </c>
      <c s="6"/>
      <c s="40" t="s">
        <v>40</v>
      </c>
      <c s="6"/>
      <c s="27" t="s">
        <v>343</v>
      </c>
      <c s="6"/>
      <c s="6"/>
      <c s="6"/>
      <c s="41">
        <f>0+Q187</f>
      </c>
      <c r="O187">
        <f>0+R187</f>
      </c>
      <c r="Q187">
        <f>0+I188+I192+I196+I200+I204+I208+I212+I216+I220+I224+I228+I232+I236+I240+I244+I248</f>
      </c>
      <c>
        <f>0+O188+O192+O196+O200+O204+O208+O212+O216+O220+O224+O228+O232+O236+O240+O244+O248</f>
      </c>
    </row>
    <row r="188" spans="1:16" ht="12.75">
      <c r="A188" s="25" t="s">
        <v>45</v>
      </c>
      <c s="29" t="s">
        <v>344</v>
      </c>
      <c s="29" t="s">
        <v>345</v>
      </c>
      <c s="25" t="s">
        <v>47</v>
      </c>
      <c s="30" t="s">
        <v>346</v>
      </c>
      <c s="31" t="s">
        <v>140</v>
      </c>
      <c s="32">
        <v>12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63.75">
      <c r="A189" s="34" t="s">
        <v>50</v>
      </c>
      <c r="E189" s="35" t="s">
        <v>347</v>
      </c>
    </row>
    <row r="190" spans="1:5" ht="63.75">
      <c r="A190" s="36" t="s">
        <v>51</v>
      </c>
      <c r="E190" s="37" t="s">
        <v>348</v>
      </c>
    </row>
    <row r="191" spans="1:5" ht="63.75">
      <c r="A191" t="s">
        <v>53</v>
      </c>
      <c r="E191" s="35" t="s">
        <v>349</v>
      </c>
    </row>
    <row r="192" spans="1:16" ht="25.5">
      <c r="A192" s="25" t="s">
        <v>45</v>
      </c>
      <c s="29" t="s">
        <v>350</v>
      </c>
      <c s="29" t="s">
        <v>351</v>
      </c>
      <c s="25" t="s">
        <v>47</v>
      </c>
      <c s="30" t="s">
        <v>352</v>
      </c>
      <c s="31" t="s">
        <v>140</v>
      </c>
      <c s="32">
        <v>901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38.25">
      <c r="A193" s="34" t="s">
        <v>50</v>
      </c>
      <c r="E193" s="35" t="s">
        <v>353</v>
      </c>
    </row>
    <row r="194" spans="1:5" ht="63.75">
      <c r="A194" s="36" t="s">
        <v>51</v>
      </c>
      <c r="E194" s="37" t="s">
        <v>354</v>
      </c>
    </row>
    <row r="195" spans="1:5" ht="127.5">
      <c r="A195" t="s">
        <v>53</v>
      </c>
      <c r="E195" s="35" t="s">
        <v>355</v>
      </c>
    </row>
    <row r="196" spans="1:16" ht="25.5">
      <c r="A196" s="25" t="s">
        <v>45</v>
      </c>
      <c s="29" t="s">
        <v>356</v>
      </c>
      <c s="29" t="s">
        <v>357</v>
      </c>
      <c s="25" t="s">
        <v>47</v>
      </c>
      <c s="30" t="s">
        <v>358</v>
      </c>
      <c s="31" t="s">
        <v>140</v>
      </c>
      <c s="32">
        <v>745</v>
      </c>
      <c s="33">
        <v>0</v>
      </c>
      <c s="33">
        <f>ROUND(ROUND(H196,2)*ROUND(G196,3),2)</f>
      </c>
      <c r="O196">
        <f>(I196*21)/100</f>
      </c>
      <c t="s">
        <v>23</v>
      </c>
    </row>
    <row r="197" spans="1:5" ht="38.25">
      <c r="A197" s="34" t="s">
        <v>50</v>
      </c>
      <c r="E197" s="35" t="s">
        <v>359</v>
      </c>
    </row>
    <row r="198" spans="1:5" ht="12.75">
      <c r="A198" s="36" t="s">
        <v>51</v>
      </c>
      <c r="E198" s="37" t="s">
        <v>360</v>
      </c>
    </row>
    <row r="199" spans="1:5" ht="38.25">
      <c r="A199" t="s">
        <v>53</v>
      </c>
      <c r="E199" s="35" t="s">
        <v>361</v>
      </c>
    </row>
    <row r="200" spans="1:16" ht="12.75">
      <c r="A200" s="25" t="s">
        <v>45</v>
      </c>
      <c s="29" t="s">
        <v>362</v>
      </c>
      <c s="29" t="s">
        <v>363</v>
      </c>
      <c s="25" t="s">
        <v>47</v>
      </c>
      <c s="30" t="s">
        <v>364</v>
      </c>
      <c s="31" t="s">
        <v>84</v>
      </c>
      <c s="32">
        <v>277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12.75">
      <c r="A201" s="34" t="s">
        <v>50</v>
      </c>
      <c r="E201" s="35" t="s">
        <v>47</v>
      </c>
    </row>
    <row r="202" spans="1:5" ht="89.25">
      <c r="A202" s="36" t="s">
        <v>51</v>
      </c>
      <c r="E202" s="37" t="s">
        <v>365</v>
      </c>
    </row>
    <row r="203" spans="1:5" ht="51">
      <c r="A203" t="s">
        <v>53</v>
      </c>
      <c r="E203" s="35" t="s">
        <v>366</v>
      </c>
    </row>
    <row r="204" spans="1:16" ht="25.5">
      <c r="A204" s="25" t="s">
        <v>45</v>
      </c>
      <c s="29" t="s">
        <v>367</v>
      </c>
      <c s="29" t="s">
        <v>368</v>
      </c>
      <c s="25" t="s">
        <v>47</v>
      </c>
      <c s="30" t="s">
        <v>369</v>
      </c>
      <c s="31" t="s">
        <v>84</v>
      </c>
      <c s="32">
        <v>30</v>
      </c>
      <c s="33">
        <v>0</v>
      </c>
      <c s="33">
        <f>ROUND(ROUND(H204,2)*ROUND(G204,3),2)</f>
      </c>
      <c r="O204">
        <f>(I204*21)/100</f>
      </c>
      <c t="s">
        <v>23</v>
      </c>
    </row>
    <row r="205" spans="1:5" ht="12.75">
      <c r="A205" s="34" t="s">
        <v>50</v>
      </c>
      <c r="E205" s="35" t="s">
        <v>47</v>
      </c>
    </row>
    <row r="206" spans="1:5" ht="12.75">
      <c r="A206" s="36" t="s">
        <v>51</v>
      </c>
      <c r="E206" s="37" t="s">
        <v>370</v>
      </c>
    </row>
    <row r="207" spans="1:5" ht="51">
      <c r="A207" t="s">
        <v>53</v>
      </c>
      <c r="E207" s="35" t="s">
        <v>366</v>
      </c>
    </row>
    <row r="208" spans="1:16" ht="25.5">
      <c r="A208" s="25" t="s">
        <v>45</v>
      </c>
      <c s="29" t="s">
        <v>371</v>
      </c>
      <c s="29" t="s">
        <v>372</v>
      </c>
      <c s="25" t="s">
        <v>47</v>
      </c>
      <c s="30" t="s">
        <v>373</v>
      </c>
      <c s="31" t="s">
        <v>84</v>
      </c>
      <c s="32">
        <v>18</v>
      </c>
      <c s="33">
        <v>0</v>
      </c>
      <c s="33">
        <f>ROUND(ROUND(H208,2)*ROUND(G208,3),2)</f>
      </c>
      <c r="O208">
        <f>(I208*21)/100</f>
      </c>
      <c t="s">
        <v>23</v>
      </c>
    </row>
    <row r="209" spans="1:5" ht="12.75">
      <c r="A209" s="34" t="s">
        <v>50</v>
      </c>
      <c r="E209" s="35" t="s">
        <v>47</v>
      </c>
    </row>
    <row r="210" spans="1:5" ht="140.25">
      <c r="A210" s="36" t="s">
        <v>51</v>
      </c>
      <c r="E210" s="37" t="s">
        <v>374</v>
      </c>
    </row>
    <row r="211" spans="1:5" ht="25.5">
      <c r="A211" t="s">
        <v>53</v>
      </c>
      <c r="E211" s="35" t="s">
        <v>375</v>
      </c>
    </row>
    <row r="212" spans="1:16" ht="12.75">
      <c r="A212" s="25" t="s">
        <v>45</v>
      </c>
      <c s="29" t="s">
        <v>376</v>
      </c>
      <c s="29" t="s">
        <v>377</v>
      </c>
      <c s="25" t="s">
        <v>47</v>
      </c>
      <c s="30" t="s">
        <v>378</v>
      </c>
      <c s="31" t="s">
        <v>84</v>
      </c>
      <c s="32">
        <v>11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12.75">
      <c r="A213" s="34" t="s">
        <v>50</v>
      </c>
      <c r="E213" s="35" t="s">
        <v>379</v>
      </c>
    </row>
    <row r="214" spans="1:5" ht="114.75">
      <c r="A214" s="36" t="s">
        <v>51</v>
      </c>
      <c r="E214" s="37" t="s">
        <v>380</v>
      </c>
    </row>
    <row r="215" spans="1:5" ht="38.25">
      <c r="A215" t="s">
        <v>53</v>
      </c>
      <c r="E215" s="35" t="s">
        <v>381</v>
      </c>
    </row>
    <row r="216" spans="1:16" ht="25.5">
      <c r="A216" s="25" t="s">
        <v>45</v>
      </c>
      <c s="29" t="s">
        <v>382</v>
      </c>
      <c s="29" t="s">
        <v>383</v>
      </c>
      <c s="25" t="s">
        <v>47</v>
      </c>
      <c s="30" t="s">
        <v>384</v>
      </c>
      <c s="31" t="s">
        <v>84</v>
      </c>
      <c s="32">
        <v>16</v>
      </c>
      <c s="33">
        <v>0</v>
      </c>
      <c s="33">
        <f>ROUND(ROUND(H216,2)*ROUND(G216,3),2)</f>
      </c>
      <c r="O216">
        <f>(I216*21)/100</f>
      </c>
      <c t="s">
        <v>23</v>
      </c>
    </row>
    <row r="217" spans="1:5" ht="12.75">
      <c r="A217" s="34" t="s">
        <v>50</v>
      </c>
      <c r="E217" s="35" t="s">
        <v>385</v>
      </c>
    </row>
    <row r="218" spans="1:5" ht="12.75">
      <c r="A218" s="36" t="s">
        <v>51</v>
      </c>
      <c r="E218" s="37" t="s">
        <v>386</v>
      </c>
    </row>
    <row r="219" spans="1:5" ht="25.5">
      <c r="A219" t="s">
        <v>53</v>
      </c>
      <c r="E219" s="35" t="s">
        <v>387</v>
      </c>
    </row>
    <row r="220" spans="1:16" ht="12.75">
      <c r="A220" s="25" t="s">
        <v>45</v>
      </c>
      <c s="29" t="s">
        <v>388</v>
      </c>
      <c s="29" t="s">
        <v>389</v>
      </c>
      <c s="25" t="s">
        <v>47</v>
      </c>
      <c s="30" t="s">
        <v>390</v>
      </c>
      <c s="31" t="s">
        <v>84</v>
      </c>
      <c s="32">
        <v>8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25.5">
      <c r="A221" s="34" t="s">
        <v>50</v>
      </c>
      <c r="E221" s="35" t="s">
        <v>391</v>
      </c>
    </row>
    <row r="222" spans="1:5" ht="12.75">
      <c r="A222" s="36" t="s">
        <v>51</v>
      </c>
      <c r="E222" s="37" t="s">
        <v>392</v>
      </c>
    </row>
    <row r="223" spans="1:5" ht="38.25">
      <c r="A223" t="s">
        <v>53</v>
      </c>
      <c r="E223" s="35" t="s">
        <v>381</v>
      </c>
    </row>
    <row r="224" spans="1:16" ht="25.5">
      <c r="A224" s="25" t="s">
        <v>45</v>
      </c>
      <c s="29" t="s">
        <v>393</v>
      </c>
      <c s="29" t="s">
        <v>394</v>
      </c>
      <c s="25" t="s">
        <v>47</v>
      </c>
      <c s="30" t="s">
        <v>395</v>
      </c>
      <c s="31" t="s">
        <v>119</v>
      </c>
      <c s="32">
        <v>1337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12.75">
      <c r="A225" s="34" t="s">
        <v>50</v>
      </c>
      <c r="E225" s="35" t="s">
        <v>47</v>
      </c>
    </row>
    <row r="226" spans="1:5" ht="114.75">
      <c r="A226" s="36" t="s">
        <v>51</v>
      </c>
      <c r="E226" s="37" t="s">
        <v>396</v>
      </c>
    </row>
    <row r="227" spans="1:5" ht="38.25">
      <c r="A227" t="s">
        <v>53</v>
      </c>
      <c r="E227" s="35" t="s">
        <v>397</v>
      </c>
    </row>
    <row r="228" spans="1:16" ht="12.75">
      <c r="A228" s="25" t="s">
        <v>45</v>
      </c>
      <c s="29" t="s">
        <v>398</v>
      </c>
      <c s="29" t="s">
        <v>399</v>
      </c>
      <c s="25" t="s">
        <v>47</v>
      </c>
      <c s="30" t="s">
        <v>400</v>
      </c>
      <c s="31" t="s">
        <v>119</v>
      </c>
      <c s="32">
        <v>1337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12.75">
      <c r="A229" s="34" t="s">
        <v>50</v>
      </c>
      <c r="E229" s="35" t="s">
        <v>47</v>
      </c>
    </row>
    <row r="230" spans="1:5" ht="102">
      <c r="A230" s="36" t="s">
        <v>51</v>
      </c>
      <c r="E230" s="37" t="s">
        <v>401</v>
      </c>
    </row>
    <row r="231" spans="1:5" ht="38.25">
      <c r="A231" t="s">
        <v>53</v>
      </c>
      <c r="E231" s="35" t="s">
        <v>397</v>
      </c>
    </row>
    <row r="232" spans="1:16" ht="12.75">
      <c r="A232" s="25" t="s">
        <v>45</v>
      </c>
      <c s="29" t="s">
        <v>402</v>
      </c>
      <c s="29" t="s">
        <v>403</v>
      </c>
      <c s="25" t="s">
        <v>47</v>
      </c>
      <c s="30" t="s">
        <v>404</v>
      </c>
      <c s="31" t="s">
        <v>140</v>
      </c>
      <c s="32">
        <v>194</v>
      </c>
      <c s="33">
        <v>0</v>
      </c>
      <c s="33">
        <f>ROUND(ROUND(H232,2)*ROUND(G232,3),2)</f>
      </c>
      <c r="O232">
        <f>(I232*21)/100</f>
      </c>
      <c t="s">
        <v>23</v>
      </c>
    </row>
    <row r="233" spans="1:5" ht="12.75">
      <c r="A233" s="34" t="s">
        <v>50</v>
      </c>
      <c r="E233" s="35" t="s">
        <v>405</v>
      </c>
    </row>
    <row r="234" spans="1:5" ht="12.75">
      <c r="A234" s="36" t="s">
        <v>51</v>
      </c>
      <c r="E234" s="37" t="s">
        <v>406</v>
      </c>
    </row>
    <row r="235" spans="1:5" ht="51">
      <c r="A235" t="s">
        <v>53</v>
      </c>
      <c r="E235" s="35" t="s">
        <v>407</v>
      </c>
    </row>
    <row r="236" spans="1:16" ht="12.75">
      <c r="A236" s="25" t="s">
        <v>45</v>
      </c>
      <c s="29" t="s">
        <v>408</v>
      </c>
      <c s="29" t="s">
        <v>409</v>
      </c>
      <c s="25" t="s">
        <v>47</v>
      </c>
      <c s="30" t="s">
        <v>410</v>
      </c>
      <c s="31" t="s">
        <v>140</v>
      </c>
      <c s="32">
        <v>16</v>
      </c>
      <c s="33">
        <v>0</v>
      </c>
      <c s="33">
        <f>ROUND(ROUND(H236,2)*ROUND(G236,3),2)</f>
      </c>
      <c r="O236">
        <f>(I236*21)/100</f>
      </c>
      <c t="s">
        <v>23</v>
      </c>
    </row>
    <row r="237" spans="1:5" ht="38.25">
      <c r="A237" s="34" t="s">
        <v>50</v>
      </c>
      <c r="E237" s="35" t="s">
        <v>223</v>
      </c>
    </row>
    <row r="238" spans="1:5" ht="63.75">
      <c r="A238" s="36" t="s">
        <v>51</v>
      </c>
      <c r="E238" s="37" t="s">
        <v>411</v>
      </c>
    </row>
    <row r="239" spans="1:5" ht="63.75">
      <c r="A239" t="s">
        <v>53</v>
      </c>
      <c r="E239" s="35" t="s">
        <v>412</v>
      </c>
    </row>
    <row r="240" spans="1:16" ht="12.75">
      <c r="A240" s="25" t="s">
        <v>45</v>
      </c>
      <c s="29" t="s">
        <v>413</v>
      </c>
      <c s="29" t="s">
        <v>414</v>
      </c>
      <c s="25" t="s">
        <v>47</v>
      </c>
      <c s="30" t="s">
        <v>415</v>
      </c>
      <c s="31" t="s">
        <v>140</v>
      </c>
      <c s="32">
        <v>441</v>
      </c>
      <c s="33">
        <v>0</v>
      </c>
      <c s="33">
        <f>ROUND(ROUND(H240,2)*ROUND(G240,3),2)</f>
      </c>
      <c r="O240">
        <f>(I240*21)/100</f>
      </c>
      <c t="s">
        <v>23</v>
      </c>
    </row>
    <row r="241" spans="1:5" ht="12.75">
      <c r="A241" s="34" t="s">
        <v>50</v>
      </c>
      <c r="E241" s="35" t="s">
        <v>416</v>
      </c>
    </row>
    <row r="242" spans="1:5" ht="12.75">
      <c r="A242" s="36" t="s">
        <v>51</v>
      </c>
      <c r="E242" s="37" t="s">
        <v>141</v>
      </c>
    </row>
    <row r="243" spans="1:5" ht="38.25">
      <c r="A243" t="s">
        <v>53</v>
      </c>
      <c r="E243" s="35" t="s">
        <v>417</v>
      </c>
    </row>
    <row r="244" spans="1:16" ht="12.75">
      <c r="A244" s="25" t="s">
        <v>45</v>
      </c>
      <c s="29" t="s">
        <v>418</v>
      </c>
      <c s="29" t="s">
        <v>419</v>
      </c>
      <c s="25" t="s">
        <v>47</v>
      </c>
      <c s="30" t="s">
        <v>420</v>
      </c>
      <c s="31" t="s">
        <v>125</v>
      </c>
      <c s="32">
        <v>17</v>
      </c>
      <c s="33">
        <v>0</v>
      </c>
      <c s="33">
        <f>ROUND(ROUND(H244,2)*ROUND(G244,3),2)</f>
      </c>
      <c r="O244">
        <f>(I244*21)/100</f>
      </c>
      <c t="s">
        <v>23</v>
      </c>
    </row>
    <row r="245" spans="1:5" ht="89.25">
      <c r="A245" s="34" t="s">
        <v>50</v>
      </c>
      <c r="E245" s="35" t="s">
        <v>421</v>
      </c>
    </row>
    <row r="246" spans="1:5" ht="63.75">
      <c r="A246" s="36" t="s">
        <v>51</v>
      </c>
      <c r="E246" s="37" t="s">
        <v>422</v>
      </c>
    </row>
    <row r="247" spans="1:5" ht="102">
      <c r="A247" t="s">
        <v>53</v>
      </c>
      <c r="E247" s="35" t="s">
        <v>423</v>
      </c>
    </row>
    <row r="248" spans="1:16" ht="12.75">
      <c r="A248" s="25" t="s">
        <v>45</v>
      </c>
      <c s="29" t="s">
        <v>424</v>
      </c>
      <c s="29" t="s">
        <v>425</v>
      </c>
      <c s="25" t="s">
        <v>47</v>
      </c>
      <c s="30" t="s">
        <v>426</v>
      </c>
      <c s="31" t="s">
        <v>140</v>
      </c>
      <c s="32">
        <v>14</v>
      </c>
      <c s="33">
        <v>0</v>
      </c>
      <c s="33">
        <f>ROUND(ROUND(H248,2)*ROUND(G248,3),2)</f>
      </c>
      <c r="O248">
        <f>(I248*21)/100</f>
      </c>
      <c t="s">
        <v>23</v>
      </c>
    </row>
    <row r="249" spans="1:5" ht="89.25">
      <c r="A249" s="34" t="s">
        <v>50</v>
      </c>
      <c r="E249" s="35" t="s">
        <v>427</v>
      </c>
    </row>
    <row r="250" spans="1:5" ht="63.75">
      <c r="A250" s="36" t="s">
        <v>51</v>
      </c>
      <c r="E250" s="37" t="s">
        <v>428</v>
      </c>
    </row>
    <row r="251" spans="1:5" ht="114.75">
      <c r="A251" t="s">
        <v>53</v>
      </c>
      <c r="E251" s="35" t="s">
        <v>429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0+O8+O17+O70+O83+O96+O121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430</v>
      </c>
      <c s="38">
        <f>0+I8+I17+I70+I83+I96+I121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430</v>
      </c>
      <c s="6"/>
      <c s="18" t="s">
        <v>431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103</v>
      </c>
      <c s="25" t="s">
        <v>104</v>
      </c>
      <c s="30" t="s">
        <v>105</v>
      </c>
      <c s="31" t="s">
        <v>106</v>
      </c>
      <c s="32">
        <v>2877.052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107</v>
      </c>
    </row>
    <row r="11" spans="1:5" ht="102">
      <c r="A11" s="36" t="s">
        <v>51</v>
      </c>
      <c r="E11" s="37" t="s">
        <v>432</v>
      </c>
    </row>
    <row r="12" spans="1:5" ht="25.5">
      <c r="A12" t="s">
        <v>53</v>
      </c>
      <c r="E12" s="35" t="s">
        <v>109</v>
      </c>
    </row>
    <row r="13" spans="1:16" ht="12.75">
      <c r="A13" s="25" t="s">
        <v>45</v>
      </c>
      <c s="29" t="s">
        <v>23</v>
      </c>
      <c s="29" t="s">
        <v>103</v>
      </c>
      <c s="25" t="s">
        <v>110</v>
      </c>
      <c s="30" t="s">
        <v>105</v>
      </c>
      <c s="31" t="s">
        <v>106</v>
      </c>
      <c s="32">
        <v>56.25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63.75">
      <c r="A14" s="34" t="s">
        <v>50</v>
      </c>
      <c r="E14" s="35" t="s">
        <v>433</v>
      </c>
    </row>
    <row r="15" spans="1:5" ht="89.25">
      <c r="A15" s="36" t="s">
        <v>51</v>
      </c>
      <c r="E15" s="37" t="s">
        <v>434</v>
      </c>
    </row>
    <row r="16" spans="1:5" ht="25.5">
      <c r="A16" t="s">
        <v>53</v>
      </c>
      <c r="E16" s="35" t="s">
        <v>109</v>
      </c>
    </row>
    <row r="17" spans="1:18" ht="12.75" customHeight="1">
      <c r="A17" s="6" t="s">
        <v>43</v>
      </c>
      <c s="6"/>
      <c s="40" t="s">
        <v>29</v>
      </c>
      <c s="6"/>
      <c s="27" t="s">
        <v>116</v>
      </c>
      <c s="6"/>
      <c s="6"/>
      <c s="6"/>
      <c s="41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25" t="s">
        <v>45</v>
      </c>
      <c s="29" t="s">
        <v>22</v>
      </c>
      <c s="29" t="s">
        <v>117</v>
      </c>
      <c s="25" t="s">
        <v>47</v>
      </c>
      <c s="30" t="s">
        <v>118</v>
      </c>
      <c s="31" t="s">
        <v>119</v>
      </c>
      <c s="32">
        <v>9300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50</v>
      </c>
      <c r="E19" s="35" t="s">
        <v>435</v>
      </c>
    </row>
    <row r="20" spans="1:5" ht="12.75">
      <c r="A20" s="36" t="s">
        <v>51</v>
      </c>
      <c r="E20" s="37" t="s">
        <v>436</v>
      </c>
    </row>
    <row r="21" spans="1:5" ht="12.75">
      <c r="A21" t="s">
        <v>53</v>
      </c>
      <c r="E21" s="35" t="s">
        <v>122</v>
      </c>
    </row>
    <row r="22" spans="1:16" ht="12.75">
      <c r="A22" s="25" t="s">
        <v>45</v>
      </c>
      <c s="29" t="s">
        <v>33</v>
      </c>
      <c s="29" t="s">
        <v>437</v>
      </c>
      <c s="25" t="s">
        <v>47</v>
      </c>
      <c s="30" t="s">
        <v>438</v>
      </c>
      <c s="31" t="s">
        <v>119</v>
      </c>
      <c s="32">
        <v>426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439</v>
      </c>
    </row>
    <row r="24" spans="1:5" ht="12.75">
      <c r="A24" s="36" t="s">
        <v>51</v>
      </c>
      <c r="E24" s="37" t="s">
        <v>440</v>
      </c>
    </row>
    <row r="25" spans="1:5" ht="63.75">
      <c r="A25" t="s">
        <v>53</v>
      </c>
      <c r="E25" s="35" t="s">
        <v>441</v>
      </c>
    </row>
    <row r="26" spans="1:16" ht="12.75">
      <c r="A26" s="25" t="s">
        <v>45</v>
      </c>
      <c s="29" t="s">
        <v>35</v>
      </c>
      <c s="29" t="s">
        <v>143</v>
      </c>
      <c s="25" t="s">
        <v>47</v>
      </c>
      <c s="30" t="s">
        <v>144</v>
      </c>
      <c s="31" t="s">
        <v>125</v>
      </c>
      <c s="32">
        <v>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38.25">
      <c r="A27" s="34" t="s">
        <v>50</v>
      </c>
      <c r="E27" s="35" t="s">
        <v>442</v>
      </c>
    </row>
    <row r="28" spans="1:5" ht="12.75">
      <c r="A28" s="36" t="s">
        <v>51</v>
      </c>
      <c r="E28" s="37" t="s">
        <v>86</v>
      </c>
    </row>
    <row r="29" spans="1:5" ht="369.75">
      <c r="A29" t="s">
        <v>53</v>
      </c>
      <c r="E29" s="35" t="s">
        <v>147</v>
      </c>
    </row>
    <row r="30" spans="1:16" ht="12.75">
      <c r="A30" s="25" t="s">
        <v>45</v>
      </c>
      <c s="29" t="s">
        <v>37</v>
      </c>
      <c s="29" t="s">
        <v>148</v>
      </c>
      <c s="25" t="s">
        <v>47</v>
      </c>
      <c s="30" t="s">
        <v>149</v>
      </c>
      <c s="31" t="s">
        <v>125</v>
      </c>
      <c s="32">
        <v>1341.6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150</v>
      </c>
    </row>
    <row r="32" spans="1:5" ht="12.75">
      <c r="A32" s="36" t="s">
        <v>51</v>
      </c>
      <c r="E32" s="37" t="s">
        <v>443</v>
      </c>
    </row>
    <row r="33" spans="1:5" ht="306">
      <c r="A33" t="s">
        <v>53</v>
      </c>
      <c r="E33" s="35" t="s">
        <v>152</v>
      </c>
    </row>
    <row r="34" spans="1:16" ht="12.75">
      <c r="A34" s="25" t="s">
        <v>45</v>
      </c>
      <c s="29" t="s">
        <v>71</v>
      </c>
      <c s="29" t="s">
        <v>444</v>
      </c>
      <c s="25" t="s">
        <v>47</v>
      </c>
      <c s="30" t="s">
        <v>445</v>
      </c>
      <c s="31" t="s">
        <v>125</v>
      </c>
      <c s="32">
        <v>471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89.25">
      <c r="A35" s="34" t="s">
        <v>50</v>
      </c>
      <c r="E35" s="35" t="s">
        <v>446</v>
      </c>
    </row>
    <row r="36" spans="1:5" ht="63.75">
      <c r="A36" s="36" t="s">
        <v>51</v>
      </c>
      <c r="E36" s="37" t="s">
        <v>447</v>
      </c>
    </row>
    <row r="37" spans="1:5" ht="76.5">
      <c r="A37" t="s">
        <v>53</v>
      </c>
      <c r="E37" s="35" t="s">
        <v>448</v>
      </c>
    </row>
    <row r="38" spans="1:16" ht="12.75">
      <c r="A38" s="25" t="s">
        <v>45</v>
      </c>
      <c s="29" t="s">
        <v>74</v>
      </c>
      <c s="29" t="s">
        <v>161</v>
      </c>
      <c s="25" t="s">
        <v>47</v>
      </c>
      <c s="30" t="s">
        <v>162</v>
      </c>
      <c s="31" t="s">
        <v>125</v>
      </c>
      <c s="32">
        <v>7.8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40.25">
      <c r="A39" s="34" t="s">
        <v>50</v>
      </c>
      <c r="E39" s="35" t="s">
        <v>449</v>
      </c>
    </row>
    <row r="40" spans="1:5" ht="127.5">
      <c r="A40" s="36" t="s">
        <v>51</v>
      </c>
      <c r="E40" s="37" t="s">
        <v>450</v>
      </c>
    </row>
    <row r="41" spans="1:5" ht="63.75">
      <c r="A41" t="s">
        <v>53</v>
      </c>
      <c r="E41" s="35" t="s">
        <v>165</v>
      </c>
    </row>
    <row r="42" spans="1:16" ht="12.75">
      <c r="A42" s="25" t="s">
        <v>45</v>
      </c>
      <c s="29" t="s">
        <v>40</v>
      </c>
      <c s="29" t="s">
        <v>451</v>
      </c>
      <c s="25" t="s">
        <v>47</v>
      </c>
      <c s="30" t="s">
        <v>452</v>
      </c>
      <c s="31" t="s">
        <v>140</v>
      </c>
      <c s="32">
        <v>22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38.25">
      <c r="A43" s="34" t="s">
        <v>50</v>
      </c>
      <c r="E43" s="35" t="s">
        <v>453</v>
      </c>
    </row>
    <row r="44" spans="1:5" ht="63.75">
      <c r="A44" s="36" t="s">
        <v>51</v>
      </c>
      <c r="E44" s="37" t="s">
        <v>454</v>
      </c>
    </row>
    <row r="45" spans="1:5" ht="63.75">
      <c r="A45" t="s">
        <v>53</v>
      </c>
      <c r="E45" s="35" t="s">
        <v>165</v>
      </c>
    </row>
    <row r="46" spans="1:16" ht="12.75">
      <c r="A46" s="25" t="s">
        <v>45</v>
      </c>
      <c s="29" t="s">
        <v>42</v>
      </c>
      <c s="29" t="s">
        <v>455</v>
      </c>
      <c s="25" t="s">
        <v>47</v>
      </c>
      <c s="30" t="s">
        <v>456</v>
      </c>
      <c s="31" t="s">
        <v>140</v>
      </c>
      <c s="32">
        <v>7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457</v>
      </c>
    </row>
    <row r="48" spans="1:5" ht="12.75">
      <c r="A48" s="36" t="s">
        <v>51</v>
      </c>
      <c r="E48" s="37" t="s">
        <v>458</v>
      </c>
    </row>
    <row r="49" spans="1:5" ht="63.75">
      <c r="A49" t="s">
        <v>53</v>
      </c>
      <c r="E49" s="35" t="s">
        <v>459</v>
      </c>
    </row>
    <row r="50" spans="1:16" ht="12.75">
      <c r="A50" s="25" t="s">
        <v>45</v>
      </c>
      <c s="29" t="s">
        <v>88</v>
      </c>
      <c s="29" t="s">
        <v>460</v>
      </c>
      <c s="25" t="s">
        <v>47</v>
      </c>
      <c s="30" t="s">
        <v>461</v>
      </c>
      <c s="31" t="s">
        <v>140</v>
      </c>
      <c s="32">
        <v>76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76.5">
      <c r="A51" s="34" t="s">
        <v>50</v>
      </c>
      <c r="E51" s="35" t="s">
        <v>462</v>
      </c>
    </row>
    <row r="52" spans="1:5" ht="89.25">
      <c r="A52" s="36" t="s">
        <v>51</v>
      </c>
      <c r="E52" s="37" t="s">
        <v>463</v>
      </c>
    </row>
    <row r="53" spans="1:5" ht="63.75">
      <c r="A53" t="s">
        <v>53</v>
      </c>
      <c r="E53" s="35" t="s">
        <v>459</v>
      </c>
    </row>
    <row r="54" spans="1:16" ht="12.75">
      <c r="A54" s="25" t="s">
        <v>45</v>
      </c>
      <c s="29" t="s">
        <v>92</v>
      </c>
      <c s="29" t="s">
        <v>191</v>
      </c>
      <c s="25" t="s">
        <v>47</v>
      </c>
      <c s="30" t="s">
        <v>192</v>
      </c>
      <c s="31" t="s">
        <v>125</v>
      </c>
      <c s="32">
        <v>11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38.25">
      <c r="A55" s="34" t="s">
        <v>50</v>
      </c>
      <c r="E55" s="35" t="s">
        <v>464</v>
      </c>
    </row>
    <row r="56" spans="1:5" ht="12.75">
      <c r="A56" s="36" t="s">
        <v>51</v>
      </c>
      <c r="E56" s="37" t="s">
        <v>465</v>
      </c>
    </row>
    <row r="57" spans="1:5" ht="229.5">
      <c r="A57" t="s">
        <v>53</v>
      </c>
      <c r="E57" s="35" t="s">
        <v>195</v>
      </c>
    </row>
    <row r="58" spans="1:16" ht="12.75">
      <c r="A58" s="25" t="s">
        <v>45</v>
      </c>
      <c s="29" t="s">
        <v>97</v>
      </c>
      <c s="29" t="s">
        <v>466</v>
      </c>
      <c s="25" t="s">
        <v>47</v>
      </c>
      <c s="30" t="s">
        <v>467</v>
      </c>
      <c s="31" t="s">
        <v>119</v>
      </c>
      <c s="32">
        <v>25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76.5">
      <c r="A59" s="34" t="s">
        <v>50</v>
      </c>
      <c r="E59" s="35" t="s">
        <v>468</v>
      </c>
    </row>
    <row r="60" spans="1:5" ht="76.5">
      <c r="A60" s="36" t="s">
        <v>51</v>
      </c>
      <c r="E60" s="37" t="s">
        <v>469</v>
      </c>
    </row>
    <row r="61" spans="1:5" ht="25.5">
      <c r="A61" t="s">
        <v>53</v>
      </c>
      <c r="E61" s="35" t="s">
        <v>470</v>
      </c>
    </row>
    <row r="62" spans="1:16" ht="12.75">
      <c r="A62" s="25" t="s">
        <v>45</v>
      </c>
      <c s="29" t="s">
        <v>166</v>
      </c>
      <c s="29" t="s">
        <v>197</v>
      </c>
      <c s="25" t="s">
        <v>47</v>
      </c>
      <c s="30" t="s">
        <v>198</v>
      </c>
      <c s="31" t="s">
        <v>119</v>
      </c>
      <c s="32">
        <v>13416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471</v>
      </c>
    </row>
    <row r="64" spans="1:5" ht="12.75">
      <c r="A64" s="36" t="s">
        <v>51</v>
      </c>
      <c r="E64" s="37" t="s">
        <v>472</v>
      </c>
    </row>
    <row r="65" spans="1:5" ht="38.25">
      <c r="A65" t="s">
        <v>53</v>
      </c>
      <c r="E65" s="35" t="s">
        <v>200</v>
      </c>
    </row>
    <row r="66" spans="1:16" ht="12.75">
      <c r="A66" s="25" t="s">
        <v>45</v>
      </c>
      <c s="29" t="s">
        <v>172</v>
      </c>
      <c s="29" t="s">
        <v>202</v>
      </c>
      <c s="25" t="s">
        <v>47</v>
      </c>
      <c s="30" t="s">
        <v>203</v>
      </c>
      <c s="31" t="s">
        <v>119</v>
      </c>
      <c s="32">
        <v>13416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204</v>
      </c>
    </row>
    <row r="68" spans="1:5" ht="12.75">
      <c r="A68" s="36" t="s">
        <v>51</v>
      </c>
      <c r="E68" s="37" t="s">
        <v>472</v>
      </c>
    </row>
    <row r="69" spans="1:5" ht="38.25">
      <c r="A69" t="s">
        <v>53</v>
      </c>
      <c r="E69" s="35" t="s">
        <v>205</v>
      </c>
    </row>
    <row r="70" spans="1:18" ht="12.75" customHeight="1">
      <c r="A70" s="6" t="s">
        <v>43</v>
      </c>
      <c s="6"/>
      <c s="40" t="s">
        <v>33</v>
      </c>
      <c s="6"/>
      <c s="27" t="s">
        <v>219</v>
      </c>
      <c s="6"/>
      <c s="6"/>
      <c s="6"/>
      <c s="41">
        <f>0+Q70</f>
      </c>
      <c r="O70">
        <f>0+R70</f>
      </c>
      <c r="Q70">
        <f>0+I71+I75+I79</f>
      </c>
      <c>
        <f>0+O71+O75+O79</f>
      </c>
    </row>
    <row r="71" spans="1:16" ht="12.75">
      <c r="A71" s="25" t="s">
        <v>45</v>
      </c>
      <c s="29" t="s">
        <v>178</v>
      </c>
      <c s="29" t="s">
        <v>473</v>
      </c>
      <c s="25" t="s">
        <v>47</v>
      </c>
      <c s="30" t="s">
        <v>474</v>
      </c>
      <c s="31" t="s">
        <v>125</v>
      </c>
      <c s="32">
        <v>1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38.25">
      <c r="A72" s="34" t="s">
        <v>50</v>
      </c>
      <c r="E72" s="35" t="s">
        <v>475</v>
      </c>
    </row>
    <row r="73" spans="1:5" ht="12.75">
      <c r="A73" s="36" t="s">
        <v>51</v>
      </c>
      <c r="E73" s="37" t="s">
        <v>52</v>
      </c>
    </row>
    <row r="74" spans="1:5" ht="369.75">
      <c r="A74" t="s">
        <v>53</v>
      </c>
      <c r="E74" s="35" t="s">
        <v>476</v>
      </c>
    </row>
    <row r="75" spans="1:16" ht="12.75">
      <c r="A75" s="25" t="s">
        <v>45</v>
      </c>
      <c s="29" t="s">
        <v>184</v>
      </c>
      <c s="29" t="s">
        <v>233</v>
      </c>
      <c s="25" t="s">
        <v>47</v>
      </c>
      <c s="30" t="s">
        <v>234</v>
      </c>
      <c s="31" t="s">
        <v>125</v>
      </c>
      <c s="32">
        <v>7.3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76.5">
      <c r="A76" s="34" t="s">
        <v>50</v>
      </c>
      <c r="E76" s="35" t="s">
        <v>477</v>
      </c>
    </row>
    <row r="77" spans="1:5" ht="89.25">
      <c r="A77" s="36" t="s">
        <v>51</v>
      </c>
      <c r="E77" s="37" t="s">
        <v>478</v>
      </c>
    </row>
    <row r="78" spans="1:5" ht="395.25">
      <c r="A78" t="s">
        <v>53</v>
      </c>
      <c r="E78" s="35" t="s">
        <v>231</v>
      </c>
    </row>
    <row r="79" spans="1:16" ht="12.75">
      <c r="A79" s="25" t="s">
        <v>45</v>
      </c>
      <c s="29" t="s">
        <v>190</v>
      </c>
      <c s="29" t="s">
        <v>256</v>
      </c>
      <c s="25" t="s">
        <v>47</v>
      </c>
      <c s="30" t="s">
        <v>257</v>
      </c>
      <c s="31" t="s">
        <v>125</v>
      </c>
      <c s="32">
        <v>28.5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40.25">
      <c r="A80" s="34" t="s">
        <v>50</v>
      </c>
      <c r="E80" s="35" t="s">
        <v>479</v>
      </c>
    </row>
    <row r="81" spans="1:5" ht="102">
      <c r="A81" s="36" t="s">
        <v>51</v>
      </c>
      <c r="E81" s="37" t="s">
        <v>480</v>
      </c>
    </row>
    <row r="82" spans="1:5" ht="102">
      <c r="A82" t="s">
        <v>53</v>
      </c>
      <c r="E82" s="35" t="s">
        <v>260</v>
      </c>
    </row>
    <row r="83" spans="1:18" ht="12.75" customHeight="1">
      <c r="A83" s="6" t="s">
        <v>43</v>
      </c>
      <c s="6"/>
      <c s="40" t="s">
        <v>37</v>
      </c>
      <c s="6"/>
      <c s="27" t="s">
        <v>481</v>
      </c>
      <c s="6"/>
      <c s="6"/>
      <c s="6"/>
      <c s="41">
        <f>0+Q83</f>
      </c>
      <c r="O83">
        <f>0+R83</f>
      </c>
      <c r="Q83">
        <f>0+I84+I88+I92</f>
      </c>
      <c>
        <f>0+O84+O88+O92</f>
      </c>
    </row>
    <row r="84" spans="1:16" ht="25.5">
      <c r="A84" s="25" t="s">
        <v>45</v>
      </c>
      <c s="29" t="s">
        <v>196</v>
      </c>
      <c s="29" t="s">
        <v>482</v>
      </c>
      <c s="25" t="s">
        <v>47</v>
      </c>
      <c s="30" t="s">
        <v>483</v>
      </c>
      <c s="31" t="s">
        <v>119</v>
      </c>
      <c s="32">
        <v>4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89.25">
      <c r="A85" s="34" t="s">
        <v>50</v>
      </c>
      <c r="E85" s="35" t="s">
        <v>484</v>
      </c>
    </row>
    <row r="86" spans="1:5" ht="63.75">
      <c r="A86" s="36" t="s">
        <v>51</v>
      </c>
      <c r="E86" s="37" t="s">
        <v>485</v>
      </c>
    </row>
    <row r="87" spans="1:5" ht="76.5">
      <c r="A87" t="s">
        <v>53</v>
      </c>
      <c r="E87" s="35" t="s">
        <v>486</v>
      </c>
    </row>
    <row r="88" spans="1:16" ht="12.75">
      <c r="A88" s="25" t="s">
        <v>45</v>
      </c>
      <c s="29" t="s">
        <v>201</v>
      </c>
      <c s="29" t="s">
        <v>487</v>
      </c>
      <c s="25" t="s">
        <v>47</v>
      </c>
      <c s="30" t="s">
        <v>488</v>
      </c>
      <c s="31" t="s">
        <v>119</v>
      </c>
      <c s="32">
        <v>4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89.25">
      <c r="A89" s="34" t="s">
        <v>50</v>
      </c>
      <c r="E89" s="35" t="s">
        <v>484</v>
      </c>
    </row>
    <row r="90" spans="1:5" ht="12.75">
      <c r="A90" s="36" t="s">
        <v>51</v>
      </c>
      <c r="E90" s="37" t="s">
        <v>489</v>
      </c>
    </row>
    <row r="91" spans="1:5" ht="76.5">
      <c r="A91" t="s">
        <v>53</v>
      </c>
      <c r="E91" s="35" t="s">
        <v>486</v>
      </c>
    </row>
    <row r="92" spans="1:16" ht="12.75">
      <c r="A92" s="25" t="s">
        <v>45</v>
      </c>
      <c s="29" t="s">
        <v>207</v>
      </c>
      <c s="29" t="s">
        <v>490</v>
      </c>
      <c s="25" t="s">
        <v>47</v>
      </c>
      <c s="30" t="s">
        <v>491</v>
      </c>
      <c s="31" t="s">
        <v>119</v>
      </c>
      <c s="32">
        <v>4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89.25">
      <c r="A93" s="34" t="s">
        <v>50</v>
      </c>
      <c r="E93" s="35" t="s">
        <v>484</v>
      </c>
    </row>
    <row r="94" spans="1:5" ht="12.75">
      <c r="A94" s="36" t="s">
        <v>51</v>
      </c>
      <c r="E94" s="37" t="s">
        <v>489</v>
      </c>
    </row>
    <row r="95" spans="1:5" ht="76.5">
      <c r="A95" t="s">
        <v>53</v>
      </c>
      <c r="E95" s="35" t="s">
        <v>486</v>
      </c>
    </row>
    <row r="96" spans="1:18" ht="12.75" customHeight="1">
      <c r="A96" s="6" t="s">
        <v>43</v>
      </c>
      <c s="6"/>
      <c s="40" t="s">
        <v>74</v>
      </c>
      <c s="6"/>
      <c s="27" t="s">
        <v>337</v>
      </c>
      <c s="6"/>
      <c s="6"/>
      <c s="6"/>
      <c s="41">
        <f>0+Q96</f>
      </c>
      <c r="O96">
        <f>0+R96</f>
      </c>
      <c r="Q96">
        <f>0+I97+I101+I105+I109+I113+I117</f>
      </c>
      <c>
        <f>0+O97+O101+O105+O109+O113+O117</f>
      </c>
    </row>
    <row r="97" spans="1:16" ht="12.75">
      <c r="A97" s="25" t="s">
        <v>45</v>
      </c>
      <c s="29" t="s">
        <v>213</v>
      </c>
      <c s="29" t="s">
        <v>492</v>
      </c>
      <c s="25" t="s">
        <v>47</v>
      </c>
      <c s="30" t="s">
        <v>493</v>
      </c>
      <c s="31" t="s">
        <v>140</v>
      </c>
      <c s="32">
        <v>7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25.5">
      <c r="A98" s="34" t="s">
        <v>50</v>
      </c>
      <c r="E98" s="35" t="s">
        <v>494</v>
      </c>
    </row>
    <row r="99" spans="1:5" ht="12.75">
      <c r="A99" s="36" t="s">
        <v>51</v>
      </c>
      <c r="E99" s="37" t="s">
        <v>458</v>
      </c>
    </row>
    <row r="100" spans="1:5" ht="229.5">
      <c r="A100" t="s">
        <v>53</v>
      </c>
      <c r="E100" s="35" t="s">
        <v>495</v>
      </c>
    </row>
    <row r="101" spans="1:16" ht="12.75">
      <c r="A101" s="25" t="s">
        <v>45</v>
      </c>
      <c s="29" t="s">
        <v>220</v>
      </c>
      <c s="29" t="s">
        <v>496</v>
      </c>
      <c s="25" t="s">
        <v>47</v>
      </c>
      <c s="30" t="s">
        <v>497</v>
      </c>
      <c s="31" t="s">
        <v>140</v>
      </c>
      <c s="32">
        <v>6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38.25">
      <c r="A102" s="34" t="s">
        <v>50</v>
      </c>
      <c r="E102" s="35" t="s">
        <v>498</v>
      </c>
    </row>
    <row r="103" spans="1:5" ht="51">
      <c r="A103" s="36" t="s">
        <v>51</v>
      </c>
      <c r="E103" s="37" t="s">
        <v>499</v>
      </c>
    </row>
    <row r="104" spans="1:5" ht="229.5">
      <c r="A104" t="s">
        <v>53</v>
      </c>
      <c r="E104" s="35" t="s">
        <v>495</v>
      </c>
    </row>
    <row r="105" spans="1:16" ht="12.75">
      <c r="A105" s="25" t="s">
        <v>45</v>
      </c>
      <c s="29" t="s">
        <v>226</v>
      </c>
      <c s="29" t="s">
        <v>500</v>
      </c>
      <c s="25" t="s">
        <v>47</v>
      </c>
      <c s="30" t="s">
        <v>501</v>
      </c>
      <c s="31" t="s">
        <v>140</v>
      </c>
      <c s="32">
        <v>3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25.5">
      <c r="A106" s="34" t="s">
        <v>50</v>
      </c>
      <c r="E106" s="35" t="s">
        <v>502</v>
      </c>
    </row>
    <row r="107" spans="1:5" ht="12.75">
      <c r="A107" s="36" t="s">
        <v>51</v>
      </c>
      <c r="E107" s="37" t="s">
        <v>503</v>
      </c>
    </row>
    <row r="108" spans="1:5" ht="229.5">
      <c r="A108" t="s">
        <v>53</v>
      </c>
      <c r="E108" s="35" t="s">
        <v>495</v>
      </c>
    </row>
    <row r="109" spans="1:16" ht="12.75">
      <c r="A109" s="25" t="s">
        <v>45</v>
      </c>
      <c s="29" t="s">
        <v>232</v>
      </c>
      <c s="29" t="s">
        <v>504</v>
      </c>
      <c s="25" t="s">
        <v>47</v>
      </c>
      <c s="30" t="s">
        <v>505</v>
      </c>
      <c s="31" t="s">
        <v>84</v>
      </c>
      <c s="32">
        <v>2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506</v>
      </c>
    </row>
    <row r="111" spans="1:5" ht="38.25">
      <c r="A111" s="36" t="s">
        <v>51</v>
      </c>
      <c r="E111" s="37" t="s">
        <v>507</v>
      </c>
    </row>
    <row r="112" spans="1:5" ht="12.75">
      <c r="A112" t="s">
        <v>53</v>
      </c>
      <c r="E112" s="35" t="s">
        <v>47</v>
      </c>
    </row>
    <row r="113" spans="1:16" ht="12.75">
      <c r="A113" s="25" t="s">
        <v>45</v>
      </c>
      <c s="29" t="s">
        <v>237</v>
      </c>
      <c s="29" t="s">
        <v>508</v>
      </c>
      <c s="25" t="s">
        <v>47</v>
      </c>
      <c s="30" t="s">
        <v>509</v>
      </c>
      <c s="31" t="s">
        <v>125</v>
      </c>
      <c s="32">
        <v>2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25.5">
      <c r="A114" s="34" t="s">
        <v>50</v>
      </c>
      <c r="E114" s="35" t="s">
        <v>510</v>
      </c>
    </row>
    <row r="115" spans="1:5" ht="12.75">
      <c r="A115" s="36" t="s">
        <v>51</v>
      </c>
      <c r="E115" s="37" t="s">
        <v>86</v>
      </c>
    </row>
    <row r="116" spans="1:5" ht="369.75">
      <c r="A116" t="s">
        <v>53</v>
      </c>
      <c r="E116" s="35" t="s">
        <v>476</v>
      </c>
    </row>
    <row r="117" spans="1:16" ht="12.75">
      <c r="A117" s="25" t="s">
        <v>45</v>
      </c>
      <c s="29" t="s">
        <v>243</v>
      </c>
      <c s="29" t="s">
        <v>511</v>
      </c>
      <c s="25" t="s">
        <v>47</v>
      </c>
      <c s="30" t="s">
        <v>512</v>
      </c>
      <c s="31" t="s">
        <v>84</v>
      </c>
      <c s="32">
        <v>4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38.25">
      <c r="A118" s="34" t="s">
        <v>50</v>
      </c>
      <c r="E118" s="35" t="s">
        <v>513</v>
      </c>
    </row>
    <row r="119" spans="1:5" ht="63.75">
      <c r="A119" s="36" t="s">
        <v>51</v>
      </c>
      <c r="E119" s="37" t="s">
        <v>514</v>
      </c>
    </row>
    <row r="120" spans="1:5" ht="12.75">
      <c r="A120" t="s">
        <v>53</v>
      </c>
      <c r="E120" s="35" t="s">
        <v>47</v>
      </c>
    </row>
    <row r="121" spans="1:18" ht="12.75" customHeight="1">
      <c r="A121" s="6" t="s">
        <v>43</v>
      </c>
      <c s="6"/>
      <c s="40" t="s">
        <v>40</v>
      </c>
      <c s="6"/>
      <c s="27" t="s">
        <v>343</v>
      </c>
      <c s="6"/>
      <c s="6"/>
      <c s="6"/>
      <c s="41">
        <f>0+Q121</f>
      </c>
      <c r="O121">
        <f>0+R121</f>
      </c>
      <c r="Q121">
        <f>0+I122+I126+I130</f>
      </c>
      <c>
        <f>0+O122+O126+O130</f>
      </c>
    </row>
    <row r="122" spans="1:16" ht="12.75">
      <c r="A122" s="25" t="s">
        <v>45</v>
      </c>
      <c s="29" t="s">
        <v>249</v>
      </c>
      <c s="29" t="s">
        <v>515</v>
      </c>
      <c s="25" t="s">
        <v>47</v>
      </c>
      <c s="30" t="s">
        <v>516</v>
      </c>
      <c s="31" t="s">
        <v>140</v>
      </c>
      <c s="32">
        <v>710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517</v>
      </c>
    </row>
    <row r="124" spans="1:5" ht="12.75">
      <c r="A124" s="36" t="s">
        <v>51</v>
      </c>
      <c r="E124" s="37" t="s">
        <v>518</v>
      </c>
    </row>
    <row r="125" spans="1:5" ht="89.25">
      <c r="A125" t="s">
        <v>53</v>
      </c>
      <c r="E125" s="35" t="s">
        <v>519</v>
      </c>
    </row>
    <row r="126" spans="1:16" ht="12.75">
      <c r="A126" s="25" t="s">
        <v>45</v>
      </c>
      <c s="29" t="s">
        <v>255</v>
      </c>
      <c s="29" t="s">
        <v>419</v>
      </c>
      <c s="25" t="s">
        <v>47</v>
      </c>
      <c s="30" t="s">
        <v>420</v>
      </c>
      <c s="31" t="s">
        <v>125</v>
      </c>
      <c s="32">
        <v>14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63.75">
      <c r="A127" s="34" t="s">
        <v>50</v>
      </c>
      <c r="E127" s="35" t="s">
        <v>520</v>
      </c>
    </row>
    <row r="128" spans="1:5" ht="63.75">
      <c r="A128" s="36" t="s">
        <v>51</v>
      </c>
      <c r="E128" s="37" t="s">
        <v>521</v>
      </c>
    </row>
    <row r="129" spans="1:5" ht="102">
      <c r="A129" t="s">
        <v>53</v>
      </c>
      <c r="E129" s="35" t="s">
        <v>423</v>
      </c>
    </row>
    <row r="130" spans="1:16" ht="12.75">
      <c r="A130" s="25" t="s">
        <v>45</v>
      </c>
      <c s="29" t="s">
        <v>262</v>
      </c>
      <c s="29" t="s">
        <v>522</v>
      </c>
      <c s="25" t="s">
        <v>47</v>
      </c>
      <c s="30" t="s">
        <v>523</v>
      </c>
      <c s="31" t="s">
        <v>140</v>
      </c>
      <c s="32">
        <v>5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38.25">
      <c r="A131" s="34" t="s">
        <v>50</v>
      </c>
      <c r="E131" s="35" t="s">
        <v>524</v>
      </c>
    </row>
    <row r="132" spans="1:5" ht="12.75">
      <c r="A132" s="36" t="s">
        <v>51</v>
      </c>
      <c r="E132" s="37" t="s">
        <v>525</v>
      </c>
    </row>
    <row r="133" spans="1:5" ht="114.75">
      <c r="A133" t="s">
        <v>53</v>
      </c>
      <c r="E133" s="35" t="s">
        <v>429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