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raný\Zakázky\2024\Rekonstrukce soklu  - Zámku\"/>
    </mc:Choice>
  </mc:AlternateContent>
  <bookViews>
    <workbookView xWindow="0" yWindow="0" windowWidth="13125" windowHeight="11400"/>
  </bookViews>
  <sheets>
    <sheet name="Rekapitulace stavby" sheetId="1" r:id="rId1"/>
    <sheet name="BIL_004_002 - Domov Vraný..." sheetId="2" r:id="rId2"/>
  </sheets>
  <definedNames>
    <definedName name="_xlnm._FilterDatabase" localSheetId="1" hidden="1">'BIL_004_002 - Domov Vraný...'!$C$119:$K$190</definedName>
    <definedName name="_xlnm.Print_Titles" localSheetId="1">'BIL_004_002 - Domov Vraný...'!$119:$119</definedName>
    <definedName name="_xlnm.Print_Titles" localSheetId="0">'Rekapitulace stavby'!$92:$92</definedName>
    <definedName name="_xlnm.Print_Area" localSheetId="1">'BIL_004_002 - Domov Vraný...'!$C$4:$J$76,'BIL_004_002 - Domov Vraný...'!$C$82:$J$103,'BIL_004_002 - Domov Vraný...'!$C$109:$J$190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 s="1"/>
  <c r="R177" i="2"/>
  <c r="R176" i="2"/>
  <c r="P177" i="2"/>
  <c r="P176" i="2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89" i="2" s="1"/>
  <c r="J18" i="2"/>
  <c r="J16" i="2"/>
  <c r="E16" i="2"/>
  <c r="F117" i="2" s="1"/>
  <c r="J15" i="2"/>
  <c r="J13" i="2"/>
  <c r="E13" i="2"/>
  <c r="F116" i="2" s="1"/>
  <c r="J12" i="2"/>
  <c r="J10" i="2"/>
  <c r="J114" i="2"/>
  <c r="L90" i="1"/>
  <c r="AM90" i="1"/>
  <c r="AM89" i="1"/>
  <c r="L89" i="1"/>
  <c r="AM87" i="1"/>
  <c r="L87" i="1"/>
  <c r="L85" i="1"/>
  <c r="L84" i="1"/>
  <c r="BK188" i="2"/>
  <c r="BK158" i="2"/>
  <c r="BK161" i="2"/>
  <c r="BK126" i="2"/>
  <c r="BK157" i="2"/>
  <c r="J184" i="2"/>
  <c r="J168" i="2"/>
  <c r="J137" i="2"/>
  <c r="BK175" i="2"/>
  <c r="J146" i="2"/>
  <c r="BK171" i="2"/>
  <c r="J190" i="2"/>
  <c r="J126" i="2"/>
  <c r="J165" i="2"/>
  <c r="J130" i="2"/>
  <c r="J174" i="2"/>
  <c r="J123" i="2"/>
  <c r="J150" i="2"/>
  <c r="J161" i="2"/>
  <c r="J188" i="2"/>
  <c r="J158" i="2"/>
  <c r="J186" i="2"/>
  <c r="BK137" i="2"/>
  <c r="J155" i="2"/>
  <c r="BK190" i="2"/>
  <c r="BK134" i="2"/>
  <c r="BK174" i="2"/>
  <c r="J171" i="2"/>
  <c r="J170" i="2"/>
  <c r="BK168" i="2"/>
  <c r="J134" i="2"/>
  <c r="BK123" i="2"/>
  <c r="BK156" i="2"/>
  <c r="BK180" i="2"/>
  <c r="BK151" i="2"/>
  <c r="BK189" i="2"/>
  <c r="J157" i="2"/>
  <c r="J180" i="2"/>
  <c r="J172" i="2"/>
  <c r="BK177" i="2"/>
  <c r="BK146" i="2"/>
  <c r="BK186" i="2"/>
  <c r="BK155" i="2"/>
  <c r="BK172" i="2"/>
  <c r="J142" i="2"/>
  <c r="J156" i="2"/>
  <c r="BK142" i="2"/>
  <c r="J175" i="2"/>
  <c r="BK150" i="2"/>
  <c r="BK184" i="2"/>
  <c r="J177" i="2"/>
  <c r="J151" i="2"/>
  <c r="BK165" i="2"/>
  <c r="BK130" i="2"/>
  <c r="J189" i="2"/>
  <c r="AS94" i="1"/>
  <c r="BK170" i="2"/>
  <c r="R122" i="2" l="1"/>
  <c r="R169" i="2"/>
  <c r="BK154" i="2"/>
  <c r="J154" i="2" s="1"/>
  <c r="J97" i="2" s="1"/>
  <c r="P169" i="2"/>
  <c r="P179" i="2"/>
  <c r="P178" i="2"/>
  <c r="T154" i="2"/>
  <c r="R179" i="2"/>
  <c r="R178" i="2"/>
  <c r="T122" i="2"/>
  <c r="BK169" i="2"/>
  <c r="J169" i="2" s="1"/>
  <c r="J98" i="2" s="1"/>
  <c r="P185" i="2"/>
  <c r="BK122" i="2"/>
  <c r="J122" i="2" s="1"/>
  <c r="J96" i="2" s="1"/>
  <c r="R154" i="2"/>
  <c r="BK185" i="2"/>
  <c r="J185" i="2" s="1"/>
  <c r="J102" i="2" s="1"/>
  <c r="R185" i="2"/>
  <c r="P122" i="2"/>
  <c r="P121" i="2" s="1"/>
  <c r="P120" i="2" s="1"/>
  <c r="AU95" i="1" s="1"/>
  <c r="AU94" i="1" s="1"/>
  <c r="P154" i="2"/>
  <c r="T169" i="2"/>
  <c r="BK179" i="2"/>
  <c r="J179" i="2" s="1"/>
  <c r="J101" i="2" s="1"/>
  <c r="T179" i="2"/>
  <c r="T178" i="2"/>
  <c r="T185" i="2"/>
  <c r="BK176" i="2"/>
  <c r="J176" i="2" s="1"/>
  <c r="J99" i="2" s="1"/>
  <c r="F89" i="2"/>
  <c r="BE123" i="2"/>
  <c r="BE142" i="2"/>
  <c r="BE157" i="2"/>
  <c r="BE174" i="2"/>
  <c r="BE186" i="2"/>
  <c r="J90" i="2"/>
  <c r="J116" i="2"/>
  <c r="BE137" i="2"/>
  <c r="BE155" i="2"/>
  <c r="BE158" i="2"/>
  <c r="BE180" i="2"/>
  <c r="BE190" i="2"/>
  <c r="J87" i="2"/>
  <c r="BE170" i="2"/>
  <c r="BE175" i="2"/>
  <c r="BE177" i="2"/>
  <c r="BE189" i="2"/>
  <c r="BE151" i="2"/>
  <c r="BE156" i="2"/>
  <c r="BE161" i="2"/>
  <c r="BE171" i="2"/>
  <c r="F90" i="2"/>
  <c r="BE130" i="2"/>
  <c r="BE134" i="2"/>
  <c r="BE146" i="2"/>
  <c r="BE150" i="2"/>
  <c r="BE165" i="2"/>
  <c r="BE172" i="2"/>
  <c r="BE184" i="2"/>
  <c r="BE126" i="2"/>
  <c r="BE168" i="2"/>
  <c r="BE188" i="2"/>
  <c r="J32" i="2"/>
  <c r="AW95" i="1" s="1"/>
  <c r="F33" i="2"/>
  <c r="BB95" i="1" s="1"/>
  <c r="BB94" i="1" s="1"/>
  <c r="AX94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W32" i="1" s="1"/>
  <c r="T121" i="2" l="1"/>
  <c r="T120" i="2"/>
  <c r="R121" i="2"/>
  <c r="R120" i="2"/>
  <c r="BK121" i="2"/>
  <c r="BK178" i="2"/>
  <c r="J178" i="2" s="1"/>
  <c r="J100" i="2" s="1"/>
  <c r="AW94" i="1"/>
  <c r="AK30" i="1"/>
  <c r="W31" i="1"/>
  <c r="AY94" i="1"/>
  <c r="J31" i="2"/>
  <c r="AV95" i="1" s="1"/>
  <c r="AT95" i="1" s="1"/>
  <c r="F31" i="2"/>
  <c r="AZ95" i="1" s="1"/>
  <c r="AZ94" i="1" s="1"/>
  <c r="W29" i="1" s="1"/>
  <c r="BK120" i="2" l="1"/>
  <c r="J120" i="2" s="1"/>
  <c r="J28" i="2" s="1"/>
  <c r="AG95" i="1" s="1"/>
  <c r="AG94" i="1" s="1"/>
  <c r="AK26" i="1" s="1"/>
  <c r="J94" i="2"/>
  <c r="J121" i="2"/>
  <c r="J95" i="2"/>
  <c r="J37" i="2"/>
  <c r="AV94" i="1"/>
  <c r="AK29" i="1"/>
  <c r="AK35" i="1" s="1"/>
  <c r="AN95" i="1" l="1"/>
  <c r="AT94" i="1"/>
  <c r="AN94" i="1"/>
</calcChain>
</file>

<file path=xl/sharedStrings.xml><?xml version="1.0" encoding="utf-8"?>
<sst xmlns="http://schemas.openxmlformats.org/spreadsheetml/2006/main" count="1009" uniqueCount="252">
  <si>
    <t>Export Komplet</t>
  </si>
  <si>
    <t/>
  </si>
  <si>
    <t>2.0</t>
  </si>
  <si>
    <t>False</t>
  </si>
  <si>
    <t>{2dbd5676-6172-4b81-9f49-df6029b6c532}</t>
  </si>
  <si>
    <t>&gt;&gt;  skryté sloupce  &lt;&lt;</t>
  </si>
  <si>
    <t>0,01</t>
  </si>
  <si>
    <t>21</t>
  </si>
  <si>
    <t>12</t>
  </si>
  <si>
    <t>v ---  níže se nacházejí doplnkové a pomocné údaje k sestavám  --- v</t>
  </si>
  <si>
    <t>0,001</t>
  </si>
  <si>
    <t>Kód:</t>
  </si>
  <si>
    <t>BIL_004_002</t>
  </si>
  <si>
    <t>Stavba:</t>
  </si>
  <si>
    <t>Domov Vraný, Zámek 1, Vraný - oprava soklu fasády</t>
  </si>
  <si>
    <t>KSO:</t>
  </si>
  <si>
    <t>CC-CZ:</t>
  </si>
  <si>
    <t>Místo:</t>
  </si>
  <si>
    <t xml:space="preserve"> </t>
  </si>
  <si>
    <t>Datum:</t>
  </si>
  <si>
    <t>3. 6. 2024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</si>
  <si>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</si>
  <si>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</si>
  <si>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</si>
  <si>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</si>
  <si>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</si>
  <si>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</si>
  <si>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</si>
  <si>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</si>
  <si>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</si>
  <si>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</si>
  <si>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</si>
  <si>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</si>
  <si>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</si>
  <si>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</si>
  <si>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</si>
  <si>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</si>
  <si>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</si>
  <si>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</si>
  <si>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</si>
  <si>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</si>
  <si>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</si>
  <si>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</si>
  <si>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</si>
  <si>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</si>
  <si>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</si>
  <si>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</si>
  <si>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</si>
  <si>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</si>
  <si>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</si>
  <si>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</si>
  <si>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</si>
  <si>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</si>
  <si>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</si>
  <si>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</si>
  <si>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</si>
  <si>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</si>
  <si>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</si>
  <si>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</si>
  <si>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</si>
  <si>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</si>
  <si>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</si>
  <si>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</si>
  <si>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</si>
  <si>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</si>
  <si>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</si>
  <si>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</si>
  <si>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</si>
  <si>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</si>
  <si>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</si>
  <si>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</si>
  <si>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</si>
  <si>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</si>
  <si>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</si>
  <si>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</si>
  <si>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</si>
  <si>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</si>
  <si>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</si>
  <si>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</si>
  <si>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</si>
  <si>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</si>
  <si>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</si>
  <si>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</si>
  <si>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</si>
  <si>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</si>
  <si>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</si>
  <si>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</si>
  <si>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</si>
  <si>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</si>
  <si>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</si>
  <si>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</si>
  <si>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</si>
  <si>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</si>
  <si>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</si>
  <si>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</si>
  <si>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</si>
  <si>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</si>
  <si>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</si>
  <si>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</si>
  <si>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</si>
  <si>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</si>
  <si>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</si>
  <si>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</si>
  <si>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</si>
  <si>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</si>
  <si>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</si>
  <si>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</si>
  <si>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</si>
  <si>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</si>
  <si>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622131100</t>
  </si>
  <si>
    <t>Vápenný postřik vnějších stěn nanášený celoplošně ručně</t>
  </si>
  <si>
    <t>m2</t>
  </si>
  <si>
    <t>4</t>
  </si>
  <si>
    <t>-2077989601</t>
  </si>
  <si>
    <t>VV</t>
  </si>
  <si>
    <t>240,00-48,00</t>
  </si>
  <si>
    <t>Součet</t>
  </si>
  <si>
    <t>722833318</t>
  </si>
  <si>
    <t>pro novou omítku</t>
  </si>
  <si>
    <t>3</t>
  </si>
  <si>
    <t>622135000</t>
  </si>
  <si>
    <t>Vyrovnání podkladu vnějších stěn maltou vápennou tl do 10 mm</t>
  </si>
  <si>
    <t>-1120441346</t>
  </si>
  <si>
    <t xml:space="preserve">na 80 % plochy </t>
  </si>
  <si>
    <t>622135090</t>
  </si>
  <si>
    <t>Příplatek k vyrovnání vnějších stěn maltou vápennou za každých dalších 5 mm tl</t>
  </si>
  <si>
    <t>-1478215871</t>
  </si>
  <si>
    <t>14*192,00</t>
  </si>
  <si>
    <t>5</t>
  </si>
  <si>
    <t>622311141</t>
  </si>
  <si>
    <t>Vápenná omítka štuková dvouvrstvá vnějších stěn nanášená ručně</t>
  </si>
  <si>
    <t>1376714436</t>
  </si>
  <si>
    <t>nová omítka</t>
  </si>
  <si>
    <t>622311191</t>
  </si>
  <si>
    <t>Příplatek k vápenné omítce vnějších stěn za každých dalších 5 mm tloušťky ručně</t>
  </si>
  <si>
    <t>337726438</t>
  </si>
  <si>
    <t>nová omítka vrstvení</t>
  </si>
  <si>
    <t>192*8</t>
  </si>
  <si>
    <t>7</t>
  </si>
  <si>
    <t>622321131</t>
  </si>
  <si>
    <t>Vápenocementový štuk vnějších stěn tloušťky do 3 mm</t>
  </si>
  <si>
    <t>-708100025</t>
  </si>
  <si>
    <t>zbytek omítek</t>
  </si>
  <si>
    <t>48,00</t>
  </si>
  <si>
    <t>8</t>
  </si>
  <si>
    <t>629991001</t>
  </si>
  <si>
    <t>Zakrytí podélných ploch fólií volně položenou</t>
  </si>
  <si>
    <t>359072302</t>
  </si>
  <si>
    <t>9</t>
  </si>
  <si>
    <t>629995101</t>
  </si>
  <si>
    <t>Očištění vnějších ploch tlakovou vodou</t>
  </si>
  <si>
    <t>913433634</t>
  </si>
  <si>
    <t>240,00</t>
  </si>
  <si>
    <t>Ostatní konstrukce a práce, bourání</t>
  </si>
  <si>
    <t>10</t>
  </si>
  <si>
    <t>952902121</t>
  </si>
  <si>
    <t>Čištění budov zametení drsných podlah</t>
  </si>
  <si>
    <t>1847658382</t>
  </si>
  <si>
    <t>11</t>
  </si>
  <si>
    <t>952902151</t>
  </si>
  <si>
    <t>Čištění budov splachování vodou drsných podlah</t>
  </si>
  <si>
    <t>1392941025</t>
  </si>
  <si>
    <t>977211131.1</t>
  </si>
  <si>
    <t>Řezání stěnovou pilou kcí z kamene hl do 100 mm</t>
  </si>
  <si>
    <t>m</t>
  </si>
  <si>
    <t>147452258</t>
  </si>
  <si>
    <t>13</t>
  </si>
  <si>
    <t>978015381</t>
  </si>
  <si>
    <t>Otlučení (osekání) vnější vápenné nebo vápenocementové omítky stupně členitosti 1 a 2 v rozsahu přes 65 do 80 %</t>
  </si>
  <si>
    <t>-804535030</t>
  </si>
  <si>
    <t>14</t>
  </si>
  <si>
    <t>978035117</t>
  </si>
  <si>
    <t>Odstranění tenkovrstvé omítky tl do 2 mm obroušením v rozsahu přes 50 do 100 %</t>
  </si>
  <si>
    <t>-1546387284</t>
  </si>
  <si>
    <t xml:space="preserve">zbytek oítek </t>
  </si>
  <si>
    <t>240,00*0,20</t>
  </si>
  <si>
    <t>15</t>
  </si>
  <si>
    <t>978036151</t>
  </si>
  <si>
    <t>Otlučení (osekání) cementových omítek vnějších ploch v rozsahu přes 30 do 40 %</t>
  </si>
  <si>
    <t>1915462478</t>
  </si>
  <si>
    <t>16</t>
  </si>
  <si>
    <t>999R001</t>
  </si>
  <si>
    <t>rekonstrukce pískovcového portálu</t>
  </si>
  <si>
    <t>soubor</t>
  </si>
  <si>
    <t>-722620821</t>
  </si>
  <si>
    <t>997</t>
  </si>
  <si>
    <t>Přesun sutě</t>
  </si>
  <si>
    <t>17</t>
  </si>
  <si>
    <t>997013211</t>
  </si>
  <si>
    <t>Vnitrostaveništní doprava suti a vybouraných hmot pro budovy v do 6 m ručně</t>
  </si>
  <si>
    <t>t</t>
  </si>
  <si>
    <t>1842859250</t>
  </si>
  <si>
    <t>18</t>
  </si>
  <si>
    <t>997013511</t>
  </si>
  <si>
    <t>Odvoz suti a vybouraných hmot z meziskládky na skládku do 1 km s naložením a se složením</t>
  </si>
  <si>
    <t>1769529252</t>
  </si>
  <si>
    <t>19</t>
  </si>
  <si>
    <t>997013509</t>
  </si>
  <si>
    <t>Příplatek k odvozu suti a vybouraných hmot na skládku ZKD 1 km přes 1 km</t>
  </si>
  <si>
    <t>185094405</t>
  </si>
  <si>
    <t>16,699*20 'Přepočtené koeficientem množství</t>
  </si>
  <si>
    <t>20</t>
  </si>
  <si>
    <t>997221611</t>
  </si>
  <si>
    <t>Nakládání suti na dopravní prostředky pro vodorovnou dopravu</t>
  </si>
  <si>
    <t>1336828968</t>
  </si>
  <si>
    <t>997013631</t>
  </si>
  <si>
    <t>Poplatek za uložení na skládce (skládkovné) stavebního odpadu směsného kód odpadu 17 09 04</t>
  </si>
  <si>
    <t>1253050037</t>
  </si>
  <si>
    <t>998</t>
  </si>
  <si>
    <t>Přesun hmot</t>
  </si>
  <si>
    <t>22</t>
  </si>
  <si>
    <t>998018001</t>
  </si>
  <si>
    <t>Přesun hmot pro budovy ruční pro budovy v do 6 m</t>
  </si>
  <si>
    <t>-1097224684</t>
  </si>
  <si>
    <t>PSV</t>
  </si>
  <si>
    <t>Práce a dodávky PSV</t>
  </si>
  <si>
    <t>783</t>
  </si>
  <si>
    <t>Dokončovací práce - nátěry</t>
  </si>
  <si>
    <t>23</t>
  </si>
  <si>
    <t>783823137</t>
  </si>
  <si>
    <t>Penetrační vápenný nátěr hladkých nebo štukových omítek</t>
  </si>
  <si>
    <t>1450595575</t>
  </si>
  <si>
    <t>24</t>
  </si>
  <si>
    <t>783827427</t>
  </si>
  <si>
    <t>Krycí dvojnásobný vápenný nátěr omítek stupně členitosti 1 a 2</t>
  </si>
  <si>
    <t>1428606153</t>
  </si>
  <si>
    <t>VRN</t>
  </si>
  <si>
    <t>Vedlejší rozpočtové náklady</t>
  </si>
  <si>
    <t>25</t>
  </si>
  <si>
    <t>081002000</t>
  </si>
  <si>
    <t>Doprava zaměstnanců</t>
  </si>
  <si>
    <t>km</t>
  </si>
  <si>
    <t>1024</t>
  </si>
  <si>
    <t>-535635676</t>
  </si>
  <si>
    <t>38,00*2*10</t>
  </si>
  <si>
    <t>26</t>
  </si>
  <si>
    <t>030001000</t>
  </si>
  <si>
    <t>Zařízení staveniště</t>
  </si>
  <si>
    <t>%</t>
  </si>
  <si>
    <t>-1621780775</t>
  </si>
  <si>
    <t>27</t>
  </si>
  <si>
    <t>080001000</t>
  </si>
  <si>
    <t>-528614650</t>
  </si>
  <si>
    <t>28</t>
  </si>
  <si>
    <t>090001000</t>
  </si>
  <si>
    <t>rozpočtová rezerva</t>
  </si>
  <si>
    <t>-1315607741</t>
  </si>
  <si>
    <t>Ve Vraném  13. června 2024</t>
  </si>
  <si>
    <t>Ing. Karel Prokop</t>
  </si>
  <si>
    <t>ředitel Domov Vraný, p.s.s.</t>
  </si>
  <si>
    <t>Příloha č. 7 -                 Výkaz výměr</t>
  </si>
  <si>
    <t>Akce: „Odvodnění, terénní úpravy a úpravy cest“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</si>
</sst>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/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M15" sqref="M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178" t="s">
        <v>250</v>
      </c>
      <c r="E4" s="178"/>
      <c r="F4" s="178"/>
      <c r="G4" s="178"/>
      <c r="V4" s="179" t="s">
        <v>251</v>
      </c>
      <c r="AR4" s="20"/>
      <c r="AS4" s="22" t="s">
        <v>9</v>
      </c>
      <c r="BS4" s="17" t="s">
        <v>10</v>
      </c>
    </row>
    <row r="5" spans="1:74" s="1" customFormat="1" ht="12" customHeight="1">
      <c r="B5" s="20"/>
      <c r="D5" s="23" t="s">
        <v>11</v>
      </c>
      <c r="K5" s="208" t="s">
        <v>12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20"/>
      <c r="BS5" s="17" t="s">
        <v>6</v>
      </c>
    </row>
    <row r="6" spans="1:74" s="1" customFormat="1" ht="36.950000000000003" customHeight="1">
      <c r="B6" s="20"/>
      <c r="D6" s="25" t="s">
        <v>13</v>
      </c>
      <c r="K6" s="209" t="s">
        <v>14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177"/>
      <c r="L8" s="176" t="s">
        <v>247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>
      <c r="B9" s="20"/>
      <c r="K9" s="176"/>
      <c r="L9" s="176" t="s">
        <v>248</v>
      </c>
      <c r="AR9" s="20"/>
      <c r="BS9" s="17" t="s">
        <v>6</v>
      </c>
    </row>
    <row r="10" spans="1:74" s="1" customFormat="1" ht="12" customHeight="1">
      <c r="B10" s="20"/>
      <c r="D10" s="26" t="s">
        <v>21</v>
      </c>
      <c r="K10" s="176"/>
      <c r="L10" s="176" t="s">
        <v>249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18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18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25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18</v>
      </c>
      <c r="AK17" s="26" t="s">
        <v>23</v>
      </c>
      <c r="AN17" s="24" t="s">
        <v>1</v>
      </c>
      <c r="AR17" s="20"/>
      <c r="BS17" s="17" t="s">
        <v>26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18</v>
      </c>
      <c r="AK20" s="26" t="s">
        <v>23</v>
      </c>
      <c r="AN20" s="24" t="s">
        <v>1</v>
      </c>
      <c r="AR20" s="20"/>
      <c r="BS20" s="17" t="s">
        <v>26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16.5" customHeight="1">
      <c r="B23" s="20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3" t="s">
        <v>30</v>
      </c>
      <c r="M28" s="213"/>
      <c r="N28" s="213"/>
      <c r="O28" s="213"/>
      <c r="P28" s="213"/>
      <c r="Q28" s="29"/>
      <c r="R28" s="29"/>
      <c r="S28" s="29"/>
      <c r="T28" s="29"/>
      <c r="U28" s="29"/>
      <c r="V28" s="29"/>
      <c r="W28" s="213" t="s">
        <v>31</v>
      </c>
      <c r="X28" s="213"/>
      <c r="Y28" s="213"/>
      <c r="Z28" s="213"/>
      <c r="AA28" s="213"/>
      <c r="AB28" s="213"/>
      <c r="AC28" s="213"/>
      <c r="AD28" s="213"/>
      <c r="AE28" s="213"/>
      <c r="AF28" s="29"/>
      <c r="AG28" s="29"/>
      <c r="AH28" s="29"/>
      <c r="AI28" s="29"/>
      <c r="AJ28" s="29"/>
      <c r="AK28" s="213" t="s">
        <v>32</v>
      </c>
      <c r="AL28" s="213"/>
      <c r="AM28" s="213"/>
      <c r="AN28" s="213"/>
      <c r="AO28" s="213"/>
      <c r="AP28" s="29"/>
      <c r="AQ28" s="29"/>
      <c r="AR28" s="30"/>
      <c r="BE28" s="29"/>
    </row>
    <row r="29" spans="1:71" s="3" customFormat="1" ht="14.45" customHeight="1">
      <c r="B29" s="34"/>
      <c r="D29" s="26" t="s">
        <v>33</v>
      </c>
      <c r="F29" s="26" t="s">
        <v>34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4"/>
    </row>
    <row r="30" spans="1:71" s="3" customFormat="1" ht="14.45" customHeight="1">
      <c r="B30" s="34"/>
      <c r="F30" s="26" t="s">
        <v>35</v>
      </c>
      <c r="L30" s="198">
        <v>0.12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</row>
    <row r="31" spans="1:71" s="3" customFormat="1" ht="14.45" hidden="1" customHeight="1">
      <c r="B31" s="34"/>
      <c r="F31" s="26" t="s">
        <v>36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</row>
    <row r="32" spans="1:71" s="3" customFormat="1" ht="14.45" hidden="1" customHeight="1">
      <c r="B32" s="34"/>
      <c r="F32" s="26" t="s">
        <v>37</v>
      </c>
      <c r="L32" s="198">
        <v>0.12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</row>
    <row r="33" spans="1:57" s="3" customFormat="1" ht="14.45" hidden="1" customHeight="1">
      <c r="B33" s="34"/>
      <c r="F33" s="26" t="s">
        <v>38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199" t="s">
        <v>41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0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44</v>
      </c>
      <c r="AI60" s="32"/>
      <c r="AJ60" s="32"/>
      <c r="AK60" s="32"/>
      <c r="AL60" s="32"/>
      <c r="AM60" s="42" t="s">
        <v>45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44</v>
      </c>
      <c r="AI75" s="32"/>
      <c r="AJ75" s="32"/>
      <c r="AK75" s="32"/>
      <c r="AL75" s="32"/>
      <c r="AM75" s="42" t="s">
        <v>45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21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6" t="s">
        <v>11</v>
      </c>
      <c r="L84" s="4" t="str">
        <f>K5</f>
        <v>BIL_004_002</v>
      </c>
      <c r="AR84" s="48"/>
    </row>
    <row r="85" spans="1:90" s="5" customFormat="1" ht="36.950000000000003" customHeight="1">
      <c r="B85" s="49"/>
      <c r="C85" s="50" t="s">
        <v>13</v>
      </c>
      <c r="L85" s="187" t="str">
        <f>K6</f>
        <v>Domov Vraný, Zámek 1, Vraný - oprava soklu fasády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/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189" t="str">
        <f>IF(AN8= "","",AN8)</f>
        <v>3. 6. 2024</v>
      </c>
      <c r="AN87" s="189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25</v>
      </c>
      <c r="AJ89" s="29"/>
      <c r="AK89" s="29"/>
      <c r="AL89" s="29"/>
      <c r="AM89" s="190" t="str">
        <f>IF(E17="","",E17)</f>
        <v xml:space="preserve"> </v>
      </c>
      <c r="AN89" s="191"/>
      <c r="AO89" s="191"/>
      <c r="AP89" s="191"/>
      <c r="AQ89" s="29"/>
      <c r="AR89" s="30"/>
      <c r="AS89" s="192" t="s">
        <v>49</v>
      </c>
      <c r="AT89" s="19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6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27</v>
      </c>
      <c r="AJ90" s="29"/>
      <c r="AK90" s="29"/>
      <c r="AL90" s="29"/>
      <c r="AM90" s="190" t="str">
        <f>IF(E20="","",E20)</f>
        <v xml:space="preserve"> </v>
      </c>
      <c r="AN90" s="191"/>
      <c r="AO90" s="191"/>
      <c r="AP90" s="191"/>
      <c r="AQ90" s="29"/>
      <c r="AR90" s="30"/>
      <c r="AS90" s="194"/>
      <c r="AT90" s="19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4"/>
      <c r="AT91" s="19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82" t="s">
        <v>50</v>
      </c>
      <c r="D92" s="183"/>
      <c r="E92" s="183"/>
      <c r="F92" s="183"/>
      <c r="G92" s="183"/>
      <c r="H92" s="57"/>
      <c r="I92" s="184" t="s">
        <v>51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52</v>
      </c>
      <c r="AH92" s="183"/>
      <c r="AI92" s="183"/>
      <c r="AJ92" s="183"/>
      <c r="AK92" s="183"/>
      <c r="AL92" s="183"/>
      <c r="AM92" s="183"/>
      <c r="AN92" s="184" t="s">
        <v>53</v>
      </c>
      <c r="AO92" s="183"/>
      <c r="AP92" s="186"/>
      <c r="AQ92" s="58" t="s">
        <v>54</v>
      </c>
      <c r="AR92" s="30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1764.99541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68</v>
      </c>
      <c r="BT94" s="74" t="s">
        <v>69</v>
      </c>
      <c r="BV94" s="74" t="s">
        <v>70</v>
      </c>
      <c r="BW94" s="74" t="s">
        <v>4</v>
      </c>
      <c r="BX94" s="74" t="s">
        <v>71</v>
      </c>
      <c r="CL94" s="74" t="s">
        <v>1</v>
      </c>
    </row>
    <row r="95" spans="1:90" s="7" customFormat="1" ht="24.75" customHeight="1">
      <c r="A95" s="75" t="s">
        <v>72</v>
      </c>
      <c r="B95" s="76"/>
      <c r="C95" s="77"/>
      <c r="D95" s="205" t="s">
        <v>12</v>
      </c>
      <c r="E95" s="205"/>
      <c r="F95" s="205"/>
      <c r="G95" s="205"/>
      <c r="H95" s="205"/>
      <c r="I95" s="78"/>
      <c r="J95" s="205" t="s">
        <v>14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'BIL_004_002 - Domov Vraný...'!J28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79" t="s">
        <v>73</v>
      </c>
      <c r="AR95" s="76"/>
      <c r="AS95" s="80">
        <v>0</v>
      </c>
      <c r="AT95" s="81">
        <f>ROUND(SUM(AV95:AW95),2)</f>
        <v>0</v>
      </c>
      <c r="AU95" s="82">
        <f>'BIL_004_002 - Domov Vraný...'!P120</f>
        <v>1764.9954060000002</v>
      </c>
      <c r="AV95" s="81">
        <f>'BIL_004_002 - Domov Vraný...'!J31</f>
        <v>0</v>
      </c>
      <c r="AW95" s="81">
        <f>'BIL_004_002 - Domov Vraný...'!J32</f>
        <v>0</v>
      </c>
      <c r="AX95" s="81">
        <f>'BIL_004_002 - Domov Vraný...'!J33</f>
        <v>0</v>
      </c>
      <c r="AY95" s="81">
        <f>'BIL_004_002 - Domov Vraný...'!J34</f>
        <v>0</v>
      </c>
      <c r="AZ95" s="81">
        <f>'BIL_004_002 - Domov Vraný...'!F31</f>
        <v>0</v>
      </c>
      <c r="BA95" s="81">
        <f>'BIL_004_002 - Domov Vraný...'!F32</f>
        <v>0</v>
      </c>
      <c r="BB95" s="81">
        <f>'BIL_004_002 - Domov Vraný...'!F33</f>
        <v>0</v>
      </c>
      <c r="BC95" s="81">
        <f>'BIL_004_002 - Domov Vraný...'!F34</f>
        <v>0</v>
      </c>
      <c r="BD95" s="83">
        <f>'BIL_004_002 - Domov Vraný...'!F35</f>
        <v>0</v>
      </c>
      <c r="BT95" s="84" t="s">
        <v>74</v>
      </c>
      <c r="BU95" s="84" t="s">
        <v>75</v>
      </c>
      <c r="BV95" s="84" t="s">
        <v>70</v>
      </c>
      <c r="BW95" s="84" t="s">
        <v>4</v>
      </c>
      <c r="BX95" s="84" t="s">
        <v>71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BIL_004_002 - Domov Vraný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8"/>
  <sheetViews>
    <sheetView showGridLines="0" topLeftCell="A180" workbookViewId="0">
      <selection activeCell="E196" sqref="E196:F1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4.95" customHeight="1">
      <c r="B4" s="20"/>
      <c r="D4" s="178" t="s">
        <v>250</v>
      </c>
      <c r="G4" s="179" t="s">
        <v>251</v>
      </c>
      <c r="L4" s="20"/>
      <c r="M4" s="86" t="s">
        <v>9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29"/>
      <c r="B6" s="30"/>
      <c r="C6" s="29"/>
      <c r="D6" s="26" t="s">
        <v>13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7" t="s">
        <v>14</v>
      </c>
      <c r="F7" s="214"/>
      <c r="G7" s="214"/>
      <c r="H7" s="214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6" t="s">
        <v>15</v>
      </c>
      <c r="E9" s="29"/>
      <c r="F9" s="24" t="s">
        <v>1</v>
      </c>
      <c r="G9" s="29"/>
      <c r="H9" s="29"/>
      <c r="I9" s="26" t="s">
        <v>16</v>
      </c>
      <c r="J9" s="24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17</v>
      </c>
      <c r="E10" s="29"/>
      <c r="F10" s="24" t="s">
        <v>18</v>
      </c>
      <c r="G10" s="29"/>
      <c r="H10" s="29"/>
      <c r="I10" s="26" t="s">
        <v>19</v>
      </c>
      <c r="J10" s="52" t="str">
        <f>'Rekapitulace stavby'!AN8</f>
        <v>3. 6. 2024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21</v>
      </c>
      <c r="E12" s="29"/>
      <c r="F12" s="29"/>
      <c r="G12" s="29"/>
      <c r="H12" s="29"/>
      <c r="I12" s="26" t="s">
        <v>22</v>
      </c>
      <c r="J12" s="24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4" t="str">
        <f>IF('Rekapitulace stavby'!E11="","",'Rekapitulace stavby'!E11)</f>
        <v xml:space="preserve"> </v>
      </c>
      <c r="F13" s="29"/>
      <c r="G13" s="29"/>
      <c r="H13" s="29"/>
      <c r="I13" s="26" t="s">
        <v>23</v>
      </c>
      <c r="J13" s="24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6" t="s">
        <v>24</v>
      </c>
      <c r="E15" s="29"/>
      <c r="F15" s="29"/>
      <c r="G15" s="29"/>
      <c r="H15" s="29"/>
      <c r="I15" s="26" t="s">
        <v>22</v>
      </c>
      <c r="J15" s="24" t="str">
        <f>'Rekapitulace stavby'!AN13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8" t="str">
        <f>'Rekapitulace stavby'!E14</f>
        <v xml:space="preserve"> </v>
      </c>
      <c r="F16" s="208"/>
      <c r="G16" s="208"/>
      <c r="H16" s="208"/>
      <c r="I16" s="26" t="s">
        <v>23</v>
      </c>
      <c r="J16" s="24" t="str">
        <f>'Rekapitulace stavby'!AN14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6" t="s">
        <v>25</v>
      </c>
      <c r="E18" s="29"/>
      <c r="F18" s="29"/>
      <c r="G18" s="29"/>
      <c r="H18" s="29"/>
      <c r="I18" s="26" t="s">
        <v>22</v>
      </c>
      <c r="J18" s="24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4" t="str">
        <f>IF('Rekapitulace stavby'!E17="","",'Rekapitulace stavby'!E17)</f>
        <v xml:space="preserve"> </v>
      </c>
      <c r="F19" s="29"/>
      <c r="G19" s="29"/>
      <c r="H19" s="29"/>
      <c r="I19" s="26" t="s">
        <v>23</v>
      </c>
      <c r="J19" s="24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6" t="s">
        <v>27</v>
      </c>
      <c r="E21" s="29"/>
      <c r="F21" s="29"/>
      <c r="G21" s="29"/>
      <c r="H21" s="29"/>
      <c r="I21" s="26" t="s">
        <v>22</v>
      </c>
      <c r="J21" s="24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4" t="str">
        <f>IF('Rekapitulace stavby'!E20="","",'Rekapitulace stavby'!E20)</f>
        <v xml:space="preserve"> </v>
      </c>
      <c r="F22" s="29"/>
      <c r="G22" s="29"/>
      <c r="H22" s="29"/>
      <c r="I22" s="26" t="s">
        <v>23</v>
      </c>
      <c r="J22" s="24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6" t="s">
        <v>28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7"/>
      <c r="B25" s="88"/>
      <c r="C25" s="87"/>
      <c r="D25" s="87"/>
      <c r="E25" s="210" t="s">
        <v>1</v>
      </c>
      <c r="F25" s="210"/>
      <c r="G25" s="210"/>
      <c r="H25" s="210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0" t="s">
        <v>29</v>
      </c>
      <c r="E28" s="29"/>
      <c r="F28" s="29"/>
      <c r="G28" s="29"/>
      <c r="H28" s="29"/>
      <c r="I28" s="29"/>
      <c r="J28" s="68">
        <f>ROUND(J120,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31</v>
      </c>
      <c r="G30" s="29"/>
      <c r="H30" s="29"/>
      <c r="I30" s="33" t="s">
        <v>30</v>
      </c>
      <c r="J30" s="33" t="s">
        <v>32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1" t="s">
        <v>33</v>
      </c>
      <c r="E31" s="26" t="s">
        <v>34</v>
      </c>
      <c r="F31" s="92">
        <f>ROUND((SUM(BE120:BE190)),  2)</f>
        <v>0</v>
      </c>
      <c r="G31" s="29"/>
      <c r="H31" s="29"/>
      <c r="I31" s="93">
        <v>0.21</v>
      </c>
      <c r="J31" s="92">
        <f>ROUND(((SUM(BE120:BE190))*I31),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6" t="s">
        <v>35</v>
      </c>
      <c r="F32" s="92">
        <f>ROUND((SUM(BF120:BF190)),  2)</f>
        <v>0</v>
      </c>
      <c r="G32" s="29"/>
      <c r="H32" s="29"/>
      <c r="I32" s="93">
        <v>0.12</v>
      </c>
      <c r="J32" s="92">
        <f>ROUND(((SUM(BF120:BF190))*I32),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6" t="s">
        <v>36</v>
      </c>
      <c r="F33" s="92">
        <f>ROUND((SUM(BG120:BG190)),  2)</f>
        <v>0</v>
      </c>
      <c r="G33" s="29"/>
      <c r="H33" s="29"/>
      <c r="I33" s="93">
        <v>0.21</v>
      </c>
      <c r="J33" s="92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37</v>
      </c>
      <c r="F34" s="92">
        <f>ROUND((SUM(BH120:BH190)),  2)</f>
        <v>0</v>
      </c>
      <c r="G34" s="29"/>
      <c r="H34" s="29"/>
      <c r="I34" s="93">
        <v>0.12</v>
      </c>
      <c r="J34" s="92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38</v>
      </c>
      <c r="F35" s="92">
        <f>ROUND((SUM(BI120:BI190)),  2)</f>
        <v>0</v>
      </c>
      <c r="G35" s="29"/>
      <c r="H35" s="29"/>
      <c r="I35" s="93">
        <v>0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4"/>
      <c r="D37" s="95" t="s">
        <v>39</v>
      </c>
      <c r="E37" s="57"/>
      <c r="F37" s="57"/>
      <c r="G37" s="96" t="s">
        <v>40</v>
      </c>
      <c r="H37" s="97" t="s">
        <v>41</v>
      </c>
      <c r="I37" s="57"/>
      <c r="J37" s="98">
        <f>SUM(J28:J35)</f>
        <v>0</v>
      </c>
      <c r="K37" s="9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00" t="s">
        <v>45</v>
      </c>
      <c r="G61" s="42" t="s">
        <v>44</v>
      </c>
      <c r="H61" s="32"/>
      <c r="I61" s="32"/>
      <c r="J61" s="101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00" t="s">
        <v>45</v>
      </c>
      <c r="G76" s="42" t="s">
        <v>44</v>
      </c>
      <c r="H76" s="32"/>
      <c r="I76" s="32"/>
      <c r="J76" s="101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77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7" t="str">
        <f>E7</f>
        <v>Domov Vraný, Zámek 1, Vraný - oprava soklu fasády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6" t="s">
        <v>17</v>
      </c>
      <c r="D87" s="29"/>
      <c r="E87" s="29"/>
      <c r="F87" s="24" t="str">
        <f>F10</f>
        <v xml:space="preserve"> </v>
      </c>
      <c r="G87" s="29"/>
      <c r="H87" s="29"/>
      <c r="I87" s="26" t="s">
        <v>19</v>
      </c>
      <c r="J87" s="52" t="str">
        <f>IF(J10="","",J10)</f>
        <v>3. 6. 2024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6" t="s">
        <v>21</v>
      </c>
      <c r="D89" s="29"/>
      <c r="E89" s="29"/>
      <c r="F89" s="24" t="str">
        <f>E13</f>
        <v xml:space="preserve"> </v>
      </c>
      <c r="G89" s="29"/>
      <c r="H89" s="29"/>
      <c r="I89" s="26" t="s">
        <v>25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6" t="s">
        <v>24</v>
      </c>
      <c r="D90" s="29"/>
      <c r="E90" s="29"/>
      <c r="F90" s="24" t="str">
        <f>IF(E16="","",E16)</f>
        <v xml:space="preserve"> </v>
      </c>
      <c r="G90" s="29"/>
      <c r="H90" s="29"/>
      <c r="I90" s="26" t="s">
        <v>27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2" t="s">
        <v>78</v>
      </c>
      <c r="D92" s="94"/>
      <c r="E92" s="94"/>
      <c r="F92" s="94"/>
      <c r="G92" s="94"/>
      <c r="H92" s="94"/>
      <c r="I92" s="94"/>
      <c r="J92" s="103" t="s">
        <v>79</v>
      </c>
      <c r="K92" s="94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4" t="s">
        <v>80</v>
      </c>
      <c r="D94" s="29"/>
      <c r="E94" s="29"/>
      <c r="F94" s="29"/>
      <c r="G94" s="29"/>
      <c r="H94" s="29"/>
      <c r="I94" s="29"/>
      <c r="J94" s="68">
        <f>J120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7" t="s">
        <v>81</v>
      </c>
    </row>
    <row r="95" spans="1:47" s="9" customFormat="1" ht="24.95" customHeight="1">
      <c r="B95" s="105"/>
      <c r="D95" s="106" t="s">
        <v>82</v>
      </c>
      <c r="E95" s="107"/>
      <c r="F95" s="107"/>
      <c r="G95" s="107"/>
      <c r="H95" s="107"/>
      <c r="I95" s="107"/>
      <c r="J95" s="108">
        <f>J121</f>
        <v>0</v>
      </c>
      <c r="L95" s="105"/>
    </row>
    <row r="96" spans="1:47" s="10" customFormat="1" ht="19.899999999999999" customHeight="1">
      <c r="B96" s="109"/>
      <c r="D96" s="110" t="s">
        <v>83</v>
      </c>
      <c r="E96" s="111"/>
      <c r="F96" s="111"/>
      <c r="G96" s="111"/>
      <c r="H96" s="111"/>
      <c r="I96" s="111"/>
      <c r="J96" s="112">
        <f>J122</f>
        <v>0</v>
      </c>
      <c r="L96" s="109"/>
    </row>
    <row r="97" spans="1:31" s="10" customFormat="1" ht="19.899999999999999" customHeight="1">
      <c r="B97" s="109"/>
      <c r="D97" s="110" t="s">
        <v>84</v>
      </c>
      <c r="E97" s="111"/>
      <c r="F97" s="111"/>
      <c r="G97" s="111"/>
      <c r="H97" s="111"/>
      <c r="I97" s="111"/>
      <c r="J97" s="112">
        <f>J154</f>
        <v>0</v>
      </c>
      <c r="L97" s="109"/>
    </row>
    <row r="98" spans="1:31" s="10" customFormat="1" ht="19.899999999999999" customHeight="1">
      <c r="B98" s="109"/>
      <c r="D98" s="110" t="s">
        <v>85</v>
      </c>
      <c r="E98" s="111"/>
      <c r="F98" s="111"/>
      <c r="G98" s="111"/>
      <c r="H98" s="111"/>
      <c r="I98" s="111"/>
      <c r="J98" s="112">
        <f>J169</f>
        <v>0</v>
      </c>
      <c r="L98" s="109"/>
    </row>
    <row r="99" spans="1:31" s="10" customFormat="1" ht="19.899999999999999" customHeight="1">
      <c r="B99" s="109"/>
      <c r="D99" s="110" t="s">
        <v>86</v>
      </c>
      <c r="E99" s="111"/>
      <c r="F99" s="111"/>
      <c r="G99" s="111"/>
      <c r="H99" s="111"/>
      <c r="I99" s="111"/>
      <c r="J99" s="112">
        <f>J176</f>
        <v>0</v>
      </c>
      <c r="L99" s="109"/>
    </row>
    <row r="100" spans="1:31" s="9" customFormat="1" ht="24.95" customHeight="1">
      <c r="B100" s="105"/>
      <c r="D100" s="106" t="s">
        <v>87</v>
      </c>
      <c r="E100" s="107"/>
      <c r="F100" s="107"/>
      <c r="G100" s="107"/>
      <c r="H100" s="107"/>
      <c r="I100" s="107"/>
      <c r="J100" s="108">
        <f>J178</f>
        <v>0</v>
      </c>
      <c r="L100" s="105"/>
    </row>
    <row r="101" spans="1:31" s="10" customFormat="1" ht="19.899999999999999" customHeight="1">
      <c r="B101" s="109"/>
      <c r="D101" s="110" t="s">
        <v>88</v>
      </c>
      <c r="E101" s="111"/>
      <c r="F101" s="111"/>
      <c r="G101" s="111"/>
      <c r="H101" s="111"/>
      <c r="I101" s="111"/>
      <c r="J101" s="112">
        <f>J179</f>
        <v>0</v>
      </c>
      <c r="L101" s="109"/>
    </row>
    <row r="102" spans="1:31" s="9" customFormat="1" ht="24.95" customHeight="1">
      <c r="B102" s="105"/>
      <c r="D102" s="106" t="s">
        <v>89</v>
      </c>
      <c r="E102" s="107"/>
      <c r="F102" s="107"/>
      <c r="G102" s="107"/>
      <c r="H102" s="107"/>
      <c r="I102" s="107"/>
      <c r="J102" s="108">
        <f>J185</f>
        <v>0</v>
      </c>
      <c r="L102" s="105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21" t="s">
        <v>90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87" t="str">
        <f>E7</f>
        <v>Domov Vraný, Zámek 1, Vraný - oprava soklu fasády</v>
      </c>
      <c r="F112" s="214"/>
      <c r="G112" s="214"/>
      <c r="H112" s="214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17</v>
      </c>
      <c r="D114" s="29"/>
      <c r="E114" s="29"/>
      <c r="F114" s="24" t="str">
        <f>F10</f>
        <v xml:space="preserve"> </v>
      </c>
      <c r="G114" s="29"/>
      <c r="H114" s="29"/>
      <c r="I114" s="26" t="s">
        <v>19</v>
      </c>
      <c r="J114" s="52" t="str">
        <f>IF(J10="","",J10)</f>
        <v>3. 6. 2024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21</v>
      </c>
      <c r="D116" s="29"/>
      <c r="E116" s="29"/>
      <c r="F116" s="24" t="str">
        <f>E13</f>
        <v xml:space="preserve"> </v>
      </c>
      <c r="G116" s="29"/>
      <c r="H116" s="29"/>
      <c r="I116" s="26" t="s">
        <v>25</v>
      </c>
      <c r="J116" s="27" t="str">
        <f>E19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24</v>
      </c>
      <c r="D117" s="29"/>
      <c r="E117" s="29"/>
      <c r="F117" s="24" t="str">
        <f>IF(E16="","",E16)</f>
        <v xml:space="preserve"> </v>
      </c>
      <c r="G117" s="29"/>
      <c r="H117" s="29"/>
      <c r="I117" s="26" t="s">
        <v>27</v>
      </c>
      <c r="J117" s="27" t="str">
        <f>E22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3"/>
      <c r="B119" s="114"/>
      <c r="C119" s="115" t="s">
        <v>91</v>
      </c>
      <c r="D119" s="116" t="s">
        <v>54</v>
      </c>
      <c r="E119" s="116" t="s">
        <v>50</v>
      </c>
      <c r="F119" s="116" t="s">
        <v>51</v>
      </c>
      <c r="G119" s="116" t="s">
        <v>92</v>
      </c>
      <c r="H119" s="116" t="s">
        <v>93</v>
      </c>
      <c r="I119" s="116" t="s">
        <v>94</v>
      </c>
      <c r="J119" s="117" t="s">
        <v>79</v>
      </c>
      <c r="K119" s="118" t="s">
        <v>95</v>
      </c>
      <c r="L119" s="119"/>
      <c r="M119" s="59" t="s">
        <v>1</v>
      </c>
      <c r="N119" s="60" t="s">
        <v>33</v>
      </c>
      <c r="O119" s="60" t="s">
        <v>96</v>
      </c>
      <c r="P119" s="60" t="s">
        <v>97</v>
      </c>
      <c r="Q119" s="60" t="s">
        <v>98</v>
      </c>
      <c r="R119" s="60" t="s">
        <v>99</v>
      </c>
      <c r="S119" s="60" t="s">
        <v>100</v>
      </c>
      <c r="T119" s="61" t="s">
        <v>101</v>
      </c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</row>
    <row r="120" spans="1:65" s="2" customFormat="1" ht="22.9" customHeight="1">
      <c r="A120" s="29"/>
      <c r="B120" s="30"/>
      <c r="C120" s="66" t="s">
        <v>102</v>
      </c>
      <c r="D120" s="29"/>
      <c r="E120" s="29"/>
      <c r="F120" s="29"/>
      <c r="G120" s="29"/>
      <c r="H120" s="29"/>
      <c r="I120" s="29"/>
      <c r="J120" s="120">
        <f>BK120</f>
        <v>0</v>
      </c>
      <c r="K120" s="29"/>
      <c r="L120" s="30"/>
      <c r="M120" s="62"/>
      <c r="N120" s="53"/>
      <c r="O120" s="63"/>
      <c r="P120" s="121">
        <f>P121+P178+P185</f>
        <v>1764.9954060000002</v>
      </c>
      <c r="Q120" s="63"/>
      <c r="R120" s="121">
        <f>R121+R178+R185</f>
        <v>43.940130000000003</v>
      </c>
      <c r="S120" s="63"/>
      <c r="T120" s="122">
        <f>T121+T178+T185</f>
        <v>16.698599999999999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68</v>
      </c>
      <c r="AU120" s="17" t="s">
        <v>81</v>
      </c>
      <c r="BK120" s="123">
        <f>BK121+BK178+BK185</f>
        <v>0</v>
      </c>
    </row>
    <row r="121" spans="1:65" s="12" customFormat="1" ht="25.9" customHeight="1">
      <c r="B121" s="124"/>
      <c r="D121" s="125" t="s">
        <v>68</v>
      </c>
      <c r="E121" s="126" t="s">
        <v>103</v>
      </c>
      <c r="F121" s="126" t="s">
        <v>104</v>
      </c>
      <c r="J121" s="127">
        <f>BK121</f>
        <v>0</v>
      </c>
      <c r="L121" s="124"/>
      <c r="M121" s="128"/>
      <c r="N121" s="129"/>
      <c r="O121" s="129"/>
      <c r="P121" s="130">
        <f>P122+P154+P169+P176</f>
        <v>1701.6354060000003</v>
      </c>
      <c r="Q121" s="129"/>
      <c r="R121" s="130">
        <f>R122+R154+R169+R176</f>
        <v>43.719330000000006</v>
      </c>
      <c r="S121" s="129"/>
      <c r="T121" s="131">
        <f>T122+T154+T169+T176</f>
        <v>16.698599999999999</v>
      </c>
      <c r="AR121" s="125" t="s">
        <v>74</v>
      </c>
      <c r="AT121" s="132" t="s">
        <v>68</v>
      </c>
      <c r="AU121" s="132" t="s">
        <v>69</v>
      </c>
      <c r="AY121" s="125" t="s">
        <v>105</v>
      </c>
      <c r="BK121" s="133">
        <f>BK122+BK154+BK169+BK176</f>
        <v>0</v>
      </c>
    </row>
    <row r="122" spans="1:65" s="12" customFormat="1" ht="22.9" customHeight="1">
      <c r="B122" s="124"/>
      <c r="D122" s="125" t="s">
        <v>68</v>
      </c>
      <c r="E122" s="134" t="s">
        <v>106</v>
      </c>
      <c r="F122" s="134" t="s">
        <v>107</v>
      </c>
      <c r="J122" s="135">
        <f>BK122</f>
        <v>0</v>
      </c>
      <c r="L122" s="124"/>
      <c r="M122" s="128"/>
      <c r="N122" s="129"/>
      <c r="O122" s="129"/>
      <c r="P122" s="130">
        <f>SUM(P123:P153)</f>
        <v>629.36800000000005</v>
      </c>
      <c r="Q122" s="129"/>
      <c r="R122" s="130">
        <f>SUM(R123:R153)</f>
        <v>43.695840000000004</v>
      </c>
      <c r="S122" s="129"/>
      <c r="T122" s="131">
        <f>SUM(T123:T153)</f>
        <v>1.38E-2</v>
      </c>
      <c r="AR122" s="125" t="s">
        <v>74</v>
      </c>
      <c r="AT122" s="132" t="s">
        <v>68</v>
      </c>
      <c r="AU122" s="132" t="s">
        <v>74</v>
      </c>
      <c r="AY122" s="125" t="s">
        <v>105</v>
      </c>
      <c r="BK122" s="133">
        <f>SUM(BK123:BK153)</f>
        <v>0</v>
      </c>
    </row>
    <row r="123" spans="1:65" s="2" customFormat="1" ht="24.2" customHeight="1">
      <c r="A123" s="29"/>
      <c r="B123" s="136"/>
      <c r="C123" s="137" t="s">
        <v>74</v>
      </c>
      <c r="D123" s="137" t="s">
        <v>108</v>
      </c>
      <c r="E123" s="138" t="s">
        <v>109</v>
      </c>
      <c r="F123" s="139" t="s">
        <v>110</v>
      </c>
      <c r="G123" s="140" t="s">
        <v>111</v>
      </c>
      <c r="H123" s="141">
        <v>192</v>
      </c>
      <c r="I123" s="142"/>
      <c r="J123" s="142">
        <f>ROUND(I123*H123,2)</f>
        <v>0</v>
      </c>
      <c r="K123" s="143"/>
      <c r="L123" s="30"/>
      <c r="M123" s="144" t="s">
        <v>1</v>
      </c>
      <c r="N123" s="145" t="s">
        <v>34</v>
      </c>
      <c r="O123" s="146">
        <v>7.5999999999999998E-2</v>
      </c>
      <c r="P123" s="146">
        <f>O123*H123</f>
        <v>14.591999999999999</v>
      </c>
      <c r="Q123" s="146">
        <v>6.4999999999999997E-3</v>
      </c>
      <c r="R123" s="146">
        <f>Q123*H123</f>
        <v>1.248</v>
      </c>
      <c r="S123" s="146">
        <v>0</v>
      </c>
      <c r="T123" s="147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8" t="s">
        <v>112</v>
      </c>
      <c r="AT123" s="148" t="s">
        <v>108</v>
      </c>
      <c r="AU123" s="148" t="s">
        <v>76</v>
      </c>
      <c r="AY123" s="17" t="s">
        <v>105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74</v>
      </c>
      <c r="BK123" s="149">
        <f>ROUND(I123*H123,2)</f>
        <v>0</v>
      </c>
      <c r="BL123" s="17" t="s">
        <v>112</v>
      </c>
      <c r="BM123" s="148" t="s">
        <v>113</v>
      </c>
    </row>
    <row r="124" spans="1:65" s="13" customFormat="1">
      <c r="B124" s="150"/>
      <c r="D124" s="151" t="s">
        <v>114</v>
      </c>
      <c r="E124" s="152" t="s">
        <v>1</v>
      </c>
      <c r="F124" s="153" t="s">
        <v>115</v>
      </c>
      <c r="H124" s="154">
        <v>192</v>
      </c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114</v>
      </c>
      <c r="AU124" s="152" t="s">
        <v>76</v>
      </c>
      <c r="AV124" s="13" t="s">
        <v>76</v>
      </c>
      <c r="AW124" s="13" t="s">
        <v>26</v>
      </c>
      <c r="AX124" s="13" t="s">
        <v>69</v>
      </c>
      <c r="AY124" s="152" t="s">
        <v>105</v>
      </c>
    </row>
    <row r="125" spans="1:65" s="14" customFormat="1">
      <c r="B125" s="158"/>
      <c r="D125" s="151" t="s">
        <v>114</v>
      </c>
      <c r="E125" s="159" t="s">
        <v>1</v>
      </c>
      <c r="F125" s="160" t="s">
        <v>116</v>
      </c>
      <c r="H125" s="161">
        <v>192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114</v>
      </c>
      <c r="AU125" s="159" t="s">
        <v>76</v>
      </c>
      <c r="AV125" s="14" t="s">
        <v>112</v>
      </c>
      <c r="AW125" s="14" t="s">
        <v>26</v>
      </c>
      <c r="AX125" s="14" t="s">
        <v>74</v>
      </c>
      <c r="AY125" s="159" t="s">
        <v>105</v>
      </c>
    </row>
    <row r="126" spans="1:65" s="2" customFormat="1" ht="24.2" customHeight="1">
      <c r="A126" s="29"/>
      <c r="B126" s="136"/>
      <c r="C126" s="137" t="s">
        <v>76</v>
      </c>
      <c r="D126" s="137" t="s">
        <v>108</v>
      </c>
      <c r="E126" s="138" t="s">
        <v>109</v>
      </c>
      <c r="F126" s="139" t="s">
        <v>110</v>
      </c>
      <c r="G126" s="140" t="s">
        <v>111</v>
      </c>
      <c r="H126" s="141">
        <v>192</v>
      </c>
      <c r="I126" s="142"/>
      <c r="J126" s="142">
        <f>ROUND(I126*H126,2)</f>
        <v>0</v>
      </c>
      <c r="K126" s="143"/>
      <c r="L126" s="30"/>
      <c r="M126" s="144" t="s">
        <v>1</v>
      </c>
      <c r="N126" s="145" t="s">
        <v>34</v>
      </c>
      <c r="O126" s="146">
        <v>7.5999999999999998E-2</v>
      </c>
      <c r="P126" s="146">
        <f>O126*H126</f>
        <v>14.591999999999999</v>
      </c>
      <c r="Q126" s="146">
        <v>6.4999999999999997E-3</v>
      </c>
      <c r="R126" s="146">
        <f>Q126*H126</f>
        <v>1.248</v>
      </c>
      <c r="S126" s="146">
        <v>0</v>
      </c>
      <c r="T126" s="14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112</v>
      </c>
      <c r="AT126" s="148" t="s">
        <v>108</v>
      </c>
      <c r="AU126" s="148" t="s">
        <v>76</v>
      </c>
      <c r="AY126" s="17" t="s">
        <v>105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74</v>
      </c>
      <c r="BK126" s="149">
        <f>ROUND(I126*H126,2)</f>
        <v>0</v>
      </c>
      <c r="BL126" s="17" t="s">
        <v>112</v>
      </c>
      <c r="BM126" s="148" t="s">
        <v>117</v>
      </c>
    </row>
    <row r="127" spans="1:65" s="15" customFormat="1">
      <c r="B127" s="165"/>
      <c r="D127" s="151" t="s">
        <v>114</v>
      </c>
      <c r="E127" s="166" t="s">
        <v>1</v>
      </c>
      <c r="F127" s="167" t="s">
        <v>118</v>
      </c>
      <c r="H127" s="166" t="s">
        <v>1</v>
      </c>
      <c r="L127" s="165"/>
      <c r="M127" s="168"/>
      <c r="N127" s="169"/>
      <c r="O127" s="169"/>
      <c r="P127" s="169"/>
      <c r="Q127" s="169"/>
      <c r="R127" s="169"/>
      <c r="S127" s="169"/>
      <c r="T127" s="170"/>
      <c r="AT127" s="166" t="s">
        <v>114</v>
      </c>
      <c r="AU127" s="166" t="s">
        <v>76</v>
      </c>
      <c r="AV127" s="15" t="s">
        <v>74</v>
      </c>
      <c r="AW127" s="15" t="s">
        <v>26</v>
      </c>
      <c r="AX127" s="15" t="s">
        <v>69</v>
      </c>
      <c r="AY127" s="166" t="s">
        <v>105</v>
      </c>
    </row>
    <row r="128" spans="1:65" s="13" customFormat="1">
      <c r="B128" s="150"/>
      <c r="D128" s="151" t="s">
        <v>114</v>
      </c>
      <c r="E128" s="152" t="s">
        <v>1</v>
      </c>
      <c r="F128" s="153" t="s">
        <v>115</v>
      </c>
      <c r="H128" s="154">
        <v>192</v>
      </c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114</v>
      </c>
      <c r="AU128" s="152" t="s">
        <v>76</v>
      </c>
      <c r="AV128" s="13" t="s">
        <v>76</v>
      </c>
      <c r="AW128" s="13" t="s">
        <v>26</v>
      </c>
      <c r="AX128" s="13" t="s">
        <v>69</v>
      </c>
      <c r="AY128" s="152" t="s">
        <v>105</v>
      </c>
    </row>
    <row r="129" spans="1:65" s="14" customFormat="1">
      <c r="B129" s="158"/>
      <c r="D129" s="151" t="s">
        <v>114</v>
      </c>
      <c r="E129" s="159" t="s">
        <v>1</v>
      </c>
      <c r="F129" s="160" t="s">
        <v>116</v>
      </c>
      <c r="H129" s="161">
        <v>192</v>
      </c>
      <c r="L129" s="158"/>
      <c r="M129" s="162"/>
      <c r="N129" s="163"/>
      <c r="O129" s="163"/>
      <c r="P129" s="163"/>
      <c r="Q129" s="163"/>
      <c r="R129" s="163"/>
      <c r="S129" s="163"/>
      <c r="T129" s="164"/>
      <c r="AT129" s="159" t="s">
        <v>114</v>
      </c>
      <c r="AU129" s="159" t="s">
        <v>76</v>
      </c>
      <c r="AV129" s="14" t="s">
        <v>112</v>
      </c>
      <c r="AW129" s="14" t="s">
        <v>26</v>
      </c>
      <c r="AX129" s="14" t="s">
        <v>74</v>
      </c>
      <c r="AY129" s="159" t="s">
        <v>105</v>
      </c>
    </row>
    <row r="130" spans="1:65" s="2" customFormat="1" ht="24.2" customHeight="1">
      <c r="A130" s="29"/>
      <c r="B130" s="136"/>
      <c r="C130" s="137" t="s">
        <v>119</v>
      </c>
      <c r="D130" s="137" t="s">
        <v>108</v>
      </c>
      <c r="E130" s="138" t="s">
        <v>120</v>
      </c>
      <c r="F130" s="139" t="s">
        <v>121</v>
      </c>
      <c r="G130" s="140" t="s">
        <v>111</v>
      </c>
      <c r="H130" s="141">
        <v>192</v>
      </c>
      <c r="I130" s="142"/>
      <c r="J130" s="142">
        <f>ROUND(I130*H130,2)</f>
        <v>0</v>
      </c>
      <c r="K130" s="143"/>
      <c r="L130" s="30"/>
      <c r="M130" s="144" t="s">
        <v>1</v>
      </c>
      <c r="N130" s="145" t="s">
        <v>34</v>
      </c>
      <c r="O130" s="146">
        <v>0.42399999999999999</v>
      </c>
      <c r="P130" s="146">
        <f>O130*H130</f>
        <v>81.408000000000001</v>
      </c>
      <c r="Q130" s="146">
        <v>1.67E-2</v>
      </c>
      <c r="R130" s="146">
        <f>Q130*H130</f>
        <v>3.2063999999999999</v>
      </c>
      <c r="S130" s="146">
        <v>0</v>
      </c>
      <c r="T130" s="147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8" t="s">
        <v>112</v>
      </c>
      <c r="AT130" s="148" t="s">
        <v>108</v>
      </c>
      <c r="AU130" s="148" t="s">
        <v>76</v>
      </c>
      <c r="AY130" s="17" t="s">
        <v>105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74</v>
      </c>
      <c r="BK130" s="149">
        <f>ROUND(I130*H130,2)</f>
        <v>0</v>
      </c>
      <c r="BL130" s="17" t="s">
        <v>112</v>
      </c>
      <c r="BM130" s="148" t="s">
        <v>122</v>
      </c>
    </row>
    <row r="131" spans="1:65" s="15" customFormat="1">
      <c r="B131" s="165"/>
      <c r="D131" s="151" t="s">
        <v>114</v>
      </c>
      <c r="E131" s="166" t="s">
        <v>1</v>
      </c>
      <c r="F131" s="167" t="s">
        <v>123</v>
      </c>
      <c r="H131" s="166" t="s">
        <v>1</v>
      </c>
      <c r="L131" s="165"/>
      <c r="M131" s="168"/>
      <c r="N131" s="169"/>
      <c r="O131" s="169"/>
      <c r="P131" s="169"/>
      <c r="Q131" s="169"/>
      <c r="R131" s="169"/>
      <c r="S131" s="169"/>
      <c r="T131" s="170"/>
      <c r="AT131" s="166" t="s">
        <v>114</v>
      </c>
      <c r="AU131" s="166" t="s">
        <v>76</v>
      </c>
      <c r="AV131" s="15" t="s">
        <v>74</v>
      </c>
      <c r="AW131" s="15" t="s">
        <v>26</v>
      </c>
      <c r="AX131" s="15" t="s">
        <v>69</v>
      </c>
      <c r="AY131" s="166" t="s">
        <v>105</v>
      </c>
    </row>
    <row r="132" spans="1:65" s="13" customFormat="1">
      <c r="B132" s="150"/>
      <c r="D132" s="151" t="s">
        <v>114</v>
      </c>
      <c r="E132" s="152" t="s">
        <v>1</v>
      </c>
      <c r="F132" s="153" t="s">
        <v>115</v>
      </c>
      <c r="H132" s="154">
        <v>192</v>
      </c>
      <c r="L132" s="150"/>
      <c r="M132" s="155"/>
      <c r="N132" s="156"/>
      <c r="O132" s="156"/>
      <c r="P132" s="156"/>
      <c r="Q132" s="156"/>
      <c r="R132" s="156"/>
      <c r="S132" s="156"/>
      <c r="T132" s="157"/>
      <c r="AT132" s="152" t="s">
        <v>114</v>
      </c>
      <c r="AU132" s="152" t="s">
        <v>76</v>
      </c>
      <c r="AV132" s="13" t="s">
        <v>76</v>
      </c>
      <c r="AW132" s="13" t="s">
        <v>26</v>
      </c>
      <c r="AX132" s="13" t="s">
        <v>69</v>
      </c>
      <c r="AY132" s="152" t="s">
        <v>105</v>
      </c>
    </row>
    <row r="133" spans="1:65" s="14" customFormat="1">
      <c r="B133" s="158"/>
      <c r="D133" s="151" t="s">
        <v>114</v>
      </c>
      <c r="E133" s="159" t="s">
        <v>1</v>
      </c>
      <c r="F133" s="160" t="s">
        <v>116</v>
      </c>
      <c r="H133" s="161">
        <v>192</v>
      </c>
      <c r="L133" s="158"/>
      <c r="M133" s="162"/>
      <c r="N133" s="163"/>
      <c r="O133" s="163"/>
      <c r="P133" s="163"/>
      <c r="Q133" s="163"/>
      <c r="R133" s="163"/>
      <c r="S133" s="163"/>
      <c r="T133" s="164"/>
      <c r="AT133" s="159" t="s">
        <v>114</v>
      </c>
      <c r="AU133" s="159" t="s">
        <v>76</v>
      </c>
      <c r="AV133" s="14" t="s">
        <v>112</v>
      </c>
      <c r="AW133" s="14" t="s">
        <v>26</v>
      </c>
      <c r="AX133" s="14" t="s">
        <v>74</v>
      </c>
      <c r="AY133" s="159" t="s">
        <v>105</v>
      </c>
    </row>
    <row r="134" spans="1:65" s="2" customFormat="1" ht="24.2" customHeight="1">
      <c r="A134" s="29"/>
      <c r="B134" s="136"/>
      <c r="C134" s="137" t="s">
        <v>112</v>
      </c>
      <c r="D134" s="137" t="s">
        <v>108</v>
      </c>
      <c r="E134" s="138" t="s">
        <v>124</v>
      </c>
      <c r="F134" s="139" t="s">
        <v>125</v>
      </c>
      <c r="G134" s="140" t="s">
        <v>111</v>
      </c>
      <c r="H134" s="141">
        <v>2688</v>
      </c>
      <c r="I134" s="142"/>
      <c r="J134" s="142">
        <f>ROUND(I134*H134,2)</f>
        <v>0</v>
      </c>
      <c r="K134" s="143"/>
      <c r="L134" s="30"/>
      <c r="M134" s="144" t="s">
        <v>1</v>
      </c>
      <c r="N134" s="145" t="s">
        <v>34</v>
      </c>
      <c r="O134" s="146">
        <v>0.09</v>
      </c>
      <c r="P134" s="146">
        <f>O134*H134</f>
        <v>241.92</v>
      </c>
      <c r="Q134" s="146">
        <v>8.3000000000000001E-3</v>
      </c>
      <c r="R134" s="146">
        <f>Q134*H134</f>
        <v>22.310400000000001</v>
      </c>
      <c r="S134" s="146">
        <v>0</v>
      </c>
      <c r="T134" s="14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8" t="s">
        <v>112</v>
      </c>
      <c r="AT134" s="148" t="s">
        <v>108</v>
      </c>
      <c r="AU134" s="148" t="s">
        <v>76</v>
      </c>
      <c r="AY134" s="17" t="s">
        <v>105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74</v>
      </c>
      <c r="BK134" s="149">
        <f>ROUND(I134*H134,2)</f>
        <v>0</v>
      </c>
      <c r="BL134" s="17" t="s">
        <v>112</v>
      </c>
      <c r="BM134" s="148" t="s">
        <v>126</v>
      </c>
    </row>
    <row r="135" spans="1:65" s="13" customFormat="1">
      <c r="B135" s="150"/>
      <c r="D135" s="151" t="s">
        <v>114</v>
      </c>
      <c r="E135" s="152" t="s">
        <v>1</v>
      </c>
      <c r="F135" s="153" t="s">
        <v>127</v>
      </c>
      <c r="H135" s="154">
        <v>2688</v>
      </c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114</v>
      </c>
      <c r="AU135" s="152" t="s">
        <v>76</v>
      </c>
      <c r="AV135" s="13" t="s">
        <v>76</v>
      </c>
      <c r="AW135" s="13" t="s">
        <v>26</v>
      </c>
      <c r="AX135" s="13" t="s">
        <v>69</v>
      </c>
      <c r="AY135" s="152" t="s">
        <v>105</v>
      </c>
    </row>
    <row r="136" spans="1:65" s="14" customFormat="1">
      <c r="B136" s="158"/>
      <c r="D136" s="151" t="s">
        <v>114</v>
      </c>
      <c r="E136" s="159" t="s">
        <v>1</v>
      </c>
      <c r="F136" s="160" t="s">
        <v>116</v>
      </c>
      <c r="H136" s="161">
        <v>2688</v>
      </c>
      <c r="L136" s="158"/>
      <c r="M136" s="162"/>
      <c r="N136" s="163"/>
      <c r="O136" s="163"/>
      <c r="P136" s="163"/>
      <c r="Q136" s="163"/>
      <c r="R136" s="163"/>
      <c r="S136" s="163"/>
      <c r="T136" s="164"/>
      <c r="AT136" s="159" t="s">
        <v>114</v>
      </c>
      <c r="AU136" s="159" t="s">
        <v>76</v>
      </c>
      <c r="AV136" s="14" t="s">
        <v>112</v>
      </c>
      <c r="AW136" s="14" t="s">
        <v>26</v>
      </c>
      <c r="AX136" s="14" t="s">
        <v>74</v>
      </c>
      <c r="AY136" s="159" t="s">
        <v>105</v>
      </c>
    </row>
    <row r="137" spans="1:65" s="2" customFormat="1" ht="24.2" customHeight="1">
      <c r="A137" s="29"/>
      <c r="B137" s="136"/>
      <c r="C137" s="137" t="s">
        <v>128</v>
      </c>
      <c r="D137" s="137" t="s">
        <v>108</v>
      </c>
      <c r="E137" s="138" t="s">
        <v>129</v>
      </c>
      <c r="F137" s="139" t="s">
        <v>130</v>
      </c>
      <c r="G137" s="140" t="s">
        <v>111</v>
      </c>
      <c r="H137" s="141">
        <v>192</v>
      </c>
      <c r="I137" s="142"/>
      <c r="J137" s="142">
        <f>ROUND(I137*H137,2)</f>
        <v>0</v>
      </c>
      <c r="K137" s="143"/>
      <c r="L137" s="30"/>
      <c r="M137" s="144" t="s">
        <v>1</v>
      </c>
      <c r="N137" s="145" t="s">
        <v>34</v>
      </c>
      <c r="O137" s="146">
        <v>0.46</v>
      </c>
      <c r="P137" s="146">
        <f>O137*H137</f>
        <v>88.320000000000007</v>
      </c>
      <c r="Q137" s="146">
        <v>2.5000000000000001E-2</v>
      </c>
      <c r="R137" s="146">
        <f>Q137*H137</f>
        <v>4.8000000000000007</v>
      </c>
      <c r="S137" s="146">
        <v>0</v>
      </c>
      <c r="T137" s="14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112</v>
      </c>
      <c r="AT137" s="148" t="s">
        <v>108</v>
      </c>
      <c r="AU137" s="148" t="s">
        <v>76</v>
      </c>
      <c r="AY137" s="17" t="s">
        <v>105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74</v>
      </c>
      <c r="BK137" s="149">
        <f>ROUND(I137*H137,2)</f>
        <v>0</v>
      </c>
      <c r="BL137" s="17" t="s">
        <v>112</v>
      </c>
      <c r="BM137" s="148" t="s">
        <v>131</v>
      </c>
    </row>
    <row r="138" spans="1:65" s="15" customFormat="1">
      <c r="B138" s="165"/>
      <c r="D138" s="151" t="s">
        <v>114</v>
      </c>
      <c r="E138" s="166" t="s">
        <v>1</v>
      </c>
      <c r="F138" s="167" t="s">
        <v>132</v>
      </c>
      <c r="H138" s="166" t="s">
        <v>1</v>
      </c>
      <c r="L138" s="165"/>
      <c r="M138" s="168"/>
      <c r="N138" s="169"/>
      <c r="O138" s="169"/>
      <c r="P138" s="169"/>
      <c r="Q138" s="169"/>
      <c r="R138" s="169"/>
      <c r="S138" s="169"/>
      <c r="T138" s="170"/>
      <c r="AT138" s="166" t="s">
        <v>114</v>
      </c>
      <c r="AU138" s="166" t="s">
        <v>76</v>
      </c>
      <c r="AV138" s="15" t="s">
        <v>74</v>
      </c>
      <c r="AW138" s="15" t="s">
        <v>26</v>
      </c>
      <c r="AX138" s="15" t="s">
        <v>69</v>
      </c>
      <c r="AY138" s="166" t="s">
        <v>105</v>
      </c>
    </row>
    <row r="139" spans="1:65" s="15" customFormat="1">
      <c r="B139" s="165"/>
      <c r="D139" s="151" t="s">
        <v>114</v>
      </c>
      <c r="E139" s="166" t="s">
        <v>1</v>
      </c>
      <c r="F139" s="167" t="s">
        <v>118</v>
      </c>
      <c r="H139" s="166" t="s">
        <v>1</v>
      </c>
      <c r="L139" s="165"/>
      <c r="M139" s="168"/>
      <c r="N139" s="169"/>
      <c r="O139" s="169"/>
      <c r="P139" s="169"/>
      <c r="Q139" s="169"/>
      <c r="R139" s="169"/>
      <c r="S139" s="169"/>
      <c r="T139" s="170"/>
      <c r="AT139" s="166" t="s">
        <v>114</v>
      </c>
      <c r="AU139" s="166" t="s">
        <v>76</v>
      </c>
      <c r="AV139" s="15" t="s">
        <v>74</v>
      </c>
      <c r="AW139" s="15" t="s">
        <v>26</v>
      </c>
      <c r="AX139" s="15" t="s">
        <v>69</v>
      </c>
      <c r="AY139" s="166" t="s">
        <v>105</v>
      </c>
    </row>
    <row r="140" spans="1:65" s="13" customFormat="1">
      <c r="B140" s="150"/>
      <c r="D140" s="151" t="s">
        <v>114</v>
      </c>
      <c r="E140" s="152" t="s">
        <v>1</v>
      </c>
      <c r="F140" s="153" t="s">
        <v>115</v>
      </c>
      <c r="H140" s="154">
        <v>192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114</v>
      </c>
      <c r="AU140" s="152" t="s">
        <v>76</v>
      </c>
      <c r="AV140" s="13" t="s">
        <v>76</v>
      </c>
      <c r="AW140" s="13" t="s">
        <v>26</v>
      </c>
      <c r="AX140" s="13" t="s">
        <v>69</v>
      </c>
      <c r="AY140" s="152" t="s">
        <v>105</v>
      </c>
    </row>
    <row r="141" spans="1:65" s="14" customFormat="1">
      <c r="B141" s="158"/>
      <c r="D141" s="151" t="s">
        <v>114</v>
      </c>
      <c r="E141" s="159" t="s">
        <v>1</v>
      </c>
      <c r="F141" s="160" t="s">
        <v>116</v>
      </c>
      <c r="H141" s="161">
        <v>192</v>
      </c>
      <c r="L141" s="158"/>
      <c r="M141" s="162"/>
      <c r="N141" s="163"/>
      <c r="O141" s="163"/>
      <c r="P141" s="163"/>
      <c r="Q141" s="163"/>
      <c r="R141" s="163"/>
      <c r="S141" s="163"/>
      <c r="T141" s="164"/>
      <c r="AT141" s="159" t="s">
        <v>114</v>
      </c>
      <c r="AU141" s="159" t="s">
        <v>76</v>
      </c>
      <c r="AV141" s="14" t="s">
        <v>112</v>
      </c>
      <c r="AW141" s="14" t="s">
        <v>26</v>
      </c>
      <c r="AX141" s="14" t="s">
        <v>74</v>
      </c>
      <c r="AY141" s="159" t="s">
        <v>105</v>
      </c>
    </row>
    <row r="142" spans="1:65" s="2" customFormat="1" ht="24.2" customHeight="1">
      <c r="A142" s="29"/>
      <c r="B142" s="136"/>
      <c r="C142" s="137" t="s">
        <v>106</v>
      </c>
      <c r="D142" s="137" t="s">
        <v>108</v>
      </c>
      <c r="E142" s="138" t="s">
        <v>133</v>
      </c>
      <c r="F142" s="139" t="s">
        <v>134</v>
      </c>
      <c r="G142" s="140" t="s">
        <v>111</v>
      </c>
      <c r="H142" s="141">
        <v>1536</v>
      </c>
      <c r="I142" s="142"/>
      <c r="J142" s="142">
        <f>ROUND(I142*H142,2)</f>
        <v>0</v>
      </c>
      <c r="K142" s="143"/>
      <c r="L142" s="30"/>
      <c r="M142" s="144" t="s">
        <v>1</v>
      </c>
      <c r="N142" s="145" t="s">
        <v>34</v>
      </c>
      <c r="O142" s="146">
        <v>0.09</v>
      </c>
      <c r="P142" s="146">
        <f>O142*H142</f>
        <v>138.24</v>
      </c>
      <c r="Q142" s="146">
        <v>7.0000000000000001E-3</v>
      </c>
      <c r="R142" s="146">
        <f>Q142*H142</f>
        <v>10.752000000000001</v>
      </c>
      <c r="S142" s="146">
        <v>0</v>
      </c>
      <c r="T142" s="14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112</v>
      </c>
      <c r="AT142" s="148" t="s">
        <v>108</v>
      </c>
      <c r="AU142" s="148" t="s">
        <v>76</v>
      </c>
      <c r="AY142" s="17" t="s">
        <v>105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74</v>
      </c>
      <c r="BK142" s="149">
        <f>ROUND(I142*H142,2)</f>
        <v>0</v>
      </c>
      <c r="BL142" s="17" t="s">
        <v>112</v>
      </c>
      <c r="BM142" s="148" t="s">
        <v>135</v>
      </c>
    </row>
    <row r="143" spans="1:65" s="15" customFormat="1">
      <c r="B143" s="165"/>
      <c r="D143" s="151" t="s">
        <v>114</v>
      </c>
      <c r="E143" s="166" t="s">
        <v>1</v>
      </c>
      <c r="F143" s="167" t="s">
        <v>136</v>
      </c>
      <c r="H143" s="166" t="s">
        <v>1</v>
      </c>
      <c r="L143" s="165"/>
      <c r="M143" s="168"/>
      <c r="N143" s="169"/>
      <c r="O143" s="169"/>
      <c r="P143" s="169"/>
      <c r="Q143" s="169"/>
      <c r="R143" s="169"/>
      <c r="S143" s="169"/>
      <c r="T143" s="170"/>
      <c r="AT143" s="166" t="s">
        <v>114</v>
      </c>
      <c r="AU143" s="166" t="s">
        <v>76</v>
      </c>
      <c r="AV143" s="15" t="s">
        <v>74</v>
      </c>
      <c r="AW143" s="15" t="s">
        <v>26</v>
      </c>
      <c r="AX143" s="15" t="s">
        <v>69</v>
      </c>
      <c r="AY143" s="166" t="s">
        <v>105</v>
      </c>
    </row>
    <row r="144" spans="1:65" s="13" customFormat="1">
      <c r="B144" s="150"/>
      <c r="D144" s="151" t="s">
        <v>114</v>
      </c>
      <c r="E144" s="152" t="s">
        <v>1</v>
      </c>
      <c r="F144" s="153" t="s">
        <v>137</v>
      </c>
      <c r="H144" s="154">
        <v>1536</v>
      </c>
      <c r="L144" s="150"/>
      <c r="M144" s="155"/>
      <c r="N144" s="156"/>
      <c r="O144" s="156"/>
      <c r="P144" s="156"/>
      <c r="Q144" s="156"/>
      <c r="R144" s="156"/>
      <c r="S144" s="156"/>
      <c r="T144" s="157"/>
      <c r="AT144" s="152" t="s">
        <v>114</v>
      </c>
      <c r="AU144" s="152" t="s">
        <v>76</v>
      </c>
      <c r="AV144" s="13" t="s">
        <v>76</v>
      </c>
      <c r="AW144" s="13" t="s">
        <v>26</v>
      </c>
      <c r="AX144" s="13" t="s">
        <v>69</v>
      </c>
      <c r="AY144" s="152" t="s">
        <v>105</v>
      </c>
    </row>
    <row r="145" spans="1:65" s="14" customFormat="1">
      <c r="B145" s="158"/>
      <c r="D145" s="151" t="s">
        <v>114</v>
      </c>
      <c r="E145" s="159" t="s">
        <v>1</v>
      </c>
      <c r="F145" s="160" t="s">
        <v>116</v>
      </c>
      <c r="H145" s="161">
        <v>1536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114</v>
      </c>
      <c r="AU145" s="159" t="s">
        <v>76</v>
      </c>
      <c r="AV145" s="14" t="s">
        <v>112</v>
      </c>
      <c r="AW145" s="14" t="s">
        <v>26</v>
      </c>
      <c r="AX145" s="14" t="s">
        <v>74</v>
      </c>
      <c r="AY145" s="159" t="s">
        <v>105</v>
      </c>
    </row>
    <row r="146" spans="1:65" s="2" customFormat="1" ht="21.75" customHeight="1">
      <c r="A146" s="29"/>
      <c r="B146" s="136"/>
      <c r="C146" s="137" t="s">
        <v>138</v>
      </c>
      <c r="D146" s="137" t="s">
        <v>108</v>
      </c>
      <c r="E146" s="138" t="s">
        <v>139</v>
      </c>
      <c r="F146" s="139" t="s">
        <v>140</v>
      </c>
      <c r="G146" s="140" t="s">
        <v>111</v>
      </c>
      <c r="H146" s="141">
        <v>48</v>
      </c>
      <c r="I146" s="142"/>
      <c r="J146" s="142">
        <f>ROUND(I146*H146,2)</f>
        <v>0</v>
      </c>
      <c r="K146" s="143"/>
      <c r="L146" s="30"/>
      <c r="M146" s="144" t="s">
        <v>1</v>
      </c>
      <c r="N146" s="145" t="s">
        <v>34</v>
      </c>
      <c r="O146" s="146">
        <v>0.252</v>
      </c>
      <c r="P146" s="146">
        <f>O146*H146</f>
        <v>12.096</v>
      </c>
      <c r="Q146" s="146">
        <v>2.7299999999999998E-3</v>
      </c>
      <c r="R146" s="146">
        <f>Q146*H146</f>
        <v>0.13103999999999999</v>
      </c>
      <c r="S146" s="146">
        <v>0</v>
      </c>
      <c r="T146" s="14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112</v>
      </c>
      <c r="AT146" s="148" t="s">
        <v>108</v>
      </c>
      <c r="AU146" s="148" t="s">
        <v>76</v>
      </c>
      <c r="AY146" s="17" t="s">
        <v>105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74</v>
      </c>
      <c r="BK146" s="149">
        <f>ROUND(I146*H146,2)</f>
        <v>0</v>
      </c>
      <c r="BL146" s="17" t="s">
        <v>112</v>
      </c>
      <c r="BM146" s="148" t="s">
        <v>141</v>
      </c>
    </row>
    <row r="147" spans="1:65" s="15" customFormat="1">
      <c r="B147" s="165"/>
      <c r="D147" s="151" t="s">
        <v>114</v>
      </c>
      <c r="E147" s="166" t="s">
        <v>1</v>
      </c>
      <c r="F147" s="167" t="s">
        <v>142</v>
      </c>
      <c r="H147" s="166" t="s">
        <v>1</v>
      </c>
      <c r="L147" s="165"/>
      <c r="M147" s="168"/>
      <c r="N147" s="169"/>
      <c r="O147" s="169"/>
      <c r="P147" s="169"/>
      <c r="Q147" s="169"/>
      <c r="R147" s="169"/>
      <c r="S147" s="169"/>
      <c r="T147" s="170"/>
      <c r="AT147" s="166" t="s">
        <v>114</v>
      </c>
      <c r="AU147" s="166" t="s">
        <v>76</v>
      </c>
      <c r="AV147" s="15" t="s">
        <v>74</v>
      </c>
      <c r="AW147" s="15" t="s">
        <v>26</v>
      </c>
      <c r="AX147" s="15" t="s">
        <v>69</v>
      </c>
      <c r="AY147" s="166" t="s">
        <v>105</v>
      </c>
    </row>
    <row r="148" spans="1:65" s="13" customFormat="1">
      <c r="B148" s="150"/>
      <c r="D148" s="151" t="s">
        <v>114</v>
      </c>
      <c r="E148" s="152" t="s">
        <v>1</v>
      </c>
      <c r="F148" s="153" t="s">
        <v>143</v>
      </c>
      <c r="H148" s="154">
        <v>48</v>
      </c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114</v>
      </c>
      <c r="AU148" s="152" t="s">
        <v>76</v>
      </c>
      <c r="AV148" s="13" t="s">
        <v>76</v>
      </c>
      <c r="AW148" s="13" t="s">
        <v>26</v>
      </c>
      <c r="AX148" s="13" t="s">
        <v>69</v>
      </c>
      <c r="AY148" s="152" t="s">
        <v>105</v>
      </c>
    </row>
    <row r="149" spans="1:65" s="14" customFormat="1">
      <c r="B149" s="158"/>
      <c r="D149" s="151" t="s">
        <v>114</v>
      </c>
      <c r="E149" s="159" t="s">
        <v>1</v>
      </c>
      <c r="F149" s="160" t="s">
        <v>116</v>
      </c>
      <c r="H149" s="161">
        <v>48</v>
      </c>
      <c r="L149" s="158"/>
      <c r="M149" s="162"/>
      <c r="N149" s="163"/>
      <c r="O149" s="163"/>
      <c r="P149" s="163"/>
      <c r="Q149" s="163"/>
      <c r="R149" s="163"/>
      <c r="S149" s="163"/>
      <c r="T149" s="164"/>
      <c r="AT149" s="159" t="s">
        <v>114</v>
      </c>
      <c r="AU149" s="159" t="s">
        <v>76</v>
      </c>
      <c r="AV149" s="14" t="s">
        <v>112</v>
      </c>
      <c r="AW149" s="14" t="s">
        <v>26</v>
      </c>
      <c r="AX149" s="14" t="s">
        <v>74</v>
      </c>
      <c r="AY149" s="159" t="s">
        <v>105</v>
      </c>
    </row>
    <row r="150" spans="1:65" s="2" customFormat="1" ht="16.5" customHeight="1">
      <c r="A150" s="29"/>
      <c r="B150" s="136"/>
      <c r="C150" s="137" t="s">
        <v>144</v>
      </c>
      <c r="D150" s="137" t="s">
        <v>108</v>
      </c>
      <c r="E150" s="138" t="s">
        <v>145</v>
      </c>
      <c r="F150" s="139" t="s">
        <v>146</v>
      </c>
      <c r="G150" s="140" t="s">
        <v>111</v>
      </c>
      <c r="H150" s="141">
        <v>230</v>
      </c>
      <c r="I150" s="142"/>
      <c r="J150" s="142">
        <f>ROUND(I150*H150,2)</f>
        <v>0</v>
      </c>
      <c r="K150" s="143"/>
      <c r="L150" s="30"/>
      <c r="M150" s="144" t="s">
        <v>1</v>
      </c>
      <c r="N150" s="145" t="s">
        <v>34</v>
      </c>
      <c r="O150" s="146">
        <v>0.02</v>
      </c>
      <c r="P150" s="146">
        <f>O150*H150</f>
        <v>4.6000000000000005</v>
      </c>
      <c r="Q150" s="146">
        <v>0</v>
      </c>
      <c r="R150" s="146">
        <f>Q150*H150</f>
        <v>0</v>
      </c>
      <c r="S150" s="146">
        <v>6.0000000000000002E-5</v>
      </c>
      <c r="T150" s="147">
        <f>S150*H150</f>
        <v>1.38E-2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8" t="s">
        <v>112</v>
      </c>
      <c r="AT150" s="148" t="s">
        <v>108</v>
      </c>
      <c r="AU150" s="148" t="s">
        <v>76</v>
      </c>
      <c r="AY150" s="17" t="s">
        <v>105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74</v>
      </c>
      <c r="BK150" s="149">
        <f>ROUND(I150*H150,2)</f>
        <v>0</v>
      </c>
      <c r="BL150" s="17" t="s">
        <v>112</v>
      </c>
      <c r="BM150" s="148" t="s">
        <v>147</v>
      </c>
    </row>
    <row r="151" spans="1:65" s="2" customFormat="1" ht="16.5" customHeight="1">
      <c r="A151" s="29"/>
      <c r="B151" s="136"/>
      <c r="C151" s="137" t="s">
        <v>148</v>
      </c>
      <c r="D151" s="137" t="s">
        <v>108</v>
      </c>
      <c r="E151" s="138" t="s">
        <v>149</v>
      </c>
      <c r="F151" s="139" t="s">
        <v>150</v>
      </c>
      <c r="G151" s="140" t="s">
        <v>111</v>
      </c>
      <c r="H151" s="141">
        <v>240</v>
      </c>
      <c r="I151" s="142"/>
      <c r="J151" s="142">
        <f>ROUND(I151*H151,2)</f>
        <v>0</v>
      </c>
      <c r="K151" s="143"/>
      <c r="L151" s="30"/>
      <c r="M151" s="144" t="s">
        <v>1</v>
      </c>
      <c r="N151" s="145" t="s">
        <v>34</v>
      </c>
      <c r="O151" s="146">
        <v>0.14000000000000001</v>
      </c>
      <c r="P151" s="146">
        <f>O151*H151</f>
        <v>33.6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8" t="s">
        <v>112</v>
      </c>
      <c r="AT151" s="148" t="s">
        <v>108</v>
      </c>
      <c r="AU151" s="148" t="s">
        <v>76</v>
      </c>
      <c r="AY151" s="17" t="s">
        <v>105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74</v>
      </c>
      <c r="BK151" s="149">
        <f>ROUND(I151*H151,2)</f>
        <v>0</v>
      </c>
      <c r="BL151" s="17" t="s">
        <v>112</v>
      </c>
      <c r="BM151" s="148" t="s">
        <v>151</v>
      </c>
    </row>
    <row r="152" spans="1:65" s="13" customFormat="1">
      <c r="B152" s="150"/>
      <c r="D152" s="151" t="s">
        <v>114</v>
      </c>
      <c r="E152" s="152" t="s">
        <v>1</v>
      </c>
      <c r="F152" s="153" t="s">
        <v>152</v>
      </c>
      <c r="H152" s="154">
        <v>240</v>
      </c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114</v>
      </c>
      <c r="AU152" s="152" t="s">
        <v>76</v>
      </c>
      <c r="AV152" s="13" t="s">
        <v>76</v>
      </c>
      <c r="AW152" s="13" t="s">
        <v>26</v>
      </c>
      <c r="AX152" s="13" t="s">
        <v>69</v>
      </c>
      <c r="AY152" s="152" t="s">
        <v>105</v>
      </c>
    </row>
    <row r="153" spans="1:65" s="14" customFormat="1">
      <c r="B153" s="158"/>
      <c r="D153" s="151" t="s">
        <v>114</v>
      </c>
      <c r="E153" s="159" t="s">
        <v>1</v>
      </c>
      <c r="F153" s="160" t="s">
        <v>116</v>
      </c>
      <c r="H153" s="161">
        <v>240</v>
      </c>
      <c r="L153" s="158"/>
      <c r="M153" s="162"/>
      <c r="N153" s="163"/>
      <c r="O153" s="163"/>
      <c r="P153" s="163"/>
      <c r="Q153" s="163"/>
      <c r="R153" s="163"/>
      <c r="S153" s="163"/>
      <c r="T153" s="164"/>
      <c r="AT153" s="159" t="s">
        <v>114</v>
      </c>
      <c r="AU153" s="159" t="s">
        <v>76</v>
      </c>
      <c r="AV153" s="14" t="s">
        <v>112</v>
      </c>
      <c r="AW153" s="14" t="s">
        <v>26</v>
      </c>
      <c r="AX153" s="14" t="s">
        <v>74</v>
      </c>
      <c r="AY153" s="159" t="s">
        <v>105</v>
      </c>
    </row>
    <row r="154" spans="1:65" s="12" customFormat="1" ht="22.9" customHeight="1">
      <c r="B154" s="124"/>
      <c r="D154" s="125" t="s">
        <v>68</v>
      </c>
      <c r="E154" s="134" t="s">
        <v>148</v>
      </c>
      <c r="F154" s="134" t="s">
        <v>153</v>
      </c>
      <c r="J154" s="135">
        <f>BK154</f>
        <v>0</v>
      </c>
      <c r="L154" s="124"/>
      <c r="M154" s="128"/>
      <c r="N154" s="129"/>
      <c r="O154" s="129"/>
      <c r="P154" s="130">
        <f>SUM(P155:P168)</f>
        <v>837.56999999999994</v>
      </c>
      <c r="Q154" s="129"/>
      <c r="R154" s="130">
        <f>SUM(R155:R168)</f>
        <v>2.349E-2</v>
      </c>
      <c r="S154" s="129"/>
      <c r="T154" s="131">
        <f>SUM(T155:T168)</f>
        <v>16.684799999999999</v>
      </c>
      <c r="AR154" s="125" t="s">
        <v>74</v>
      </c>
      <c r="AT154" s="132" t="s">
        <v>68</v>
      </c>
      <c r="AU154" s="132" t="s">
        <v>74</v>
      </c>
      <c r="AY154" s="125" t="s">
        <v>105</v>
      </c>
      <c r="BK154" s="133">
        <f>SUM(BK155:BK168)</f>
        <v>0</v>
      </c>
    </row>
    <row r="155" spans="1:65" s="2" customFormat="1" ht="16.5" customHeight="1">
      <c r="A155" s="29"/>
      <c r="B155" s="136"/>
      <c r="C155" s="137" t="s">
        <v>154</v>
      </c>
      <c r="D155" s="137" t="s">
        <v>108</v>
      </c>
      <c r="E155" s="138" t="s">
        <v>155</v>
      </c>
      <c r="F155" s="139" t="s">
        <v>156</v>
      </c>
      <c r="G155" s="140" t="s">
        <v>111</v>
      </c>
      <c r="H155" s="141">
        <v>230</v>
      </c>
      <c r="I155" s="142"/>
      <c r="J155" s="142">
        <f>ROUND(I155*H155,2)</f>
        <v>0</v>
      </c>
      <c r="K155" s="143"/>
      <c r="L155" s="30"/>
      <c r="M155" s="144" t="s">
        <v>1</v>
      </c>
      <c r="N155" s="145" t="s">
        <v>34</v>
      </c>
      <c r="O155" s="146">
        <v>0.01</v>
      </c>
      <c r="P155" s="146">
        <f>O155*H155</f>
        <v>2.3000000000000003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112</v>
      </c>
      <c r="AT155" s="148" t="s">
        <v>108</v>
      </c>
      <c r="AU155" s="148" t="s">
        <v>76</v>
      </c>
      <c r="AY155" s="17" t="s">
        <v>105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74</v>
      </c>
      <c r="BK155" s="149">
        <f>ROUND(I155*H155,2)</f>
        <v>0</v>
      </c>
      <c r="BL155" s="17" t="s">
        <v>112</v>
      </c>
      <c r="BM155" s="148" t="s">
        <v>157</v>
      </c>
    </row>
    <row r="156" spans="1:65" s="2" customFormat="1" ht="16.5" customHeight="1">
      <c r="A156" s="29"/>
      <c r="B156" s="136"/>
      <c r="C156" s="137" t="s">
        <v>158</v>
      </c>
      <c r="D156" s="137" t="s">
        <v>108</v>
      </c>
      <c r="E156" s="138" t="s">
        <v>159</v>
      </c>
      <c r="F156" s="139" t="s">
        <v>160</v>
      </c>
      <c r="G156" s="140" t="s">
        <v>111</v>
      </c>
      <c r="H156" s="141">
        <v>230</v>
      </c>
      <c r="I156" s="142"/>
      <c r="J156" s="142">
        <f>ROUND(I156*H156,2)</f>
        <v>0</v>
      </c>
      <c r="K156" s="143"/>
      <c r="L156" s="30"/>
      <c r="M156" s="144" t="s">
        <v>1</v>
      </c>
      <c r="N156" s="145" t="s">
        <v>34</v>
      </c>
      <c r="O156" s="146">
        <v>2E-3</v>
      </c>
      <c r="P156" s="146">
        <f>O156*H156</f>
        <v>0.46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8" t="s">
        <v>112</v>
      </c>
      <c r="AT156" s="148" t="s">
        <v>108</v>
      </c>
      <c r="AU156" s="148" t="s">
        <v>76</v>
      </c>
      <c r="AY156" s="17" t="s">
        <v>105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74</v>
      </c>
      <c r="BK156" s="149">
        <f>ROUND(I156*H156,2)</f>
        <v>0</v>
      </c>
      <c r="BL156" s="17" t="s">
        <v>112</v>
      </c>
      <c r="BM156" s="148" t="s">
        <v>161</v>
      </c>
    </row>
    <row r="157" spans="1:65" s="2" customFormat="1" ht="21.75" customHeight="1">
      <c r="A157" s="29"/>
      <c r="B157" s="136"/>
      <c r="C157" s="137" t="s">
        <v>8</v>
      </c>
      <c r="D157" s="137" t="s">
        <v>108</v>
      </c>
      <c r="E157" s="138" t="s">
        <v>162</v>
      </c>
      <c r="F157" s="139" t="s">
        <v>163</v>
      </c>
      <c r="G157" s="140" t="s">
        <v>164</v>
      </c>
      <c r="H157" s="141">
        <v>261</v>
      </c>
      <c r="I157" s="142"/>
      <c r="J157" s="142">
        <f>ROUND(I157*H157,2)</f>
        <v>0</v>
      </c>
      <c r="K157" s="143"/>
      <c r="L157" s="30"/>
      <c r="M157" s="144" t="s">
        <v>1</v>
      </c>
      <c r="N157" s="145" t="s">
        <v>34</v>
      </c>
      <c r="O157" s="146">
        <v>2.85</v>
      </c>
      <c r="P157" s="146">
        <f>O157*H157</f>
        <v>743.85</v>
      </c>
      <c r="Q157" s="146">
        <v>9.0000000000000006E-5</v>
      </c>
      <c r="R157" s="146">
        <f>Q157*H157</f>
        <v>2.349E-2</v>
      </c>
      <c r="S157" s="146">
        <v>0</v>
      </c>
      <c r="T157" s="14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112</v>
      </c>
      <c r="AT157" s="148" t="s">
        <v>108</v>
      </c>
      <c r="AU157" s="148" t="s">
        <v>76</v>
      </c>
      <c r="AY157" s="17" t="s">
        <v>105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74</v>
      </c>
      <c r="BK157" s="149">
        <f>ROUND(I157*H157,2)</f>
        <v>0</v>
      </c>
      <c r="BL157" s="17" t="s">
        <v>112</v>
      </c>
      <c r="BM157" s="148" t="s">
        <v>165</v>
      </c>
    </row>
    <row r="158" spans="1:65" s="2" customFormat="1" ht="37.9" customHeight="1">
      <c r="A158" s="29"/>
      <c r="B158" s="136"/>
      <c r="C158" s="137" t="s">
        <v>166</v>
      </c>
      <c r="D158" s="137" t="s">
        <v>108</v>
      </c>
      <c r="E158" s="138" t="s">
        <v>167</v>
      </c>
      <c r="F158" s="139" t="s">
        <v>168</v>
      </c>
      <c r="G158" s="140" t="s">
        <v>111</v>
      </c>
      <c r="H158" s="141">
        <v>240</v>
      </c>
      <c r="I158" s="142"/>
      <c r="J158" s="142">
        <f>ROUND(I158*H158,2)</f>
        <v>0</v>
      </c>
      <c r="K158" s="143"/>
      <c r="L158" s="30"/>
      <c r="M158" s="144" t="s">
        <v>1</v>
      </c>
      <c r="N158" s="145" t="s">
        <v>34</v>
      </c>
      <c r="O158" s="146">
        <v>0.17</v>
      </c>
      <c r="P158" s="146">
        <f>O158*H158</f>
        <v>40.800000000000004</v>
      </c>
      <c r="Q158" s="146">
        <v>0</v>
      </c>
      <c r="R158" s="146">
        <f>Q158*H158</f>
        <v>0</v>
      </c>
      <c r="S158" s="146">
        <v>4.5999999999999999E-2</v>
      </c>
      <c r="T158" s="147">
        <f>S158*H158</f>
        <v>11.04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8" t="s">
        <v>112</v>
      </c>
      <c r="AT158" s="148" t="s">
        <v>108</v>
      </c>
      <c r="AU158" s="148" t="s">
        <v>76</v>
      </c>
      <c r="AY158" s="17" t="s">
        <v>105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74</v>
      </c>
      <c r="BK158" s="149">
        <f>ROUND(I158*H158,2)</f>
        <v>0</v>
      </c>
      <c r="BL158" s="17" t="s">
        <v>112</v>
      </c>
      <c r="BM158" s="148" t="s">
        <v>169</v>
      </c>
    </row>
    <row r="159" spans="1:65" s="13" customFormat="1">
      <c r="B159" s="150"/>
      <c r="D159" s="151" t="s">
        <v>114</v>
      </c>
      <c r="E159" s="152" t="s">
        <v>1</v>
      </c>
      <c r="F159" s="153" t="s">
        <v>152</v>
      </c>
      <c r="H159" s="154">
        <v>240</v>
      </c>
      <c r="L159" s="150"/>
      <c r="M159" s="155"/>
      <c r="N159" s="156"/>
      <c r="O159" s="156"/>
      <c r="P159" s="156"/>
      <c r="Q159" s="156"/>
      <c r="R159" s="156"/>
      <c r="S159" s="156"/>
      <c r="T159" s="157"/>
      <c r="AT159" s="152" t="s">
        <v>114</v>
      </c>
      <c r="AU159" s="152" t="s">
        <v>76</v>
      </c>
      <c r="AV159" s="13" t="s">
        <v>76</v>
      </c>
      <c r="AW159" s="13" t="s">
        <v>26</v>
      </c>
      <c r="AX159" s="13" t="s">
        <v>69</v>
      </c>
      <c r="AY159" s="152" t="s">
        <v>105</v>
      </c>
    </row>
    <row r="160" spans="1:65" s="14" customFormat="1">
      <c r="B160" s="158"/>
      <c r="D160" s="151" t="s">
        <v>114</v>
      </c>
      <c r="E160" s="159" t="s">
        <v>1</v>
      </c>
      <c r="F160" s="160" t="s">
        <v>116</v>
      </c>
      <c r="H160" s="161">
        <v>240</v>
      </c>
      <c r="L160" s="158"/>
      <c r="M160" s="162"/>
      <c r="N160" s="163"/>
      <c r="O160" s="163"/>
      <c r="P160" s="163"/>
      <c r="Q160" s="163"/>
      <c r="R160" s="163"/>
      <c r="S160" s="163"/>
      <c r="T160" s="164"/>
      <c r="AT160" s="159" t="s">
        <v>114</v>
      </c>
      <c r="AU160" s="159" t="s">
        <v>76</v>
      </c>
      <c r="AV160" s="14" t="s">
        <v>112</v>
      </c>
      <c r="AW160" s="14" t="s">
        <v>26</v>
      </c>
      <c r="AX160" s="14" t="s">
        <v>74</v>
      </c>
      <c r="AY160" s="159" t="s">
        <v>105</v>
      </c>
    </row>
    <row r="161" spans="1:65" s="2" customFormat="1" ht="24.2" customHeight="1">
      <c r="A161" s="29"/>
      <c r="B161" s="136"/>
      <c r="C161" s="137" t="s">
        <v>170</v>
      </c>
      <c r="D161" s="137" t="s">
        <v>108</v>
      </c>
      <c r="E161" s="138" t="s">
        <v>171</v>
      </c>
      <c r="F161" s="139" t="s">
        <v>172</v>
      </c>
      <c r="G161" s="140" t="s">
        <v>111</v>
      </c>
      <c r="H161" s="141">
        <v>48</v>
      </c>
      <c r="I161" s="142"/>
      <c r="J161" s="142">
        <f>ROUND(I161*H161,2)</f>
        <v>0</v>
      </c>
      <c r="K161" s="143"/>
      <c r="L161" s="30"/>
      <c r="M161" s="144" t="s">
        <v>1</v>
      </c>
      <c r="N161" s="145" t="s">
        <v>34</v>
      </c>
      <c r="O161" s="146">
        <v>0.3</v>
      </c>
      <c r="P161" s="146">
        <f>O161*H161</f>
        <v>14.399999999999999</v>
      </c>
      <c r="Q161" s="146">
        <v>0</v>
      </c>
      <c r="R161" s="146">
        <f>Q161*H161</f>
        <v>0</v>
      </c>
      <c r="S161" s="146">
        <v>2.5999999999999999E-3</v>
      </c>
      <c r="T161" s="147">
        <f>S161*H161</f>
        <v>0.12479999999999999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8" t="s">
        <v>112</v>
      </c>
      <c r="AT161" s="148" t="s">
        <v>108</v>
      </c>
      <c r="AU161" s="148" t="s">
        <v>76</v>
      </c>
      <c r="AY161" s="17" t="s">
        <v>105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74</v>
      </c>
      <c r="BK161" s="149">
        <f>ROUND(I161*H161,2)</f>
        <v>0</v>
      </c>
      <c r="BL161" s="17" t="s">
        <v>112</v>
      </c>
      <c r="BM161" s="148" t="s">
        <v>173</v>
      </c>
    </row>
    <row r="162" spans="1:65" s="15" customFormat="1">
      <c r="B162" s="165"/>
      <c r="D162" s="151" t="s">
        <v>114</v>
      </c>
      <c r="E162" s="166" t="s">
        <v>1</v>
      </c>
      <c r="F162" s="167" t="s">
        <v>174</v>
      </c>
      <c r="H162" s="166" t="s">
        <v>1</v>
      </c>
      <c r="L162" s="165"/>
      <c r="M162" s="168"/>
      <c r="N162" s="169"/>
      <c r="O162" s="169"/>
      <c r="P162" s="169"/>
      <c r="Q162" s="169"/>
      <c r="R162" s="169"/>
      <c r="S162" s="169"/>
      <c r="T162" s="170"/>
      <c r="AT162" s="166" t="s">
        <v>114</v>
      </c>
      <c r="AU162" s="166" t="s">
        <v>76</v>
      </c>
      <c r="AV162" s="15" t="s">
        <v>74</v>
      </c>
      <c r="AW162" s="15" t="s">
        <v>26</v>
      </c>
      <c r="AX162" s="15" t="s">
        <v>69</v>
      </c>
      <c r="AY162" s="166" t="s">
        <v>105</v>
      </c>
    </row>
    <row r="163" spans="1:65" s="13" customFormat="1">
      <c r="B163" s="150"/>
      <c r="D163" s="151" t="s">
        <v>114</v>
      </c>
      <c r="E163" s="152" t="s">
        <v>1</v>
      </c>
      <c r="F163" s="153" t="s">
        <v>175</v>
      </c>
      <c r="H163" s="154">
        <v>48</v>
      </c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114</v>
      </c>
      <c r="AU163" s="152" t="s">
        <v>76</v>
      </c>
      <c r="AV163" s="13" t="s">
        <v>76</v>
      </c>
      <c r="AW163" s="13" t="s">
        <v>26</v>
      </c>
      <c r="AX163" s="13" t="s">
        <v>69</v>
      </c>
      <c r="AY163" s="152" t="s">
        <v>105</v>
      </c>
    </row>
    <row r="164" spans="1:65" s="14" customFormat="1">
      <c r="B164" s="158"/>
      <c r="D164" s="151" t="s">
        <v>114</v>
      </c>
      <c r="E164" s="159" t="s">
        <v>1</v>
      </c>
      <c r="F164" s="160" t="s">
        <v>116</v>
      </c>
      <c r="H164" s="161">
        <v>48</v>
      </c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114</v>
      </c>
      <c r="AU164" s="159" t="s">
        <v>76</v>
      </c>
      <c r="AV164" s="14" t="s">
        <v>112</v>
      </c>
      <c r="AW164" s="14" t="s">
        <v>26</v>
      </c>
      <c r="AX164" s="14" t="s">
        <v>74</v>
      </c>
      <c r="AY164" s="159" t="s">
        <v>105</v>
      </c>
    </row>
    <row r="165" spans="1:65" s="2" customFormat="1" ht="24.2" customHeight="1">
      <c r="A165" s="29"/>
      <c r="B165" s="136"/>
      <c r="C165" s="137" t="s">
        <v>176</v>
      </c>
      <c r="D165" s="137" t="s">
        <v>108</v>
      </c>
      <c r="E165" s="138" t="s">
        <v>177</v>
      </c>
      <c r="F165" s="139" t="s">
        <v>178</v>
      </c>
      <c r="G165" s="140" t="s">
        <v>111</v>
      </c>
      <c r="H165" s="141">
        <v>240</v>
      </c>
      <c r="I165" s="142"/>
      <c r="J165" s="142">
        <f>ROUND(I165*H165,2)</f>
        <v>0</v>
      </c>
      <c r="K165" s="143"/>
      <c r="L165" s="30"/>
      <c r="M165" s="144" t="s">
        <v>1</v>
      </c>
      <c r="N165" s="145" t="s">
        <v>34</v>
      </c>
      <c r="O165" s="146">
        <v>0.14899999999999999</v>
      </c>
      <c r="P165" s="146">
        <f>O165*H165</f>
        <v>35.76</v>
      </c>
      <c r="Q165" s="146">
        <v>0</v>
      </c>
      <c r="R165" s="146">
        <f>Q165*H165</f>
        <v>0</v>
      </c>
      <c r="S165" s="146">
        <v>2.3E-2</v>
      </c>
      <c r="T165" s="147">
        <f>S165*H165</f>
        <v>5.52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112</v>
      </c>
      <c r="AT165" s="148" t="s">
        <v>108</v>
      </c>
      <c r="AU165" s="148" t="s">
        <v>76</v>
      </c>
      <c r="AY165" s="17" t="s">
        <v>105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74</v>
      </c>
      <c r="BK165" s="149">
        <f>ROUND(I165*H165,2)</f>
        <v>0</v>
      </c>
      <c r="BL165" s="17" t="s">
        <v>112</v>
      </c>
      <c r="BM165" s="148" t="s">
        <v>179</v>
      </c>
    </row>
    <row r="166" spans="1:65" s="13" customFormat="1">
      <c r="B166" s="150"/>
      <c r="D166" s="151" t="s">
        <v>114</v>
      </c>
      <c r="E166" s="152" t="s">
        <v>1</v>
      </c>
      <c r="F166" s="153" t="s">
        <v>152</v>
      </c>
      <c r="H166" s="154">
        <v>240</v>
      </c>
      <c r="L166" s="150"/>
      <c r="M166" s="155"/>
      <c r="N166" s="156"/>
      <c r="O166" s="156"/>
      <c r="P166" s="156"/>
      <c r="Q166" s="156"/>
      <c r="R166" s="156"/>
      <c r="S166" s="156"/>
      <c r="T166" s="157"/>
      <c r="AT166" s="152" t="s">
        <v>114</v>
      </c>
      <c r="AU166" s="152" t="s">
        <v>76</v>
      </c>
      <c r="AV166" s="13" t="s">
        <v>76</v>
      </c>
      <c r="AW166" s="13" t="s">
        <v>26</v>
      </c>
      <c r="AX166" s="13" t="s">
        <v>69</v>
      </c>
      <c r="AY166" s="152" t="s">
        <v>105</v>
      </c>
    </row>
    <row r="167" spans="1:65" s="14" customFormat="1">
      <c r="B167" s="158"/>
      <c r="D167" s="151" t="s">
        <v>114</v>
      </c>
      <c r="E167" s="159" t="s">
        <v>1</v>
      </c>
      <c r="F167" s="160" t="s">
        <v>116</v>
      </c>
      <c r="H167" s="161">
        <v>240</v>
      </c>
      <c r="L167" s="158"/>
      <c r="M167" s="162"/>
      <c r="N167" s="163"/>
      <c r="O167" s="163"/>
      <c r="P167" s="163"/>
      <c r="Q167" s="163"/>
      <c r="R167" s="163"/>
      <c r="S167" s="163"/>
      <c r="T167" s="164"/>
      <c r="AT167" s="159" t="s">
        <v>114</v>
      </c>
      <c r="AU167" s="159" t="s">
        <v>76</v>
      </c>
      <c r="AV167" s="14" t="s">
        <v>112</v>
      </c>
      <c r="AW167" s="14" t="s">
        <v>26</v>
      </c>
      <c r="AX167" s="14" t="s">
        <v>74</v>
      </c>
      <c r="AY167" s="159" t="s">
        <v>105</v>
      </c>
    </row>
    <row r="168" spans="1:65" s="2" customFormat="1" ht="16.5" customHeight="1">
      <c r="A168" s="29"/>
      <c r="B168" s="136"/>
      <c r="C168" s="137" t="s">
        <v>180</v>
      </c>
      <c r="D168" s="137" t="s">
        <v>108</v>
      </c>
      <c r="E168" s="138" t="s">
        <v>181</v>
      </c>
      <c r="F168" s="139" t="s">
        <v>182</v>
      </c>
      <c r="G168" s="140" t="s">
        <v>183</v>
      </c>
      <c r="H168" s="141">
        <v>1</v>
      </c>
      <c r="I168" s="142"/>
      <c r="J168" s="142">
        <f>ROUND(I168*H168,2)</f>
        <v>0</v>
      </c>
      <c r="K168" s="143"/>
      <c r="L168" s="30"/>
      <c r="M168" s="144" t="s">
        <v>1</v>
      </c>
      <c r="N168" s="145" t="s">
        <v>34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112</v>
      </c>
      <c r="AT168" s="148" t="s">
        <v>108</v>
      </c>
      <c r="AU168" s="148" t="s">
        <v>76</v>
      </c>
      <c r="AY168" s="17" t="s">
        <v>105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74</v>
      </c>
      <c r="BK168" s="149">
        <f>ROUND(I168*H168,2)</f>
        <v>0</v>
      </c>
      <c r="BL168" s="17" t="s">
        <v>112</v>
      </c>
      <c r="BM168" s="148" t="s">
        <v>184</v>
      </c>
    </row>
    <row r="169" spans="1:65" s="12" customFormat="1" ht="22.9" customHeight="1">
      <c r="B169" s="124"/>
      <c r="D169" s="125" t="s">
        <v>68</v>
      </c>
      <c r="E169" s="134" t="s">
        <v>185</v>
      </c>
      <c r="F169" s="134" t="s">
        <v>186</v>
      </c>
      <c r="J169" s="135">
        <f>BK169</f>
        <v>0</v>
      </c>
      <c r="L169" s="124"/>
      <c r="M169" s="128"/>
      <c r="N169" s="129"/>
      <c r="O169" s="129"/>
      <c r="P169" s="130">
        <f>SUM(P170:P175)</f>
        <v>49.328846000000006</v>
      </c>
      <c r="Q169" s="129"/>
      <c r="R169" s="130">
        <f>SUM(R170:R175)</f>
        <v>0</v>
      </c>
      <c r="S169" s="129"/>
      <c r="T169" s="131">
        <f>SUM(T170:T175)</f>
        <v>0</v>
      </c>
      <c r="AR169" s="125" t="s">
        <v>74</v>
      </c>
      <c r="AT169" s="132" t="s">
        <v>68</v>
      </c>
      <c r="AU169" s="132" t="s">
        <v>74</v>
      </c>
      <c r="AY169" s="125" t="s">
        <v>105</v>
      </c>
      <c r="BK169" s="133">
        <f>SUM(BK170:BK175)</f>
        <v>0</v>
      </c>
    </row>
    <row r="170" spans="1:65" s="2" customFormat="1" ht="24.2" customHeight="1">
      <c r="A170" s="29"/>
      <c r="B170" s="136"/>
      <c r="C170" s="137" t="s">
        <v>187</v>
      </c>
      <c r="D170" s="137" t="s">
        <v>108</v>
      </c>
      <c r="E170" s="138" t="s">
        <v>188</v>
      </c>
      <c r="F170" s="139" t="s">
        <v>189</v>
      </c>
      <c r="G170" s="140" t="s">
        <v>190</v>
      </c>
      <c r="H170" s="141">
        <v>16.699000000000002</v>
      </c>
      <c r="I170" s="142"/>
      <c r="J170" s="142">
        <f>ROUND(I170*H170,2)</f>
        <v>0</v>
      </c>
      <c r="K170" s="143"/>
      <c r="L170" s="30"/>
      <c r="M170" s="144" t="s">
        <v>1</v>
      </c>
      <c r="N170" s="145" t="s">
        <v>34</v>
      </c>
      <c r="O170" s="146">
        <v>2.42</v>
      </c>
      <c r="P170" s="146">
        <f>O170*H170</f>
        <v>40.411580000000001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112</v>
      </c>
      <c r="AT170" s="148" t="s">
        <v>108</v>
      </c>
      <c r="AU170" s="148" t="s">
        <v>76</v>
      </c>
      <c r="AY170" s="17" t="s">
        <v>105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74</v>
      </c>
      <c r="BK170" s="149">
        <f>ROUND(I170*H170,2)</f>
        <v>0</v>
      </c>
      <c r="BL170" s="17" t="s">
        <v>112</v>
      </c>
      <c r="BM170" s="148" t="s">
        <v>191</v>
      </c>
    </row>
    <row r="171" spans="1:65" s="2" customFormat="1" ht="33" customHeight="1">
      <c r="A171" s="29"/>
      <c r="B171" s="136"/>
      <c r="C171" s="137" t="s">
        <v>192</v>
      </c>
      <c r="D171" s="137" t="s">
        <v>108</v>
      </c>
      <c r="E171" s="138" t="s">
        <v>193</v>
      </c>
      <c r="F171" s="139" t="s">
        <v>194</v>
      </c>
      <c r="G171" s="140" t="s">
        <v>190</v>
      </c>
      <c r="H171" s="141">
        <v>16.699000000000002</v>
      </c>
      <c r="I171" s="142"/>
      <c r="J171" s="142">
        <f>ROUND(I171*H171,2)</f>
        <v>0</v>
      </c>
      <c r="K171" s="143"/>
      <c r="L171" s="30"/>
      <c r="M171" s="144" t="s">
        <v>1</v>
      </c>
      <c r="N171" s="145" t="s">
        <v>34</v>
      </c>
      <c r="O171" s="146">
        <v>0.255</v>
      </c>
      <c r="P171" s="146">
        <f>O171*H171</f>
        <v>4.2582450000000005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8" t="s">
        <v>112</v>
      </c>
      <c r="AT171" s="148" t="s">
        <v>108</v>
      </c>
      <c r="AU171" s="148" t="s">
        <v>76</v>
      </c>
      <c r="AY171" s="17" t="s">
        <v>105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74</v>
      </c>
      <c r="BK171" s="149">
        <f>ROUND(I171*H171,2)</f>
        <v>0</v>
      </c>
      <c r="BL171" s="17" t="s">
        <v>112</v>
      </c>
      <c r="BM171" s="148" t="s">
        <v>195</v>
      </c>
    </row>
    <row r="172" spans="1:65" s="2" customFormat="1" ht="24.2" customHeight="1">
      <c r="A172" s="29"/>
      <c r="B172" s="136"/>
      <c r="C172" s="137" t="s">
        <v>196</v>
      </c>
      <c r="D172" s="137" t="s">
        <v>108</v>
      </c>
      <c r="E172" s="138" t="s">
        <v>197</v>
      </c>
      <c r="F172" s="139" t="s">
        <v>198</v>
      </c>
      <c r="G172" s="140" t="s">
        <v>190</v>
      </c>
      <c r="H172" s="141">
        <v>333.98</v>
      </c>
      <c r="I172" s="142"/>
      <c r="J172" s="142">
        <f>ROUND(I172*H172,2)</f>
        <v>0</v>
      </c>
      <c r="K172" s="143"/>
      <c r="L172" s="30"/>
      <c r="M172" s="144" t="s">
        <v>1</v>
      </c>
      <c r="N172" s="145" t="s">
        <v>34</v>
      </c>
      <c r="O172" s="146">
        <v>6.0000000000000001E-3</v>
      </c>
      <c r="P172" s="146">
        <f>O172*H172</f>
        <v>2.0038800000000001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8" t="s">
        <v>112</v>
      </c>
      <c r="AT172" s="148" t="s">
        <v>108</v>
      </c>
      <c r="AU172" s="148" t="s">
        <v>76</v>
      </c>
      <c r="AY172" s="17" t="s">
        <v>105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74</v>
      </c>
      <c r="BK172" s="149">
        <f>ROUND(I172*H172,2)</f>
        <v>0</v>
      </c>
      <c r="BL172" s="17" t="s">
        <v>112</v>
      </c>
      <c r="BM172" s="148" t="s">
        <v>199</v>
      </c>
    </row>
    <row r="173" spans="1:65" s="13" customFormat="1">
      <c r="B173" s="150"/>
      <c r="D173" s="151" t="s">
        <v>114</v>
      </c>
      <c r="F173" s="153" t="s">
        <v>200</v>
      </c>
      <c r="H173" s="154">
        <v>333.98</v>
      </c>
      <c r="L173" s="150"/>
      <c r="M173" s="155"/>
      <c r="N173" s="156"/>
      <c r="O173" s="156"/>
      <c r="P173" s="156"/>
      <c r="Q173" s="156"/>
      <c r="R173" s="156"/>
      <c r="S173" s="156"/>
      <c r="T173" s="157"/>
      <c r="AT173" s="152" t="s">
        <v>114</v>
      </c>
      <c r="AU173" s="152" t="s">
        <v>76</v>
      </c>
      <c r="AV173" s="13" t="s">
        <v>76</v>
      </c>
      <c r="AW173" s="13" t="s">
        <v>3</v>
      </c>
      <c r="AX173" s="13" t="s">
        <v>74</v>
      </c>
      <c r="AY173" s="152" t="s">
        <v>105</v>
      </c>
    </row>
    <row r="174" spans="1:65" s="2" customFormat="1" ht="24.2" customHeight="1">
      <c r="A174" s="29"/>
      <c r="B174" s="136"/>
      <c r="C174" s="137" t="s">
        <v>201</v>
      </c>
      <c r="D174" s="137" t="s">
        <v>108</v>
      </c>
      <c r="E174" s="138" t="s">
        <v>202</v>
      </c>
      <c r="F174" s="139" t="s">
        <v>203</v>
      </c>
      <c r="G174" s="140" t="s">
        <v>190</v>
      </c>
      <c r="H174" s="141">
        <v>16.699000000000002</v>
      </c>
      <c r="I174" s="142"/>
      <c r="J174" s="142">
        <f>ROUND(I174*H174,2)</f>
        <v>0</v>
      </c>
      <c r="K174" s="143"/>
      <c r="L174" s="30"/>
      <c r="M174" s="144" t="s">
        <v>1</v>
      </c>
      <c r="N174" s="145" t="s">
        <v>34</v>
      </c>
      <c r="O174" s="146">
        <v>0.159</v>
      </c>
      <c r="P174" s="146">
        <f>O174*H174</f>
        <v>2.6551410000000004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8" t="s">
        <v>112</v>
      </c>
      <c r="AT174" s="148" t="s">
        <v>108</v>
      </c>
      <c r="AU174" s="148" t="s">
        <v>76</v>
      </c>
      <c r="AY174" s="17" t="s">
        <v>105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74</v>
      </c>
      <c r="BK174" s="149">
        <f>ROUND(I174*H174,2)</f>
        <v>0</v>
      </c>
      <c r="BL174" s="17" t="s">
        <v>112</v>
      </c>
      <c r="BM174" s="148" t="s">
        <v>204</v>
      </c>
    </row>
    <row r="175" spans="1:65" s="2" customFormat="1" ht="33" customHeight="1">
      <c r="A175" s="29"/>
      <c r="B175" s="136"/>
      <c r="C175" s="137" t="s">
        <v>7</v>
      </c>
      <c r="D175" s="137" t="s">
        <v>108</v>
      </c>
      <c r="E175" s="138" t="s">
        <v>205</v>
      </c>
      <c r="F175" s="139" t="s">
        <v>206</v>
      </c>
      <c r="G175" s="140" t="s">
        <v>190</v>
      </c>
      <c r="H175" s="141">
        <v>16.699000000000002</v>
      </c>
      <c r="I175" s="142"/>
      <c r="J175" s="142">
        <f>ROUND(I175*H175,2)</f>
        <v>0</v>
      </c>
      <c r="K175" s="143"/>
      <c r="L175" s="30"/>
      <c r="M175" s="144" t="s">
        <v>1</v>
      </c>
      <c r="N175" s="145" t="s">
        <v>34</v>
      </c>
      <c r="O175" s="146">
        <v>0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8" t="s">
        <v>112</v>
      </c>
      <c r="AT175" s="148" t="s">
        <v>108</v>
      </c>
      <c r="AU175" s="148" t="s">
        <v>76</v>
      </c>
      <c r="AY175" s="17" t="s">
        <v>105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74</v>
      </c>
      <c r="BK175" s="149">
        <f>ROUND(I175*H175,2)</f>
        <v>0</v>
      </c>
      <c r="BL175" s="17" t="s">
        <v>112</v>
      </c>
      <c r="BM175" s="148" t="s">
        <v>207</v>
      </c>
    </row>
    <row r="176" spans="1:65" s="12" customFormat="1" ht="22.9" customHeight="1">
      <c r="B176" s="124"/>
      <c r="D176" s="125" t="s">
        <v>68</v>
      </c>
      <c r="E176" s="134" t="s">
        <v>208</v>
      </c>
      <c r="F176" s="134" t="s">
        <v>209</v>
      </c>
      <c r="J176" s="135">
        <f>BK176</f>
        <v>0</v>
      </c>
      <c r="L176" s="124"/>
      <c r="M176" s="128"/>
      <c r="N176" s="129"/>
      <c r="O176" s="129"/>
      <c r="P176" s="130">
        <f>P177</f>
        <v>185.36856</v>
      </c>
      <c r="Q176" s="129"/>
      <c r="R176" s="130">
        <f>R177</f>
        <v>0</v>
      </c>
      <c r="S176" s="129"/>
      <c r="T176" s="131">
        <f>T177</f>
        <v>0</v>
      </c>
      <c r="AR176" s="125" t="s">
        <v>74</v>
      </c>
      <c r="AT176" s="132" t="s">
        <v>68</v>
      </c>
      <c r="AU176" s="132" t="s">
        <v>74</v>
      </c>
      <c r="AY176" s="125" t="s">
        <v>105</v>
      </c>
      <c r="BK176" s="133">
        <f>BK177</f>
        <v>0</v>
      </c>
    </row>
    <row r="177" spans="1:65" s="2" customFormat="1" ht="21.75" customHeight="1">
      <c r="A177" s="29"/>
      <c r="B177" s="136"/>
      <c r="C177" s="137" t="s">
        <v>210</v>
      </c>
      <c r="D177" s="137" t="s">
        <v>108</v>
      </c>
      <c r="E177" s="138" t="s">
        <v>211</v>
      </c>
      <c r="F177" s="139" t="s">
        <v>212</v>
      </c>
      <c r="G177" s="140" t="s">
        <v>190</v>
      </c>
      <c r="H177" s="141">
        <v>43.719000000000001</v>
      </c>
      <c r="I177" s="142"/>
      <c r="J177" s="142">
        <f>ROUND(I177*H177,2)</f>
        <v>0</v>
      </c>
      <c r="K177" s="143"/>
      <c r="L177" s="30"/>
      <c r="M177" s="144" t="s">
        <v>1</v>
      </c>
      <c r="N177" s="145" t="s">
        <v>34</v>
      </c>
      <c r="O177" s="146">
        <v>4.24</v>
      </c>
      <c r="P177" s="146">
        <f>O177*H177</f>
        <v>185.36856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8" t="s">
        <v>112</v>
      </c>
      <c r="AT177" s="148" t="s">
        <v>108</v>
      </c>
      <c r="AU177" s="148" t="s">
        <v>76</v>
      </c>
      <c r="AY177" s="17" t="s">
        <v>105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74</v>
      </c>
      <c r="BK177" s="149">
        <f>ROUND(I177*H177,2)</f>
        <v>0</v>
      </c>
      <c r="BL177" s="17" t="s">
        <v>112</v>
      </c>
      <c r="BM177" s="148" t="s">
        <v>213</v>
      </c>
    </row>
    <row r="178" spans="1:65" s="12" customFormat="1" ht="25.9" customHeight="1">
      <c r="B178" s="124"/>
      <c r="D178" s="125" t="s">
        <v>68</v>
      </c>
      <c r="E178" s="126" t="s">
        <v>214</v>
      </c>
      <c r="F178" s="126" t="s">
        <v>215</v>
      </c>
      <c r="J178" s="127">
        <f>BK178</f>
        <v>0</v>
      </c>
      <c r="L178" s="124"/>
      <c r="M178" s="128"/>
      <c r="N178" s="129"/>
      <c r="O178" s="129"/>
      <c r="P178" s="130">
        <f>P179</f>
        <v>63.36</v>
      </c>
      <c r="Q178" s="129"/>
      <c r="R178" s="130">
        <f>R179</f>
        <v>0.2208</v>
      </c>
      <c r="S178" s="129"/>
      <c r="T178" s="131">
        <f>T179</f>
        <v>0</v>
      </c>
      <c r="AR178" s="125" t="s">
        <v>76</v>
      </c>
      <c r="AT178" s="132" t="s">
        <v>68</v>
      </c>
      <c r="AU178" s="132" t="s">
        <v>69</v>
      </c>
      <c r="AY178" s="125" t="s">
        <v>105</v>
      </c>
      <c r="BK178" s="133">
        <f>BK179</f>
        <v>0</v>
      </c>
    </row>
    <row r="179" spans="1:65" s="12" customFormat="1" ht="22.9" customHeight="1">
      <c r="B179" s="124"/>
      <c r="D179" s="125" t="s">
        <v>68</v>
      </c>
      <c r="E179" s="134" t="s">
        <v>216</v>
      </c>
      <c r="F179" s="134" t="s">
        <v>217</v>
      </c>
      <c r="J179" s="135">
        <f>BK179</f>
        <v>0</v>
      </c>
      <c r="L179" s="124"/>
      <c r="M179" s="128"/>
      <c r="N179" s="129"/>
      <c r="O179" s="129"/>
      <c r="P179" s="130">
        <f>SUM(P180:P184)</f>
        <v>63.36</v>
      </c>
      <c r="Q179" s="129"/>
      <c r="R179" s="130">
        <f>SUM(R180:R184)</f>
        <v>0.2208</v>
      </c>
      <c r="S179" s="129"/>
      <c r="T179" s="131">
        <f>SUM(T180:T184)</f>
        <v>0</v>
      </c>
      <c r="AR179" s="125" t="s">
        <v>76</v>
      </c>
      <c r="AT179" s="132" t="s">
        <v>68</v>
      </c>
      <c r="AU179" s="132" t="s">
        <v>74</v>
      </c>
      <c r="AY179" s="125" t="s">
        <v>105</v>
      </c>
      <c r="BK179" s="133">
        <f>SUM(BK180:BK184)</f>
        <v>0</v>
      </c>
    </row>
    <row r="180" spans="1:65" s="2" customFormat="1" ht="24.2" customHeight="1">
      <c r="A180" s="29"/>
      <c r="B180" s="136"/>
      <c r="C180" s="137" t="s">
        <v>218</v>
      </c>
      <c r="D180" s="137" t="s">
        <v>108</v>
      </c>
      <c r="E180" s="138" t="s">
        <v>219</v>
      </c>
      <c r="F180" s="139" t="s">
        <v>220</v>
      </c>
      <c r="G180" s="140" t="s">
        <v>111</v>
      </c>
      <c r="H180" s="141">
        <v>240</v>
      </c>
      <c r="I180" s="142"/>
      <c r="J180" s="142">
        <f>ROUND(I180*H180,2)</f>
        <v>0</v>
      </c>
      <c r="K180" s="143"/>
      <c r="L180" s="30"/>
      <c r="M180" s="144" t="s">
        <v>1</v>
      </c>
      <c r="N180" s="145" t="s">
        <v>34</v>
      </c>
      <c r="O180" s="146">
        <v>7.4999999999999997E-2</v>
      </c>
      <c r="P180" s="146">
        <f>O180*H180</f>
        <v>18</v>
      </c>
      <c r="Q180" s="146">
        <v>2.7E-4</v>
      </c>
      <c r="R180" s="146">
        <f>Q180*H180</f>
        <v>6.4799999999999996E-2</v>
      </c>
      <c r="S180" s="146">
        <v>0</v>
      </c>
      <c r="T180" s="147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8" t="s">
        <v>180</v>
      </c>
      <c r="AT180" s="148" t="s">
        <v>108</v>
      </c>
      <c r="AU180" s="148" t="s">
        <v>76</v>
      </c>
      <c r="AY180" s="17" t="s">
        <v>105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74</v>
      </c>
      <c r="BK180" s="149">
        <f>ROUND(I180*H180,2)</f>
        <v>0</v>
      </c>
      <c r="BL180" s="17" t="s">
        <v>180</v>
      </c>
      <c r="BM180" s="148" t="s">
        <v>221</v>
      </c>
    </row>
    <row r="181" spans="1:65" s="15" customFormat="1">
      <c r="B181" s="165"/>
      <c r="D181" s="151" t="s">
        <v>114</v>
      </c>
      <c r="E181" s="166" t="s">
        <v>1</v>
      </c>
      <c r="F181" s="167" t="s">
        <v>132</v>
      </c>
      <c r="H181" s="166" t="s">
        <v>1</v>
      </c>
      <c r="L181" s="165"/>
      <c r="M181" s="168"/>
      <c r="N181" s="169"/>
      <c r="O181" s="169"/>
      <c r="P181" s="169"/>
      <c r="Q181" s="169"/>
      <c r="R181" s="169"/>
      <c r="S181" s="169"/>
      <c r="T181" s="170"/>
      <c r="AT181" s="166" t="s">
        <v>114</v>
      </c>
      <c r="AU181" s="166" t="s">
        <v>76</v>
      </c>
      <c r="AV181" s="15" t="s">
        <v>74</v>
      </c>
      <c r="AW181" s="15" t="s">
        <v>26</v>
      </c>
      <c r="AX181" s="15" t="s">
        <v>69</v>
      </c>
      <c r="AY181" s="166" t="s">
        <v>105</v>
      </c>
    </row>
    <row r="182" spans="1:65" s="13" customFormat="1">
      <c r="B182" s="150"/>
      <c r="D182" s="151" t="s">
        <v>114</v>
      </c>
      <c r="E182" s="152" t="s">
        <v>1</v>
      </c>
      <c r="F182" s="153" t="s">
        <v>152</v>
      </c>
      <c r="H182" s="154">
        <v>240</v>
      </c>
      <c r="L182" s="150"/>
      <c r="M182" s="155"/>
      <c r="N182" s="156"/>
      <c r="O182" s="156"/>
      <c r="P182" s="156"/>
      <c r="Q182" s="156"/>
      <c r="R182" s="156"/>
      <c r="S182" s="156"/>
      <c r="T182" s="157"/>
      <c r="AT182" s="152" t="s">
        <v>114</v>
      </c>
      <c r="AU182" s="152" t="s">
        <v>76</v>
      </c>
      <c r="AV182" s="13" t="s">
        <v>76</v>
      </c>
      <c r="AW182" s="13" t="s">
        <v>26</v>
      </c>
      <c r="AX182" s="13" t="s">
        <v>69</v>
      </c>
      <c r="AY182" s="152" t="s">
        <v>105</v>
      </c>
    </row>
    <row r="183" spans="1:65" s="14" customFormat="1">
      <c r="B183" s="158"/>
      <c r="D183" s="151" t="s">
        <v>114</v>
      </c>
      <c r="E183" s="159" t="s">
        <v>1</v>
      </c>
      <c r="F183" s="160" t="s">
        <v>116</v>
      </c>
      <c r="H183" s="161">
        <v>240</v>
      </c>
      <c r="L183" s="158"/>
      <c r="M183" s="162"/>
      <c r="N183" s="163"/>
      <c r="O183" s="163"/>
      <c r="P183" s="163"/>
      <c r="Q183" s="163"/>
      <c r="R183" s="163"/>
      <c r="S183" s="163"/>
      <c r="T183" s="164"/>
      <c r="AT183" s="159" t="s">
        <v>114</v>
      </c>
      <c r="AU183" s="159" t="s">
        <v>76</v>
      </c>
      <c r="AV183" s="14" t="s">
        <v>112</v>
      </c>
      <c r="AW183" s="14" t="s">
        <v>26</v>
      </c>
      <c r="AX183" s="14" t="s">
        <v>74</v>
      </c>
      <c r="AY183" s="159" t="s">
        <v>105</v>
      </c>
    </row>
    <row r="184" spans="1:65" s="2" customFormat="1" ht="24.2" customHeight="1">
      <c r="A184" s="29"/>
      <c r="B184" s="136"/>
      <c r="C184" s="137" t="s">
        <v>222</v>
      </c>
      <c r="D184" s="137" t="s">
        <v>108</v>
      </c>
      <c r="E184" s="138" t="s">
        <v>223</v>
      </c>
      <c r="F184" s="139" t="s">
        <v>224</v>
      </c>
      <c r="G184" s="140" t="s">
        <v>111</v>
      </c>
      <c r="H184" s="141">
        <v>240</v>
      </c>
      <c r="I184" s="142"/>
      <c r="J184" s="142">
        <f>ROUND(I184*H184,2)</f>
        <v>0</v>
      </c>
      <c r="K184" s="143"/>
      <c r="L184" s="30"/>
      <c r="M184" s="144" t="s">
        <v>1</v>
      </c>
      <c r="N184" s="145" t="s">
        <v>34</v>
      </c>
      <c r="O184" s="146">
        <v>0.189</v>
      </c>
      <c r="P184" s="146">
        <f>O184*H184</f>
        <v>45.36</v>
      </c>
      <c r="Q184" s="146">
        <v>6.4999999999999997E-4</v>
      </c>
      <c r="R184" s="146">
        <f>Q184*H184</f>
        <v>0.156</v>
      </c>
      <c r="S184" s="146">
        <v>0</v>
      </c>
      <c r="T184" s="147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8" t="s">
        <v>180</v>
      </c>
      <c r="AT184" s="148" t="s">
        <v>108</v>
      </c>
      <c r="AU184" s="148" t="s">
        <v>76</v>
      </c>
      <c r="AY184" s="17" t="s">
        <v>105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74</v>
      </c>
      <c r="BK184" s="149">
        <f>ROUND(I184*H184,2)</f>
        <v>0</v>
      </c>
      <c r="BL184" s="17" t="s">
        <v>180</v>
      </c>
      <c r="BM184" s="148" t="s">
        <v>225</v>
      </c>
    </row>
    <row r="185" spans="1:65" s="12" customFormat="1" ht="25.9" customHeight="1">
      <c r="B185" s="124"/>
      <c r="D185" s="125" t="s">
        <v>68</v>
      </c>
      <c r="E185" s="126" t="s">
        <v>226</v>
      </c>
      <c r="F185" s="126" t="s">
        <v>227</v>
      </c>
      <c r="J185" s="127">
        <f>BK185</f>
        <v>0</v>
      </c>
      <c r="L185" s="124"/>
      <c r="M185" s="128"/>
      <c r="N185" s="129"/>
      <c r="O185" s="129"/>
      <c r="P185" s="130">
        <f>SUM(P186:P190)</f>
        <v>0</v>
      </c>
      <c r="Q185" s="129"/>
      <c r="R185" s="130">
        <f>SUM(R186:R190)</f>
        <v>0</v>
      </c>
      <c r="S185" s="129"/>
      <c r="T185" s="131">
        <f>SUM(T186:T190)</f>
        <v>0</v>
      </c>
      <c r="AR185" s="125" t="s">
        <v>128</v>
      </c>
      <c r="AT185" s="132" t="s">
        <v>68</v>
      </c>
      <c r="AU185" s="132" t="s">
        <v>69</v>
      </c>
      <c r="AY185" s="125" t="s">
        <v>105</v>
      </c>
      <c r="BK185" s="133">
        <f>SUM(BK186:BK190)</f>
        <v>0</v>
      </c>
    </row>
    <row r="186" spans="1:65" s="2" customFormat="1" ht="16.5" customHeight="1">
      <c r="A186" s="29"/>
      <c r="B186" s="136"/>
      <c r="C186" s="137" t="s">
        <v>228</v>
      </c>
      <c r="D186" s="137" t="s">
        <v>108</v>
      </c>
      <c r="E186" s="138" t="s">
        <v>229</v>
      </c>
      <c r="F186" s="139" t="s">
        <v>230</v>
      </c>
      <c r="G186" s="140" t="s">
        <v>231</v>
      </c>
      <c r="H186" s="141">
        <v>760</v>
      </c>
      <c r="I186" s="142"/>
      <c r="J186" s="142">
        <f>ROUND(I186*H186,2)</f>
        <v>0</v>
      </c>
      <c r="K186" s="143"/>
      <c r="L186" s="30"/>
      <c r="M186" s="144" t="s">
        <v>1</v>
      </c>
      <c r="N186" s="145" t="s">
        <v>34</v>
      </c>
      <c r="O186" s="146">
        <v>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8" t="s">
        <v>232</v>
      </c>
      <c r="AT186" s="148" t="s">
        <v>108</v>
      </c>
      <c r="AU186" s="148" t="s">
        <v>74</v>
      </c>
      <c r="AY186" s="17" t="s">
        <v>105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74</v>
      </c>
      <c r="BK186" s="149">
        <f>ROUND(I186*H186,2)</f>
        <v>0</v>
      </c>
      <c r="BL186" s="17" t="s">
        <v>232</v>
      </c>
      <c r="BM186" s="148" t="s">
        <v>233</v>
      </c>
    </row>
    <row r="187" spans="1:65" s="13" customFormat="1">
      <c r="B187" s="150"/>
      <c r="D187" s="151" t="s">
        <v>114</v>
      </c>
      <c r="E187" s="152" t="s">
        <v>1</v>
      </c>
      <c r="F187" s="153" t="s">
        <v>234</v>
      </c>
      <c r="H187" s="154">
        <v>760</v>
      </c>
      <c r="L187" s="150"/>
      <c r="M187" s="155"/>
      <c r="N187" s="156"/>
      <c r="O187" s="156"/>
      <c r="P187" s="156"/>
      <c r="Q187" s="156"/>
      <c r="R187" s="156"/>
      <c r="S187" s="156"/>
      <c r="T187" s="157"/>
      <c r="AT187" s="152" t="s">
        <v>114</v>
      </c>
      <c r="AU187" s="152" t="s">
        <v>74</v>
      </c>
      <c r="AV187" s="13" t="s">
        <v>76</v>
      </c>
      <c r="AW187" s="13" t="s">
        <v>26</v>
      </c>
      <c r="AX187" s="13" t="s">
        <v>74</v>
      </c>
      <c r="AY187" s="152" t="s">
        <v>105</v>
      </c>
    </row>
    <row r="188" spans="1:65" s="2" customFormat="1" ht="16.5" customHeight="1">
      <c r="A188" s="29"/>
      <c r="B188" s="136"/>
      <c r="C188" s="137" t="s">
        <v>235</v>
      </c>
      <c r="D188" s="137" t="s">
        <v>108</v>
      </c>
      <c r="E188" s="138" t="s">
        <v>236</v>
      </c>
      <c r="F188" s="139" t="s">
        <v>237</v>
      </c>
      <c r="G188" s="140" t="s">
        <v>238</v>
      </c>
      <c r="H188" s="141">
        <v>6</v>
      </c>
      <c r="I188" s="142"/>
      <c r="J188" s="142">
        <f>ROUND(I188*H188,2)</f>
        <v>0</v>
      </c>
      <c r="K188" s="143"/>
      <c r="L188" s="30"/>
      <c r="M188" s="144" t="s">
        <v>1</v>
      </c>
      <c r="N188" s="145" t="s">
        <v>34</v>
      </c>
      <c r="O188" s="146">
        <v>0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8" t="s">
        <v>232</v>
      </c>
      <c r="AT188" s="148" t="s">
        <v>108</v>
      </c>
      <c r="AU188" s="148" t="s">
        <v>74</v>
      </c>
      <c r="AY188" s="17" t="s">
        <v>105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74</v>
      </c>
      <c r="BK188" s="149">
        <f>ROUND(I188*H188,2)</f>
        <v>0</v>
      </c>
      <c r="BL188" s="17" t="s">
        <v>232</v>
      </c>
      <c r="BM188" s="148" t="s">
        <v>239</v>
      </c>
    </row>
    <row r="189" spans="1:65" s="2" customFormat="1" ht="16.5" customHeight="1">
      <c r="A189" s="29"/>
      <c r="B189" s="136"/>
      <c r="C189" s="137" t="s">
        <v>240</v>
      </c>
      <c r="D189" s="137" t="s">
        <v>108</v>
      </c>
      <c r="E189" s="138" t="s">
        <v>241</v>
      </c>
      <c r="F189" s="139" t="s">
        <v>226</v>
      </c>
      <c r="G189" s="140" t="s">
        <v>238</v>
      </c>
      <c r="H189" s="141">
        <v>3.5</v>
      </c>
      <c r="I189" s="142"/>
      <c r="J189" s="142">
        <f>ROUND(I189*H189,2)</f>
        <v>0</v>
      </c>
      <c r="K189" s="143"/>
      <c r="L189" s="30"/>
      <c r="M189" s="144" t="s">
        <v>1</v>
      </c>
      <c r="N189" s="145" t="s">
        <v>34</v>
      </c>
      <c r="O189" s="146">
        <v>0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8" t="s">
        <v>232</v>
      </c>
      <c r="AT189" s="148" t="s">
        <v>108</v>
      </c>
      <c r="AU189" s="148" t="s">
        <v>74</v>
      </c>
      <c r="AY189" s="17" t="s">
        <v>105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74</v>
      </c>
      <c r="BK189" s="149">
        <f>ROUND(I189*H189,2)</f>
        <v>0</v>
      </c>
      <c r="BL189" s="17" t="s">
        <v>232</v>
      </c>
      <c r="BM189" s="148" t="s">
        <v>242</v>
      </c>
    </row>
    <row r="190" spans="1:65" s="2" customFormat="1" ht="16.5" customHeight="1">
      <c r="A190" s="29"/>
      <c r="B190" s="136"/>
      <c r="C190" s="137" t="s">
        <v>243</v>
      </c>
      <c r="D190" s="137" t="s">
        <v>108</v>
      </c>
      <c r="E190" s="138" t="s">
        <v>244</v>
      </c>
      <c r="F190" s="139" t="s">
        <v>245</v>
      </c>
      <c r="G190" s="140" t="s">
        <v>238</v>
      </c>
      <c r="H190" s="141">
        <v>5</v>
      </c>
      <c r="I190" s="142"/>
      <c r="J190" s="142">
        <f>ROUND(I190*H190,2)</f>
        <v>0</v>
      </c>
      <c r="K190" s="143"/>
      <c r="L190" s="30"/>
      <c r="M190" s="171" t="s">
        <v>1</v>
      </c>
      <c r="N190" s="172" t="s">
        <v>34</v>
      </c>
      <c r="O190" s="173">
        <v>0</v>
      </c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8" t="s">
        <v>232</v>
      </c>
      <c r="AT190" s="148" t="s">
        <v>108</v>
      </c>
      <c r="AU190" s="148" t="s">
        <v>74</v>
      </c>
      <c r="AY190" s="17" t="s">
        <v>105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74</v>
      </c>
      <c r="BK190" s="149">
        <f>ROUND(I190*H190,2)</f>
        <v>0</v>
      </c>
      <c r="BL190" s="17" t="s">
        <v>232</v>
      </c>
      <c r="BM190" s="148" t="s">
        <v>246</v>
      </c>
    </row>
    <row r="191" spans="1:65" s="2" customFormat="1" ht="6.95" customHeight="1">
      <c r="A191" s="29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0"/>
      <c r="M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</row>
    <row r="196" spans="5:8" ht="15.75">
      <c r="E196" s="177"/>
      <c r="F196" s="175" t="s">
        <v>247</v>
      </c>
      <c r="G196" s="175"/>
      <c r="H196" s="175"/>
    </row>
    <row r="197" spans="5:8">
      <c r="E197" s="175"/>
      <c r="F197" s="175" t="s">
        <v>248</v>
      </c>
      <c r="G197" s="175"/>
      <c r="H197" s="175"/>
    </row>
    <row r="198" spans="5:8">
      <c r="E198" s="175"/>
      <c r="F198" s="175" t="s">
        <v>249</v>
      </c>
      <c r="G198" s="175"/>
      <c r="H198" s="175"/>
    </row>
  </sheetData>
  <autoFilter ref="C119:K190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BIL_004_002 - Domov Vraný...</vt:lpstr>
      <vt:lpstr>'BIL_004_002 - Domov Vraný...'!Názvy_tisku</vt:lpstr>
      <vt:lpstr>'Rekapitulace stavby'!Názvy_tisku</vt:lpstr>
      <vt:lpstr>'BIL_004_002 - Domov Vraný...'!Oblast_tisku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DESKTOP-KB0DJRU\Vencl</dc:creator>
  <cp:lastModifiedBy>Ing. Karel Prokop</cp:lastModifiedBy>
  <cp:lastPrinted>2024-06-13T07:35:46Z</cp:lastPrinted>
  <dcterms:created xsi:type="dcterms:W3CDTF">2024-06-13T05:47:53Z</dcterms:created>
  <dcterms:modified xsi:type="dcterms:W3CDTF">2024-06-13T07:35:53Z</dcterms:modified>
</cp:coreProperties>
</file>