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rohlicek_kr-s_cz/Documents/Moje dokumenty/2024/19_demolice_dobris_opetovne_vypsani/vyzva_k_uverejneni/"/>
    </mc:Choice>
  </mc:AlternateContent>
  <xr:revisionPtr revIDLastSave="1" documentId="11_0B62CD0007B8111045024438047F67D1849CE5F9" xr6:coauthVersionLast="47" xr6:coauthVersionMax="47" xr10:uidLastSave="{7FB64314-C622-4FC7-A326-5D6F10870A40}"/>
  <bookViews>
    <workbookView xWindow="-120" yWindow="-120" windowWidth="29040" windowHeight="15840" xr2:uid="{00000000-000D-0000-FFFF-FFFF00000000}"/>
  </bookViews>
  <sheets>
    <sheet name="Rekapitulace stavby" sheetId="1" r:id="rId1"/>
    <sheet name="2021-19 - Bourací práce o..." sheetId="2" r:id="rId2"/>
    <sheet name="Pokyny pro vyplnění" sheetId="3" r:id="rId3"/>
  </sheets>
  <definedNames>
    <definedName name="_xlnm._FilterDatabase" localSheetId="1" hidden="1">'2021-19 - Bourací práce o...'!$C$96:$K$389</definedName>
    <definedName name="_xlnm.Print_Titles" localSheetId="1">'2021-19 - Bourací práce o...'!$96:$96</definedName>
    <definedName name="_xlnm.Print_Titles" localSheetId="0">'Rekapitulace stavby'!$52:$52</definedName>
    <definedName name="_xlnm.Print_Area" localSheetId="1">'2021-19 - Bourací práce o...'!$C$4:$J$37,'2021-19 - Bourací práce o...'!$C$43:$J$80,'2021-19 - Bourací práce o...'!$C$86:$K$389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385" i="2"/>
  <c r="BH385" i="2"/>
  <c r="BG385" i="2"/>
  <c r="BF385" i="2"/>
  <c r="T385" i="2"/>
  <c r="T384" i="2"/>
  <c r="R385" i="2"/>
  <c r="R384" i="2"/>
  <c r="P385" i="2"/>
  <c r="P384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T353" i="2"/>
  <c r="R354" i="2"/>
  <c r="R353" i="2"/>
  <c r="P354" i="2"/>
  <c r="P353" i="2"/>
  <c r="BI350" i="2"/>
  <c r="BH350" i="2"/>
  <c r="BG350" i="2"/>
  <c r="BF350" i="2"/>
  <c r="T350" i="2"/>
  <c r="T349" i="2"/>
  <c r="R350" i="2"/>
  <c r="R349" i="2"/>
  <c r="P350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T338" i="2"/>
  <c r="R339" i="2"/>
  <c r="R338" i="2"/>
  <c r="P339" i="2"/>
  <c r="P338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T306" i="2" s="1"/>
  <c r="R307" i="2"/>
  <c r="R306" i="2" s="1"/>
  <c r="P307" i="2"/>
  <c r="P306" i="2" s="1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2" i="2"/>
  <c r="BH282" i="2"/>
  <c r="BG282" i="2"/>
  <c r="BF282" i="2"/>
  <c r="T282" i="2"/>
  <c r="T281" i="2"/>
  <c r="R282" i="2"/>
  <c r="R281" i="2"/>
  <c r="P282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T235" i="2" s="1"/>
  <c r="R236" i="2"/>
  <c r="R235" i="2" s="1"/>
  <c r="P236" i="2"/>
  <c r="P235" i="2" s="1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T224" i="2" s="1"/>
  <c r="R225" i="2"/>
  <c r="R224" i="2" s="1"/>
  <c r="P225" i="2"/>
  <c r="P224" i="2" s="1"/>
  <c r="BI221" i="2"/>
  <c r="BH221" i="2"/>
  <c r="BG221" i="2"/>
  <c r="BF221" i="2"/>
  <c r="T221" i="2"/>
  <c r="T220" i="2" s="1"/>
  <c r="R221" i="2"/>
  <c r="R220" i="2" s="1"/>
  <c r="P221" i="2"/>
  <c r="P220" i="2" s="1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09" i="2"/>
  <c r="BH109" i="2"/>
  <c r="BG109" i="2"/>
  <c r="BF109" i="2"/>
  <c r="T109" i="2"/>
  <c r="T108" i="2" s="1"/>
  <c r="R109" i="2"/>
  <c r="R108" i="2" s="1"/>
  <c r="P109" i="2"/>
  <c r="P108" i="2" s="1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J94" i="2"/>
  <c r="J93" i="2"/>
  <c r="F93" i="2"/>
  <c r="F91" i="2"/>
  <c r="E89" i="2"/>
  <c r="J51" i="2"/>
  <c r="J50" i="2"/>
  <c r="F50" i="2"/>
  <c r="F48" i="2"/>
  <c r="E46" i="2"/>
  <c r="J16" i="2"/>
  <c r="E16" i="2"/>
  <c r="F94" i="2"/>
  <c r="J15" i="2"/>
  <c r="J10" i="2"/>
  <c r="J91" i="2" s="1"/>
  <c r="L50" i="1"/>
  <c r="AM50" i="1"/>
  <c r="AM49" i="1"/>
  <c r="L49" i="1"/>
  <c r="AM47" i="1"/>
  <c r="L47" i="1"/>
  <c r="L45" i="1"/>
  <c r="L44" i="1"/>
  <c r="BK162" i="2"/>
  <c r="J303" i="2"/>
  <c r="BK252" i="2"/>
  <c r="BK236" i="2"/>
  <c r="BK187" i="2"/>
  <c r="J209" i="2"/>
  <c r="BK127" i="2"/>
  <c r="BK372" i="2"/>
  <c r="J180" i="2"/>
  <c r="BK314" i="2"/>
  <c r="J240" i="2"/>
  <c r="BK184" i="2"/>
  <c r="J137" i="2"/>
  <c r="BK256" i="2"/>
  <c r="J246" i="2"/>
  <c r="J127" i="2"/>
  <c r="J358" i="2"/>
  <c r="BK167" i="2"/>
  <c r="BK346" i="2"/>
  <c r="BK191" i="2"/>
  <c r="BK205" i="2"/>
  <c r="J104" i="2"/>
  <c r="J361" i="2"/>
  <c r="BK307" i="2"/>
  <c r="BK240" i="2"/>
  <c r="J221" i="2"/>
  <c r="J346" i="2"/>
  <c r="BK310" i="2"/>
  <c r="BK375" i="2"/>
  <c r="AS54" i="1"/>
  <c r="J324" i="2"/>
  <c r="BK381" i="2"/>
  <c r="J300" i="2"/>
  <c r="BK385" i="2"/>
  <c r="BK324" i="2"/>
  <c r="BK215" i="2"/>
  <c r="BK378" i="2"/>
  <c r="BK201" i="2"/>
  <c r="BK296" i="2"/>
  <c r="J378" i="2"/>
  <c r="J201" i="2"/>
  <c r="BK343" i="2"/>
  <c r="BK100" i="2"/>
  <c r="J296" i="2"/>
  <c r="BK249" i="2"/>
  <c r="BK180" i="2"/>
  <c r="J343" i="2"/>
  <c r="BK134" i="2"/>
  <c r="J375" i="2"/>
  <c r="BK243" i="2"/>
  <c r="BK104" i="2"/>
  <c r="BK157" i="2"/>
  <c r="J215" i="2"/>
  <c r="J229" i="2"/>
  <c r="BK269" i="2"/>
  <c r="BK259" i="2"/>
  <c r="J167" i="2"/>
  <c r="J269" i="2"/>
  <c r="J134" i="2"/>
  <c r="J118" i="2"/>
  <c r="J109" i="2"/>
  <c r="BK278" i="2"/>
  <c r="BK137" i="2"/>
  <c r="J162" i="2"/>
  <c r="BK282" i="2"/>
  <c r="BK246" i="2"/>
  <c r="BK221" i="2"/>
  <c r="J256" i="2"/>
  <c r="J191" i="2"/>
  <c r="J152" i="2"/>
  <c r="BK118" i="2"/>
  <c r="BK367" i="2"/>
  <c r="J124" i="2"/>
  <c r="BK197" i="2"/>
  <c r="J130" i="2"/>
  <c r="BK142" i="2"/>
  <c r="J275" i="2"/>
  <c r="BK121" i="2"/>
  <c r="J252" i="2"/>
  <c r="J243" i="2"/>
  <c r="J175" i="2"/>
  <c r="J381" i="2"/>
  <c r="BK292" i="2"/>
  <c r="J262" i="2"/>
  <c r="J236" i="2"/>
  <c r="BK229" i="2"/>
  <c r="BK272" i="2"/>
  <c r="BK266" i="2"/>
  <c r="BK209" i="2"/>
  <c r="J278" i="2"/>
  <c r="BK275" i="2"/>
  <c r="BK175" i="2"/>
  <c r="BK288" i="2"/>
  <c r="BK152" i="2"/>
  <c r="BK364" i="2"/>
  <c r="BK330" i="2"/>
  <c r="BK212" i="2"/>
  <c r="J310" i="2"/>
  <c r="J212" i="2"/>
  <c r="BK361" i="2"/>
  <c r="BK124" i="2"/>
  <c r="J184" i="2"/>
  <c r="BK262" i="2"/>
  <c r="J335" i="2"/>
  <c r="J364" i="2"/>
  <c r="J147" i="2"/>
  <c r="J266" i="2"/>
  <c r="J319" i="2"/>
  <c r="BK232" i="2"/>
  <c r="J197" i="2"/>
  <c r="J372" i="2"/>
  <c r="J282" i="2"/>
  <c r="BK194" i="2"/>
  <c r="BK354" i="2"/>
  <c r="J121" i="2"/>
  <c r="BK147" i="2"/>
  <c r="BK350" i="2"/>
  <c r="J232" i="2"/>
  <c r="J307" i="2"/>
  <c r="J259" i="2"/>
  <c r="J225" i="2"/>
  <c r="J115" i="2"/>
  <c r="J187" i="2"/>
  <c r="J142" i="2"/>
  <c r="J292" i="2"/>
  <c r="J354" i="2"/>
  <c r="BK327" i="2"/>
  <c r="BK115" i="2"/>
  <c r="BK225" i="2"/>
  <c r="J157" i="2"/>
  <c r="J339" i="2"/>
  <c r="BK339" i="2"/>
  <c r="J100" i="2"/>
  <c r="J327" i="2"/>
  <c r="BK109" i="2"/>
  <c r="J249" i="2"/>
  <c r="J367" i="2"/>
  <c r="J288" i="2"/>
  <c r="J194" i="2"/>
  <c r="J350" i="2"/>
  <c r="J272" i="2"/>
  <c r="J205" i="2"/>
  <c r="BK358" i="2"/>
  <c r="J314" i="2"/>
  <c r="BK335" i="2"/>
  <c r="J330" i="2"/>
  <c r="BK130" i="2"/>
  <c r="BK300" i="2"/>
  <c r="BK319" i="2"/>
  <c r="BK303" i="2"/>
  <c r="J385" i="2"/>
  <c r="BK114" i="2" l="1"/>
  <c r="J114" i="2" s="1"/>
  <c r="J59" i="2" s="1"/>
  <c r="BK239" i="2"/>
  <c r="J239" i="2" s="1"/>
  <c r="J66" i="2" s="1"/>
  <c r="BK287" i="2"/>
  <c r="J287" i="2"/>
  <c r="J69" i="2"/>
  <c r="R114" i="2"/>
  <c r="BK255" i="2"/>
  <c r="J255" i="2"/>
  <c r="J67" i="2"/>
  <c r="T287" i="2"/>
  <c r="P342" i="2"/>
  <c r="T99" i="2"/>
  <c r="R193" i="2"/>
  <c r="T239" i="2"/>
  <c r="R287" i="2"/>
  <c r="T114" i="2"/>
  <c r="T255" i="2"/>
  <c r="P309" i="2"/>
  <c r="BK357" i="2"/>
  <c r="J357" i="2"/>
  <c r="J76" i="2"/>
  <c r="P114" i="2"/>
  <c r="P228" i="2"/>
  <c r="R239" i="2"/>
  <c r="T309" i="2"/>
  <c r="T342" i="2"/>
  <c r="BK371" i="2"/>
  <c r="BK99" i="2"/>
  <c r="BK193" i="2"/>
  <c r="J193" i="2" s="1"/>
  <c r="J60" i="2" s="1"/>
  <c r="BK228" i="2"/>
  <c r="J228" i="2"/>
  <c r="J64" i="2" s="1"/>
  <c r="P239" i="2"/>
  <c r="R309" i="2"/>
  <c r="BK342" i="2"/>
  <c r="J342" i="2" s="1"/>
  <c r="J73" i="2" s="1"/>
  <c r="P357" i="2"/>
  <c r="P371" i="2"/>
  <c r="P370" i="2" s="1"/>
  <c r="P99" i="2"/>
  <c r="T193" i="2"/>
  <c r="R228" i="2"/>
  <c r="R255" i="2"/>
  <c r="P287" i="2"/>
  <c r="R342" i="2"/>
  <c r="R357" i="2"/>
  <c r="T371" i="2"/>
  <c r="T370" i="2" s="1"/>
  <c r="R99" i="2"/>
  <c r="R98" i="2"/>
  <c r="P193" i="2"/>
  <c r="T228" i="2"/>
  <c r="T219" i="2"/>
  <c r="P255" i="2"/>
  <c r="BK309" i="2"/>
  <c r="J309" i="2" s="1"/>
  <c r="J71" i="2" s="1"/>
  <c r="T357" i="2"/>
  <c r="R371" i="2"/>
  <c r="R370" i="2" s="1"/>
  <c r="BK220" i="2"/>
  <c r="J220" i="2" s="1"/>
  <c r="J62" i="2" s="1"/>
  <c r="BK235" i="2"/>
  <c r="J235" i="2"/>
  <c r="J65" i="2" s="1"/>
  <c r="BK224" i="2"/>
  <c r="J224" i="2" s="1"/>
  <c r="J63" i="2" s="1"/>
  <c r="BK384" i="2"/>
  <c r="J384" i="2" s="1"/>
  <c r="J79" i="2" s="1"/>
  <c r="BK108" i="2"/>
  <c r="J108" i="2" s="1"/>
  <c r="J58" i="2" s="1"/>
  <c r="BK281" i="2"/>
  <c r="J281" i="2"/>
  <c r="J68" i="2" s="1"/>
  <c r="BK349" i="2"/>
  <c r="J349" i="2" s="1"/>
  <c r="J74" i="2" s="1"/>
  <c r="BK353" i="2"/>
  <c r="J353" i="2" s="1"/>
  <c r="J75" i="2" s="1"/>
  <c r="BK306" i="2"/>
  <c r="J306" i="2" s="1"/>
  <c r="J70" i="2" s="1"/>
  <c r="BK338" i="2"/>
  <c r="J338" i="2"/>
  <c r="J72" i="2" s="1"/>
  <c r="BE104" i="2"/>
  <c r="BE118" i="2"/>
  <c r="BE167" i="2"/>
  <c r="BE175" i="2"/>
  <c r="BE240" i="2"/>
  <c r="BE246" i="2"/>
  <c r="BE259" i="2"/>
  <c r="BE262" i="2"/>
  <c r="BE278" i="2"/>
  <c r="BE288" i="2"/>
  <c r="BE330" i="2"/>
  <c r="BE350" i="2"/>
  <c r="BE354" i="2"/>
  <c r="BE358" i="2"/>
  <c r="BE361" i="2"/>
  <c r="BE364" i="2"/>
  <c r="BE367" i="2"/>
  <c r="BE372" i="2"/>
  <c r="BE375" i="2"/>
  <c r="BE378" i="2"/>
  <c r="BE381" i="2"/>
  <c r="BE385" i="2"/>
  <c r="J48" i="2"/>
  <c r="BE142" i="2"/>
  <c r="BE157" i="2"/>
  <c r="BE205" i="2"/>
  <c r="BE249" i="2"/>
  <c r="BE252" i="2"/>
  <c r="BE256" i="2"/>
  <c r="BE269" i="2"/>
  <c r="BE272" i="2"/>
  <c r="BE275" i="2"/>
  <c r="BE282" i="2"/>
  <c r="BE292" i="2"/>
  <c r="BE209" i="2"/>
  <c r="BE215" i="2"/>
  <c r="BE266" i="2"/>
  <c r="BE109" i="2"/>
  <c r="BE121" i="2"/>
  <c r="BE124" i="2"/>
  <c r="BE191" i="2"/>
  <c r="BE197" i="2"/>
  <c r="BE232" i="2"/>
  <c r="BE243" i="2"/>
  <c r="BE303" i="2"/>
  <c r="BE339" i="2"/>
  <c r="F51" i="2"/>
  <c r="BE162" i="2"/>
  <c r="BE212" i="2"/>
  <c r="BE296" i="2"/>
  <c r="BE314" i="2"/>
  <c r="BE127" i="2"/>
  <c r="BE130" i="2"/>
  <c r="BE134" i="2"/>
  <c r="BE147" i="2"/>
  <c r="BE152" i="2"/>
  <c r="BE236" i="2"/>
  <c r="BE307" i="2"/>
  <c r="BE310" i="2"/>
  <c r="BE319" i="2"/>
  <c r="BE324" i="2"/>
  <c r="BE346" i="2"/>
  <c r="BE100" i="2"/>
  <c r="BE115" i="2"/>
  <c r="BE180" i="2"/>
  <c r="BE184" i="2"/>
  <c r="BE187" i="2"/>
  <c r="BE194" i="2"/>
  <c r="BE201" i="2"/>
  <c r="BE221" i="2"/>
  <c r="BE327" i="2"/>
  <c r="BE335" i="2"/>
  <c r="BE137" i="2"/>
  <c r="BE225" i="2"/>
  <c r="BE229" i="2"/>
  <c r="BE300" i="2"/>
  <c r="BE343" i="2"/>
  <c r="F33" i="2"/>
  <c r="BB55" i="1"/>
  <c r="BB54" i="1" s="1"/>
  <c r="W31" i="1" s="1"/>
  <c r="J32" i="2"/>
  <c r="AW55" i="1" s="1"/>
  <c r="F34" i="2"/>
  <c r="BC55" i="1" s="1"/>
  <c r="BC54" i="1" s="1"/>
  <c r="AY54" i="1" s="1"/>
  <c r="F35" i="2"/>
  <c r="BD55" i="1" s="1"/>
  <c r="BD54" i="1" s="1"/>
  <c r="W33" i="1" s="1"/>
  <c r="F32" i="2"/>
  <c r="BA55" i="1" s="1"/>
  <c r="BA54" i="1" s="1"/>
  <c r="AW54" i="1" s="1"/>
  <c r="AK30" i="1" s="1"/>
  <c r="R219" i="2" l="1"/>
  <c r="P219" i="2"/>
  <c r="BK370" i="2"/>
  <c r="J370" i="2"/>
  <c r="J77" i="2" s="1"/>
  <c r="R97" i="2"/>
  <c r="P98" i="2"/>
  <c r="P97" i="2"/>
  <c r="AU55" i="1" s="1"/>
  <c r="AU54" i="1" s="1"/>
  <c r="T98" i="2"/>
  <c r="T97" i="2"/>
  <c r="BK98" i="2"/>
  <c r="J98" i="2" s="1"/>
  <c r="J56" i="2" s="1"/>
  <c r="J371" i="2"/>
  <c r="J78" i="2"/>
  <c r="J99" i="2"/>
  <c r="J57" i="2"/>
  <c r="BK219" i="2"/>
  <c r="J219" i="2"/>
  <c r="J61" i="2" s="1"/>
  <c r="J31" i="2"/>
  <c r="AV55" i="1" s="1"/>
  <c r="AT55" i="1" s="1"/>
  <c r="W32" i="1"/>
  <c r="AX54" i="1"/>
  <c r="F31" i="2"/>
  <c r="AZ55" i="1" s="1"/>
  <c r="AZ54" i="1" s="1"/>
  <c r="AV54" i="1" s="1"/>
  <c r="AK29" i="1" s="1"/>
  <c r="W30" i="1"/>
  <c r="BK97" i="2" l="1"/>
  <c r="J97" i="2" s="1"/>
  <c r="J28" i="2" s="1"/>
  <c r="AG55" i="1" s="1"/>
  <c r="AG54" i="1" s="1"/>
  <c r="AT54" i="1"/>
  <c r="W29" i="1"/>
  <c r="AK26" i="1" l="1"/>
  <c r="AN54" i="1"/>
  <c r="J37" i="2"/>
  <c r="J55" i="2"/>
  <c r="AK35" i="1"/>
  <c r="AN55" i="1"/>
</calcChain>
</file>

<file path=xl/sharedStrings.xml><?xml version="1.0" encoding="utf-8"?>
<sst xmlns="http://schemas.openxmlformats.org/spreadsheetml/2006/main" count="3038" uniqueCount="839">
  <si>
    <t>Export Komplet</t>
  </si>
  <si>
    <t>VZ</t>
  </si>
  <si>
    <t>2.0</t>
  </si>
  <si>
    <t>ZAMOK</t>
  </si>
  <si>
    <t>False</t>
  </si>
  <si>
    <t>{582c1729-045e-4f9e-8180-19e9b2c8fb1e}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</si>
  <si>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</si>
  <si>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</si>
  <si>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</si>
  <si>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</si>
  <si>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</si>
  <si>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</si>
  <si>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</si>
  <si>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</si>
  <si>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</si>
  <si>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</si>
  <si>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</si>
  <si>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Bourací práce objektu na adrese Dubinské Kaštánky 1310, Dobříš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</si>
  <si>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</si>
  <si>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</si>
  <si>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</si>
  <si>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</si>
  <si>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</si>
  <si>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</si>
  <si>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</si>
  <si>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</si>
  <si>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</si>
  <si>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</si>
  <si>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</si>
  <si>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</si>
  <si>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</si>
  <si>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03805433</t>
  </si>
  <si>
    <t>FITOX TEAM s.,r.o.</t>
  </si>
  <si>
    <t>True</t>
  </si>
  <si>
    <t>Zpracovatel:</t>
  </si>
  <si>
    <t>ING. PAVEL KOLÁŘ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</si>
  <si>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</si>
  <si>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</si>
  <si>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</si>
  <si>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</si>
  <si>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</si>
  <si>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</si>
  <si>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</si>
  <si>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</si>
  <si>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</si>
  <si>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</si>
  <si>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</si>
  <si>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</si>
  <si>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</si>
  <si>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</si>
  <si>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</si>
  <si>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</si>
  <si>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</si>
  <si>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</si>
  <si>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</si>
  <si>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</si>
  <si>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</si>
  <si>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</si>
  <si>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</si>
  <si>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</si>
  <si>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</si>
  <si>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</si>
  <si>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</si>
  <si>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</si>
  <si>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</si>
  <si>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</si>
  <si>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</si>
  <si>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</si>
  <si>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</si>
  <si>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</si>
  <si>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</si>
  <si>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</si>
  <si>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</si>
  <si>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</si>
  <si>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</si>
  <si>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</si>
  <si>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</si>
  <si>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</si>
  <si>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</si>
  <si>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</si>
  <si>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</si>
  <si>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</si>
  <si>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</si>
  <si>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</si>
  <si>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</si>
  <si>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</si>
  <si>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</si>
  <si>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</si>
  <si>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</si>
  <si>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</si>
  <si>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</si>
  <si>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</si>
  <si>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</si>
  <si>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</si>
  <si>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</si>
  <si>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</si>
  <si>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</si>
  <si>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</si>
  <si>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</si>
  <si>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</si>
  <si>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</si>
  <si>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</si>
  <si>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</si>
  <si>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</si>
  <si>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</si>
  <si>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</si>
  <si>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</si>
  <si>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</si>
  <si>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</si>
  <si>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</si>
  <si>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</si>
  <si>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</si>
  <si>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</si>
  <si>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</si>
  <si>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</si>
  <si>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</si>
  <si>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</si>
  <si>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</si>
  <si>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</si>
  <si>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</si>
  <si>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</si>
  <si>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</si>
  <si>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</si>
  <si>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</si>
  <si>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</si>
  <si>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</si>
  <si>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53</t>
  </si>
  <si>
    <t>K</t>
  </si>
  <si>
    <t>174111101</t>
  </si>
  <si>
    <t>Zásyp jam, šachet rýh nebo kolem objektů sypaninou se zhutněním ručně</t>
  </si>
  <si>
    <t>m3</t>
  </si>
  <si>
    <t>CS ÚRS 2023 02</t>
  </si>
  <si>
    <t>4</t>
  </si>
  <si>
    <t>-1768651188</t>
  </si>
  <si>
    <t>PP</t>
  </si>
  <si>
    <t>Zásyp sypaninou z jakékoliv horniny ručně s uložením výkopku ve vrstvách se zhutněním jam, šachet, rýh nebo kolem objektů v těchto vykopávkách</t>
  </si>
  <si>
    <t>Online PSC</t>
  </si>
  <si>
    <t>https://podminky.urs.cz/item/CS_URS_2023_02/174111101</t>
  </si>
  <si>
    <t>VV</t>
  </si>
  <si>
    <t>55+10</t>
  </si>
  <si>
    <t>62</t>
  </si>
  <si>
    <t>181951114</t>
  </si>
  <si>
    <t>Úprava pláně v hornině třídy těžitelnosti II skupiny 4 a 5 se zhutněním strojně</t>
  </si>
  <si>
    <t>m2</t>
  </si>
  <si>
    <t>1743876103</t>
  </si>
  <si>
    <t>Úprava pláně vyrovnáním výškových rozdílů strojně v hornině třídy těžitelnosti II, skupiny 4 a 5 se zhutněním</t>
  </si>
  <si>
    <t>https://podminky.urs.cz/item/CS_URS_2023_02/181951114</t>
  </si>
  <si>
    <t>460</t>
  </si>
  <si>
    <t>8</t>
  </si>
  <si>
    <t>Trubní vedení</t>
  </si>
  <si>
    <t>79</t>
  </si>
  <si>
    <t>890211851</t>
  </si>
  <si>
    <t>Bourání šachet z prostého betonu strojně obestavěného prostoru do 1,5 m3</t>
  </si>
  <si>
    <t>638444019</t>
  </si>
  <si>
    <t>Bourání šachet a jímek strojně velikosti obestavěného prostoru do 1,5 m3 z prostého betonu</t>
  </si>
  <si>
    <t>https://podminky.urs.cz/item/CS_URS_2023_02/890211851</t>
  </si>
  <si>
    <t>bourání vnějších šachet kanalizace, voda apod.</t>
  </si>
  <si>
    <t>9</t>
  </si>
  <si>
    <t>Ostatní konstrukce a práce, bourání</t>
  </si>
  <si>
    <t>75</t>
  </si>
  <si>
    <t>938908411</t>
  </si>
  <si>
    <t>Čištění vozovek splachováním vodou</t>
  </si>
  <si>
    <t>342466457</t>
  </si>
  <si>
    <t>Čištění vozovek splachováním vodou povrchu podkladu nebo krytu živičného, betonového nebo dlážděného</t>
  </si>
  <si>
    <t>https://podminky.urs.cz/item/CS_URS_2023_02/938908411</t>
  </si>
  <si>
    <t>76</t>
  </si>
  <si>
    <t>938908421</t>
  </si>
  <si>
    <t>Čištění vozovek vodním paprskem pod tlakem 2500 barů</t>
  </si>
  <si>
    <t>244899423</t>
  </si>
  <si>
    <t>Čištění vozovek vodním paprskem pod tlakem 2500 barů (např. Peel Jet) živičného, betonového nebo dlážděného</t>
  </si>
  <si>
    <t>https://podminky.urs.cz/item/CS_URS_2023_02/938908421</t>
  </si>
  <si>
    <t>77</t>
  </si>
  <si>
    <t>938909331</t>
  </si>
  <si>
    <t>Čištění vozovek metením ručně podkladu nebo krytu betonového nebo živičného</t>
  </si>
  <si>
    <t>54860375</t>
  </si>
  <si>
    <t>Čištění vozovek metením bláta, prachu nebo hlinitého nánosu s odklizením na hromady na vzdálenost do 20 m nebo naložením na dopravní prostředek ručně povrchu podkladu nebo krytu betonového nebo živičného</t>
  </si>
  <si>
    <t>https://podminky.urs.cz/item/CS_URS_2023_02/938909331</t>
  </si>
  <si>
    <t>67</t>
  </si>
  <si>
    <t>945421110</t>
  </si>
  <si>
    <t>Hydraulická zvedací plošina na automobilovém podvozku výška zdvihu do 18 m včetně obsluhy</t>
  </si>
  <si>
    <t>hod</t>
  </si>
  <si>
    <t>-1734014638</t>
  </si>
  <si>
    <t>Hydraulická zvedací plošina včetně obsluhy instalovaná na automobilovém podvozku, výšky zdvihu do 18 m</t>
  </si>
  <si>
    <t>https://podminky.urs.cz/item/CS_URS_2023_02/945421110</t>
  </si>
  <si>
    <t>68</t>
  </si>
  <si>
    <t>946111118</t>
  </si>
  <si>
    <t>Montáž pojízdných věží trubkových/dílcových š od 0,6 do 0,9 m dl do 3,2 m v přes 7,6 do 8,6 m</t>
  </si>
  <si>
    <t>kus</t>
  </si>
  <si>
    <t>-398256582</t>
  </si>
  <si>
    <t>Věže pojízdné trubkové nebo dílcové s maximálním zatížením podlahy do 200 kg/m2 šířky od 0,6 do 0,9 m, délky do 3,2 m výšky přes 7,6 m do 8,6 m montáž</t>
  </si>
  <si>
    <t>https://podminky.urs.cz/item/CS_URS_2023_02/946111118</t>
  </si>
  <si>
    <t>69</t>
  </si>
  <si>
    <t>946111218</t>
  </si>
  <si>
    <t>Příplatek k pojízdným věžím š od 0,6 do 0,9 m dl do 3,2 m v přes 7,6 do 8,6 m za každý den použití</t>
  </si>
  <si>
    <t>431496843</t>
  </si>
  <si>
    <t>Věže pojízdné trubkové nebo dílcové s maximálním zatížením podlahy do 200 kg/m2 šířky od 0,6 do 0,9 m, délky do 3,2 m výšky přes 7,6 m do 8,6 m příplatek k ceně za každý den použití</t>
  </si>
  <si>
    <t>https://podminky.urs.cz/item/CS_URS_2023_02/946111218</t>
  </si>
  <si>
    <t>30</t>
  </si>
  <si>
    <t>70</t>
  </si>
  <si>
    <t>946111818</t>
  </si>
  <si>
    <t>Demontáž pojízdných věží trubkových/dílcových š od 0,6 do 0,9 m dl do 3,2 m v přes 7,6 do 8,6 m</t>
  </si>
  <si>
    <t>-482124030</t>
  </si>
  <si>
    <t>Věže pojízdné trubkové nebo dílcové s maximálním zatížením podlahy do 200 kg/m2 šířky od 0,6 do 0,9 m, délky do 3,2 m výšky přes 7,6 m do 8,6 m demontáž</t>
  </si>
  <si>
    <t>https://podminky.urs.cz/item/CS_URS_2023_02/946111818</t>
  </si>
  <si>
    <t>51</t>
  </si>
  <si>
    <t>961044111</t>
  </si>
  <si>
    <t>Bourání základů z betonu prostého</t>
  </si>
  <si>
    <t>218940397</t>
  </si>
  <si>
    <t>Bourání základů z betonu prostého</t>
  </si>
  <si>
    <t>https://podminky.urs.cz/item/CS_URS_2023_02/961044111</t>
  </si>
  <si>
    <t>základové pasy - bourání</t>
  </si>
  <si>
    <t>63</t>
  </si>
  <si>
    <t>49</t>
  </si>
  <si>
    <t>962042521</t>
  </si>
  <si>
    <t>Bourání zdiva nadzákladového z lehčeného betonu přes 1 m3</t>
  </si>
  <si>
    <t>2071047394</t>
  </si>
  <si>
    <t>Bourání zdiva z lehčeného betonu nadzákladového objemu přes 1 m3</t>
  </si>
  <si>
    <t>https://podminky.urs.cz/item/CS_URS_2023_02/962042521</t>
  </si>
  <si>
    <t>bourání stěnových panelů</t>
  </si>
  <si>
    <t>125+128</t>
  </si>
  <si>
    <t>32</t>
  </si>
  <si>
    <t>962081131</t>
  </si>
  <si>
    <t>Bourání příček ze skleněných tvárnic tl do 100 mm</t>
  </si>
  <si>
    <t>557767824</t>
  </si>
  <si>
    <t>Bourání zdiva příček nebo vybourání otvorů ze skleněných tvárnic, tl. do 100 mm</t>
  </si>
  <si>
    <t>https://podminky.urs.cz/item/CS_URS_2023_02/962081131</t>
  </si>
  <si>
    <t>vybourání oken - luxfery</t>
  </si>
  <si>
    <t>3,2</t>
  </si>
  <si>
    <t>48</t>
  </si>
  <si>
    <t>963012520</t>
  </si>
  <si>
    <t>Bourání stropů z ŽB desek š přes 300 mm tl přes 140 mm</t>
  </si>
  <si>
    <t>-891397129</t>
  </si>
  <si>
    <t>Bourání stropů z desek nebo panelů železobetonových prefabrikovaných s dutinami z panelů, š. přes 300 mm tl. přes 140 mm</t>
  </si>
  <si>
    <t>https://podminky.urs.cz/item/CS_URS_2023_02/963012520</t>
  </si>
  <si>
    <t>strop nad 1. NP, konstrukce střechy - strop nad 2.NP-PZD</t>
  </si>
  <si>
    <t>64*2</t>
  </si>
  <si>
    <t>44</t>
  </si>
  <si>
    <t>964076321</t>
  </si>
  <si>
    <t>Vybourání válcovaných nosníků ze zdiva betonového nebo kamenného dl do 6 m hmotnosti do 20 kg/m</t>
  </si>
  <si>
    <t>t</t>
  </si>
  <si>
    <t>-805422960</t>
  </si>
  <si>
    <t>Vybourání válcovaných nosníků uložených ve zdivu betonovém nebo kamenném na maltu cementovou délky do 6 m, hmotnosti do 20 kg/m</t>
  </si>
  <si>
    <t>https://podminky.urs.cz/item/CS_URS_2023_02/964076321</t>
  </si>
  <si>
    <t>nosníky IPE 160- 2.NP</t>
  </si>
  <si>
    <t>4,55</t>
  </si>
  <si>
    <t>45</t>
  </si>
  <si>
    <t>964076341</t>
  </si>
  <si>
    <t>Vybourání válcovaných nosníků ze zdiva betonového nebo kamenného dl do 6 m hmotnosti do 55 kg/m</t>
  </si>
  <si>
    <t>1319730610</t>
  </si>
  <si>
    <t>Vybourání válcovaných nosníků uložených ve zdivu betonovém nebo kamenném na maltu cementovou délky do 6 m, hmotnosti do 55 kg/m</t>
  </si>
  <si>
    <t>https://podminky.urs.cz/item/CS_URS_2023_02/964076341</t>
  </si>
  <si>
    <t>nosníky stropu IPE 270- 1. NP</t>
  </si>
  <si>
    <t>10,397</t>
  </si>
  <si>
    <t>46</t>
  </si>
  <si>
    <t>965042141</t>
  </si>
  <si>
    <t>Bourání podkladů pod dlažby nebo mazanin betonových nebo z litého asfaltu tl do 100 mm pl přes 4 m2</t>
  </si>
  <si>
    <t>-395262091</t>
  </si>
  <si>
    <t>Bourání mazanin betonových nebo z litého asfaltu tl. do 100 mm, plochy přes 4 m2</t>
  </si>
  <si>
    <t>https://podminky.urs.cz/item/CS_URS_2023_02/965042141</t>
  </si>
  <si>
    <t>bourání podlahy 1. NP</t>
  </si>
  <si>
    <t>43,3</t>
  </si>
  <si>
    <t>bourání nadbetonávky na PZD panely tl. 60 mm</t>
  </si>
  <si>
    <t>27,5*2</t>
  </si>
  <si>
    <t>Součet</t>
  </si>
  <si>
    <t>52</t>
  </si>
  <si>
    <t>965042241</t>
  </si>
  <si>
    <t>Bourání podkladů pod dlažby nebo mazanin betonových nebo z litého asfaltu tl přes 100 mm pl přes 4 m2</t>
  </si>
  <si>
    <t>-773289256</t>
  </si>
  <si>
    <t>Bourání mazanin betonových nebo z litého asfaltu tl. přes 100 mm, plochy přes 4 m2</t>
  </si>
  <si>
    <t>https://podminky.urs.cz/item/CS_URS_2023_02/965042241</t>
  </si>
  <si>
    <t>bourání beton.desky podlahy tl. 200 mm</t>
  </si>
  <si>
    <t>91,4</t>
  </si>
  <si>
    <t>47</t>
  </si>
  <si>
    <t>965049111</t>
  </si>
  <si>
    <t>Příplatek k bourání betonových mazanin za bourání mazanin se svařovanou sítí tl do 100 mm</t>
  </si>
  <si>
    <t>1631779634</t>
  </si>
  <si>
    <t>Bourání mazanin Příplatek k cenám za bourání mazanin betonových se svařovanou sítí, tl. do 100 mm</t>
  </si>
  <si>
    <t>https://podminky.urs.cz/item/CS_URS_2023_02/965049111</t>
  </si>
  <si>
    <t>98,3+91,4</t>
  </si>
  <si>
    <t>25</t>
  </si>
  <si>
    <t>968062245</t>
  </si>
  <si>
    <t>Vybourání dřevěných rámů oken jednoduchých včetně křídel pl do 2 m2</t>
  </si>
  <si>
    <t>-803896136</t>
  </si>
  <si>
    <t>Vybourání dřevěných rámů oken s křídly, dveřních zárubní, vrat, stěn, ostění nebo obkladů rámů oken s křídly jednoduchých, plochy do 2 m2</t>
  </si>
  <si>
    <t>https://podminky.urs.cz/item/CS_URS_2023_02/968062245</t>
  </si>
  <si>
    <t>18</t>
  </si>
  <si>
    <t>968072455</t>
  </si>
  <si>
    <t>Vybourání kovových dveřních zárubní pl do 2 m2</t>
  </si>
  <si>
    <t>1396903489</t>
  </si>
  <si>
    <t>Vybourání kovových rámů oken s křídly, dveřních zárubní, vrat, stěn, ostění nebo obkladů dveřních zárubní, plochy do 2 m2</t>
  </si>
  <si>
    <t>https://podminky.urs.cz/item/CS_URS_2023_02/968072455</t>
  </si>
  <si>
    <t>54*1,97*0,8</t>
  </si>
  <si>
    <t>29</t>
  </si>
  <si>
    <t>9-R01</t>
  </si>
  <si>
    <t>demontáž podhledů chodby-drátosklo + rošt z "L "  profilů</t>
  </si>
  <si>
    <t>826918165</t>
  </si>
  <si>
    <t>demontáž podhledů chodby-drátosklo + rošt z "L " profilů</t>
  </si>
  <si>
    <t>997</t>
  </si>
  <si>
    <t>Přesun sutě</t>
  </si>
  <si>
    <t>55</t>
  </si>
  <si>
    <t>997013501</t>
  </si>
  <si>
    <t>Odvoz suti a vybouraných hmot na skládku nebo meziskládku do 1 km se složením</t>
  </si>
  <si>
    <t>1487233983</t>
  </si>
  <si>
    <t>Odvoz suti a vybouraných hmot na skládku nebo meziskládku se složením, na vzdálenost do 1 km</t>
  </si>
  <si>
    <t>https://podminky.urs.cz/item/CS_URS_2023_02/997013501</t>
  </si>
  <si>
    <t>56</t>
  </si>
  <si>
    <t>997013509</t>
  </si>
  <si>
    <t>Příplatek k odvozu suti a vybouraných hmot na skládku ZKD 1 km přes 1 km</t>
  </si>
  <si>
    <t>-601838289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</si>
  <si>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</si>
  <si>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</si>
  <si>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1258,372*15 'Přepočtené koeficientem množství</t>
  </si>
  <si>
    <t>57</t>
  </si>
  <si>
    <t>997013602</t>
  </si>
  <si>
    <t>Poplatek za uložení na skládce (skládkovné) stavebního odpadu železobetonového kód odpadu 17 01 01</t>
  </si>
  <si>
    <t>-270112941</t>
  </si>
  <si>
    <t>Poplatek za uložení stavebního odpadu na skládce (skládkovné) z armovaného betonu zatříděného do Katalogu odpadů pod kódem 17 01 01</t>
  </si>
  <si>
    <t>https://podminky.urs.cz/item/CS_URS_2023_02/997013602</t>
  </si>
  <si>
    <t>126+404+204,8+216,26+201,08+8,347+4,464</t>
  </si>
  <si>
    <t>61</t>
  </si>
  <si>
    <t>997013607</t>
  </si>
  <si>
    <t>Poplatek za uložení na skládce (skládkovné) stavebního odpadu keramického kód odpadu 17 01 03</t>
  </si>
  <si>
    <t>1381632449</t>
  </si>
  <si>
    <t>Poplatek za uložení stavebního odpadu na skládce (skládkovné) z tašek a keramických výrobků zatříděného do Katalogu odpadů pod kódem 17 01 03</t>
  </si>
  <si>
    <t>https://podminky.urs.cz/item/CS_URS_2023_02/997013607</t>
  </si>
  <si>
    <t>8,159+7,091</t>
  </si>
  <si>
    <t>60</t>
  </si>
  <si>
    <t>997013645</t>
  </si>
  <si>
    <t>Poplatek za uložení na skládce (skládkovné) odpadu asfaltového bez dehtu kód odpadu 17 03 02</t>
  </si>
  <si>
    <t>468081234</t>
  </si>
  <si>
    <t>Poplatek za uložení stavebního odpadu na skládce (skládkovné) asfaltového bez obsahu dehtu zatříděného do Katalogu odpadů pod kódem 17 03 02</t>
  </si>
  <si>
    <t>https://podminky.urs.cz/item/CS_URS_2023_02/997013645</t>
  </si>
  <si>
    <t>58</t>
  </si>
  <si>
    <t>997013804</t>
  </si>
  <si>
    <t>Poplatek za uložení na skládce (skládkovné) stavebního odpadu ze skla kód odpadu 17 02 02</t>
  </si>
  <si>
    <t>-895691774</t>
  </si>
  <si>
    <t>Poplatek za uložení stavebního odpadu na skládce (skládkovné) ze skla zatříděného do Katalogu odpadů pod kódem 17 02 02</t>
  </si>
  <si>
    <t>https://podminky.urs.cz/item/CS_URS_2023_02/997013804</t>
  </si>
  <si>
    <t>59</t>
  </si>
  <si>
    <t>997013811</t>
  </si>
  <si>
    <t>Poplatek za uložení na skládce (skládkovné) stavebního odpadu dřevěného kód odpadu 17 02 01</t>
  </si>
  <si>
    <t>2119987874</t>
  </si>
  <si>
    <t>Poplatek za uložení stavebního odpadu na skládce (skládkovné) dřevěného zatříděného do Katalogu odpadů pod kódem 17 02 01</t>
  </si>
  <si>
    <t>https://podminky.urs.cz/item/CS_URS_2023_02/997013811</t>
  </si>
  <si>
    <t>0,868+9,795</t>
  </si>
  <si>
    <t>PSV</t>
  </si>
  <si>
    <t>Práce a dodávky PSV</t>
  </si>
  <si>
    <t>712</t>
  </si>
  <si>
    <t>Povlakové krytiny</t>
  </si>
  <si>
    <t>38</t>
  </si>
  <si>
    <t>712340833</t>
  </si>
  <si>
    <t>Odstranění povlakové krytiny střech do 10° z pásů NAIP přitavených v plné ploše třívrstvé</t>
  </si>
  <si>
    <t>16</t>
  </si>
  <si>
    <t>-1396860538</t>
  </si>
  <si>
    <t>Odstranění povlakové krytiny střech plochých do 10° z přitavených pásů NAIP v plné ploše třívrstvé</t>
  </si>
  <si>
    <t>https://podminky.urs.cz/item/CS_URS_2023_02/712340833</t>
  </si>
  <si>
    <t>713</t>
  </si>
  <si>
    <t>Izolace tepelné</t>
  </si>
  <si>
    <t>28</t>
  </si>
  <si>
    <t>713110811</t>
  </si>
  <si>
    <t>Odstranění tepelné izolace stropů volně kladené z vláknitých materiálů suchých tl do 100 mm</t>
  </si>
  <si>
    <t>-1767415020</t>
  </si>
  <si>
    <t>Odstranění tepelné izolace stropů nebo podhledů z rohoží, pásů, dílců, desek, bloků volně kladených z vláknitých materiálů suchých, tloušťka izolace do 100 mm</t>
  </si>
  <si>
    <t>https://podminky.urs.cz/item/CS_URS_2023_02/713110811</t>
  </si>
  <si>
    <t>721</t>
  </si>
  <si>
    <t>Zdravotechnika - vnitřní kanalizace</t>
  </si>
  <si>
    <t>721110802</t>
  </si>
  <si>
    <t>Demontáž potrubí kameninové DN do 100</t>
  </si>
  <si>
    <t>m</t>
  </si>
  <si>
    <t>-1628659019</t>
  </si>
  <si>
    <t>Demontáž potrubí z kameninových trub normálních nebo kyselinovzdorných do DN 100</t>
  </si>
  <si>
    <t>https://podminky.urs.cz/item/CS_URS_2023_02/721110802</t>
  </si>
  <si>
    <t>10</t>
  </si>
  <si>
    <t>721171808</t>
  </si>
  <si>
    <t>Demontáž potrubí z PVC D přes 75 do 114</t>
  </si>
  <si>
    <t>-981947379</t>
  </si>
  <si>
    <t>Demontáž potrubí z novodurových trub odpadních nebo připojovacích přes 75 do D 114</t>
  </si>
  <si>
    <t>https://podminky.urs.cz/item/CS_URS_2023_02/721171808</t>
  </si>
  <si>
    <t>722</t>
  </si>
  <si>
    <t>Zdravotechnika - vnitřní vodovod</t>
  </si>
  <si>
    <t>11</t>
  </si>
  <si>
    <t>722170804</t>
  </si>
  <si>
    <t>Demontáž rozvodů vody z plastů D přes 25 do 50</t>
  </si>
  <si>
    <t>-893465262</t>
  </si>
  <si>
    <t>Demontáž rozvodů vody z plastů přes 25 do Ø 50 mm</t>
  </si>
  <si>
    <t>https://podminky.urs.cz/item/CS_URS_2023_02/722170804</t>
  </si>
  <si>
    <t>725</t>
  </si>
  <si>
    <t>Zdravotechnika - zařizovací předměty</t>
  </si>
  <si>
    <t>12</t>
  </si>
  <si>
    <t>725110811</t>
  </si>
  <si>
    <t>Demontáž klozetů splachovací s nádrží</t>
  </si>
  <si>
    <t>soubor</t>
  </si>
  <si>
    <t>-893757000</t>
  </si>
  <si>
    <t>Demontáž klozetů splachovacích s nádrží nebo tlakovým splachovačem</t>
  </si>
  <si>
    <t>https://podminky.urs.cz/item/CS_URS_2023_02/725110811</t>
  </si>
  <si>
    <t>13</t>
  </si>
  <si>
    <t>725210821</t>
  </si>
  <si>
    <t>Demontáž umyvadel bez výtokových armatur</t>
  </si>
  <si>
    <t>-1710863521</t>
  </si>
  <si>
    <t>Demontáž umyvadel bez výtokových armatur umyvadel</t>
  </si>
  <si>
    <t>https://podminky.urs.cz/item/CS_URS_2023_02/725210821</t>
  </si>
  <si>
    <t>14</t>
  </si>
  <si>
    <t>725330820</t>
  </si>
  <si>
    <t>Demontáž výlevka diturvitová</t>
  </si>
  <si>
    <t>2141211499</t>
  </si>
  <si>
    <t>Demontáž výlevek bez výtokových armatur a bez nádrže a splachovacího potrubí diturvitových</t>
  </si>
  <si>
    <t>https://podminky.urs.cz/item/CS_URS_2023_02/725330820</t>
  </si>
  <si>
    <t>725530823</t>
  </si>
  <si>
    <t>Demontáž ohřívač elektrický tlakový přes 50 do 200 l</t>
  </si>
  <si>
    <t>686644280</t>
  </si>
  <si>
    <t>Demontáž elektrických zásobníkových ohřívačů vody tlakových od 50 do 200 l</t>
  </si>
  <si>
    <t>https://podminky.urs.cz/item/CS_URS_2023_02/725530823</t>
  </si>
  <si>
    <t>725590812</t>
  </si>
  <si>
    <t>Přemístění vnitrostaveništní demontovaných zařizovacích předmětů v objektech v přes 6 do 12 m</t>
  </si>
  <si>
    <t>CS ÚRS 2021 02</t>
  </si>
  <si>
    <t>1131779597</t>
  </si>
  <si>
    <t>Vnitrostaveništní přemístění vybouraných (demontovaných) hmot zařizovacích předmětů vodorovně do 100 m v objektech výšky přes 6 do 12 m</t>
  </si>
  <si>
    <t>https://podminky.urs.cz/item/CS_URS_2021_02/725590812</t>
  </si>
  <si>
    <t>741</t>
  </si>
  <si>
    <t>Elektroinstalace - silnoproud</t>
  </si>
  <si>
    <t>7</t>
  </si>
  <si>
    <t>741125811</t>
  </si>
  <si>
    <t>Demontáž vodič Al izolovaný plný a laněný žíla 16 až 35 mm2 uložený pod omítku</t>
  </si>
  <si>
    <t>-714810360</t>
  </si>
  <si>
    <t>Demontáž vodičů izolovaných hliníkových uložených pod omítkou plných a laněných průřezu žíly 16 až 35 mm2</t>
  </si>
  <si>
    <t>https://podminky.urs.cz/item/CS_URS_2023_02/741125811</t>
  </si>
  <si>
    <t>741211853</t>
  </si>
  <si>
    <t>Demontáž rozvodnic kovových volně stojících s krytím do IPx4 plochou přes 1 m2</t>
  </si>
  <si>
    <t>1118736457</t>
  </si>
  <si>
    <t>Demontáž rozvodnic kovových, uložených volně stojících (skříňových), krytí do IPx 4, plochy přes 1 m2</t>
  </si>
  <si>
    <t>https://podminky.urs.cz/item/CS_URS_2023_02/741211853</t>
  </si>
  <si>
    <t>741311813</t>
  </si>
  <si>
    <t>Demontáž spínačů nástěnných normálních do 10 A šroubových bez zachování funkčnosti do 2 svorek</t>
  </si>
  <si>
    <t>-117816995</t>
  </si>
  <si>
    <t>Demontáž spínačů bez zachování funkčnosti (do suti) nástěnných, pro prostředí normální do 10 A, připojení šroubové do 2 svorek</t>
  </si>
  <si>
    <t>https://podminky.urs.cz/item/CS_URS_2023_02/741311813</t>
  </si>
  <si>
    <t>6</t>
  </si>
  <si>
    <t>741315823</t>
  </si>
  <si>
    <t>Demontáž zásuvek domovních normální prostředí do 16A zapuštěných šroubových bez zachování funkčnosti 2P+PE</t>
  </si>
  <si>
    <t>-908374994</t>
  </si>
  <si>
    <t>Demontáž zásuvek bez zachování funkčnosti (do suti) domovních polozapuštěných nebo zapuštěných, pro prostředí normální do 16 A, připojení šroubové 2P+PE</t>
  </si>
  <si>
    <t>https://podminky.urs.cz/item/CS_URS_2023_02/741315823</t>
  </si>
  <si>
    <t>3</t>
  </si>
  <si>
    <t>741371841</t>
  </si>
  <si>
    <t>Demontáž svítidla interiérového se standardní paticí nebo int. zdrojem LED přisazeného stropního do 0,09 m2 bez zachování funkčnosti</t>
  </si>
  <si>
    <t>273437483</t>
  </si>
  <si>
    <t>Demontáž svítidel bez zachování funkčnosti (do suti) interiérových se standardní paticí (E27, T5, GU10) nebo integrovaným zdrojem LED přisazených, ploše stropních do 0,09 m2</t>
  </si>
  <si>
    <t>https://podminky.urs.cz/item/CS_URS_2023_02/741371841</t>
  </si>
  <si>
    <t>741371871</t>
  </si>
  <si>
    <t>Demontáž svítidla interiérového se standard paticí skleněného lustr typu do 2 zdrojů bez zachování funkčnosti</t>
  </si>
  <si>
    <t>-314894044</t>
  </si>
  <si>
    <t>Demontáž svítidel bez zachování funkčnosti (do suti) interiérových se standardní paticí (E27, T5, GU10) nebo integrovaným zdrojem LED skleněných lustrového typu do 2 zdrojů</t>
  </si>
  <si>
    <t>https://podminky.urs.cz/item/CS_URS_2023_02/741371871</t>
  </si>
  <si>
    <t>5</t>
  </si>
  <si>
    <t>741372821</t>
  </si>
  <si>
    <t>Demontáž svítidla průmyslového výbojkového venkovního na výložníku do 3 m bez zachování funkčnosti</t>
  </si>
  <si>
    <t>-973469113</t>
  </si>
  <si>
    <t>Demontáž svítidel bez zachování funkčnosti (do suti) průmyslových výbojkových venkovních na výložníku do 3 m</t>
  </si>
  <si>
    <t>https://podminky.urs.cz/item/CS_URS_2023_02/741372821</t>
  </si>
  <si>
    <t>741421813</t>
  </si>
  <si>
    <t>Demontáž drátu nebo lana svodového vedení D přes 8 mm kolmý svod</t>
  </si>
  <si>
    <t>1737373875</t>
  </si>
  <si>
    <t>Demontáž hromosvodného vedení bez zachování funkčnosti svodových drátů nebo lan kolmého svodu, průměru přes 8 mm</t>
  </si>
  <si>
    <t>https://podminky.urs.cz/item/CS_URS_2023_02/741421813</t>
  </si>
  <si>
    <t>762</t>
  </si>
  <si>
    <t>Konstrukce tesařské</t>
  </si>
  <si>
    <t>31</t>
  </si>
  <si>
    <t>762131811</t>
  </si>
  <si>
    <t>DeMontáž bednění svislých stěn z hrubých prken</t>
  </si>
  <si>
    <t>1904059359</t>
  </si>
  <si>
    <t>Demontáž bednění svislých stěn a nadstřešních stěn z hrubých prken, latí nebo tyčoviny</t>
  </si>
  <si>
    <t>https://podminky.urs.cz/item/CS_URS_2023_02/762131811</t>
  </si>
  <si>
    <t xml:space="preserve">okna - pobití prkny </t>
  </si>
  <si>
    <t>764</t>
  </si>
  <si>
    <t>Konstrukce klempířské</t>
  </si>
  <si>
    <t>35</t>
  </si>
  <si>
    <t>764002812</t>
  </si>
  <si>
    <t>Demontáž okapového plechu do suti v krytině skládané</t>
  </si>
  <si>
    <t>-1186704851</t>
  </si>
  <si>
    <t>Demontáž klempířských konstrukcí okapového plechu do suti, v krytině skládané</t>
  </si>
  <si>
    <t>https://podminky.urs.cz/item/CS_URS_2023_02/764002812</t>
  </si>
  <si>
    <t>74</t>
  </si>
  <si>
    <t>36</t>
  </si>
  <si>
    <t>764002841</t>
  </si>
  <si>
    <t>Demontáž oplechování horních ploch zdí a nadezdívek do suti</t>
  </si>
  <si>
    <t>-1748287454</t>
  </si>
  <si>
    <t>Demontáž klempířských konstrukcí oplechování horních ploch zdí a nadezdívek do suti</t>
  </si>
  <si>
    <t>https://podminky.urs.cz/item/CS_URS_2023_02/764002841</t>
  </si>
  <si>
    <t>24</t>
  </si>
  <si>
    <t>37</t>
  </si>
  <si>
    <t>764002851</t>
  </si>
  <si>
    <t>Demontáž oplechování parapetů do suti</t>
  </si>
  <si>
    <t>2035853442</t>
  </si>
  <si>
    <t>Demontáž klempířských konstrukcí oplechování parapetů do suti</t>
  </si>
  <si>
    <t>https://podminky.urs.cz/item/CS_URS_2023_02/764002851</t>
  </si>
  <si>
    <t>104</t>
  </si>
  <si>
    <t>33</t>
  </si>
  <si>
    <t>764004801</t>
  </si>
  <si>
    <t>Demontáž podokapního žlabu do suti</t>
  </si>
  <si>
    <t>1850871937</t>
  </si>
  <si>
    <t>Demontáž klempířských konstrukcí žlabu podokapního do suti</t>
  </si>
  <si>
    <t>https://podminky.urs.cz/item/CS_URS_2023_02/764004801</t>
  </si>
  <si>
    <t>34</t>
  </si>
  <si>
    <t>764004861</t>
  </si>
  <si>
    <t>Demontáž svodu do suti</t>
  </si>
  <si>
    <t>-154260961</t>
  </si>
  <si>
    <t>Demontáž klempířských konstrukcí svodu do suti</t>
  </si>
  <si>
    <t>https://podminky.urs.cz/item/CS_URS_2023_02/764004861</t>
  </si>
  <si>
    <t>766</t>
  </si>
  <si>
    <t>Konstrukce truhlářské</t>
  </si>
  <si>
    <t>27</t>
  </si>
  <si>
    <t>766-R01</t>
  </si>
  <si>
    <t>Demontáž podhledů - sololit vč. dřev. roštu</t>
  </si>
  <si>
    <t>-174065143</t>
  </si>
  <si>
    <t>767</t>
  </si>
  <si>
    <t>Konstrukce zámečnické</t>
  </si>
  <si>
    <t>41</t>
  </si>
  <si>
    <t>767161823</t>
  </si>
  <si>
    <t>Demontáž zábradlí schodišťového nerozebíratelného hmotnosti 1 m zábradlí do 20 kg do suti</t>
  </si>
  <si>
    <t>1397155767</t>
  </si>
  <si>
    <t>Demontáž zábradlí do suti schodišťového nerozebíratelný spoj hmotnosti 1 m zábradlí do 20 kg</t>
  </si>
  <si>
    <t>https://podminky.urs.cz/item/CS_URS_2023_02/767161823</t>
  </si>
  <si>
    <t>42</t>
  </si>
  <si>
    <t>767211801</t>
  </si>
  <si>
    <t>Demontáž schodišťových stupňů z kompozitních pochůzných roštů</t>
  </si>
  <si>
    <t>820405526</t>
  </si>
  <si>
    <t>Demontáž výrobků z kompozitů schodišťových stupňů</t>
  </si>
  <si>
    <t>https://podminky.urs.cz/item/CS_URS_2023_02/767211801</t>
  </si>
  <si>
    <t>demontáž schodišť. stupňů</t>
  </si>
  <si>
    <t>22</t>
  </si>
  <si>
    <t>767661811</t>
  </si>
  <si>
    <t>Demontáž mříží pevných nebo otevíravých</t>
  </si>
  <si>
    <t>101910347</t>
  </si>
  <si>
    <t>https://podminky.urs.cz/item/CS_URS_2023_02/767661811</t>
  </si>
  <si>
    <t>demontáž mříží oken</t>
  </si>
  <si>
    <t>26</t>
  </si>
  <si>
    <t>767832801</t>
  </si>
  <si>
    <t>Demontáž venkovních požárních žebříků se ochranným košem</t>
  </si>
  <si>
    <t>-1597800481</t>
  </si>
  <si>
    <t>Demontáž venkovních požárních žebříků s ochranným košem</t>
  </si>
  <si>
    <t>https://podminky.urs.cz/item/CS_URS_2023_02/767832801</t>
  </si>
  <si>
    <t>39</t>
  </si>
  <si>
    <t>767893816</t>
  </si>
  <si>
    <t>Demontáž stříšek nad vstupy s výplní z plechu</t>
  </si>
  <si>
    <t>-1772148178</t>
  </si>
  <si>
    <t>Demontáž stříšek nad venkovními vstupy z kovových profilů, výplň z plechu</t>
  </si>
  <si>
    <t>https://podminky.urs.cz/item/CS_URS_2023_02/767893816</t>
  </si>
  <si>
    <t>40</t>
  </si>
  <si>
    <t>767896810</t>
  </si>
  <si>
    <t>Demontáž kovových lišt</t>
  </si>
  <si>
    <t>-1038519741</t>
  </si>
  <si>
    <t>Demontáž lišt a okopových plechů lišt</t>
  </si>
  <si>
    <t>https://podminky.urs.cz/item/CS_URS_2023_02/767896810</t>
  </si>
  <si>
    <t>lišty - tenkostěnný profil-spáry mezi panely</t>
  </si>
  <si>
    <t>442</t>
  </si>
  <si>
    <t>43</t>
  </si>
  <si>
    <t>767-R01</t>
  </si>
  <si>
    <t>Demontáž konstrukce schodiště</t>
  </si>
  <si>
    <t>kg</t>
  </si>
  <si>
    <t>887595955</t>
  </si>
  <si>
    <t>1300</t>
  </si>
  <si>
    <t>771</t>
  </si>
  <si>
    <t>Podlahy z dlaždic</t>
  </si>
  <si>
    <t>771571810</t>
  </si>
  <si>
    <t>Demontáž podlah z dlaždic keramických kladených do malty</t>
  </si>
  <si>
    <t>-83170408</t>
  </si>
  <si>
    <t>https://podminky.urs.cz/item/CS_URS_2023_02/771571810</t>
  </si>
  <si>
    <t>776</t>
  </si>
  <si>
    <t>Podlahy povlakové</t>
  </si>
  <si>
    <t>19</t>
  </si>
  <si>
    <t>776201812</t>
  </si>
  <si>
    <t>Demontáž lepených povlakových podlah s podložkou ručně</t>
  </si>
  <si>
    <t>1050088387</t>
  </si>
  <si>
    <t>Demontáž povlakových podlahovin lepených ručně s podložkou</t>
  </si>
  <si>
    <t>https://podminky.urs.cz/item/CS_URS_2023_02/776201812</t>
  </si>
  <si>
    <t>20</t>
  </si>
  <si>
    <t>776301811</t>
  </si>
  <si>
    <t>Odstranění lepených podlahovin bez podložky ze schodišťových stupňů</t>
  </si>
  <si>
    <t>-124476135</t>
  </si>
  <si>
    <t>Demontáž povlakových podlahovin ze schodišťových stupňů bez podložky</t>
  </si>
  <si>
    <t>https://podminky.urs.cz/item/CS_URS_2023_02/776301811</t>
  </si>
  <si>
    <t>781</t>
  </si>
  <si>
    <t>Dokončovací práce - obklady</t>
  </si>
  <si>
    <t>23</t>
  </si>
  <si>
    <t>781471810</t>
  </si>
  <si>
    <t>Demontáž obkladů z obkladaček keramických kladených do malty</t>
  </si>
  <si>
    <t>-1842431357</t>
  </si>
  <si>
    <t>Demontáž obkladů z dlaždic keramických kladených do malty</t>
  </si>
  <si>
    <t>https://podminky.urs.cz/item/CS_URS_2023_02/781471810</t>
  </si>
  <si>
    <t>784</t>
  </si>
  <si>
    <t>Dokončovací práce - malby a tapety</t>
  </si>
  <si>
    <t>784131017</t>
  </si>
  <si>
    <t>Odstranění lepených tapet bez makulatury ze stěn v do 3,80 m</t>
  </si>
  <si>
    <t>994689875</t>
  </si>
  <si>
    <t>Odstranění tapet lepených výšky do 3,80 m bez makulatury stěn</t>
  </si>
  <si>
    <t>https://podminky.urs.cz/item/CS_URS_2023_02/784131017</t>
  </si>
  <si>
    <t>HZS</t>
  </si>
  <si>
    <t>Hodinové zúčtovací sazby</t>
  </si>
  <si>
    <t>72</t>
  </si>
  <si>
    <t>HZS1342</t>
  </si>
  <si>
    <t>Hodinová zúčtovací sazba lešenář odborný</t>
  </si>
  <si>
    <t>512</t>
  </si>
  <si>
    <t>1029729384</t>
  </si>
  <si>
    <t>Hodinové zúčtovací sazby profesí HSV provádění konstrukcí lešenář odborný</t>
  </si>
  <si>
    <t>https://podminky.urs.cz/item/CS_URS_2023_02/HZS1342</t>
  </si>
  <si>
    <t>73</t>
  </si>
  <si>
    <t>HZS1441</t>
  </si>
  <si>
    <t>Hodinová zúčtovací sazba svářeč</t>
  </si>
  <si>
    <t>1437866160</t>
  </si>
  <si>
    <t>Hodinové zúčtovací sazby profesí HSV provádění konstrukcí inženýrských a dopravních staveb svářeč</t>
  </si>
  <si>
    <t>https://podminky.urs.cz/item/CS_URS_2023_02/HZS1441</t>
  </si>
  <si>
    <t>HZS2232</t>
  </si>
  <si>
    <t>Hodinová zúčtovací sazba elektrikář odborný</t>
  </si>
  <si>
    <t>-2006457303</t>
  </si>
  <si>
    <t>Hodinové zúčtovací sazby profesí PSV provádění stavebních instalací elektrikář odborný</t>
  </si>
  <si>
    <t>https://podminky.urs.cz/item/CS_URS_2023_02/HZS2232</t>
  </si>
  <si>
    <t>71</t>
  </si>
  <si>
    <t>HZS4132</t>
  </si>
  <si>
    <t>Hodinová zúčtovací sazba jeřábník specialista</t>
  </si>
  <si>
    <t>-192046123</t>
  </si>
  <si>
    <t>Hodinové zúčtovací sazby ostatních profesí obsluha stavebních strojů a zařízení jeřábník specialista</t>
  </si>
  <si>
    <t>https://podminky.urs.cz/item/CS_URS_2023_02/HZS4132</t>
  </si>
  <si>
    <t>VRN</t>
  </si>
  <si>
    <t>Vedlejší rozpočtové náklady</t>
  </si>
  <si>
    <t>VRN3</t>
  </si>
  <si>
    <t>Zařízení staveniště</t>
  </si>
  <si>
    <t>032002000</t>
  </si>
  <si>
    <t>Vybavení staveniště</t>
  </si>
  <si>
    <t>1024</t>
  </si>
  <si>
    <t>815138813</t>
  </si>
  <si>
    <t>https://podminky.urs.cz/item/CS_URS_2023_02/032002000</t>
  </si>
  <si>
    <t>64</t>
  </si>
  <si>
    <t>034002000</t>
  </si>
  <si>
    <t>Zabezpečení staveniště</t>
  </si>
  <si>
    <t>-1592690743</t>
  </si>
  <si>
    <t>https://podminky.urs.cz/item/CS_URS_2023_02/034002000</t>
  </si>
  <si>
    <t>80</t>
  </si>
  <si>
    <t>034303000</t>
  </si>
  <si>
    <t>Dopravní značení na staveništi</t>
  </si>
  <si>
    <t>597759972</t>
  </si>
  <si>
    <t>https://podminky.urs.cz/item/CS_URS_2023_02/034303000</t>
  </si>
  <si>
    <t>65</t>
  </si>
  <si>
    <t>039002000</t>
  </si>
  <si>
    <t>Zrušení zařízení staveniště</t>
  </si>
  <si>
    <t>122014160</t>
  </si>
  <si>
    <t>https://podminky.urs.cz/item/CS_URS_2023_02/039002000</t>
  </si>
  <si>
    <t>VRN9</t>
  </si>
  <si>
    <t>Ostatní náklady</t>
  </si>
  <si>
    <t>66</t>
  </si>
  <si>
    <t>092002000</t>
  </si>
  <si>
    <t>Ostatní náklady související s provozem</t>
  </si>
  <si>
    <t>-1067864701</t>
  </si>
  <si>
    <t>https://podminky.urs.cz/item/CS_URS_2023_02/092002000</t>
  </si>
  <si>
    <t>převozy těžké mechanizace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</si>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</sst>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997013645" TargetMode="External"/><Relationship Id="rId21" Type="http://schemas.openxmlformats.org/officeDocument/2006/relationships/hyperlink" Target="https://podminky.urs.cz/item/CS_URS_2023_02/968072455" TargetMode="External"/><Relationship Id="rId42" Type="http://schemas.openxmlformats.org/officeDocument/2006/relationships/hyperlink" Target="https://podminky.urs.cz/item/CS_URS_2023_02/741315823" TargetMode="External"/><Relationship Id="rId47" Type="http://schemas.openxmlformats.org/officeDocument/2006/relationships/hyperlink" Target="https://podminky.urs.cz/item/CS_URS_2023_02/762131811" TargetMode="External"/><Relationship Id="rId63" Type="http://schemas.openxmlformats.org/officeDocument/2006/relationships/hyperlink" Target="https://podminky.urs.cz/item/CS_URS_2023_02/784131017" TargetMode="External"/><Relationship Id="rId68" Type="http://schemas.openxmlformats.org/officeDocument/2006/relationships/hyperlink" Target="https://podminky.urs.cz/item/CS_URS_2023_02/032002000" TargetMode="External"/><Relationship Id="rId2" Type="http://schemas.openxmlformats.org/officeDocument/2006/relationships/hyperlink" Target="https://podminky.urs.cz/item/CS_URS_2023_02/181951114" TargetMode="External"/><Relationship Id="rId16" Type="http://schemas.openxmlformats.org/officeDocument/2006/relationships/hyperlink" Target="https://podminky.urs.cz/item/CS_URS_2023_02/964076341" TargetMode="External"/><Relationship Id="rId29" Type="http://schemas.openxmlformats.org/officeDocument/2006/relationships/hyperlink" Target="https://podminky.urs.cz/item/CS_URS_2023_02/712340833" TargetMode="External"/><Relationship Id="rId11" Type="http://schemas.openxmlformats.org/officeDocument/2006/relationships/hyperlink" Target="https://podminky.urs.cz/item/CS_URS_2023_02/961044111" TargetMode="External"/><Relationship Id="rId24" Type="http://schemas.openxmlformats.org/officeDocument/2006/relationships/hyperlink" Target="https://podminky.urs.cz/item/CS_URS_2023_02/997013602" TargetMode="External"/><Relationship Id="rId32" Type="http://schemas.openxmlformats.org/officeDocument/2006/relationships/hyperlink" Target="https://podminky.urs.cz/item/CS_URS_2023_02/721171808" TargetMode="External"/><Relationship Id="rId37" Type="http://schemas.openxmlformats.org/officeDocument/2006/relationships/hyperlink" Target="https://podminky.urs.cz/item/CS_URS_2023_02/725530823" TargetMode="External"/><Relationship Id="rId40" Type="http://schemas.openxmlformats.org/officeDocument/2006/relationships/hyperlink" Target="https://podminky.urs.cz/item/CS_URS_2023_02/741211853" TargetMode="External"/><Relationship Id="rId45" Type="http://schemas.openxmlformats.org/officeDocument/2006/relationships/hyperlink" Target="https://podminky.urs.cz/item/CS_URS_2023_02/741372821" TargetMode="External"/><Relationship Id="rId53" Type="http://schemas.openxmlformats.org/officeDocument/2006/relationships/hyperlink" Target="https://podminky.urs.cz/item/CS_URS_2023_02/767161823" TargetMode="External"/><Relationship Id="rId58" Type="http://schemas.openxmlformats.org/officeDocument/2006/relationships/hyperlink" Target="https://podminky.urs.cz/item/CS_URS_2023_02/767896810" TargetMode="External"/><Relationship Id="rId66" Type="http://schemas.openxmlformats.org/officeDocument/2006/relationships/hyperlink" Target="https://podminky.urs.cz/item/CS_URS_2023_02/HZS2232" TargetMode="External"/><Relationship Id="rId5" Type="http://schemas.openxmlformats.org/officeDocument/2006/relationships/hyperlink" Target="https://podminky.urs.cz/item/CS_URS_2023_02/938908421" TargetMode="External"/><Relationship Id="rId61" Type="http://schemas.openxmlformats.org/officeDocument/2006/relationships/hyperlink" Target="https://podminky.urs.cz/item/CS_URS_2023_02/776301811" TargetMode="External"/><Relationship Id="rId19" Type="http://schemas.openxmlformats.org/officeDocument/2006/relationships/hyperlink" Target="https://podminky.urs.cz/item/CS_URS_2023_02/965049111" TargetMode="External"/><Relationship Id="rId14" Type="http://schemas.openxmlformats.org/officeDocument/2006/relationships/hyperlink" Target="https://podminky.urs.cz/item/CS_URS_2023_02/963012520" TargetMode="External"/><Relationship Id="rId22" Type="http://schemas.openxmlformats.org/officeDocument/2006/relationships/hyperlink" Target="https://podminky.urs.cz/item/CS_URS_2023_02/997013501" TargetMode="External"/><Relationship Id="rId27" Type="http://schemas.openxmlformats.org/officeDocument/2006/relationships/hyperlink" Target="https://podminky.urs.cz/item/CS_URS_2023_02/997013804" TargetMode="External"/><Relationship Id="rId30" Type="http://schemas.openxmlformats.org/officeDocument/2006/relationships/hyperlink" Target="https://podminky.urs.cz/item/CS_URS_2023_02/713110811" TargetMode="External"/><Relationship Id="rId35" Type="http://schemas.openxmlformats.org/officeDocument/2006/relationships/hyperlink" Target="https://podminky.urs.cz/item/CS_URS_2023_02/725210821" TargetMode="External"/><Relationship Id="rId43" Type="http://schemas.openxmlformats.org/officeDocument/2006/relationships/hyperlink" Target="https://podminky.urs.cz/item/CS_URS_2023_02/741371841" TargetMode="External"/><Relationship Id="rId48" Type="http://schemas.openxmlformats.org/officeDocument/2006/relationships/hyperlink" Target="https://podminky.urs.cz/item/CS_URS_2023_02/764002812" TargetMode="External"/><Relationship Id="rId56" Type="http://schemas.openxmlformats.org/officeDocument/2006/relationships/hyperlink" Target="https://podminky.urs.cz/item/CS_URS_2023_02/767832801" TargetMode="External"/><Relationship Id="rId64" Type="http://schemas.openxmlformats.org/officeDocument/2006/relationships/hyperlink" Target="https://podminky.urs.cz/item/CS_URS_2023_02/HZS1342" TargetMode="External"/><Relationship Id="rId69" Type="http://schemas.openxmlformats.org/officeDocument/2006/relationships/hyperlink" Target="https://podminky.urs.cz/item/CS_URS_2023_02/034002000" TargetMode="External"/><Relationship Id="rId8" Type="http://schemas.openxmlformats.org/officeDocument/2006/relationships/hyperlink" Target="https://podminky.urs.cz/item/CS_URS_2023_02/946111118" TargetMode="External"/><Relationship Id="rId51" Type="http://schemas.openxmlformats.org/officeDocument/2006/relationships/hyperlink" Target="https://podminky.urs.cz/item/CS_URS_2023_02/764004801" TargetMode="External"/><Relationship Id="rId72" Type="http://schemas.openxmlformats.org/officeDocument/2006/relationships/hyperlink" Target="https://podminky.urs.cz/item/CS_URS_2023_02/092002000" TargetMode="External"/><Relationship Id="rId3" Type="http://schemas.openxmlformats.org/officeDocument/2006/relationships/hyperlink" Target="https://podminky.urs.cz/item/CS_URS_2023_02/890211851" TargetMode="External"/><Relationship Id="rId12" Type="http://schemas.openxmlformats.org/officeDocument/2006/relationships/hyperlink" Target="https://podminky.urs.cz/item/CS_URS_2023_02/962042521" TargetMode="External"/><Relationship Id="rId17" Type="http://schemas.openxmlformats.org/officeDocument/2006/relationships/hyperlink" Target="https://podminky.urs.cz/item/CS_URS_2023_02/965042141" TargetMode="External"/><Relationship Id="rId25" Type="http://schemas.openxmlformats.org/officeDocument/2006/relationships/hyperlink" Target="https://podminky.urs.cz/item/CS_URS_2023_02/997013607" TargetMode="External"/><Relationship Id="rId33" Type="http://schemas.openxmlformats.org/officeDocument/2006/relationships/hyperlink" Target="https://podminky.urs.cz/item/CS_URS_2023_02/722170804" TargetMode="External"/><Relationship Id="rId38" Type="http://schemas.openxmlformats.org/officeDocument/2006/relationships/hyperlink" Target="https://podminky.urs.cz/item/CS_URS_2021_02/725590812" TargetMode="External"/><Relationship Id="rId46" Type="http://schemas.openxmlformats.org/officeDocument/2006/relationships/hyperlink" Target="https://podminky.urs.cz/item/CS_URS_2023_02/741421813" TargetMode="External"/><Relationship Id="rId59" Type="http://schemas.openxmlformats.org/officeDocument/2006/relationships/hyperlink" Target="https://podminky.urs.cz/item/CS_URS_2023_02/771571810" TargetMode="External"/><Relationship Id="rId67" Type="http://schemas.openxmlformats.org/officeDocument/2006/relationships/hyperlink" Target="https://podminky.urs.cz/item/CS_URS_2023_02/HZS4132" TargetMode="External"/><Relationship Id="rId20" Type="http://schemas.openxmlformats.org/officeDocument/2006/relationships/hyperlink" Target="https://podminky.urs.cz/item/CS_URS_2023_02/968062245" TargetMode="External"/><Relationship Id="rId41" Type="http://schemas.openxmlformats.org/officeDocument/2006/relationships/hyperlink" Target="https://podminky.urs.cz/item/CS_URS_2023_02/741311813" TargetMode="External"/><Relationship Id="rId54" Type="http://schemas.openxmlformats.org/officeDocument/2006/relationships/hyperlink" Target="https://podminky.urs.cz/item/CS_URS_2023_02/767211801" TargetMode="External"/><Relationship Id="rId62" Type="http://schemas.openxmlformats.org/officeDocument/2006/relationships/hyperlink" Target="https://podminky.urs.cz/item/CS_URS_2023_02/781471810" TargetMode="External"/><Relationship Id="rId70" Type="http://schemas.openxmlformats.org/officeDocument/2006/relationships/hyperlink" Target="https://podminky.urs.cz/item/CS_URS_2023_02/034303000" TargetMode="External"/><Relationship Id="rId1" Type="http://schemas.openxmlformats.org/officeDocument/2006/relationships/hyperlink" Target="https://podminky.urs.cz/item/CS_URS_2023_02/174111101" TargetMode="External"/><Relationship Id="rId6" Type="http://schemas.openxmlformats.org/officeDocument/2006/relationships/hyperlink" Target="https://podminky.urs.cz/item/CS_URS_2023_02/938909331" TargetMode="External"/><Relationship Id="rId15" Type="http://schemas.openxmlformats.org/officeDocument/2006/relationships/hyperlink" Target="https://podminky.urs.cz/item/CS_URS_2023_02/964076321" TargetMode="External"/><Relationship Id="rId23" Type="http://schemas.openxmlformats.org/officeDocument/2006/relationships/hyperlink" Target="https://podminky.urs.cz/item/CS_URS_2023_02/997013509" TargetMode="External"/><Relationship Id="rId28" Type="http://schemas.openxmlformats.org/officeDocument/2006/relationships/hyperlink" Target="https://podminky.urs.cz/item/CS_URS_2023_02/997013811" TargetMode="External"/><Relationship Id="rId36" Type="http://schemas.openxmlformats.org/officeDocument/2006/relationships/hyperlink" Target="https://podminky.urs.cz/item/CS_URS_2023_02/725330820" TargetMode="External"/><Relationship Id="rId49" Type="http://schemas.openxmlformats.org/officeDocument/2006/relationships/hyperlink" Target="https://podminky.urs.cz/item/CS_URS_2023_02/764002841" TargetMode="External"/><Relationship Id="rId57" Type="http://schemas.openxmlformats.org/officeDocument/2006/relationships/hyperlink" Target="https://podminky.urs.cz/item/CS_URS_2023_02/767893816" TargetMode="External"/><Relationship Id="rId10" Type="http://schemas.openxmlformats.org/officeDocument/2006/relationships/hyperlink" Target="https://podminky.urs.cz/item/CS_URS_2023_02/946111818" TargetMode="External"/><Relationship Id="rId31" Type="http://schemas.openxmlformats.org/officeDocument/2006/relationships/hyperlink" Target="https://podminky.urs.cz/item/CS_URS_2023_02/721110802" TargetMode="External"/><Relationship Id="rId44" Type="http://schemas.openxmlformats.org/officeDocument/2006/relationships/hyperlink" Target="https://podminky.urs.cz/item/CS_URS_2023_02/741371871" TargetMode="External"/><Relationship Id="rId52" Type="http://schemas.openxmlformats.org/officeDocument/2006/relationships/hyperlink" Target="https://podminky.urs.cz/item/CS_URS_2023_02/764004861" TargetMode="External"/><Relationship Id="rId60" Type="http://schemas.openxmlformats.org/officeDocument/2006/relationships/hyperlink" Target="https://podminky.urs.cz/item/CS_URS_2023_02/776201812" TargetMode="External"/><Relationship Id="rId65" Type="http://schemas.openxmlformats.org/officeDocument/2006/relationships/hyperlink" Target="https://podminky.urs.cz/item/CS_URS_2023_02/HZS1441" TargetMode="External"/><Relationship Id="rId73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938908411" TargetMode="External"/><Relationship Id="rId9" Type="http://schemas.openxmlformats.org/officeDocument/2006/relationships/hyperlink" Target="https://podminky.urs.cz/item/CS_URS_2023_02/946111218" TargetMode="External"/><Relationship Id="rId13" Type="http://schemas.openxmlformats.org/officeDocument/2006/relationships/hyperlink" Target="https://podminky.urs.cz/item/CS_URS_2023_02/962081131" TargetMode="External"/><Relationship Id="rId18" Type="http://schemas.openxmlformats.org/officeDocument/2006/relationships/hyperlink" Target="https://podminky.urs.cz/item/CS_URS_2023_02/965042241" TargetMode="External"/><Relationship Id="rId39" Type="http://schemas.openxmlformats.org/officeDocument/2006/relationships/hyperlink" Target="https://podminky.urs.cz/item/CS_URS_2023_02/741125811" TargetMode="External"/><Relationship Id="rId34" Type="http://schemas.openxmlformats.org/officeDocument/2006/relationships/hyperlink" Target="https://podminky.urs.cz/item/CS_URS_2023_02/725110811" TargetMode="External"/><Relationship Id="rId50" Type="http://schemas.openxmlformats.org/officeDocument/2006/relationships/hyperlink" Target="https://podminky.urs.cz/item/CS_URS_2023_02/764002851" TargetMode="External"/><Relationship Id="rId55" Type="http://schemas.openxmlformats.org/officeDocument/2006/relationships/hyperlink" Target="https://podminky.urs.cz/item/CS_URS_2023_02/767661811" TargetMode="External"/><Relationship Id="rId7" Type="http://schemas.openxmlformats.org/officeDocument/2006/relationships/hyperlink" Target="https://podminky.urs.cz/item/CS_URS_2023_02/945421110" TargetMode="External"/><Relationship Id="rId71" Type="http://schemas.openxmlformats.org/officeDocument/2006/relationships/hyperlink" Target="https://podminky.urs.cz/item/CS_URS_2023_02/039002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I9" sqref="AI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46" t="s">
        <v>14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R5" s="20"/>
      <c r="BE5" s="243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48" t="s">
        <v>17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R6" s="20"/>
      <c r="BE6" s="244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44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90">
        <v>45446</v>
      </c>
      <c r="AR8" s="20"/>
      <c r="BE8" s="244"/>
      <c r="BS8" s="17" t="s">
        <v>6</v>
      </c>
    </row>
    <row r="9" spans="1:74" ht="14.45" customHeight="1">
      <c r="B9" s="20"/>
      <c r="AR9" s="20"/>
      <c r="BE9" s="244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19</v>
      </c>
      <c r="AR10" s="20"/>
      <c r="BE10" s="244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19</v>
      </c>
      <c r="AR11" s="20"/>
      <c r="BE11" s="244"/>
      <c r="BS11" s="17" t="s">
        <v>6</v>
      </c>
    </row>
    <row r="12" spans="1:74" ht="6.95" customHeight="1">
      <c r="B12" s="20"/>
      <c r="AR12" s="20"/>
      <c r="BE12" s="244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44"/>
      <c r="BS13" s="17" t="s">
        <v>6</v>
      </c>
    </row>
    <row r="14" spans="1:74" ht="12.75">
      <c r="B14" s="20"/>
      <c r="E14" s="249" t="s">
        <v>29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7" t="s">
        <v>27</v>
      </c>
      <c r="AN14" s="29" t="s">
        <v>29</v>
      </c>
      <c r="AR14" s="20"/>
      <c r="BE14" s="244"/>
      <c r="BS14" s="17" t="s">
        <v>6</v>
      </c>
    </row>
    <row r="15" spans="1:74" ht="6.95" customHeight="1">
      <c r="B15" s="20"/>
      <c r="AR15" s="20"/>
      <c r="BE15" s="244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31</v>
      </c>
      <c r="AR16" s="20"/>
      <c r="BE16" s="244"/>
      <c r="BS16" s="17" t="s">
        <v>4</v>
      </c>
    </row>
    <row r="17" spans="2:71" ht="18.399999999999999" customHeight="1">
      <c r="B17" s="20"/>
      <c r="E17" s="25" t="s">
        <v>32</v>
      </c>
      <c r="AK17" s="27" t="s">
        <v>27</v>
      </c>
      <c r="AN17" s="25" t="s">
        <v>19</v>
      </c>
      <c r="AR17" s="20"/>
      <c r="BE17" s="244"/>
      <c r="BS17" s="17" t="s">
        <v>33</v>
      </c>
    </row>
    <row r="18" spans="2:71" ht="6.95" customHeight="1">
      <c r="B18" s="20"/>
      <c r="AR18" s="20"/>
      <c r="BE18" s="244"/>
      <c r="BS18" s="17" t="s">
        <v>6</v>
      </c>
    </row>
    <row r="19" spans="2:71" ht="12" customHeight="1">
      <c r="B19" s="20"/>
      <c r="D19" s="27" t="s">
        <v>34</v>
      </c>
      <c r="AK19" s="27" t="s">
        <v>25</v>
      </c>
      <c r="AN19" s="25" t="s">
        <v>19</v>
      </c>
      <c r="AR19" s="20"/>
      <c r="BE19" s="244"/>
      <c r="BS19" s="17" t="s">
        <v>6</v>
      </c>
    </row>
    <row r="20" spans="2:71" ht="18.399999999999999" customHeight="1">
      <c r="B20" s="20"/>
      <c r="E20" s="25" t="s">
        <v>35</v>
      </c>
      <c r="AK20" s="27" t="s">
        <v>27</v>
      </c>
      <c r="AN20" s="25" t="s">
        <v>19</v>
      </c>
      <c r="AR20" s="20"/>
      <c r="BE20" s="244"/>
      <c r="BS20" s="17" t="s">
        <v>33</v>
      </c>
    </row>
    <row r="21" spans="2:71" ht="6.95" customHeight="1">
      <c r="B21" s="20"/>
      <c r="AR21" s="20"/>
      <c r="BE21" s="244"/>
    </row>
    <row r="22" spans="2:71" ht="12" customHeight="1">
      <c r="B22" s="20"/>
      <c r="D22" s="27" t="s">
        <v>36</v>
      </c>
      <c r="AR22" s="20"/>
      <c r="BE22" s="244"/>
    </row>
    <row r="23" spans="2:71" ht="47.25" customHeight="1">
      <c r="B23" s="20"/>
      <c r="E23" s="251" t="s">
        <v>37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R23" s="20"/>
      <c r="BE23" s="244"/>
    </row>
    <row r="24" spans="2:71" ht="6.95" customHeight="1">
      <c r="B24" s="20"/>
      <c r="AR24" s="20"/>
      <c r="BE24" s="244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4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2">
        <f>ROUND(AG54,2)</f>
        <v>0</v>
      </c>
      <c r="AL26" s="253"/>
      <c r="AM26" s="253"/>
      <c r="AN26" s="253"/>
      <c r="AO26" s="253"/>
      <c r="AR26" s="32"/>
      <c r="BE26" s="244"/>
    </row>
    <row r="27" spans="2:71" s="1" customFormat="1" ht="6.95" customHeight="1">
      <c r="B27" s="32"/>
      <c r="AR27" s="32"/>
      <c r="BE27" s="244"/>
    </row>
    <row r="28" spans="2:71" s="1" customFormat="1" ht="12.75">
      <c r="B28" s="32"/>
      <c r="L28" s="254" t="s">
        <v>39</v>
      </c>
      <c r="M28" s="254"/>
      <c r="N28" s="254"/>
      <c r="O28" s="254"/>
      <c r="P28" s="254"/>
      <c r="W28" s="254" t="s">
        <v>40</v>
      </c>
      <c r="X28" s="254"/>
      <c r="Y28" s="254"/>
      <c r="Z28" s="254"/>
      <c r="AA28" s="254"/>
      <c r="AB28" s="254"/>
      <c r="AC28" s="254"/>
      <c r="AD28" s="254"/>
      <c r="AE28" s="254"/>
      <c r="AK28" s="254" t="s">
        <v>41</v>
      </c>
      <c r="AL28" s="254"/>
      <c r="AM28" s="254"/>
      <c r="AN28" s="254"/>
      <c r="AO28" s="254"/>
      <c r="AR28" s="32"/>
      <c r="BE28" s="244"/>
    </row>
    <row r="29" spans="2:71" s="2" customFormat="1" ht="14.45" customHeight="1">
      <c r="B29" s="36"/>
      <c r="D29" s="27" t="s">
        <v>42</v>
      </c>
      <c r="F29" s="27" t="s">
        <v>43</v>
      </c>
      <c r="L29" s="257">
        <v>0.21</v>
      </c>
      <c r="M29" s="256"/>
      <c r="N29" s="256"/>
      <c r="O29" s="256"/>
      <c r="P29" s="256"/>
      <c r="W29" s="255">
        <f>ROUND(AZ54, 2)</f>
        <v>0</v>
      </c>
      <c r="X29" s="256"/>
      <c r="Y29" s="256"/>
      <c r="Z29" s="256"/>
      <c r="AA29" s="256"/>
      <c r="AB29" s="256"/>
      <c r="AC29" s="256"/>
      <c r="AD29" s="256"/>
      <c r="AE29" s="256"/>
      <c r="AK29" s="255">
        <f>ROUND(AV54, 2)</f>
        <v>0</v>
      </c>
      <c r="AL29" s="256"/>
      <c r="AM29" s="256"/>
      <c r="AN29" s="256"/>
      <c r="AO29" s="256"/>
      <c r="AR29" s="36"/>
      <c r="BE29" s="245"/>
    </row>
    <row r="30" spans="2:71" s="2" customFormat="1" ht="14.45" customHeight="1">
      <c r="B30" s="36"/>
      <c r="F30" s="27" t="s">
        <v>44</v>
      </c>
      <c r="L30" s="257">
        <v>0.15</v>
      </c>
      <c r="M30" s="256"/>
      <c r="N30" s="256"/>
      <c r="O30" s="256"/>
      <c r="P30" s="256"/>
      <c r="W30" s="255">
        <f>ROUND(BA54, 2)</f>
        <v>0</v>
      </c>
      <c r="X30" s="256"/>
      <c r="Y30" s="256"/>
      <c r="Z30" s="256"/>
      <c r="AA30" s="256"/>
      <c r="AB30" s="256"/>
      <c r="AC30" s="256"/>
      <c r="AD30" s="256"/>
      <c r="AE30" s="256"/>
      <c r="AK30" s="255">
        <f>ROUND(AW54, 2)</f>
        <v>0</v>
      </c>
      <c r="AL30" s="256"/>
      <c r="AM30" s="256"/>
      <c r="AN30" s="256"/>
      <c r="AO30" s="256"/>
      <c r="AR30" s="36"/>
      <c r="BE30" s="245"/>
    </row>
    <row r="31" spans="2:71" s="2" customFormat="1" ht="14.45" hidden="1" customHeight="1">
      <c r="B31" s="36"/>
      <c r="F31" s="27" t="s">
        <v>45</v>
      </c>
      <c r="L31" s="257">
        <v>0.21</v>
      </c>
      <c r="M31" s="256"/>
      <c r="N31" s="256"/>
      <c r="O31" s="256"/>
      <c r="P31" s="256"/>
      <c r="W31" s="255">
        <f>ROUND(BB54, 2)</f>
        <v>0</v>
      </c>
      <c r="X31" s="256"/>
      <c r="Y31" s="256"/>
      <c r="Z31" s="256"/>
      <c r="AA31" s="256"/>
      <c r="AB31" s="256"/>
      <c r="AC31" s="256"/>
      <c r="AD31" s="256"/>
      <c r="AE31" s="256"/>
      <c r="AK31" s="255">
        <v>0</v>
      </c>
      <c r="AL31" s="256"/>
      <c r="AM31" s="256"/>
      <c r="AN31" s="256"/>
      <c r="AO31" s="256"/>
      <c r="AR31" s="36"/>
      <c r="BE31" s="245"/>
    </row>
    <row r="32" spans="2:71" s="2" customFormat="1" ht="14.45" hidden="1" customHeight="1">
      <c r="B32" s="36"/>
      <c r="F32" s="27" t="s">
        <v>46</v>
      </c>
      <c r="L32" s="257">
        <v>0.15</v>
      </c>
      <c r="M32" s="256"/>
      <c r="N32" s="256"/>
      <c r="O32" s="256"/>
      <c r="P32" s="256"/>
      <c r="W32" s="255">
        <f>ROUND(BC54, 2)</f>
        <v>0</v>
      </c>
      <c r="X32" s="256"/>
      <c r="Y32" s="256"/>
      <c r="Z32" s="256"/>
      <c r="AA32" s="256"/>
      <c r="AB32" s="256"/>
      <c r="AC32" s="256"/>
      <c r="AD32" s="256"/>
      <c r="AE32" s="256"/>
      <c r="AK32" s="255">
        <v>0</v>
      </c>
      <c r="AL32" s="256"/>
      <c r="AM32" s="256"/>
      <c r="AN32" s="256"/>
      <c r="AO32" s="256"/>
      <c r="AR32" s="36"/>
      <c r="BE32" s="245"/>
    </row>
    <row r="33" spans="2:44" s="2" customFormat="1" ht="14.45" hidden="1" customHeight="1">
      <c r="B33" s="36"/>
      <c r="F33" s="27" t="s">
        <v>47</v>
      </c>
      <c r="L33" s="257">
        <v>0</v>
      </c>
      <c r="M33" s="256"/>
      <c r="N33" s="256"/>
      <c r="O33" s="256"/>
      <c r="P33" s="256"/>
      <c r="W33" s="255">
        <f>ROUND(BD54, 2)</f>
        <v>0</v>
      </c>
      <c r="X33" s="256"/>
      <c r="Y33" s="256"/>
      <c r="Z33" s="256"/>
      <c r="AA33" s="256"/>
      <c r="AB33" s="256"/>
      <c r="AC33" s="256"/>
      <c r="AD33" s="256"/>
      <c r="AE33" s="256"/>
      <c r="AK33" s="255">
        <v>0</v>
      </c>
      <c r="AL33" s="256"/>
      <c r="AM33" s="256"/>
      <c r="AN33" s="256"/>
      <c r="AO33" s="256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58" t="s">
        <v>50</v>
      </c>
      <c r="Y35" s="259"/>
      <c r="Z35" s="259"/>
      <c r="AA35" s="259"/>
      <c r="AB35" s="259"/>
      <c r="AC35" s="39"/>
      <c r="AD35" s="39"/>
      <c r="AE35" s="39"/>
      <c r="AF35" s="39"/>
      <c r="AG35" s="39"/>
      <c r="AH35" s="39"/>
      <c r="AI35" s="39"/>
      <c r="AJ35" s="39"/>
      <c r="AK35" s="260">
        <f>SUM(AK26:AK33)</f>
        <v>0</v>
      </c>
      <c r="AL35" s="259"/>
      <c r="AM35" s="259"/>
      <c r="AN35" s="259"/>
      <c r="AO35" s="261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2021-19</v>
      </c>
      <c r="AR44" s="45"/>
    </row>
    <row r="45" spans="2:44" s="4" customFormat="1" ht="36.950000000000003" customHeight="1">
      <c r="B45" s="46"/>
      <c r="C45" s="47" t="s">
        <v>16</v>
      </c>
      <c r="L45" s="262" t="str">
        <f>K6</f>
        <v>Bourací práce objektu na adrese Dubinské Kaštánky 1310, Dobříš</v>
      </c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 xml:space="preserve"> </v>
      </c>
      <c r="AI47" s="27" t="s">
        <v>23</v>
      </c>
      <c r="AM47" s="264">
        <f>IF(AN8= "","",AN8)</f>
        <v>45446</v>
      </c>
      <c r="AN47" s="264"/>
      <c r="AR47" s="32"/>
    </row>
    <row r="48" spans="2:44" s="1" customFormat="1" ht="6.95" customHeight="1">
      <c r="B48" s="32"/>
      <c r="AR48" s="32"/>
    </row>
    <row r="49" spans="1:90" s="1" customFormat="1" ht="15.2" customHeight="1">
      <c r="B49" s="32"/>
      <c r="C49" s="27" t="s">
        <v>24</v>
      </c>
      <c r="L49" s="3" t="str">
        <f>IF(E11= "","",E11)</f>
        <v>Středočeský kraj</v>
      </c>
      <c r="AI49" s="27" t="s">
        <v>30</v>
      </c>
      <c r="AM49" s="265" t="str">
        <f>IF(E17="","",E17)</f>
        <v>FITOX TEAM s.,r.o.</v>
      </c>
      <c r="AN49" s="266"/>
      <c r="AO49" s="266"/>
      <c r="AP49" s="266"/>
      <c r="AR49" s="32"/>
      <c r="AS49" s="267" t="s">
        <v>52</v>
      </c>
      <c r="AT49" s="268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0" s="1" customFormat="1" ht="15.2" customHeight="1">
      <c r="B50" s="32"/>
      <c r="C50" s="27" t="s">
        <v>28</v>
      </c>
      <c r="L50" s="3" t="str">
        <f>IF(E14= "Vyplň údaj","",E14)</f>
        <v/>
      </c>
      <c r="AI50" s="27" t="s">
        <v>34</v>
      </c>
      <c r="AM50" s="265" t="str">
        <f>IF(E20="","",E20)</f>
        <v>ING. PAVEL KOLÁŘ</v>
      </c>
      <c r="AN50" s="266"/>
      <c r="AO50" s="266"/>
      <c r="AP50" s="266"/>
      <c r="AR50" s="32"/>
      <c r="AS50" s="269"/>
      <c r="AT50" s="270"/>
      <c r="BD50" s="53"/>
    </row>
    <row r="51" spans="1:90" s="1" customFormat="1" ht="10.9" customHeight="1">
      <c r="B51" s="32"/>
      <c r="AR51" s="32"/>
      <c r="AS51" s="269"/>
      <c r="AT51" s="270"/>
      <c r="BD51" s="53"/>
    </row>
    <row r="52" spans="1:90" s="1" customFormat="1" ht="29.25" customHeight="1">
      <c r="B52" s="32"/>
      <c r="C52" s="271" t="s">
        <v>53</v>
      </c>
      <c r="D52" s="272"/>
      <c r="E52" s="272"/>
      <c r="F52" s="272"/>
      <c r="G52" s="272"/>
      <c r="H52" s="54"/>
      <c r="I52" s="273" t="s">
        <v>54</v>
      </c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4" t="s">
        <v>55</v>
      </c>
      <c r="AH52" s="272"/>
      <c r="AI52" s="272"/>
      <c r="AJ52" s="272"/>
      <c r="AK52" s="272"/>
      <c r="AL52" s="272"/>
      <c r="AM52" s="272"/>
      <c r="AN52" s="273" t="s">
        <v>56</v>
      </c>
      <c r="AO52" s="272"/>
      <c r="AP52" s="272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0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0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78">
        <f>ROUND(AG55,2)</f>
        <v>0</v>
      </c>
      <c r="AH54" s="278"/>
      <c r="AI54" s="278"/>
      <c r="AJ54" s="278"/>
      <c r="AK54" s="278"/>
      <c r="AL54" s="278"/>
      <c r="AM54" s="278"/>
      <c r="AN54" s="279">
        <f>SUM(AG54,AT54)</f>
        <v>0</v>
      </c>
      <c r="AO54" s="279"/>
      <c r="AP54" s="279"/>
      <c r="AQ54" s="64" t="s">
        <v>19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71</v>
      </c>
      <c r="BT54" s="69" t="s">
        <v>72</v>
      </c>
      <c r="BV54" s="69" t="s">
        <v>73</v>
      </c>
      <c r="BW54" s="69" t="s">
        <v>5</v>
      </c>
      <c r="BX54" s="69" t="s">
        <v>74</v>
      </c>
      <c r="CL54" s="69" t="s">
        <v>19</v>
      </c>
    </row>
    <row r="55" spans="1:90" s="6" customFormat="1" ht="24.75" customHeight="1">
      <c r="A55" s="70" t="s">
        <v>75</v>
      </c>
      <c r="B55" s="71"/>
      <c r="C55" s="72"/>
      <c r="D55" s="277" t="s">
        <v>14</v>
      </c>
      <c r="E55" s="277"/>
      <c r="F55" s="277"/>
      <c r="G55" s="277"/>
      <c r="H55" s="277"/>
      <c r="I55" s="73"/>
      <c r="J55" s="277" t="s">
        <v>17</v>
      </c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5">
        <f>'2021-19 - Bourací práce o...'!J28</f>
        <v>0</v>
      </c>
      <c r="AH55" s="276"/>
      <c r="AI55" s="276"/>
      <c r="AJ55" s="276"/>
      <c r="AK55" s="276"/>
      <c r="AL55" s="276"/>
      <c r="AM55" s="276"/>
      <c r="AN55" s="275">
        <f>SUM(AG55,AT55)</f>
        <v>0</v>
      </c>
      <c r="AO55" s="276"/>
      <c r="AP55" s="276"/>
      <c r="AQ55" s="74" t="s">
        <v>76</v>
      </c>
      <c r="AR55" s="71"/>
      <c r="AS55" s="75">
        <v>0</v>
      </c>
      <c r="AT55" s="76">
        <f>ROUND(SUM(AV55:AW55),2)</f>
        <v>0</v>
      </c>
      <c r="AU55" s="77">
        <f>'2021-19 - Bourací práce o...'!P97</f>
        <v>0</v>
      </c>
      <c r="AV55" s="76">
        <f>'2021-19 - Bourací práce o...'!J31</f>
        <v>0</v>
      </c>
      <c r="AW55" s="76">
        <f>'2021-19 - Bourací práce o...'!J32</f>
        <v>0</v>
      </c>
      <c r="AX55" s="76">
        <f>'2021-19 - Bourací práce o...'!J33</f>
        <v>0</v>
      </c>
      <c r="AY55" s="76">
        <f>'2021-19 - Bourací práce o...'!J34</f>
        <v>0</v>
      </c>
      <c r="AZ55" s="76">
        <f>'2021-19 - Bourací práce o...'!F31</f>
        <v>0</v>
      </c>
      <c r="BA55" s="76">
        <f>'2021-19 - Bourací práce o...'!F32</f>
        <v>0</v>
      </c>
      <c r="BB55" s="76">
        <f>'2021-19 - Bourací práce o...'!F33</f>
        <v>0</v>
      </c>
      <c r="BC55" s="76">
        <f>'2021-19 - Bourací práce o...'!F34</f>
        <v>0</v>
      </c>
      <c r="BD55" s="78">
        <f>'2021-19 - Bourací práce o...'!F35</f>
        <v>0</v>
      </c>
      <c r="BT55" s="79" t="s">
        <v>77</v>
      </c>
      <c r="BU55" s="79" t="s">
        <v>78</v>
      </c>
      <c r="BV55" s="79" t="s">
        <v>73</v>
      </c>
      <c r="BW55" s="79" t="s">
        <v>5</v>
      </c>
      <c r="BX55" s="79" t="s">
        <v>74</v>
      </c>
      <c r="CL55" s="79" t="s">
        <v>19</v>
      </c>
    </row>
    <row r="56" spans="1:90" s="1" customFormat="1" ht="30" customHeight="1">
      <c r="B56" s="32"/>
      <c r="AR56" s="32"/>
    </row>
    <row r="57" spans="1:90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BwuN820IJ5hx/iG6SoFiKKhf93X07iB3TYneonKhkVhI/soyqRzV5HJpgnFyf18rA7KIx4lLZnFZlD8Xtbat3Q==" saltValue="wQkbv1/mGbM+DKdb5bAfpiTC1nO0gnAIn+ZjrJoidMYFXv1bU3Et2VvQOD5qVoJOj2HIOZ1vLqhe5k/ni9VsW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1-19 - Bourací práce 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5" customHeight="1">
      <c r="B4" s="20"/>
      <c r="D4" s="21" t="s">
        <v>80</v>
      </c>
      <c r="L4" s="20"/>
      <c r="M4" s="80" t="s">
        <v>10</v>
      </c>
      <c r="AT4" s="17" t="s">
        <v>4</v>
      </c>
    </row>
    <row r="5" spans="2:46" ht="6.95" customHeight="1">
      <c r="B5" s="20"/>
      <c r="L5" s="20"/>
    </row>
    <row r="6" spans="2:46" s="1" customFormat="1" ht="12" customHeight="1">
      <c r="B6" s="32"/>
      <c r="D6" s="27" t="s">
        <v>16</v>
      </c>
      <c r="L6" s="32"/>
    </row>
    <row r="7" spans="2:46" s="1" customFormat="1" ht="16.5" customHeight="1">
      <c r="B7" s="32"/>
      <c r="E7" s="262" t="s">
        <v>17</v>
      </c>
      <c r="F7" s="280"/>
      <c r="G7" s="280"/>
      <c r="H7" s="280"/>
      <c r="L7" s="32"/>
    </row>
    <row r="8" spans="2:46" s="1" customFormat="1" ht="11.25">
      <c r="B8" s="32"/>
      <c r="L8" s="32"/>
    </row>
    <row r="9" spans="2:46" s="1" customFormat="1" ht="12" customHeight="1">
      <c r="B9" s="32"/>
      <c r="D9" s="27" t="s">
        <v>18</v>
      </c>
      <c r="F9" s="25" t="s">
        <v>19</v>
      </c>
      <c r="I9" s="27" t="s">
        <v>20</v>
      </c>
      <c r="J9" s="25" t="s">
        <v>19</v>
      </c>
      <c r="L9" s="32"/>
    </row>
    <row r="10" spans="2:46" s="1" customFormat="1" ht="12" customHeight="1">
      <c r="B10" s="32"/>
      <c r="D10" s="27" t="s">
        <v>21</v>
      </c>
      <c r="F10" s="25" t="s">
        <v>22</v>
      </c>
      <c r="I10" s="27" t="s">
        <v>23</v>
      </c>
      <c r="J10" s="49">
        <f>'Rekapitulace stavby'!AN8</f>
        <v>45446</v>
      </c>
      <c r="L10" s="32"/>
    </row>
    <row r="11" spans="2:46" s="1" customFormat="1" ht="10.9" customHeight="1">
      <c r="B11" s="32"/>
      <c r="L11" s="32"/>
    </row>
    <row r="12" spans="2:46" s="1" customFormat="1" ht="12" customHeight="1">
      <c r="B12" s="32"/>
      <c r="D12" s="27" t="s">
        <v>24</v>
      </c>
      <c r="I12" s="27" t="s">
        <v>25</v>
      </c>
      <c r="J12" s="25" t="s">
        <v>19</v>
      </c>
      <c r="L12" s="32"/>
    </row>
    <row r="13" spans="2:46" s="1" customFormat="1" ht="18" customHeight="1">
      <c r="B13" s="32"/>
      <c r="E13" s="25" t="s">
        <v>26</v>
      </c>
      <c r="I13" s="27" t="s">
        <v>27</v>
      </c>
      <c r="J13" s="25" t="s">
        <v>19</v>
      </c>
      <c r="L13" s="32"/>
    </row>
    <row r="14" spans="2:46" s="1" customFormat="1" ht="6.95" customHeight="1">
      <c r="B14" s="32"/>
      <c r="L14" s="32"/>
    </row>
    <row r="15" spans="2:46" s="1" customFormat="1" ht="12" customHeight="1">
      <c r="B15" s="32"/>
      <c r="D15" s="27" t="s">
        <v>28</v>
      </c>
      <c r="I15" s="27" t="s">
        <v>25</v>
      </c>
      <c r="J15" s="28" t="str">
        <f>'Rekapitulace stavby'!AN13</f>
        <v>Vyplň údaj</v>
      </c>
      <c r="L15" s="32"/>
    </row>
    <row r="16" spans="2:46" s="1" customFormat="1" ht="18" customHeight="1">
      <c r="B16" s="32"/>
      <c r="E16" s="281" t="str">
        <f>'Rekapitulace stavby'!E14</f>
        <v>Vyplň údaj</v>
      </c>
      <c r="F16" s="246"/>
      <c r="G16" s="246"/>
      <c r="H16" s="246"/>
      <c r="I16" s="27" t="s">
        <v>27</v>
      </c>
      <c r="J16" s="28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7" t="s">
        <v>30</v>
      </c>
      <c r="I18" s="27" t="s">
        <v>25</v>
      </c>
      <c r="J18" s="25" t="s">
        <v>31</v>
      </c>
      <c r="L18" s="32"/>
    </row>
    <row r="19" spans="2:12" s="1" customFormat="1" ht="18" customHeight="1">
      <c r="B19" s="32"/>
      <c r="E19" s="25" t="s">
        <v>32</v>
      </c>
      <c r="I19" s="27" t="s">
        <v>27</v>
      </c>
      <c r="J19" s="25" t="s">
        <v>19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34</v>
      </c>
      <c r="I21" s="27" t="s">
        <v>25</v>
      </c>
      <c r="J21" s="25" t="s">
        <v>19</v>
      </c>
      <c r="L21" s="32"/>
    </row>
    <row r="22" spans="2:12" s="1" customFormat="1" ht="18" customHeight="1">
      <c r="B22" s="32"/>
      <c r="E22" s="25" t="s">
        <v>35</v>
      </c>
      <c r="I22" s="27" t="s">
        <v>27</v>
      </c>
      <c r="J22" s="25" t="s">
        <v>19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36</v>
      </c>
      <c r="L24" s="32"/>
    </row>
    <row r="25" spans="2:12" s="7" customFormat="1" ht="47.25" customHeight="1">
      <c r="B25" s="81"/>
      <c r="E25" s="251" t="s">
        <v>37</v>
      </c>
      <c r="F25" s="251"/>
      <c r="G25" s="251"/>
      <c r="H25" s="251"/>
      <c r="L25" s="81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0"/>
      <c r="E27" s="50"/>
      <c r="F27" s="50"/>
      <c r="G27" s="50"/>
      <c r="H27" s="50"/>
      <c r="I27" s="50"/>
      <c r="J27" s="50"/>
      <c r="K27" s="50"/>
      <c r="L27" s="32"/>
    </row>
    <row r="28" spans="2:12" s="1" customFormat="1" ht="25.35" customHeight="1">
      <c r="B28" s="32"/>
      <c r="D28" s="82" t="s">
        <v>38</v>
      </c>
      <c r="J28" s="63">
        <f>ROUND(J97, 2)</f>
        <v>0</v>
      </c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14.45" customHeight="1">
      <c r="B30" s="32"/>
      <c r="F30" s="35" t="s">
        <v>40</v>
      </c>
      <c r="I30" s="35" t="s">
        <v>39</v>
      </c>
      <c r="J30" s="35" t="s">
        <v>41</v>
      </c>
      <c r="L30" s="32"/>
    </row>
    <row r="31" spans="2:12" s="1" customFormat="1" ht="14.45" customHeight="1">
      <c r="B31" s="32"/>
      <c r="D31" s="52" t="s">
        <v>42</v>
      </c>
      <c r="E31" s="27" t="s">
        <v>43</v>
      </c>
      <c r="F31" s="83">
        <f>ROUND((SUM(BE97:BE389)),  2)</f>
        <v>0</v>
      </c>
      <c r="I31" s="84">
        <v>0.21</v>
      </c>
      <c r="J31" s="83">
        <f>ROUND(((SUM(BE97:BE389))*I31),  2)</f>
        <v>0</v>
      </c>
      <c r="L31" s="32"/>
    </row>
    <row r="32" spans="2:12" s="1" customFormat="1" ht="14.45" customHeight="1">
      <c r="B32" s="32"/>
      <c r="E32" s="27" t="s">
        <v>44</v>
      </c>
      <c r="F32" s="83">
        <f>ROUND((SUM(BF97:BF389)),  2)</f>
        <v>0</v>
      </c>
      <c r="I32" s="84">
        <v>0.15</v>
      </c>
      <c r="J32" s="83">
        <f>ROUND(((SUM(BF97:BF389))*I32),  2)</f>
        <v>0</v>
      </c>
      <c r="L32" s="32"/>
    </row>
    <row r="33" spans="2:12" s="1" customFormat="1" ht="14.45" hidden="1" customHeight="1">
      <c r="B33" s="32"/>
      <c r="E33" s="27" t="s">
        <v>45</v>
      </c>
      <c r="F33" s="83">
        <f>ROUND((SUM(BG97:BG389)),  2)</f>
        <v>0</v>
      </c>
      <c r="I33" s="84">
        <v>0.21</v>
      </c>
      <c r="J33" s="83">
        <f>0</f>
        <v>0</v>
      </c>
      <c r="L33" s="32"/>
    </row>
    <row r="34" spans="2:12" s="1" customFormat="1" ht="14.45" hidden="1" customHeight="1">
      <c r="B34" s="32"/>
      <c r="E34" s="27" t="s">
        <v>46</v>
      </c>
      <c r="F34" s="83">
        <f>ROUND((SUM(BH97:BH389)),  2)</f>
        <v>0</v>
      </c>
      <c r="I34" s="84">
        <v>0.15</v>
      </c>
      <c r="J34" s="83">
        <f>0</f>
        <v>0</v>
      </c>
      <c r="L34" s="32"/>
    </row>
    <row r="35" spans="2:12" s="1" customFormat="1" ht="14.45" hidden="1" customHeight="1">
      <c r="B35" s="32"/>
      <c r="E35" s="27" t="s">
        <v>47</v>
      </c>
      <c r="F35" s="83">
        <f>ROUND((SUM(BI97:BI389)),  2)</f>
        <v>0</v>
      </c>
      <c r="I35" s="84">
        <v>0</v>
      </c>
      <c r="J35" s="83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85"/>
      <c r="D37" s="86" t="s">
        <v>48</v>
      </c>
      <c r="E37" s="54"/>
      <c r="F37" s="54"/>
      <c r="G37" s="87" t="s">
        <v>49</v>
      </c>
      <c r="H37" s="88" t="s">
        <v>50</v>
      </c>
      <c r="I37" s="54"/>
      <c r="J37" s="89">
        <f>SUM(J28:J35)</f>
        <v>0</v>
      </c>
      <c r="K37" s="90"/>
      <c r="L37" s="32"/>
    </row>
    <row r="38" spans="2:12" s="1" customFormat="1" ht="14.45" customHeight="1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32"/>
    </row>
    <row r="42" spans="2:12" s="1" customFormat="1" ht="6.9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2"/>
    </row>
    <row r="43" spans="2:12" s="1" customFormat="1" ht="24.95" customHeight="1">
      <c r="B43" s="32"/>
      <c r="C43" s="21" t="s">
        <v>81</v>
      </c>
      <c r="L43" s="32"/>
    </row>
    <row r="44" spans="2:12" s="1" customFormat="1" ht="6.95" customHeight="1">
      <c r="B44" s="32"/>
      <c r="L44" s="32"/>
    </row>
    <row r="45" spans="2:12" s="1" customFormat="1" ht="12" customHeight="1">
      <c r="B45" s="32"/>
      <c r="C45" s="27" t="s">
        <v>16</v>
      </c>
      <c r="L45" s="32"/>
    </row>
    <row r="46" spans="2:12" s="1" customFormat="1" ht="16.5" customHeight="1">
      <c r="B46" s="32"/>
      <c r="E46" s="262" t="str">
        <f>E7</f>
        <v>Bourací práce objektu na adrese Dubinské Kaštánky 1310, Dobříš</v>
      </c>
      <c r="F46" s="280"/>
      <c r="G46" s="280"/>
      <c r="H46" s="280"/>
      <c r="L46" s="32"/>
    </row>
    <row r="47" spans="2:12" s="1" customFormat="1" ht="6.95" customHeight="1">
      <c r="B47" s="32"/>
      <c r="L47" s="32"/>
    </row>
    <row r="48" spans="2:12" s="1" customFormat="1" ht="12" customHeight="1">
      <c r="B48" s="32"/>
      <c r="C48" s="27" t="s">
        <v>21</v>
      </c>
      <c r="F48" s="25" t="str">
        <f>F10</f>
        <v xml:space="preserve"> </v>
      </c>
      <c r="I48" s="27" t="s">
        <v>23</v>
      </c>
      <c r="J48" s="49">
        <f>IF(J10="","",J10)</f>
        <v>45446</v>
      </c>
      <c r="L48" s="32"/>
    </row>
    <row r="49" spans="2:47" s="1" customFormat="1" ht="6.95" customHeight="1">
      <c r="B49" s="32"/>
      <c r="L49" s="32"/>
    </row>
    <row r="50" spans="2:47" s="1" customFormat="1" ht="15.2" customHeight="1">
      <c r="B50" s="32"/>
      <c r="C50" s="27" t="s">
        <v>24</v>
      </c>
      <c r="F50" s="25" t="str">
        <f>E13</f>
        <v>Středočeský kraj</v>
      </c>
      <c r="I50" s="27" t="s">
        <v>30</v>
      </c>
      <c r="J50" s="30" t="str">
        <f>E19</f>
        <v>FITOX TEAM s.,r.o.</v>
      </c>
      <c r="L50" s="32"/>
    </row>
    <row r="51" spans="2:47" s="1" customFormat="1" ht="15.2" customHeight="1">
      <c r="B51" s="32"/>
      <c r="C51" s="27" t="s">
        <v>28</v>
      </c>
      <c r="F51" s="25" t="str">
        <f>IF(E16="","",E16)</f>
        <v>Vyplň údaj</v>
      </c>
      <c r="I51" s="27" t="s">
        <v>34</v>
      </c>
      <c r="J51" s="30" t="str">
        <f>E22</f>
        <v>ING. PAVEL KOLÁŘ</v>
      </c>
      <c r="L51" s="32"/>
    </row>
    <row r="52" spans="2:47" s="1" customFormat="1" ht="10.35" customHeight="1">
      <c r="B52" s="32"/>
      <c r="L52" s="32"/>
    </row>
    <row r="53" spans="2:47" s="1" customFormat="1" ht="29.25" customHeight="1">
      <c r="B53" s="32"/>
      <c r="C53" s="91" t="s">
        <v>82</v>
      </c>
      <c r="D53" s="85"/>
      <c r="E53" s="85"/>
      <c r="F53" s="85"/>
      <c r="G53" s="85"/>
      <c r="H53" s="85"/>
      <c r="I53" s="85"/>
      <c r="J53" s="92" t="s">
        <v>83</v>
      </c>
      <c r="K53" s="85"/>
      <c r="L53" s="32"/>
    </row>
    <row r="54" spans="2:47" s="1" customFormat="1" ht="10.35" customHeight="1">
      <c r="B54" s="32"/>
      <c r="L54" s="32"/>
    </row>
    <row r="55" spans="2:47" s="1" customFormat="1" ht="22.9" customHeight="1">
      <c r="B55" s="32"/>
      <c r="C55" s="93" t="s">
        <v>70</v>
      </c>
      <c r="J55" s="63">
        <f>J97</f>
        <v>0</v>
      </c>
      <c r="L55" s="32"/>
      <c r="AU55" s="17" t="s">
        <v>84</v>
      </c>
    </row>
    <row r="56" spans="2:47" s="8" customFormat="1" ht="24.95" customHeight="1">
      <c r="B56" s="94"/>
      <c r="D56" s="95" t="s">
        <v>85</v>
      </c>
      <c r="E56" s="96"/>
      <c r="F56" s="96"/>
      <c r="G56" s="96"/>
      <c r="H56" s="96"/>
      <c r="I56" s="96"/>
      <c r="J56" s="97">
        <f>J98</f>
        <v>0</v>
      </c>
      <c r="L56" s="94"/>
    </row>
    <row r="57" spans="2:47" s="9" customFormat="1" ht="19.899999999999999" customHeight="1">
      <c r="B57" s="98"/>
      <c r="D57" s="99" t="s">
        <v>86</v>
      </c>
      <c r="E57" s="100"/>
      <c r="F57" s="100"/>
      <c r="G57" s="100"/>
      <c r="H57" s="100"/>
      <c r="I57" s="100"/>
      <c r="J57" s="101">
        <f>J99</f>
        <v>0</v>
      </c>
      <c r="L57" s="98"/>
    </row>
    <row r="58" spans="2:47" s="9" customFormat="1" ht="19.899999999999999" customHeight="1">
      <c r="B58" s="98"/>
      <c r="D58" s="99" t="s">
        <v>87</v>
      </c>
      <c r="E58" s="100"/>
      <c r="F58" s="100"/>
      <c r="G58" s="100"/>
      <c r="H58" s="100"/>
      <c r="I58" s="100"/>
      <c r="J58" s="101">
        <f>J108</f>
        <v>0</v>
      </c>
      <c r="L58" s="98"/>
    </row>
    <row r="59" spans="2:47" s="9" customFormat="1" ht="19.899999999999999" customHeight="1">
      <c r="B59" s="98"/>
      <c r="D59" s="99" t="s">
        <v>88</v>
      </c>
      <c r="E59" s="100"/>
      <c r="F59" s="100"/>
      <c r="G59" s="100"/>
      <c r="H59" s="100"/>
      <c r="I59" s="100"/>
      <c r="J59" s="101">
        <f>J114</f>
        <v>0</v>
      </c>
      <c r="L59" s="98"/>
    </row>
    <row r="60" spans="2:47" s="9" customFormat="1" ht="19.899999999999999" customHeight="1">
      <c r="B60" s="98"/>
      <c r="D60" s="99" t="s">
        <v>89</v>
      </c>
      <c r="E60" s="100"/>
      <c r="F60" s="100"/>
      <c r="G60" s="100"/>
      <c r="H60" s="100"/>
      <c r="I60" s="100"/>
      <c r="J60" s="101">
        <f>J193</f>
        <v>0</v>
      </c>
      <c r="L60" s="98"/>
    </row>
    <row r="61" spans="2:47" s="8" customFormat="1" ht="24.95" customHeight="1">
      <c r="B61" s="94"/>
      <c r="D61" s="95" t="s">
        <v>90</v>
      </c>
      <c r="E61" s="96"/>
      <c r="F61" s="96"/>
      <c r="G61" s="96"/>
      <c r="H61" s="96"/>
      <c r="I61" s="96"/>
      <c r="J61" s="97">
        <f>J219</f>
        <v>0</v>
      </c>
      <c r="L61" s="94"/>
    </row>
    <row r="62" spans="2:47" s="9" customFormat="1" ht="19.899999999999999" customHeight="1">
      <c r="B62" s="98"/>
      <c r="D62" s="99" t="s">
        <v>91</v>
      </c>
      <c r="E62" s="100"/>
      <c r="F62" s="100"/>
      <c r="G62" s="100"/>
      <c r="H62" s="100"/>
      <c r="I62" s="100"/>
      <c r="J62" s="101">
        <f>J220</f>
        <v>0</v>
      </c>
      <c r="L62" s="98"/>
    </row>
    <row r="63" spans="2:47" s="9" customFormat="1" ht="19.899999999999999" customHeight="1">
      <c r="B63" s="98"/>
      <c r="D63" s="99" t="s">
        <v>92</v>
      </c>
      <c r="E63" s="100"/>
      <c r="F63" s="100"/>
      <c r="G63" s="100"/>
      <c r="H63" s="100"/>
      <c r="I63" s="100"/>
      <c r="J63" s="101">
        <f>J224</f>
        <v>0</v>
      </c>
      <c r="L63" s="98"/>
    </row>
    <row r="64" spans="2:47" s="9" customFormat="1" ht="19.899999999999999" customHeight="1">
      <c r="B64" s="98"/>
      <c r="D64" s="99" t="s">
        <v>93</v>
      </c>
      <c r="E64" s="100"/>
      <c r="F64" s="100"/>
      <c r="G64" s="100"/>
      <c r="H64" s="100"/>
      <c r="I64" s="100"/>
      <c r="J64" s="101">
        <f>J228</f>
        <v>0</v>
      </c>
      <c r="L64" s="98"/>
    </row>
    <row r="65" spans="2:12" s="9" customFormat="1" ht="19.899999999999999" customHeight="1">
      <c r="B65" s="98"/>
      <c r="D65" s="99" t="s">
        <v>94</v>
      </c>
      <c r="E65" s="100"/>
      <c r="F65" s="100"/>
      <c r="G65" s="100"/>
      <c r="H65" s="100"/>
      <c r="I65" s="100"/>
      <c r="J65" s="101">
        <f>J235</f>
        <v>0</v>
      </c>
      <c r="L65" s="98"/>
    </row>
    <row r="66" spans="2:12" s="9" customFormat="1" ht="19.899999999999999" customHeight="1">
      <c r="B66" s="98"/>
      <c r="D66" s="99" t="s">
        <v>95</v>
      </c>
      <c r="E66" s="100"/>
      <c r="F66" s="100"/>
      <c r="G66" s="100"/>
      <c r="H66" s="100"/>
      <c r="I66" s="100"/>
      <c r="J66" s="101">
        <f>J239</f>
        <v>0</v>
      </c>
      <c r="L66" s="98"/>
    </row>
    <row r="67" spans="2:12" s="9" customFormat="1" ht="19.899999999999999" customHeight="1">
      <c r="B67" s="98"/>
      <c r="D67" s="99" t="s">
        <v>96</v>
      </c>
      <c r="E67" s="100"/>
      <c r="F67" s="100"/>
      <c r="G67" s="100"/>
      <c r="H67" s="100"/>
      <c r="I67" s="100"/>
      <c r="J67" s="101">
        <f>J255</f>
        <v>0</v>
      </c>
      <c r="L67" s="98"/>
    </row>
    <row r="68" spans="2:12" s="9" customFormat="1" ht="19.899999999999999" customHeight="1">
      <c r="B68" s="98"/>
      <c r="D68" s="99" t="s">
        <v>97</v>
      </c>
      <c r="E68" s="100"/>
      <c r="F68" s="100"/>
      <c r="G68" s="100"/>
      <c r="H68" s="100"/>
      <c r="I68" s="100"/>
      <c r="J68" s="101">
        <f>J281</f>
        <v>0</v>
      </c>
      <c r="L68" s="98"/>
    </row>
    <row r="69" spans="2:12" s="9" customFormat="1" ht="19.899999999999999" customHeight="1">
      <c r="B69" s="98"/>
      <c r="D69" s="99" t="s">
        <v>98</v>
      </c>
      <c r="E69" s="100"/>
      <c r="F69" s="100"/>
      <c r="G69" s="100"/>
      <c r="H69" s="100"/>
      <c r="I69" s="100"/>
      <c r="J69" s="101">
        <f>J287</f>
        <v>0</v>
      </c>
      <c r="L69" s="98"/>
    </row>
    <row r="70" spans="2:12" s="9" customFormat="1" ht="19.899999999999999" customHeight="1">
      <c r="B70" s="98"/>
      <c r="D70" s="99" t="s">
        <v>99</v>
      </c>
      <c r="E70" s="100"/>
      <c r="F70" s="100"/>
      <c r="G70" s="100"/>
      <c r="H70" s="100"/>
      <c r="I70" s="100"/>
      <c r="J70" s="101">
        <f>J306</f>
        <v>0</v>
      </c>
      <c r="L70" s="98"/>
    </row>
    <row r="71" spans="2:12" s="9" customFormat="1" ht="19.899999999999999" customHeight="1">
      <c r="B71" s="98"/>
      <c r="D71" s="99" t="s">
        <v>100</v>
      </c>
      <c r="E71" s="100"/>
      <c r="F71" s="100"/>
      <c r="G71" s="100"/>
      <c r="H71" s="100"/>
      <c r="I71" s="100"/>
      <c r="J71" s="101">
        <f>J309</f>
        <v>0</v>
      </c>
      <c r="L71" s="98"/>
    </row>
    <row r="72" spans="2:12" s="9" customFormat="1" ht="19.899999999999999" customHeight="1">
      <c r="B72" s="98"/>
      <c r="D72" s="99" t="s">
        <v>101</v>
      </c>
      <c r="E72" s="100"/>
      <c r="F72" s="100"/>
      <c r="G72" s="100"/>
      <c r="H72" s="100"/>
      <c r="I72" s="100"/>
      <c r="J72" s="101">
        <f>J338</f>
        <v>0</v>
      </c>
      <c r="L72" s="98"/>
    </row>
    <row r="73" spans="2:12" s="9" customFormat="1" ht="19.899999999999999" customHeight="1">
      <c r="B73" s="98"/>
      <c r="D73" s="99" t="s">
        <v>102</v>
      </c>
      <c r="E73" s="100"/>
      <c r="F73" s="100"/>
      <c r="G73" s="100"/>
      <c r="H73" s="100"/>
      <c r="I73" s="100"/>
      <c r="J73" s="101">
        <f>J342</f>
        <v>0</v>
      </c>
      <c r="L73" s="98"/>
    </row>
    <row r="74" spans="2:12" s="9" customFormat="1" ht="19.899999999999999" customHeight="1">
      <c r="B74" s="98"/>
      <c r="D74" s="99" t="s">
        <v>103</v>
      </c>
      <c r="E74" s="100"/>
      <c r="F74" s="100"/>
      <c r="G74" s="100"/>
      <c r="H74" s="100"/>
      <c r="I74" s="100"/>
      <c r="J74" s="101">
        <f>J349</f>
        <v>0</v>
      </c>
      <c r="L74" s="98"/>
    </row>
    <row r="75" spans="2:12" s="9" customFormat="1" ht="19.899999999999999" customHeight="1">
      <c r="B75" s="98"/>
      <c r="D75" s="99" t="s">
        <v>104</v>
      </c>
      <c r="E75" s="100"/>
      <c r="F75" s="100"/>
      <c r="G75" s="100"/>
      <c r="H75" s="100"/>
      <c r="I75" s="100"/>
      <c r="J75" s="101">
        <f>J353</f>
        <v>0</v>
      </c>
      <c r="L75" s="98"/>
    </row>
    <row r="76" spans="2:12" s="8" customFormat="1" ht="24.95" customHeight="1">
      <c r="B76" s="94"/>
      <c r="D76" s="95" t="s">
        <v>105</v>
      </c>
      <c r="E76" s="96"/>
      <c r="F76" s="96"/>
      <c r="G76" s="96"/>
      <c r="H76" s="96"/>
      <c r="I76" s="96"/>
      <c r="J76" s="97">
        <f>J357</f>
        <v>0</v>
      </c>
      <c r="L76" s="94"/>
    </row>
    <row r="77" spans="2:12" s="8" customFormat="1" ht="24.95" customHeight="1">
      <c r="B77" s="94"/>
      <c r="D77" s="95" t="s">
        <v>106</v>
      </c>
      <c r="E77" s="96"/>
      <c r="F77" s="96"/>
      <c r="G77" s="96"/>
      <c r="H77" s="96"/>
      <c r="I77" s="96"/>
      <c r="J77" s="97">
        <f>J370</f>
        <v>0</v>
      </c>
      <c r="L77" s="94"/>
    </row>
    <row r="78" spans="2:12" s="9" customFormat="1" ht="19.899999999999999" customHeight="1">
      <c r="B78" s="98"/>
      <c r="D78" s="99" t="s">
        <v>107</v>
      </c>
      <c r="E78" s="100"/>
      <c r="F78" s="100"/>
      <c r="G78" s="100"/>
      <c r="H78" s="100"/>
      <c r="I78" s="100"/>
      <c r="J78" s="101">
        <f>J371</f>
        <v>0</v>
      </c>
      <c r="L78" s="98"/>
    </row>
    <row r="79" spans="2:12" s="9" customFormat="1" ht="19.899999999999999" customHeight="1">
      <c r="B79" s="98"/>
      <c r="D79" s="99" t="s">
        <v>108</v>
      </c>
      <c r="E79" s="100"/>
      <c r="F79" s="100"/>
      <c r="G79" s="100"/>
      <c r="H79" s="100"/>
      <c r="I79" s="100"/>
      <c r="J79" s="101">
        <f>J384</f>
        <v>0</v>
      </c>
      <c r="L79" s="98"/>
    </row>
    <row r="80" spans="2:12" s="1" customFormat="1" ht="21.75" customHeight="1">
      <c r="B80" s="32"/>
      <c r="L80" s="32"/>
    </row>
    <row r="81" spans="2:20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2"/>
    </row>
    <row r="85" spans="2:20" s="1" customFormat="1" ht="6.95" customHeight="1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32"/>
    </row>
    <row r="86" spans="2:20" s="1" customFormat="1" ht="24.95" customHeight="1">
      <c r="B86" s="32"/>
      <c r="C86" s="21" t="s">
        <v>109</v>
      </c>
      <c r="L86" s="32"/>
    </row>
    <row r="87" spans="2:20" s="1" customFormat="1" ht="6.95" customHeight="1">
      <c r="B87" s="32"/>
      <c r="L87" s="32"/>
    </row>
    <row r="88" spans="2:20" s="1" customFormat="1" ht="12" customHeight="1">
      <c r="B88" s="32"/>
      <c r="C88" s="27" t="s">
        <v>16</v>
      </c>
      <c r="L88" s="32"/>
    </row>
    <row r="89" spans="2:20" s="1" customFormat="1" ht="16.5" customHeight="1">
      <c r="B89" s="32"/>
      <c r="E89" s="262" t="str">
        <f>E7</f>
        <v>Bourací práce objektu na adrese Dubinské Kaštánky 1310, Dobříš</v>
      </c>
      <c r="F89" s="280"/>
      <c r="G89" s="280"/>
      <c r="H89" s="280"/>
      <c r="L89" s="32"/>
    </row>
    <row r="90" spans="2:20" s="1" customFormat="1" ht="6.95" customHeight="1">
      <c r="B90" s="32"/>
      <c r="L90" s="32"/>
    </row>
    <row r="91" spans="2:20" s="1" customFormat="1" ht="12" customHeight="1">
      <c r="B91" s="32"/>
      <c r="C91" s="27" t="s">
        <v>21</v>
      </c>
      <c r="F91" s="25" t="str">
        <f>F10</f>
        <v xml:space="preserve"> </v>
      </c>
      <c r="I91" s="27" t="s">
        <v>23</v>
      </c>
      <c r="J91" s="49">
        <f>IF(J10="","",J10)</f>
        <v>45446</v>
      </c>
      <c r="L91" s="32"/>
    </row>
    <row r="92" spans="2:20" s="1" customFormat="1" ht="6.95" customHeight="1">
      <c r="B92" s="32"/>
      <c r="L92" s="32"/>
    </row>
    <row r="93" spans="2:20" s="1" customFormat="1" ht="15.2" customHeight="1">
      <c r="B93" s="32"/>
      <c r="C93" s="27" t="s">
        <v>24</v>
      </c>
      <c r="F93" s="25" t="str">
        <f>E13</f>
        <v>Středočeský kraj</v>
      </c>
      <c r="I93" s="27" t="s">
        <v>30</v>
      </c>
      <c r="J93" s="30" t="str">
        <f>E19</f>
        <v>FITOX TEAM s.,r.o.</v>
      </c>
      <c r="L93" s="32"/>
    </row>
    <row r="94" spans="2:20" s="1" customFormat="1" ht="15.2" customHeight="1">
      <c r="B94" s="32"/>
      <c r="C94" s="27" t="s">
        <v>28</v>
      </c>
      <c r="F94" s="25" t="str">
        <f>IF(E16="","",E16)</f>
        <v>Vyplň údaj</v>
      </c>
      <c r="I94" s="27" t="s">
        <v>34</v>
      </c>
      <c r="J94" s="30" t="str">
        <f>E22</f>
        <v>ING. PAVEL KOLÁŘ</v>
      </c>
      <c r="L94" s="32"/>
    </row>
    <row r="95" spans="2:20" s="1" customFormat="1" ht="10.35" customHeight="1">
      <c r="B95" s="32"/>
      <c r="L95" s="32"/>
    </row>
    <row r="96" spans="2:20" s="10" customFormat="1" ht="29.25" customHeight="1">
      <c r="B96" s="102"/>
      <c r="C96" s="103" t="s">
        <v>110</v>
      </c>
      <c r="D96" s="104" t="s">
        <v>57</v>
      </c>
      <c r="E96" s="104" t="s">
        <v>53</v>
      </c>
      <c r="F96" s="104" t="s">
        <v>54</v>
      </c>
      <c r="G96" s="104" t="s">
        <v>111</v>
      </c>
      <c r="H96" s="104" t="s">
        <v>112</v>
      </c>
      <c r="I96" s="104" t="s">
        <v>113</v>
      </c>
      <c r="J96" s="104" t="s">
        <v>83</v>
      </c>
      <c r="K96" s="105" t="s">
        <v>114</v>
      </c>
      <c r="L96" s="102"/>
      <c r="M96" s="56" t="s">
        <v>19</v>
      </c>
      <c r="N96" s="57" t="s">
        <v>42</v>
      </c>
      <c r="O96" s="57" t="s">
        <v>115</v>
      </c>
      <c r="P96" s="57" t="s">
        <v>116</v>
      </c>
      <c r="Q96" s="57" t="s">
        <v>117</v>
      </c>
      <c r="R96" s="57" t="s">
        <v>118</v>
      </c>
      <c r="S96" s="57" t="s">
        <v>119</v>
      </c>
      <c r="T96" s="58" t="s">
        <v>120</v>
      </c>
    </row>
    <row r="97" spans="2:65" s="1" customFormat="1" ht="22.9" customHeight="1">
      <c r="B97" s="32"/>
      <c r="C97" s="61" t="s">
        <v>121</v>
      </c>
      <c r="J97" s="106">
        <f>BK97</f>
        <v>0</v>
      </c>
      <c r="L97" s="32"/>
      <c r="M97" s="59"/>
      <c r="N97" s="50"/>
      <c r="O97" s="50"/>
      <c r="P97" s="107">
        <f>P98+P219+P357+P370</f>
        <v>0</v>
      </c>
      <c r="Q97" s="50"/>
      <c r="R97" s="107">
        <f>R98+R219+R357+R370</f>
        <v>0</v>
      </c>
      <c r="S97" s="50"/>
      <c r="T97" s="108">
        <f>T98+T219+T357+T370</f>
        <v>1258.37157</v>
      </c>
      <c r="AT97" s="17" t="s">
        <v>71</v>
      </c>
      <c r="AU97" s="17" t="s">
        <v>84</v>
      </c>
      <c r="BK97" s="109">
        <f>BK98+BK219+BK357+BK370</f>
        <v>0</v>
      </c>
    </row>
    <row r="98" spans="2:65" s="11" customFormat="1" ht="25.9" customHeight="1">
      <c r="B98" s="110"/>
      <c r="D98" s="111" t="s">
        <v>71</v>
      </c>
      <c r="E98" s="112" t="s">
        <v>122</v>
      </c>
      <c r="F98" s="112" t="s">
        <v>123</v>
      </c>
      <c r="I98" s="113"/>
      <c r="J98" s="114">
        <f>BK98</f>
        <v>0</v>
      </c>
      <c r="L98" s="110"/>
      <c r="M98" s="115"/>
      <c r="P98" s="116">
        <f>P99+P108+P114+P193</f>
        <v>0</v>
      </c>
      <c r="R98" s="116">
        <f>R99+R108+R114+R193</f>
        <v>0</v>
      </c>
      <c r="T98" s="117">
        <f>T99+T108+T114+T193</f>
        <v>1216.7860450000001</v>
      </c>
      <c r="AR98" s="111" t="s">
        <v>77</v>
      </c>
      <c r="AT98" s="118" t="s">
        <v>71</v>
      </c>
      <c r="AU98" s="118" t="s">
        <v>72</v>
      </c>
      <c r="AY98" s="111" t="s">
        <v>124</v>
      </c>
      <c r="BK98" s="119">
        <f>BK99+BK108+BK114+BK193</f>
        <v>0</v>
      </c>
    </row>
    <row r="99" spans="2:65" s="11" customFormat="1" ht="22.9" customHeight="1">
      <c r="B99" s="110"/>
      <c r="D99" s="111" t="s">
        <v>71</v>
      </c>
      <c r="E99" s="120" t="s">
        <v>77</v>
      </c>
      <c r="F99" s="120" t="s">
        <v>125</v>
      </c>
      <c r="I99" s="113"/>
      <c r="J99" s="121">
        <f>BK99</f>
        <v>0</v>
      </c>
      <c r="L99" s="110"/>
      <c r="M99" s="115"/>
      <c r="P99" s="116">
        <f>SUM(P100:P107)</f>
        <v>0</v>
      </c>
      <c r="R99" s="116">
        <f>SUM(R100:R107)</f>
        <v>0</v>
      </c>
      <c r="T99" s="117">
        <f>SUM(T100:T107)</f>
        <v>0</v>
      </c>
      <c r="AR99" s="111" t="s">
        <v>77</v>
      </c>
      <c r="AT99" s="118" t="s">
        <v>71</v>
      </c>
      <c r="AU99" s="118" t="s">
        <v>77</v>
      </c>
      <c r="AY99" s="111" t="s">
        <v>124</v>
      </c>
      <c r="BK99" s="119">
        <f>SUM(BK100:BK107)</f>
        <v>0</v>
      </c>
    </row>
    <row r="100" spans="2:65" s="1" customFormat="1" ht="16.5" customHeight="1">
      <c r="B100" s="32"/>
      <c r="C100" s="122" t="s">
        <v>126</v>
      </c>
      <c r="D100" s="122" t="s">
        <v>127</v>
      </c>
      <c r="E100" s="123" t="s">
        <v>128</v>
      </c>
      <c r="F100" s="124" t="s">
        <v>129</v>
      </c>
      <c r="G100" s="125" t="s">
        <v>130</v>
      </c>
      <c r="H100" s="126">
        <v>65</v>
      </c>
      <c r="I100" s="127"/>
      <c r="J100" s="128">
        <f>ROUND(I100*H100,2)</f>
        <v>0</v>
      </c>
      <c r="K100" s="124" t="s">
        <v>131</v>
      </c>
      <c r="L100" s="32"/>
      <c r="M100" s="129" t="s">
        <v>19</v>
      </c>
      <c r="N100" s="130" t="s">
        <v>43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132</v>
      </c>
      <c r="AT100" s="133" t="s">
        <v>127</v>
      </c>
      <c r="AU100" s="133" t="s">
        <v>79</v>
      </c>
      <c r="AY100" s="17" t="s">
        <v>124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7" t="s">
        <v>77</v>
      </c>
      <c r="BK100" s="134">
        <f>ROUND(I100*H100,2)</f>
        <v>0</v>
      </c>
      <c r="BL100" s="17" t="s">
        <v>132</v>
      </c>
      <c r="BM100" s="133" t="s">
        <v>133</v>
      </c>
    </row>
    <row r="101" spans="2:65" s="1" customFormat="1" ht="19.5">
      <c r="B101" s="32"/>
      <c r="D101" s="135" t="s">
        <v>134</v>
      </c>
      <c r="F101" s="136" t="s">
        <v>135</v>
      </c>
      <c r="I101" s="137"/>
      <c r="L101" s="32"/>
      <c r="M101" s="138"/>
      <c r="T101" s="53"/>
      <c r="AT101" s="17" t="s">
        <v>134</v>
      </c>
      <c r="AU101" s="17" t="s">
        <v>79</v>
      </c>
    </row>
    <row r="102" spans="2:65" s="1" customFormat="1" ht="11.25">
      <c r="B102" s="32"/>
      <c r="D102" s="139" t="s">
        <v>136</v>
      </c>
      <c r="F102" s="140" t="s">
        <v>137</v>
      </c>
      <c r="I102" s="137"/>
      <c r="L102" s="32"/>
      <c r="M102" s="138"/>
      <c r="T102" s="53"/>
      <c r="AT102" s="17" t="s">
        <v>136</v>
      </c>
      <c r="AU102" s="17" t="s">
        <v>79</v>
      </c>
    </row>
    <row r="103" spans="2:65" s="12" customFormat="1" ht="11.25">
      <c r="B103" s="141"/>
      <c r="D103" s="135" t="s">
        <v>138</v>
      </c>
      <c r="E103" s="142" t="s">
        <v>19</v>
      </c>
      <c r="F103" s="143" t="s">
        <v>139</v>
      </c>
      <c r="H103" s="144">
        <v>65</v>
      </c>
      <c r="I103" s="145"/>
      <c r="L103" s="141"/>
      <c r="M103" s="146"/>
      <c r="T103" s="147"/>
      <c r="AT103" s="142" t="s">
        <v>138</v>
      </c>
      <c r="AU103" s="142" t="s">
        <v>79</v>
      </c>
      <c r="AV103" s="12" t="s">
        <v>79</v>
      </c>
      <c r="AW103" s="12" t="s">
        <v>33</v>
      </c>
      <c r="AX103" s="12" t="s">
        <v>77</v>
      </c>
      <c r="AY103" s="142" t="s">
        <v>124</v>
      </c>
    </row>
    <row r="104" spans="2:65" s="1" customFormat="1" ht="16.5" customHeight="1">
      <c r="B104" s="32"/>
      <c r="C104" s="122" t="s">
        <v>140</v>
      </c>
      <c r="D104" s="122" t="s">
        <v>127</v>
      </c>
      <c r="E104" s="123" t="s">
        <v>141</v>
      </c>
      <c r="F104" s="124" t="s">
        <v>142</v>
      </c>
      <c r="G104" s="125" t="s">
        <v>143</v>
      </c>
      <c r="H104" s="126">
        <v>460</v>
      </c>
      <c r="I104" s="127"/>
      <c r="J104" s="128">
        <f>ROUND(I104*H104,2)</f>
        <v>0</v>
      </c>
      <c r="K104" s="124" t="s">
        <v>131</v>
      </c>
      <c r="L104" s="32"/>
      <c r="M104" s="129" t="s">
        <v>19</v>
      </c>
      <c r="N104" s="130" t="s">
        <v>43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132</v>
      </c>
      <c r="AT104" s="133" t="s">
        <v>127</v>
      </c>
      <c r="AU104" s="133" t="s">
        <v>79</v>
      </c>
      <c r="AY104" s="17" t="s">
        <v>124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7" t="s">
        <v>77</v>
      </c>
      <c r="BK104" s="134">
        <f>ROUND(I104*H104,2)</f>
        <v>0</v>
      </c>
      <c r="BL104" s="17" t="s">
        <v>132</v>
      </c>
      <c r="BM104" s="133" t="s">
        <v>144</v>
      </c>
    </row>
    <row r="105" spans="2:65" s="1" customFormat="1" ht="11.25">
      <c r="B105" s="32"/>
      <c r="D105" s="135" t="s">
        <v>134</v>
      </c>
      <c r="F105" s="136" t="s">
        <v>145</v>
      </c>
      <c r="I105" s="137"/>
      <c r="L105" s="32"/>
      <c r="M105" s="138"/>
      <c r="T105" s="53"/>
      <c r="AT105" s="17" t="s">
        <v>134</v>
      </c>
      <c r="AU105" s="17" t="s">
        <v>79</v>
      </c>
    </row>
    <row r="106" spans="2:65" s="1" customFormat="1" ht="11.25">
      <c r="B106" s="32"/>
      <c r="D106" s="139" t="s">
        <v>136</v>
      </c>
      <c r="F106" s="140" t="s">
        <v>146</v>
      </c>
      <c r="I106" s="137"/>
      <c r="L106" s="32"/>
      <c r="M106" s="138"/>
      <c r="T106" s="53"/>
      <c r="AT106" s="17" t="s">
        <v>136</v>
      </c>
      <c r="AU106" s="17" t="s">
        <v>79</v>
      </c>
    </row>
    <row r="107" spans="2:65" s="12" customFormat="1" ht="11.25">
      <c r="B107" s="141"/>
      <c r="D107" s="135" t="s">
        <v>138</v>
      </c>
      <c r="E107" s="142" t="s">
        <v>19</v>
      </c>
      <c r="F107" s="143" t="s">
        <v>147</v>
      </c>
      <c r="H107" s="144">
        <v>460</v>
      </c>
      <c r="I107" s="145"/>
      <c r="L107" s="141"/>
      <c r="M107" s="146"/>
      <c r="T107" s="147"/>
      <c r="AT107" s="142" t="s">
        <v>138</v>
      </c>
      <c r="AU107" s="142" t="s">
        <v>79</v>
      </c>
      <c r="AV107" s="12" t="s">
        <v>79</v>
      </c>
      <c r="AW107" s="12" t="s">
        <v>33</v>
      </c>
      <c r="AX107" s="12" t="s">
        <v>77</v>
      </c>
      <c r="AY107" s="142" t="s">
        <v>124</v>
      </c>
    </row>
    <row r="108" spans="2:65" s="11" customFormat="1" ht="22.9" customHeight="1">
      <c r="B108" s="110"/>
      <c r="D108" s="111" t="s">
        <v>71</v>
      </c>
      <c r="E108" s="120" t="s">
        <v>148</v>
      </c>
      <c r="F108" s="120" t="s">
        <v>149</v>
      </c>
      <c r="I108" s="113"/>
      <c r="J108" s="121">
        <f>BK108</f>
        <v>0</v>
      </c>
      <c r="L108" s="110"/>
      <c r="M108" s="115"/>
      <c r="P108" s="116">
        <f>SUM(P109:P113)</f>
        <v>0</v>
      </c>
      <c r="R108" s="116">
        <f>SUM(R109:R113)</f>
        <v>0</v>
      </c>
      <c r="T108" s="117">
        <f>SUM(T109:T113)</f>
        <v>15.84</v>
      </c>
      <c r="AR108" s="111" t="s">
        <v>77</v>
      </c>
      <c r="AT108" s="118" t="s">
        <v>71</v>
      </c>
      <c r="AU108" s="118" t="s">
        <v>77</v>
      </c>
      <c r="AY108" s="111" t="s">
        <v>124</v>
      </c>
      <c r="BK108" s="119">
        <f>SUM(BK109:BK113)</f>
        <v>0</v>
      </c>
    </row>
    <row r="109" spans="2:65" s="1" customFormat="1" ht="16.5" customHeight="1">
      <c r="B109" s="32"/>
      <c r="C109" s="122" t="s">
        <v>150</v>
      </c>
      <c r="D109" s="122" t="s">
        <v>127</v>
      </c>
      <c r="E109" s="123" t="s">
        <v>151</v>
      </c>
      <c r="F109" s="124" t="s">
        <v>152</v>
      </c>
      <c r="G109" s="125" t="s">
        <v>130</v>
      </c>
      <c r="H109" s="126">
        <v>9</v>
      </c>
      <c r="I109" s="127"/>
      <c r="J109" s="128">
        <f>ROUND(I109*H109,2)</f>
        <v>0</v>
      </c>
      <c r="K109" s="124" t="s">
        <v>131</v>
      </c>
      <c r="L109" s="32"/>
      <c r="M109" s="129" t="s">
        <v>19</v>
      </c>
      <c r="N109" s="130" t="s">
        <v>43</v>
      </c>
      <c r="P109" s="131">
        <f>O109*H109</f>
        <v>0</v>
      </c>
      <c r="Q109" s="131">
        <v>0</v>
      </c>
      <c r="R109" s="131">
        <f>Q109*H109</f>
        <v>0</v>
      </c>
      <c r="S109" s="131">
        <v>1.76</v>
      </c>
      <c r="T109" s="132">
        <f>S109*H109</f>
        <v>15.84</v>
      </c>
      <c r="AR109" s="133" t="s">
        <v>132</v>
      </c>
      <c r="AT109" s="133" t="s">
        <v>127</v>
      </c>
      <c r="AU109" s="133" t="s">
        <v>79</v>
      </c>
      <c r="AY109" s="17" t="s">
        <v>124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7" t="s">
        <v>77</v>
      </c>
      <c r="BK109" s="134">
        <f>ROUND(I109*H109,2)</f>
        <v>0</v>
      </c>
      <c r="BL109" s="17" t="s">
        <v>132</v>
      </c>
      <c r="BM109" s="133" t="s">
        <v>153</v>
      </c>
    </row>
    <row r="110" spans="2:65" s="1" customFormat="1" ht="11.25">
      <c r="B110" s="32"/>
      <c r="D110" s="135" t="s">
        <v>134</v>
      </c>
      <c r="F110" s="136" t="s">
        <v>154</v>
      </c>
      <c r="I110" s="137"/>
      <c r="L110" s="32"/>
      <c r="M110" s="138"/>
      <c r="T110" s="53"/>
      <c r="AT110" s="17" t="s">
        <v>134</v>
      </c>
      <c r="AU110" s="17" t="s">
        <v>79</v>
      </c>
    </row>
    <row r="111" spans="2:65" s="1" customFormat="1" ht="11.25">
      <c r="B111" s="32"/>
      <c r="D111" s="139" t="s">
        <v>136</v>
      </c>
      <c r="F111" s="140" t="s">
        <v>155</v>
      </c>
      <c r="I111" s="137"/>
      <c r="L111" s="32"/>
      <c r="M111" s="138"/>
      <c r="T111" s="53"/>
      <c r="AT111" s="17" t="s">
        <v>136</v>
      </c>
      <c r="AU111" s="17" t="s">
        <v>79</v>
      </c>
    </row>
    <row r="112" spans="2:65" s="13" customFormat="1" ht="11.25">
      <c r="B112" s="148"/>
      <c r="D112" s="135" t="s">
        <v>138</v>
      </c>
      <c r="E112" s="149" t="s">
        <v>19</v>
      </c>
      <c r="F112" s="150" t="s">
        <v>156</v>
      </c>
      <c r="H112" s="149" t="s">
        <v>19</v>
      </c>
      <c r="I112" s="151"/>
      <c r="L112" s="148"/>
      <c r="M112" s="152"/>
      <c r="T112" s="153"/>
      <c r="AT112" s="149" t="s">
        <v>138</v>
      </c>
      <c r="AU112" s="149" t="s">
        <v>79</v>
      </c>
      <c r="AV112" s="13" t="s">
        <v>77</v>
      </c>
      <c r="AW112" s="13" t="s">
        <v>33</v>
      </c>
      <c r="AX112" s="13" t="s">
        <v>72</v>
      </c>
      <c r="AY112" s="149" t="s">
        <v>124</v>
      </c>
    </row>
    <row r="113" spans="2:65" s="12" customFormat="1" ht="11.25">
      <c r="B113" s="141"/>
      <c r="D113" s="135" t="s">
        <v>138</v>
      </c>
      <c r="E113" s="142" t="s">
        <v>19</v>
      </c>
      <c r="F113" s="143" t="s">
        <v>157</v>
      </c>
      <c r="H113" s="144">
        <v>9</v>
      </c>
      <c r="I113" s="145"/>
      <c r="L113" s="141"/>
      <c r="M113" s="146"/>
      <c r="T113" s="147"/>
      <c r="AT113" s="142" t="s">
        <v>138</v>
      </c>
      <c r="AU113" s="142" t="s">
        <v>79</v>
      </c>
      <c r="AV113" s="12" t="s">
        <v>79</v>
      </c>
      <c r="AW113" s="12" t="s">
        <v>33</v>
      </c>
      <c r="AX113" s="12" t="s">
        <v>77</v>
      </c>
      <c r="AY113" s="142" t="s">
        <v>124</v>
      </c>
    </row>
    <row r="114" spans="2:65" s="11" customFormat="1" ht="22.9" customHeight="1">
      <c r="B114" s="110"/>
      <c r="D114" s="111" t="s">
        <v>71</v>
      </c>
      <c r="E114" s="120" t="s">
        <v>157</v>
      </c>
      <c r="F114" s="120" t="s">
        <v>158</v>
      </c>
      <c r="I114" s="113"/>
      <c r="J114" s="121">
        <f>BK114</f>
        <v>0</v>
      </c>
      <c r="L114" s="110"/>
      <c r="M114" s="115"/>
      <c r="P114" s="116">
        <f>SUM(P115:P192)</f>
        <v>0</v>
      </c>
      <c r="R114" s="116">
        <f>SUM(R115:R192)</f>
        <v>0</v>
      </c>
      <c r="T114" s="117">
        <f>SUM(T115:T192)</f>
        <v>1200.9460450000001</v>
      </c>
      <c r="AR114" s="111" t="s">
        <v>77</v>
      </c>
      <c r="AT114" s="118" t="s">
        <v>71</v>
      </c>
      <c r="AU114" s="118" t="s">
        <v>77</v>
      </c>
      <c r="AY114" s="111" t="s">
        <v>124</v>
      </c>
      <c r="BK114" s="119">
        <f>SUM(BK115:BK192)</f>
        <v>0</v>
      </c>
    </row>
    <row r="115" spans="2:65" s="1" customFormat="1" ht="16.5" customHeight="1">
      <c r="B115" s="32"/>
      <c r="C115" s="122" t="s">
        <v>159</v>
      </c>
      <c r="D115" s="122" t="s">
        <v>127</v>
      </c>
      <c r="E115" s="123" t="s">
        <v>160</v>
      </c>
      <c r="F115" s="124" t="s">
        <v>161</v>
      </c>
      <c r="G115" s="125" t="s">
        <v>143</v>
      </c>
      <c r="H115" s="126">
        <v>200</v>
      </c>
      <c r="I115" s="127"/>
      <c r="J115" s="128">
        <f>ROUND(I115*H115,2)</f>
        <v>0</v>
      </c>
      <c r="K115" s="124" t="s">
        <v>131</v>
      </c>
      <c r="L115" s="32"/>
      <c r="M115" s="129" t="s">
        <v>19</v>
      </c>
      <c r="N115" s="130" t="s">
        <v>43</v>
      </c>
      <c r="P115" s="131">
        <f>O115*H115</f>
        <v>0</v>
      </c>
      <c r="Q115" s="131">
        <v>0</v>
      </c>
      <c r="R115" s="131">
        <f>Q115*H115</f>
        <v>0</v>
      </c>
      <c r="S115" s="131">
        <v>0.01</v>
      </c>
      <c r="T115" s="132">
        <f>S115*H115</f>
        <v>2</v>
      </c>
      <c r="AR115" s="133" t="s">
        <v>132</v>
      </c>
      <c r="AT115" s="133" t="s">
        <v>127</v>
      </c>
      <c r="AU115" s="133" t="s">
        <v>79</v>
      </c>
      <c r="AY115" s="17" t="s">
        <v>124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7" t="s">
        <v>77</v>
      </c>
      <c r="BK115" s="134">
        <f>ROUND(I115*H115,2)</f>
        <v>0</v>
      </c>
      <c r="BL115" s="17" t="s">
        <v>132</v>
      </c>
      <c r="BM115" s="133" t="s">
        <v>162</v>
      </c>
    </row>
    <row r="116" spans="2:65" s="1" customFormat="1" ht="11.25">
      <c r="B116" s="32"/>
      <c r="D116" s="135" t="s">
        <v>134</v>
      </c>
      <c r="F116" s="136" t="s">
        <v>163</v>
      </c>
      <c r="I116" s="137"/>
      <c r="L116" s="32"/>
      <c r="M116" s="138"/>
      <c r="T116" s="53"/>
      <c r="AT116" s="17" t="s">
        <v>134</v>
      </c>
      <c r="AU116" s="17" t="s">
        <v>79</v>
      </c>
    </row>
    <row r="117" spans="2:65" s="1" customFormat="1" ht="11.25">
      <c r="B117" s="32"/>
      <c r="D117" s="139" t="s">
        <v>136</v>
      </c>
      <c r="F117" s="140" t="s">
        <v>164</v>
      </c>
      <c r="I117" s="137"/>
      <c r="L117" s="32"/>
      <c r="M117" s="138"/>
      <c r="T117" s="53"/>
      <c r="AT117" s="17" t="s">
        <v>136</v>
      </c>
      <c r="AU117" s="17" t="s">
        <v>79</v>
      </c>
    </row>
    <row r="118" spans="2:65" s="1" customFormat="1" ht="16.5" customHeight="1">
      <c r="B118" s="32"/>
      <c r="C118" s="122" t="s">
        <v>165</v>
      </c>
      <c r="D118" s="122" t="s">
        <v>127</v>
      </c>
      <c r="E118" s="123" t="s">
        <v>166</v>
      </c>
      <c r="F118" s="124" t="s">
        <v>167</v>
      </c>
      <c r="G118" s="125" t="s">
        <v>143</v>
      </c>
      <c r="H118" s="126">
        <v>100</v>
      </c>
      <c r="I118" s="127"/>
      <c r="J118" s="128">
        <f>ROUND(I118*H118,2)</f>
        <v>0</v>
      </c>
      <c r="K118" s="124" t="s">
        <v>131</v>
      </c>
      <c r="L118" s="32"/>
      <c r="M118" s="129" t="s">
        <v>19</v>
      </c>
      <c r="N118" s="130" t="s">
        <v>43</v>
      </c>
      <c r="P118" s="131">
        <f>O118*H118</f>
        <v>0</v>
      </c>
      <c r="Q118" s="131">
        <v>0</v>
      </c>
      <c r="R118" s="131">
        <f>Q118*H118</f>
        <v>0</v>
      </c>
      <c r="S118" s="131">
        <v>0.01</v>
      </c>
      <c r="T118" s="132">
        <f>S118*H118</f>
        <v>1</v>
      </c>
      <c r="AR118" s="133" t="s">
        <v>132</v>
      </c>
      <c r="AT118" s="133" t="s">
        <v>127</v>
      </c>
      <c r="AU118" s="133" t="s">
        <v>79</v>
      </c>
      <c r="AY118" s="17" t="s">
        <v>124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7" t="s">
        <v>77</v>
      </c>
      <c r="BK118" s="134">
        <f>ROUND(I118*H118,2)</f>
        <v>0</v>
      </c>
      <c r="BL118" s="17" t="s">
        <v>132</v>
      </c>
      <c r="BM118" s="133" t="s">
        <v>168</v>
      </c>
    </row>
    <row r="119" spans="2:65" s="1" customFormat="1" ht="11.25">
      <c r="B119" s="32"/>
      <c r="D119" s="135" t="s">
        <v>134</v>
      </c>
      <c r="F119" s="136" t="s">
        <v>169</v>
      </c>
      <c r="I119" s="137"/>
      <c r="L119" s="32"/>
      <c r="M119" s="138"/>
      <c r="T119" s="53"/>
      <c r="AT119" s="17" t="s">
        <v>134</v>
      </c>
      <c r="AU119" s="17" t="s">
        <v>79</v>
      </c>
    </row>
    <row r="120" spans="2:65" s="1" customFormat="1" ht="11.25">
      <c r="B120" s="32"/>
      <c r="D120" s="139" t="s">
        <v>136</v>
      </c>
      <c r="F120" s="140" t="s">
        <v>170</v>
      </c>
      <c r="I120" s="137"/>
      <c r="L120" s="32"/>
      <c r="M120" s="138"/>
      <c r="T120" s="53"/>
      <c r="AT120" s="17" t="s">
        <v>136</v>
      </c>
      <c r="AU120" s="17" t="s">
        <v>79</v>
      </c>
    </row>
    <row r="121" spans="2:65" s="1" customFormat="1" ht="16.5" customHeight="1">
      <c r="B121" s="32"/>
      <c r="C121" s="122" t="s">
        <v>171</v>
      </c>
      <c r="D121" s="122" t="s">
        <v>127</v>
      </c>
      <c r="E121" s="123" t="s">
        <v>172</v>
      </c>
      <c r="F121" s="124" t="s">
        <v>173</v>
      </c>
      <c r="G121" s="125" t="s">
        <v>143</v>
      </c>
      <c r="H121" s="126">
        <v>200</v>
      </c>
      <c r="I121" s="127"/>
      <c r="J121" s="128">
        <f>ROUND(I121*H121,2)</f>
        <v>0</v>
      </c>
      <c r="K121" s="124" t="s">
        <v>131</v>
      </c>
      <c r="L121" s="32"/>
      <c r="M121" s="129" t="s">
        <v>19</v>
      </c>
      <c r="N121" s="130" t="s">
        <v>43</v>
      </c>
      <c r="P121" s="131">
        <f>O121*H121</f>
        <v>0</v>
      </c>
      <c r="Q121" s="131">
        <v>0</v>
      </c>
      <c r="R121" s="131">
        <f>Q121*H121</f>
        <v>0</v>
      </c>
      <c r="S121" s="131">
        <v>0.02</v>
      </c>
      <c r="T121" s="132">
        <f>S121*H121</f>
        <v>4</v>
      </c>
      <c r="AR121" s="133" t="s">
        <v>132</v>
      </c>
      <c r="AT121" s="133" t="s">
        <v>127</v>
      </c>
      <c r="AU121" s="133" t="s">
        <v>79</v>
      </c>
      <c r="AY121" s="17" t="s">
        <v>124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7" t="s">
        <v>77</v>
      </c>
      <c r="BK121" s="134">
        <f>ROUND(I121*H121,2)</f>
        <v>0</v>
      </c>
      <c r="BL121" s="17" t="s">
        <v>132</v>
      </c>
      <c r="BM121" s="133" t="s">
        <v>174</v>
      </c>
    </row>
    <row r="122" spans="2:65" s="1" customFormat="1" ht="19.5">
      <c r="B122" s="32"/>
      <c r="D122" s="135" t="s">
        <v>134</v>
      </c>
      <c r="F122" s="136" t="s">
        <v>175</v>
      </c>
      <c r="I122" s="137"/>
      <c r="L122" s="32"/>
      <c r="M122" s="138"/>
      <c r="T122" s="53"/>
      <c r="AT122" s="17" t="s">
        <v>134</v>
      </c>
      <c r="AU122" s="17" t="s">
        <v>79</v>
      </c>
    </row>
    <row r="123" spans="2:65" s="1" customFormat="1" ht="11.25">
      <c r="B123" s="32"/>
      <c r="D123" s="139" t="s">
        <v>136</v>
      </c>
      <c r="F123" s="140" t="s">
        <v>176</v>
      </c>
      <c r="I123" s="137"/>
      <c r="L123" s="32"/>
      <c r="M123" s="138"/>
      <c r="T123" s="53"/>
      <c r="AT123" s="17" t="s">
        <v>136</v>
      </c>
      <c r="AU123" s="17" t="s">
        <v>79</v>
      </c>
    </row>
    <row r="124" spans="2:65" s="1" customFormat="1" ht="16.5" customHeight="1">
      <c r="B124" s="32"/>
      <c r="C124" s="122" t="s">
        <v>177</v>
      </c>
      <c r="D124" s="122" t="s">
        <v>127</v>
      </c>
      <c r="E124" s="123" t="s">
        <v>178</v>
      </c>
      <c r="F124" s="124" t="s">
        <v>179</v>
      </c>
      <c r="G124" s="125" t="s">
        <v>180</v>
      </c>
      <c r="H124" s="126">
        <v>30</v>
      </c>
      <c r="I124" s="127"/>
      <c r="J124" s="128">
        <f>ROUND(I124*H124,2)</f>
        <v>0</v>
      </c>
      <c r="K124" s="124" t="s">
        <v>131</v>
      </c>
      <c r="L124" s="32"/>
      <c r="M124" s="129" t="s">
        <v>19</v>
      </c>
      <c r="N124" s="130" t="s">
        <v>43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132</v>
      </c>
      <c r="AT124" s="133" t="s">
        <v>127</v>
      </c>
      <c r="AU124" s="133" t="s">
        <v>79</v>
      </c>
      <c r="AY124" s="17" t="s">
        <v>124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7" t="s">
        <v>77</v>
      </c>
      <c r="BK124" s="134">
        <f>ROUND(I124*H124,2)</f>
        <v>0</v>
      </c>
      <c r="BL124" s="17" t="s">
        <v>132</v>
      </c>
      <c r="BM124" s="133" t="s">
        <v>181</v>
      </c>
    </row>
    <row r="125" spans="2:65" s="1" customFormat="1" ht="11.25">
      <c r="B125" s="32"/>
      <c r="D125" s="135" t="s">
        <v>134</v>
      </c>
      <c r="F125" s="136" t="s">
        <v>182</v>
      </c>
      <c r="I125" s="137"/>
      <c r="L125" s="32"/>
      <c r="M125" s="138"/>
      <c r="T125" s="53"/>
      <c r="AT125" s="17" t="s">
        <v>134</v>
      </c>
      <c r="AU125" s="17" t="s">
        <v>79</v>
      </c>
    </row>
    <row r="126" spans="2:65" s="1" customFormat="1" ht="11.25">
      <c r="B126" s="32"/>
      <c r="D126" s="139" t="s">
        <v>136</v>
      </c>
      <c r="F126" s="140" t="s">
        <v>183</v>
      </c>
      <c r="I126" s="137"/>
      <c r="L126" s="32"/>
      <c r="M126" s="138"/>
      <c r="T126" s="53"/>
      <c r="AT126" s="17" t="s">
        <v>136</v>
      </c>
      <c r="AU126" s="17" t="s">
        <v>79</v>
      </c>
    </row>
    <row r="127" spans="2:65" s="1" customFormat="1" ht="21.75" customHeight="1">
      <c r="B127" s="32"/>
      <c r="C127" s="122" t="s">
        <v>184</v>
      </c>
      <c r="D127" s="122" t="s">
        <v>127</v>
      </c>
      <c r="E127" s="123" t="s">
        <v>185</v>
      </c>
      <c r="F127" s="124" t="s">
        <v>186</v>
      </c>
      <c r="G127" s="125" t="s">
        <v>187</v>
      </c>
      <c r="H127" s="126">
        <v>10</v>
      </c>
      <c r="I127" s="127"/>
      <c r="J127" s="128">
        <f>ROUND(I127*H127,2)</f>
        <v>0</v>
      </c>
      <c r="K127" s="124" t="s">
        <v>131</v>
      </c>
      <c r="L127" s="32"/>
      <c r="M127" s="129" t="s">
        <v>19</v>
      </c>
      <c r="N127" s="130" t="s">
        <v>43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132</v>
      </c>
      <c r="AT127" s="133" t="s">
        <v>127</v>
      </c>
      <c r="AU127" s="133" t="s">
        <v>79</v>
      </c>
      <c r="AY127" s="17" t="s">
        <v>124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7" t="s">
        <v>77</v>
      </c>
      <c r="BK127" s="134">
        <f>ROUND(I127*H127,2)</f>
        <v>0</v>
      </c>
      <c r="BL127" s="17" t="s">
        <v>132</v>
      </c>
      <c r="BM127" s="133" t="s">
        <v>188</v>
      </c>
    </row>
    <row r="128" spans="2:65" s="1" customFormat="1" ht="19.5">
      <c r="B128" s="32"/>
      <c r="D128" s="135" t="s">
        <v>134</v>
      </c>
      <c r="F128" s="136" t="s">
        <v>189</v>
      </c>
      <c r="I128" s="137"/>
      <c r="L128" s="32"/>
      <c r="M128" s="138"/>
      <c r="T128" s="53"/>
      <c r="AT128" s="17" t="s">
        <v>134</v>
      </c>
      <c r="AU128" s="17" t="s">
        <v>79</v>
      </c>
    </row>
    <row r="129" spans="2:65" s="1" customFormat="1" ht="11.25">
      <c r="B129" s="32"/>
      <c r="D129" s="139" t="s">
        <v>136</v>
      </c>
      <c r="F129" s="140" t="s">
        <v>190</v>
      </c>
      <c r="I129" s="137"/>
      <c r="L129" s="32"/>
      <c r="M129" s="138"/>
      <c r="T129" s="53"/>
      <c r="AT129" s="17" t="s">
        <v>136</v>
      </c>
      <c r="AU129" s="17" t="s">
        <v>79</v>
      </c>
    </row>
    <row r="130" spans="2:65" s="1" customFormat="1" ht="21.75" customHeight="1">
      <c r="B130" s="32"/>
      <c r="C130" s="122" t="s">
        <v>191</v>
      </c>
      <c r="D130" s="122" t="s">
        <v>127</v>
      </c>
      <c r="E130" s="123" t="s">
        <v>192</v>
      </c>
      <c r="F130" s="124" t="s">
        <v>193</v>
      </c>
      <c r="G130" s="125" t="s">
        <v>187</v>
      </c>
      <c r="H130" s="126">
        <v>30</v>
      </c>
      <c r="I130" s="127"/>
      <c r="J130" s="128">
        <f>ROUND(I130*H130,2)</f>
        <v>0</v>
      </c>
      <c r="K130" s="124" t="s">
        <v>131</v>
      </c>
      <c r="L130" s="32"/>
      <c r="M130" s="129" t="s">
        <v>19</v>
      </c>
      <c r="N130" s="130" t="s">
        <v>43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132</v>
      </c>
      <c r="AT130" s="133" t="s">
        <v>127</v>
      </c>
      <c r="AU130" s="133" t="s">
        <v>79</v>
      </c>
      <c r="AY130" s="17" t="s">
        <v>124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7" t="s">
        <v>77</v>
      </c>
      <c r="BK130" s="134">
        <f>ROUND(I130*H130,2)</f>
        <v>0</v>
      </c>
      <c r="BL130" s="17" t="s">
        <v>132</v>
      </c>
      <c r="BM130" s="133" t="s">
        <v>194</v>
      </c>
    </row>
    <row r="131" spans="2:65" s="1" customFormat="1" ht="19.5">
      <c r="B131" s="32"/>
      <c r="D131" s="135" t="s">
        <v>134</v>
      </c>
      <c r="F131" s="136" t="s">
        <v>195</v>
      </c>
      <c r="I131" s="137"/>
      <c r="L131" s="32"/>
      <c r="M131" s="138"/>
      <c r="T131" s="53"/>
      <c r="AT131" s="17" t="s">
        <v>134</v>
      </c>
      <c r="AU131" s="17" t="s">
        <v>79</v>
      </c>
    </row>
    <row r="132" spans="2:65" s="1" customFormat="1" ht="11.25">
      <c r="B132" s="32"/>
      <c r="D132" s="139" t="s">
        <v>136</v>
      </c>
      <c r="F132" s="140" t="s">
        <v>196</v>
      </c>
      <c r="I132" s="137"/>
      <c r="L132" s="32"/>
      <c r="M132" s="138"/>
      <c r="T132" s="53"/>
      <c r="AT132" s="17" t="s">
        <v>136</v>
      </c>
      <c r="AU132" s="17" t="s">
        <v>79</v>
      </c>
    </row>
    <row r="133" spans="2:65" s="12" customFormat="1" ht="11.25">
      <c r="B133" s="141"/>
      <c r="D133" s="135" t="s">
        <v>138</v>
      </c>
      <c r="E133" s="142" t="s">
        <v>19</v>
      </c>
      <c r="F133" s="143" t="s">
        <v>197</v>
      </c>
      <c r="H133" s="144">
        <v>30</v>
      </c>
      <c r="I133" s="145"/>
      <c r="L133" s="141"/>
      <c r="M133" s="146"/>
      <c r="T133" s="147"/>
      <c r="AT133" s="142" t="s">
        <v>138</v>
      </c>
      <c r="AU133" s="142" t="s">
        <v>79</v>
      </c>
      <c r="AV133" s="12" t="s">
        <v>79</v>
      </c>
      <c r="AW133" s="12" t="s">
        <v>33</v>
      </c>
      <c r="AX133" s="12" t="s">
        <v>77</v>
      </c>
      <c r="AY133" s="142" t="s">
        <v>124</v>
      </c>
    </row>
    <row r="134" spans="2:65" s="1" customFormat="1" ht="21.75" customHeight="1">
      <c r="B134" s="32"/>
      <c r="C134" s="122" t="s">
        <v>198</v>
      </c>
      <c r="D134" s="122" t="s">
        <v>127</v>
      </c>
      <c r="E134" s="123" t="s">
        <v>199</v>
      </c>
      <c r="F134" s="124" t="s">
        <v>200</v>
      </c>
      <c r="G134" s="125" t="s">
        <v>187</v>
      </c>
      <c r="H134" s="126">
        <v>10</v>
      </c>
      <c r="I134" s="127"/>
      <c r="J134" s="128">
        <f>ROUND(I134*H134,2)</f>
        <v>0</v>
      </c>
      <c r="K134" s="124" t="s">
        <v>131</v>
      </c>
      <c r="L134" s="32"/>
      <c r="M134" s="129" t="s">
        <v>19</v>
      </c>
      <c r="N134" s="130" t="s">
        <v>43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132</v>
      </c>
      <c r="AT134" s="133" t="s">
        <v>127</v>
      </c>
      <c r="AU134" s="133" t="s">
        <v>79</v>
      </c>
      <c r="AY134" s="17" t="s">
        <v>124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7" t="s">
        <v>77</v>
      </c>
      <c r="BK134" s="134">
        <f>ROUND(I134*H134,2)</f>
        <v>0</v>
      </c>
      <c r="BL134" s="17" t="s">
        <v>132</v>
      </c>
      <c r="BM134" s="133" t="s">
        <v>201</v>
      </c>
    </row>
    <row r="135" spans="2:65" s="1" customFormat="1" ht="19.5">
      <c r="B135" s="32"/>
      <c r="D135" s="135" t="s">
        <v>134</v>
      </c>
      <c r="F135" s="136" t="s">
        <v>202</v>
      </c>
      <c r="I135" s="137"/>
      <c r="L135" s="32"/>
      <c r="M135" s="138"/>
      <c r="T135" s="53"/>
      <c r="AT135" s="17" t="s">
        <v>134</v>
      </c>
      <c r="AU135" s="17" t="s">
        <v>79</v>
      </c>
    </row>
    <row r="136" spans="2:65" s="1" customFormat="1" ht="11.25">
      <c r="B136" s="32"/>
      <c r="D136" s="139" t="s">
        <v>136</v>
      </c>
      <c r="F136" s="140" t="s">
        <v>203</v>
      </c>
      <c r="I136" s="137"/>
      <c r="L136" s="32"/>
      <c r="M136" s="138"/>
      <c r="T136" s="53"/>
      <c r="AT136" s="17" t="s">
        <v>136</v>
      </c>
      <c r="AU136" s="17" t="s">
        <v>79</v>
      </c>
    </row>
    <row r="137" spans="2:65" s="1" customFormat="1" ht="16.5" customHeight="1">
      <c r="B137" s="32"/>
      <c r="C137" s="122" t="s">
        <v>204</v>
      </c>
      <c r="D137" s="122" t="s">
        <v>127</v>
      </c>
      <c r="E137" s="123" t="s">
        <v>205</v>
      </c>
      <c r="F137" s="124" t="s">
        <v>206</v>
      </c>
      <c r="G137" s="125" t="s">
        <v>130</v>
      </c>
      <c r="H137" s="126">
        <v>63</v>
      </c>
      <c r="I137" s="127"/>
      <c r="J137" s="128">
        <f>ROUND(I137*H137,2)</f>
        <v>0</v>
      </c>
      <c r="K137" s="124" t="s">
        <v>131</v>
      </c>
      <c r="L137" s="32"/>
      <c r="M137" s="129" t="s">
        <v>19</v>
      </c>
      <c r="N137" s="130" t="s">
        <v>43</v>
      </c>
      <c r="P137" s="131">
        <f>O137*H137</f>
        <v>0</v>
      </c>
      <c r="Q137" s="131">
        <v>0</v>
      </c>
      <c r="R137" s="131">
        <f>Q137*H137</f>
        <v>0</v>
      </c>
      <c r="S137" s="131">
        <v>2</v>
      </c>
      <c r="T137" s="132">
        <f>S137*H137</f>
        <v>126</v>
      </c>
      <c r="AR137" s="133" t="s">
        <v>132</v>
      </c>
      <c r="AT137" s="133" t="s">
        <v>127</v>
      </c>
      <c r="AU137" s="133" t="s">
        <v>79</v>
      </c>
      <c r="AY137" s="17" t="s">
        <v>124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7" t="s">
        <v>77</v>
      </c>
      <c r="BK137" s="134">
        <f>ROUND(I137*H137,2)</f>
        <v>0</v>
      </c>
      <c r="BL137" s="17" t="s">
        <v>132</v>
      </c>
      <c r="BM137" s="133" t="s">
        <v>207</v>
      </c>
    </row>
    <row r="138" spans="2:65" s="1" customFormat="1" ht="11.25">
      <c r="B138" s="32"/>
      <c r="D138" s="135" t="s">
        <v>134</v>
      </c>
      <c r="F138" s="136" t="s">
        <v>208</v>
      </c>
      <c r="I138" s="137"/>
      <c r="L138" s="32"/>
      <c r="M138" s="138"/>
      <c r="T138" s="53"/>
      <c r="AT138" s="17" t="s">
        <v>134</v>
      </c>
      <c r="AU138" s="17" t="s">
        <v>79</v>
      </c>
    </row>
    <row r="139" spans="2:65" s="1" customFormat="1" ht="11.25">
      <c r="B139" s="32"/>
      <c r="D139" s="139" t="s">
        <v>136</v>
      </c>
      <c r="F139" s="140" t="s">
        <v>209</v>
      </c>
      <c r="I139" s="137"/>
      <c r="L139" s="32"/>
      <c r="M139" s="138"/>
      <c r="T139" s="53"/>
      <c r="AT139" s="17" t="s">
        <v>136</v>
      </c>
      <c r="AU139" s="17" t="s">
        <v>79</v>
      </c>
    </row>
    <row r="140" spans="2:65" s="13" customFormat="1" ht="11.25">
      <c r="B140" s="148"/>
      <c r="D140" s="135" t="s">
        <v>138</v>
      </c>
      <c r="E140" s="149" t="s">
        <v>19</v>
      </c>
      <c r="F140" s="150" t="s">
        <v>210</v>
      </c>
      <c r="H140" s="149" t="s">
        <v>19</v>
      </c>
      <c r="I140" s="151"/>
      <c r="L140" s="148"/>
      <c r="M140" s="152"/>
      <c r="T140" s="153"/>
      <c r="AT140" s="149" t="s">
        <v>138</v>
      </c>
      <c r="AU140" s="149" t="s">
        <v>79</v>
      </c>
      <c r="AV140" s="13" t="s">
        <v>77</v>
      </c>
      <c r="AW140" s="13" t="s">
        <v>33</v>
      </c>
      <c r="AX140" s="13" t="s">
        <v>72</v>
      </c>
      <c r="AY140" s="149" t="s">
        <v>124</v>
      </c>
    </row>
    <row r="141" spans="2:65" s="12" customFormat="1" ht="11.25">
      <c r="B141" s="141"/>
      <c r="D141" s="135" t="s">
        <v>138</v>
      </c>
      <c r="E141" s="142" t="s">
        <v>19</v>
      </c>
      <c r="F141" s="143" t="s">
        <v>211</v>
      </c>
      <c r="H141" s="144">
        <v>63</v>
      </c>
      <c r="I141" s="145"/>
      <c r="L141" s="141"/>
      <c r="M141" s="146"/>
      <c r="T141" s="147"/>
      <c r="AT141" s="142" t="s">
        <v>138</v>
      </c>
      <c r="AU141" s="142" t="s">
        <v>79</v>
      </c>
      <c r="AV141" s="12" t="s">
        <v>79</v>
      </c>
      <c r="AW141" s="12" t="s">
        <v>33</v>
      </c>
      <c r="AX141" s="12" t="s">
        <v>77</v>
      </c>
      <c r="AY141" s="142" t="s">
        <v>124</v>
      </c>
    </row>
    <row r="142" spans="2:65" s="1" customFormat="1" ht="16.5" customHeight="1">
      <c r="B142" s="32"/>
      <c r="C142" s="122" t="s">
        <v>212</v>
      </c>
      <c r="D142" s="122" t="s">
        <v>127</v>
      </c>
      <c r="E142" s="123" t="s">
        <v>213</v>
      </c>
      <c r="F142" s="124" t="s">
        <v>214</v>
      </c>
      <c r="G142" s="125" t="s">
        <v>130</v>
      </c>
      <c r="H142" s="126">
        <v>253</v>
      </c>
      <c r="I142" s="127"/>
      <c r="J142" s="128">
        <f>ROUND(I142*H142,2)</f>
        <v>0</v>
      </c>
      <c r="K142" s="124" t="s">
        <v>131</v>
      </c>
      <c r="L142" s="32"/>
      <c r="M142" s="129" t="s">
        <v>19</v>
      </c>
      <c r="N142" s="130" t="s">
        <v>43</v>
      </c>
      <c r="P142" s="131">
        <f>O142*H142</f>
        <v>0</v>
      </c>
      <c r="Q142" s="131">
        <v>0</v>
      </c>
      <c r="R142" s="131">
        <f>Q142*H142</f>
        <v>0</v>
      </c>
      <c r="S142" s="131">
        <v>1.6</v>
      </c>
      <c r="T142" s="132">
        <f>S142*H142</f>
        <v>404.8</v>
      </c>
      <c r="AR142" s="133" t="s">
        <v>132</v>
      </c>
      <c r="AT142" s="133" t="s">
        <v>127</v>
      </c>
      <c r="AU142" s="133" t="s">
        <v>79</v>
      </c>
      <c r="AY142" s="17" t="s">
        <v>124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7" t="s">
        <v>77</v>
      </c>
      <c r="BK142" s="134">
        <f>ROUND(I142*H142,2)</f>
        <v>0</v>
      </c>
      <c r="BL142" s="17" t="s">
        <v>132</v>
      </c>
      <c r="BM142" s="133" t="s">
        <v>215</v>
      </c>
    </row>
    <row r="143" spans="2:65" s="1" customFormat="1" ht="11.25">
      <c r="B143" s="32"/>
      <c r="D143" s="135" t="s">
        <v>134</v>
      </c>
      <c r="F143" s="136" t="s">
        <v>216</v>
      </c>
      <c r="I143" s="137"/>
      <c r="L143" s="32"/>
      <c r="M143" s="138"/>
      <c r="T143" s="53"/>
      <c r="AT143" s="17" t="s">
        <v>134</v>
      </c>
      <c r="AU143" s="17" t="s">
        <v>79</v>
      </c>
    </row>
    <row r="144" spans="2:65" s="1" customFormat="1" ht="11.25">
      <c r="B144" s="32"/>
      <c r="D144" s="139" t="s">
        <v>136</v>
      </c>
      <c r="F144" s="140" t="s">
        <v>217</v>
      </c>
      <c r="I144" s="137"/>
      <c r="L144" s="32"/>
      <c r="M144" s="138"/>
      <c r="T144" s="53"/>
      <c r="AT144" s="17" t="s">
        <v>136</v>
      </c>
      <c r="AU144" s="17" t="s">
        <v>79</v>
      </c>
    </row>
    <row r="145" spans="2:65" s="13" customFormat="1" ht="11.25">
      <c r="B145" s="148"/>
      <c r="D145" s="135" t="s">
        <v>138</v>
      </c>
      <c r="E145" s="149" t="s">
        <v>19</v>
      </c>
      <c r="F145" s="150" t="s">
        <v>218</v>
      </c>
      <c r="H145" s="149" t="s">
        <v>19</v>
      </c>
      <c r="I145" s="151"/>
      <c r="L145" s="148"/>
      <c r="M145" s="152"/>
      <c r="T145" s="153"/>
      <c r="AT145" s="149" t="s">
        <v>138</v>
      </c>
      <c r="AU145" s="149" t="s">
        <v>79</v>
      </c>
      <c r="AV145" s="13" t="s">
        <v>77</v>
      </c>
      <c r="AW145" s="13" t="s">
        <v>33</v>
      </c>
      <c r="AX145" s="13" t="s">
        <v>72</v>
      </c>
      <c r="AY145" s="149" t="s">
        <v>124</v>
      </c>
    </row>
    <row r="146" spans="2:65" s="12" customFormat="1" ht="11.25">
      <c r="B146" s="141"/>
      <c r="D146" s="135" t="s">
        <v>138</v>
      </c>
      <c r="E146" s="142" t="s">
        <v>19</v>
      </c>
      <c r="F146" s="143" t="s">
        <v>219</v>
      </c>
      <c r="H146" s="144">
        <v>253</v>
      </c>
      <c r="I146" s="145"/>
      <c r="L146" s="141"/>
      <c r="M146" s="146"/>
      <c r="T146" s="147"/>
      <c r="AT146" s="142" t="s">
        <v>138</v>
      </c>
      <c r="AU146" s="142" t="s">
        <v>79</v>
      </c>
      <c r="AV146" s="12" t="s">
        <v>79</v>
      </c>
      <c r="AW146" s="12" t="s">
        <v>33</v>
      </c>
      <c r="AX146" s="12" t="s">
        <v>77</v>
      </c>
      <c r="AY146" s="142" t="s">
        <v>124</v>
      </c>
    </row>
    <row r="147" spans="2:65" s="1" customFormat="1" ht="16.5" customHeight="1">
      <c r="B147" s="32"/>
      <c r="C147" s="122" t="s">
        <v>220</v>
      </c>
      <c r="D147" s="122" t="s">
        <v>127</v>
      </c>
      <c r="E147" s="123" t="s">
        <v>221</v>
      </c>
      <c r="F147" s="124" t="s">
        <v>222</v>
      </c>
      <c r="G147" s="125" t="s">
        <v>143</v>
      </c>
      <c r="H147" s="126">
        <v>3.2</v>
      </c>
      <c r="I147" s="127"/>
      <c r="J147" s="128">
        <f>ROUND(I147*H147,2)</f>
        <v>0</v>
      </c>
      <c r="K147" s="124" t="s">
        <v>131</v>
      </c>
      <c r="L147" s="32"/>
      <c r="M147" s="129" t="s">
        <v>19</v>
      </c>
      <c r="N147" s="130" t="s">
        <v>43</v>
      </c>
      <c r="P147" s="131">
        <f>O147*H147</f>
        <v>0</v>
      </c>
      <c r="Q147" s="131">
        <v>0</v>
      </c>
      <c r="R147" s="131">
        <f>Q147*H147</f>
        <v>0</v>
      </c>
      <c r="S147" s="131">
        <v>5.5E-2</v>
      </c>
      <c r="T147" s="132">
        <f>S147*H147</f>
        <v>0.17600000000000002</v>
      </c>
      <c r="AR147" s="133" t="s">
        <v>132</v>
      </c>
      <c r="AT147" s="133" t="s">
        <v>127</v>
      </c>
      <c r="AU147" s="133" t="s">
        <v>79</v>
      </c>
      <c r="AY147" s="17" t="s">
        <v>124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7" t="s">
        <v>77</v>
      </c>
      <c r="BK147" s="134">
        <f>ROUND(I147*H147,2)</f>
        <v>0</v>
      </c>
      <c r="BL147" s="17" t="s">
        <v>132</v>
      </c>
      <c r="BM147" s="133" t="s">
        <v>223</v>
      </c>
    </row>
    <row r="148" spans="2:65" s="1" customFormat="1" ht="11.25">
      <c r="B148" s="32"/>
      <c r="D148" s="135" t="s">
        <v>134</v>
      </c>
      <c r="F148" s="136" t="s">
        <v>224</v>
      </c>
      <c r="I148" s="137"/>
      <c r="L148" s="32"/>
      <c r="M148" s="138"/>
      <c r="T148" s="53"/>
      <c r="AT148" s="17" t="s">
        <v>134</v>
      </c>
      <c r="AU148" s="17" t="s">
        <v>79</v>
      </c>
    </row>
    <row r="149" spans="2:65" s="1" customFormat="1" ht="11.25">
      <c r="B149" s="32"/>
      <c r="D149" s="139" t="s">
        <v>136</v>
      </c>
      <c r="F149" s="140" t="s">
        <v>225</v>
      </c>
      <c r="I149" s="137"/>
      <c r="L149" s="32"/>
      <c r="M149" s="138"/>
      <c r="T149" s="53"/>
      <c r="AT149" s="17" t="s">
        <v>136</v>
      </c>
      <c r="AU149" s="17" t="s">
        <v>79</v>
      </c>
    </row>
    <row r="150" spans="2:65" s="13" customFormat="1" ht="11.25">
      <c r="B150" s="148"/>
      <c r="D150" s="135" t="s">
        <v>138</v>
      </c>
      <c r="E150" s="149" t="s">
        <v>19</v>
      </c>
      <c r="F150" s="150" t="s">
        <v>226</v>
      </c>
      <c r="H150" s="149" t="s">
        <v>19</v>
      </c>
      <c r="I150" s="151"/>
      <c r="L150" s="148"/>
      <c r="M150" s="152"/>
      <c r="T150" s="153"/>
      <c r="AT150" s="149" t="s">
        <v>138</v>
      </c>
      <c r="AU150" s="149" t="s">
        <v>79</v>
      </c>
      <c r="AV150" s="13" t="s">
        <v>77</v>
      </c>
      <c r="AW150" s="13" t="s">
        <v>33</v>
      </c>
      <c r="AX150" s="13" t="s">
        <v>72</v>
      </c>
      <c r="AY150" s="149" t="s">
        <v>124</v>
      </c>
    </row>
    <row r="151" spans="2:65" s="12" customFormat="1" ht="11.25">
      <c r="B151" s="141"/>
      <c r="D151" s="135" t="s">
        <v>138</v>
      </c>
      <c r="E151" s="142" t="s">
        <v>19</v>
      </c>
      <c r="F151" s="143" t="s">
        <v>227</v>
      </c>
      <c r="H151" s="144">
        <v>3.2</v>
      </c>
      <c r="I151" s="145"/>
      <c r="L151" s="141"/>
      <c r="M151" s="146"/>
      <c r="T151" s="147"/>
      <c r="AT151" s="142" t="s">
        <v>138</v>
      </c>
      <c r="AU151" s="142" t="s">
        <v>79</v>
      </c>
      <c r="AV151" s="12" t="s">
        <v>79</v>
      </c>
      <c r="AW151" s="12" t="s">
        <v>33</v>
      </c>
      <c r="AX151" s="12" t="s">
        <v>77</v>
      </c>
      <c r="AY151" s="142" t="s">
        <v>124</v>
      </c>
    </row>
    <row r="152" spans="2:65" s="1" customFormat="1" ht="16.5" customHeight="1">
      <c r="B152" s="32"/>
      <c r="C152" s="122" t="s">
        <v>228</v>
      </c>
      <c r="D152" s="122" t="s">
        <v>127</v>
      </c>
      <c r="E152" s="123" t="s">
        <v>229</v>
      </c>
      <c r="F152" s="124" t="s">
        <v>230</v>
      </c>
      <c r="G152" s="125" t="s">
        <v>130</v>
      </c>
      <c r="H152" s="126">
        <v>128</v>
      </c>
      <c r="I152" s="127"/>
      <c r="J152" s="128">
        <f>ROUND(I152*H152,2)</f>
        <v>0</v>
      </c>
      <c r="K152" s="124" t="s">
        <v>131</v>
      </c>
      <c r="L152" s="32"/>
      <c r="M152" s="129" t="s">
        <v>19</v>
      </c>
      <c r="N152" s="130" t="s">
        <v>43</v>
      </c>
      <c r="P152" s="131">
        <f>O152*H152</f>
        <v>0</v>
      </c>
      <c r="Q152" s="131">
        <v>0</v>
      </c>
      <c r="R152" s="131">
        <f>Q152*H152</f>
        <v>0</v>
      </c>
      <c r="S152" s="131">
        <v>1.6</v>
      </c>
      <c r="T152" s="132">
        <f>S152*H152</f>
        <v>204.8</v>
      </c>
      <c r="AR152" s="133" t="s">
        <v>132</v>
      </c>
      <c r="AT152" s="133" t="s">
        <v>127</v>
      </c>
      <c r="AU152" s="133" t="s">
        <v>79</v>
      </c>
      <c r="AY152" s="17" t="s">
        <v>124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7" t="s">
        <v>77</v>
      </c>
      <c r="BK152" s="134">
        <f>ROUND(I152*H152,2)</f>
        <v>0</v>
      </c>
      <c r="BL152" s="17" t="s">
        <v>132</v>
      </c>
      <c r="BM152" s="133" t="s">
        <v>231</v>
      </c>
    </row>
    <row r="153" spans="2:65" s="1" customFormat="1" ht="11.25">
      <c r="B153" s="32"/>
      <c r="D153" s="135" t="s">
        <v>134</v>
      </c>
      <c r="F153" s="136" t="s">
        <v>232</v>
      </c>
      <c r="I153" s="137"/>
      <c r="L153" s="32"/>
      <c r="M153" s="138"/>
      <c r="T153" s="53"/>
      <c r="AT153" s="17" t="s">
        <v>134</v>
      </c>
      <c r="AU153" s="17" t="s">
        <v>79</v>
      </c>
    </row>
    <row r="154" spans="2:65" s="1" customFormat="1" ht="11.25">
      <c r="B154" s="32"/>
      <c r="D154" s="139" t="s">
        <v>136</v>
      </c>
      <c r="F154" s="140" t="s">
        <v>233</v>
      </c>
      <c r="I154" s="137"/>
      <c r="L154" s="32"/>
      <c r="M154" s="138"/>
      <c r="T154" s="53"/>
      <c r="AT154" s="17" t="s">
        <v>136</v>
      </c>
      <c r="AU154" s="17" t="s">
        <v>79</v>
      </c>
    </row>
    <row r="155" spans="2:65" s="13" customFormat="1" ht="11.25">
      <c r="B155" s="148"/>
      <c r="D155" s="135" t="s">
        <v>138</v>
      </c>
      <c r="E155" s="149" t="s">
        <v>19</v>
      </c>
      <c r="F155" s="150" t="s">
        <v>234</v>
      </c>
      <c r="H155" s="149" t="s">
        <v>19</v>
      </c>
      <c r="I155" s="151"/>
      <c r="L155" s="148"/>
      <c r="M155" s="152"/>
      <c r="T155" s="153"/>
      <c r="AT155" s="149" t="s">
        <v>138</v>
      </c>
      <c r="AU155" s="149" t="s">
        <v>79</v>
      </c>
      <c r="AV155" s="13" t="s">
        <v>77</v>
      </c>
      <c r="AW155" s="13" t="s">
        <v>33</v>
      </c>
      <c r="AX155" s="13" t="s">
        <v>72</v>
      </c>
      <c r="AY155" s="149" t="s">
        <v>124</v>
      </c>
    </row>
    <row r="156" spans="2:65" s="12" customFormat="1" ht="11.25">
      <c r="B156" s="141"/>
      <c r="D156" s="135" t="s">
        <v>138</v>
      </c>
      <c r="E156" s="142" t="s">
        <v>19</v>
      </c>
      <c r="F156" s="143" t="s">
        <v>235</v>
      </c>
      <c r="H156" s="144">
        <v>128</v>
      </c>
      <c r="I156" s="145"/>
      <c r="L156" s="141"/>
      <c r="M156" s="146"/>
      <c r="T156" s="147"/>
      <c r="AT156" s="142" t="s">
        <v>138</v>
      </c>
      <c r="AU156" s="142" t="s">
        <v>79</v>
      </c>
      <c r="AV156" s="12" t="s">
        <v>79</v>
      </c>
      <c r="AW156" s="12" t="s">
        <v>33</v>
      </c>
      <c r="AX156" s="12" t="s">
        <v>77</v>
      </c>
      <c r="AY156" s="142" t="s">
        <v>124</v>
      </c>
    </row>
    <row r="157" spans="2:65" s="1" customFormat="1" ht="21.75" customHeight="1">
      <c r="B157" s="32"/>
      <c r="C157" s="122" t="s">
        <v>236</v>
      </c>
      <c r="D157" s="122" t="s">
        <v>127</v>
      </c>
      <c r="E157" s="123" t="s">
        <v>237</v>
      </c>
      <c r="F157" s="124" t="s">
        <v>238</v>
      </c>
      <c r="G157" s="125" t="s">
        <v>239</v>
      </c>
      <c r="H157" s="126">
        <v>4.55</v>
      </c>
      <c r="I157" s="127"/>
      <c r="J157" s="128">
        <f>ROUND(I157*H157,2)</f>
        <v>0</v>
      </c>
      <c r="K157" s="124" t="s">
        <v>131</v>
      </c>
      <c r="L157" s="32"/>
      <c r="M157" s="129" t="s">
        <v>19</v>
      </c>
      <c r="N157" s="130" t="s">
        <v>43</v>
      </c>
      <c r="P157" s="131">
        <f>O157*H157</f>
        <v>0</v>
      </c>
      <c r="Q157" s="131">
        <v>0</v>
      </c>
      <c r="R157" s="131">
        <f>Q157*H157</f>
        <v>0</v>
      </c>
      <c r="S157" s="131">
        <v>1.258</v>
      </c>
      <c r="T157" s="132">
        <f>S157*H157</f>
        <v>5.7238999999999995</v>
      </c>
      <c r="AR157" s="133" t="s">
        <v>132</v>
      </c>
      <c r="AT157" s="133" t="s">
        <v>127</v>
      </c>
      <c r="AU157" s="133" t="s">
        <v>79</v>
      </c>
      <c r="AY157" s="17" t="s">
        <v>124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7" t="s">
        <v>77</v>
      </c>
      <c r="BK157" s="134">
        <f>ROUND(I157*H157,2)</f>
        <v>0</v>
      </c>
      <c r="BL157" s="17" t="s">
        <v>132</v>
      </c>
      <c r="BM157" s="133" t="s">
        <v>240</v>
      </c>
    </row>
    <row r="158" spans="2:65" s="1" customFormat="1" ht="19.5">
      <c r="B158" s="32"/>
      <c r="D158" s="135" t="s">
        <v>134</v>
      </c>
      <c r="F158" s="136" t="s">
        <v>241</v>
      </c>
      <c r="I158" s="137"/>
      <c r="L158" s="32"/>
      <c r="M158" s="138"/>
      <c r="T158" s="53"/>
      <c r="AT158" s="17" t="s">
        <v>134</v>
      </c>
      <c r="AU158" s="17" t="s">
        <v>79</v>
      </c>
    </row>
    <row r="159" spans="2:65" s="1" customFormat="1" ht="11.25">
      <c r="B159" s="32"/>
      <c r="D159" s="139" t="s">
        <v>136</v>
      </c>
      <c r="F159" s="140" t="s">
        <v>242</v>
      </c>
      <c r="I159" s="137"/>
      <c r="L159" s="32"/>
      <c r="M159" s="138"/>
      <c r="T159" s="53"/>
      <c r="AT159" s="17" t="s">
        <v>136</v>
      </c>
      <c r="AU159" s="17" t="s">
        <v>79</v>
      </c>
    </row>
    <row r="160" spans="2:65" s="13" customFormat="1" ht="11.25">
      <c r="B160" s="148"/>
      <c r="D160" s="135" t="s">
        <v>138</v>
      </c>
      <c r="E160" s="149" t="s">
        <v>19</v>
      </c>
      <c r="F160" s="150" t="s">
        <v>243</v>
      </c>
      <c r="H160" s="149" t="s">
        <v>19</v>
      </c>
      <c r="I160" s="151"/>
      <c r="L160" s="148"/>
      <c r="M160" s="152"/>
      <c r="T160" s="153"/>
      <c r="AT160" s="149" t="s">
        <v>138</v>
      </c>
      <c r="AU160" s="149" t="s">
        <v>79</v>
      </c>
      <c r="AV160" s="13" t="s">
        <v>77</v>
      </c>
      <c r="AW160" s="13" t="s">
        <v>33</v>
      </c>
      <c r="AX160" s="13" t="s">
        <v>72</v>
      </c>
      <c r="AY160" s="149" t="s">
        <v>124</v>
      </c>
    </row>
    <row r="161" spans="2:65" s="12" customFormat="1" ht="11.25">
      <c r="B161" s="141"/>
      <c r="D161" s="135" t="s">
        <v>138</v>
      </c>
      <c r="E161" s="142" t="s">
        <v>19</v>
      </c>
      <c r="F161" s="143" t="s">
        <v>244</v>
      </c>
      <c r="H161" s="144">
        <v>4.55</v>
      </c>
      <c r="I161" s="145"/>
      <c r="L161" s="141"/>
      <c r="M161" s="146"/>
      <c r="T161" s="147"/>
      <c r="AT161" s="142" t="s">
        <v>138</v>
      </c>
      <c r="AU161" s="142" t="s">
        <v>79</v>
      </c>
      <c r="AV161" s="12" t="s">
        <v>79</v>
      </c>
      <c r="AW161" s="12" t="s">
        <v>33</v>
      </c>
      <c r="AX161" s="12" t="s">
        <v>77</v>
      </c>
      <c r="AY161" s="142" t="s">
        <v>124</v>
      </c>
    </row>
    <row r="162" spans="2:65" s="1" customFormat="1" ht="21.75" customHeight="1">
      <c r="B162" s="32"/>
      <c r="C162" s="122" t="s">
        <v>245</v>
      </c>
      <c r="D162" s="122" t="s">
        <v>127</v>
      </c>
      <c r="E162" s="123" t="s">
        <v>246</v>
      </c>
      <c r="F162" s="124" t="s">
        <v>247</v>
      </c>
      <c r="G162" s="125" t="s">
        <v>239</v>
      </c>
      <c r="H162" s="126">
        <v>10.397</v>
      </c>
      <c r="I162" s="127"/>
      <c r="J162" s="128">
        <f>ROUND(I162*H162,2)</f>
        <v>0</v>
      </c>
      <c r="K162" s="124" t="s">
        <v>131</v>
      </c>
      <c r="L162" s="32"/>
      <c r="M162" s="129" t="s">
        <v>19</v>
      </c>
      <c r="N162" s="130" t="s">
        <v>43</v>
      </c>
      <c r="P162" s="131">
        <f>O162*H162</f>
        <v>0</v>
      </c>
      <c r="Q162" s="131">
        <v>0</v>
      </c>
      <c r="R162" s="131">
        <f>Q162*H162</f>
        <v>0</v>
      </c>
      <c r="S162" s="131">
        <v>1.2529999999999999</v>
      </c>
      <c r="T162" s="132">
        <f>S162*H162</f>
        <v>13.027441</v>
      </c>
      <c r="AR162" s="133" t="s">
        <v>132</v>
      </c>
      <c r="AT162" s="133" t="s">
        <v>127</v>
      </c>
      <c r="AU162" s="133" t="s">
        <v>79</v>
      </c>
      <c r="AY162" s="17" t="s">
        <v>124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7" t="s">
        <v>77</v>
      </c>
      <c r="BK162" s="134">
        <f>ROUND(I162*H162,2)</f>
        <v>0</v>
      </c>
      <c r="BL162" s="17" t="s">
        <v>132</v>
      </c>
      <c r="BM162" s="133" t="s">
        <v>248</v>
      </c>
    </row>
    <row r="163" spans="2:65" s="1" customFormat="1" ht="19.5">
      <c r="B163" s="32"/>
      <c r="D163" s="135" t="s">
        <v>134</v>
      </c>
      <c r="F163" s="136" t="s">
        <v>249</v>
      </c>
      <c r="I163" s="137"/>
      <c r="L163" s="32"/>
      <c r="M163" s="138"/>
      <c r="T163" s="53"/>
      <c r="AT163" s="17" t="s">
        <v>134</v>
      </c>
      <c r="AU163" s="17" t="s">
        <v>79</v>
      </c>
    </row>
    <row r="164" spans="2:65" s="1" customFormat="1" ht="11.25">
      <c r="B164" s="32"/>
      <c r="D164" s="139" t="s">
        <v>136</v>
      </c>
      <c r="F164" s="140" t="s">
        <v>250</v>
      </c>
      <c r="I164" s="137"/>
      <c r="L164" s="32"/>
      <c r="M164" s="138"/>
      <c r="T164" s="53"/>
      <c r="AT164" s="17" t="s">
        <v>136</v>
      </c>
      <c r="AU164" s="17" t="s">
        <v>79</v>
      </c>
    </row>
    <row r="165" spans="2:65" s="13" customFormat="1" ht="11.25">
      <c r="B165" s="148"/>
      <c r="D165" s="135" t="s">
        <v>138</v>
      </c>
      <c r="E165" s="149" t="s">
        <v>19</v>
      </c>
      <c r="F165" s="150" t="s">
        <v>251</v>
      </c>
      <c r="H165" s="149" t="s">
        <v>19</v>
      </c>
      <c r="I165" s="151"/>
      <c r="L165" s="148"/>
      <c r="M165" s="152"/>
      <c r="T165" s="153"/>
      <c r="AT165" s="149" t="s">
        <v>138</v>
      </c>
      <c r="AU165" s="149" t="s">
        <v>79</v>
      </c>
      <c r="AV165" s="13" t="s">
        <v>77</v>
      </c>
      <c r="AW165" s="13" t="s">
        <v>33</v>
      </c>
      <c r="AX165" s="13" t="s">
        <v>72</v>
      </c>
      <c r="AY165" s="149" t="s">
        <v>124</v>
      </c>
    </row>
    <row r="166" spans="2:65" s="12" customFormat="1" ht="11.25">
      <c r="B166" s="141"/>
      <c r="D166" s="135" t="s">
        <v>138</v>
      </c>
      <c r="E166" s="142" t="s">
        <v>19</v>
      </c>
      <c r="F166" s="143" t="s">
        <v>252</v>
      </c>
      <c r="H166" s="144">
        <v>10.397</v>
      </c>
      <c r="I166" s="145"/>
      <c r="L166" s="141"/>
      <c r="M166" s="146"/>
      <c r="T166" s="147"/>
      <c r="AT166" s="142" t="s">
        <v>138</v>
      </c>
      <c r="AU166" s="142" t="s">
        <v>79</v>
      </c>
      <c r="AV166" s="12" t="s">
        <v>79</v>
      </c>
      <c r="AW166" s="12" t="s">
        <v>33</v>
      </c>
      <c r="AX166" s="12" t="s">
        <v>77</v>
      </c>
      <c r="AY166" s="142" t="s">
        <v>124</v>
      </c>
    </row>
    <row r="167" spans="2:65" s="1" customFormat="1" ht="21.75" customHeight="1">
      <c r="B167" s="32"/>
      <c r="C167" s="122" t="s">
        <v>253</v>
      </c>
      <c r="D167" s="122" t="s">
        <v>127</v>
      </c>
      <c r="E167" s="123" t="s">
        <v>254</v>
      </c>
      <c r="F167" s="124" t="s">
        <v>255</v>
      </c>
      <c r="G167" s="125" t="s">
        <v>130</v>
      </c>
      <c r="H167" s="126">
        <v>98.3</v>
      </c>
      <c r="I167" s="127"/>
      <c r="J167" s="128">
        <f>ROUND(I167*H167,2)</f>
        <v>0</v>
      </c>
      <c r="K167" s="124" t="s">
        <v>131</v>
      </c>
      <c r="L167" s="32"/>
      <c r="M167" s="129" t="s">
        <v>19</v>
      </c>
      <c r="N167" s="130" t="s">
        <v>43</v>
      </c>
      <c r="P167" s="131">
        <f>O167*H167</f>
        <v>0</v>
      </c>
      <c r="Q167" s="131">
        <v>0</v>
      </c>
      <c r="R167" s="131">
        <f>Q167*H167</f>
        <v>0</v>
      </c>
      <c r="S167" s="131">
        <v>2.2000000000000002</v>
      </c>
      <c r="T167" s="132">
        <f>S167*H167</f>
        <v>216.26000000000002</v>
      </c>
      <c r="AR167" s="133" t="s">
        <v>132</v>
      </c>
      <c r="AT167" s="133" t="s">
        <v>127</v>
      </c>
      <c r="AU167" s="133" t="s">
        <v>79</v>
      </c>
      <c r="AY167" s="17" t="s">
        <v>124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7" t="s">
        <v>77</v>
      </c>
      <c r="BK167" s="134">
        <f>ROUND(I167*H167,2)</f>
        <v>0</v>
      </c>
      <c r="BL167" s="17" t="s">
        <v>132</v>
      </c>
      <c r="BM167" s="133" t="s">
        <v>256</v>
      </c>
    </row>
    <row r="168" spans="2:65" s="1" customFormat="1" ht="11.25">
      <c r="B168" s="32"/>
      <c r="D168" s="135" t="s">
        <v>134</v>
      </c>
      <c r="F168" s="136" t="s">
        <v>257</v>
      </c>
      <c r="I168" s="137"/>
      <c r="L168" s="32"/>
      <c r="M168" s="138"/>
      <c r="T168" s="53"/>
      <c r="AT168" s="17" t="s">
        <v>134</v>
      </c>
      <c r="AU168" s="17" t="s">
        <v>79</v>
      </c>
    </row>
    <row r="169" spans="2:65" s="1" customFormat="1" ht="11.25">
      <c r="B169" s="32"/>
      <c r="D169" s="139" t="s">
        <v>136</v>
      </c>
      <c r="F169" s="140" t="s">
        <v>258</v>
      </c>
      <c r="I169" s="137"/>
      <c r="L169" s="32"/>
      <c r="M169" s="138"/>
      <c r="T169" s="53"/>
      <c r="AT169" s="17" t="s">
        <v>136</v>
      </c>
      <c r="AU169" s="17" t="s">
        <v>79</v>
      </c>
    </row>
    <row r="170" spans="2:65" s="13" customFormat="1" ht="11.25">
      <c r="B170" s="148"/>
      <c r="D170" s="135" t="s">
        <v>138</v>
      </c>
      <c r="E170" s="149" t="s">
        <v>19</v>
      </c>
      <c r="F170" s="150" t="s">
        <v>259</v>
      </c>
      <c r="H170" s="149" t="s">
        <v>19</v>
      </c>
      <c r="I170" s="151"/>
      <c r="L170" s="148"/>
      <c r="M170" s="152"/>
      <c r="T170" s="153"/>
      <c r="AT170" s="149" t="s">
        <v>138</v>
      </c>
      <c r="AU170" s="149" t="s">
        <v>79</v>
      </c>
      <c r="AV170" s="13" t="s">
        <v>77</v>
      </c>
      <c r="AW170" s="13" t="s">
        <v>33</v>
      </c>
      <c r="AX170" s="13" t="s">
        <v>72</v>
      </c>
      <c r="AY170" s="149" t="s">
        <v>124</v>
      </c>
    </row>
    <row r="171" spans="2:65" s="12" customFormat="1" ht="11.25">
      <c r="B171" s="141"/>
      <c r="D171" s="135" t="s">
        <v>138</v>
      </c>
      <c r="E171" s="142" t="s">
        <v>19</v>
      </c>
      <c r="F171" s="143" t="s">
        <v>260</v>
      </c>
      <c r="H171" s="144">
        <v>43.3</v>
      </c>
      <c r="I171" s="145"/>
      <c r="L171" s="141"/>
      <c r="M171" s="146"/>
      <c r="T171" s="147"/>
      <c r="AT171" s="142" t="s">
        <v>138</v>
      </c>
      <c r="AU171" s="142" t="s">
        <v>79</v>
      </c>
      <c r="AV171" s="12" t="s">
        <v>79</v>
      </c>
      <c r="AW171" s="12" t="s">
        <v>33</v>
      </c>
      <c r="AX171" s="12" t="s">
        <v>72</v>
      </c>
      <c r="AY171" s="142" t="s">
        <v>124</v>
      </c>
    </row>
    <row r="172" spans="2:65" s="13" customFormat="1" ht="11.25">
      <c r="B172" s="148"/>
      <c r="D172" s="135" t="s">
        <v>138</v>
      </c>
      <c r="E172" s="149" t="s">
        <v>19</v>
      </c>
      <c r="F172" s="150" t="s">
        <v>261</v>
      </c>
      <c r="H172" s="149" t="s">
        <v>19</v>
      </c>
      <c r="I172" s="151"/>
      <c r="L172" s="148"/>
      <c r="M172" s="152"/>
      <c r="T172" s="153"/>
      <c r="AT172" s="149" t="s">
        <v>138</v>
      </c>
      <c r="AU172" s="149" t="s">
        <v>79</v>
      </c>
      <c r="AV172" s="13" t="s">
        <v>77</v>
      </c>
      <c r="AW172" s="13" t="s">
        <v>33</v>
      </c>
      <c r="AX172" s="13" t="s">
        <v>72</v>
      </c>
      <c r="AY172" s="149" t="s">
        <v>124</v>
      </c>
    </row>
    <row r="173" spans="2:65" s="12" customFormat="1" ht="11.25">
      <c r="B173" s="141"/>
      <c r="D173" s="135" t="s">
        <v>138</v>
      </c>
      <c r="E173" s="142" t="s">
        <v>19</v>
      </c>
      <c r="F173" s="143" t="s">
        <v>262</v>
      </c>
      <c r="H173" s="144">
        <v>55</v>
      </c>
      <c r="I173" s="145"/>
      <c r="L173" s="141"/>
      <c r="M173" s="146"/>
      <c r="T173" s="147"/>
      <c r="AT173" s="142" t="s">
        <v>138</v>
      </c>
      <c r="AU173" s="142" t="s">
        <v>79</v>
      </c>
      <c r="AV173" s="12" t="s">
        <v>79</v>
      </c>
      <c r="AW173" s="12" t="s">
        <v>33</v>
      </c>
      <c r="AX173" s="12" t="s">
        <v>72</v>
      </c>
      <c r="AY173" s="142" t="s">
        <v>124</v>
      </c>
    </row>
    <row r="174" spans="2:65" s="14" customFormat="1" ht="11.25">
      <c r="B174" s="154"/>
      <c r="D174" s="135" t="s">
        <v>138</v>
      </c>
      <c r="E174" s="155" t="s">
        <v>19</v>
      </c>
      <c r="F174" s="156" t="s">
        <v>263</v>
      </c>
      <c r="H174" s="157">
        <v>98.3</v>
      </c>
      <c r="I174" s="158"/>
      <c r="L174" s="154"/>
      <c r="M174" s="159"/>
      <c r="T174" s="160"/>
      <c r="AT174" s="155" t="s">
        <v>138</v>
      </c>
      <c r="AU174" s="155" t="s">
        <v>79</v>
      </c>
      <c r="AV174" s="14" t="s">
        <v>132</v>
      </c>
      <c r="AW174" s="14" t="s">
        <v>33</v>
      </c>
      <c r="AX174" s="14" t="s">
        <v>77</v>
      </c>
      <c r="AY174" s="155" t="s">
        <v>124</v>
      </c>
    </row>
    <row r="175" spans="2:65" s="1" customFormat="1" ht="21.75" customHeight="1">
      <c r="B175" s="32"/>
      <c r="C175" s="122" t="s">
        <v>264</v>
      </c>
      <c r="D175" s="122" t="s">
        <v>127</v>
      </c>
      <c r="E175" s="123" t="s">
        <v>265</v>
      </c>
      <c r="F175" s="124" t="s">
        <v>266</v>
      </c>
      <c r="G175" s="125" t="s">
        <v>130</v>
      </c>
      <c r="H175" s="126">
        <v>91.4</v>
      </c>
      <c r="I175" s="127"/>
      <c r="J175" s="128">
        <f>ROUND(I175*H175,2)</f>
        <v>0</v>
      </c>
      <c r="K175" s="124" t="s">
        <v>131</v>
      </c>
      <c r="L175" s="32"/>
      <c r="M175" s="129" t="s">
        <v>19</v>
      </c>
      <c r="N175" s="130" t="s">
        <v>43</v>
      </c>
      <c r="P175" s="131">
        <f>O175*H175</f>
        <v>0</v>
      </c>
      <c r="Q175" s="131">
        <v>0</v>
      </c>
      <c r="R175" s="131">
        <f>Q175*H175</f>
        <v>0</v>
      </c>
      <c r="S175" s="131">
        <v>2.2000000000000002</v>
      </c>
      <c r="T175" s="132">
        <f>S175*H175</f>
        <v>201.08000000000004</v>
      </c>
      <c r="AR175" s="133" t="s">
        <v>132</v>
      </c>
      <c r="AT175" s="133" t="s">
        <v>127</v>
      </c>
      <c r="AU175" s="133" t="s">
        <v>79</v>
      </c>
      <c r="AY175" s="17" t="s">
        <v>124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7" t="s">
        <v>77</v>
      </c>
      <c r="BK175" s="134">
        <f>ROUND(I175*H175,2)</f>
        <v>0</v>
      </c>
      <c r="BL175" s="17" t="s">
        <v>132</v>
      </c>
      <c r="BM175" s="133" t="s">
        <v>267</v>
      </c>
    </row>
    <row r="176" spans="2:65" s="1" customFormat="1" ht="11.25">
      <c r="B176" s="32"/>
      <c r="D176" s="135" t="s">
        <v>134</v>
      </c>
      <c r="F176" s="136" t="s">
        <v>268</v>
      </c>
      <c r="I176" s="137"/>
      <c r="L176" s="32"/>
      <c r="M176" s="138"/>
      <c r="T176" s="53"/>
      <c r="AT176" s="17" t="s">
        <v>134</v>
      </c>
      <c r="AU176" s="17" t="s">
        <v>79</v>
      </c>
    </row>
    <row r="177" spans="2:65" s="1" customFormat="1" ht="11.25">
      <c r="B177" s="32"/>
      <c r="D177" s="139" t="s">
        <v>136</v>
      </c>
      <c r="F177" s="140" t="s">
        <v>269</v>
      </c>
      <c r="I177" s="137"/>
      <c r="L177" s="32"/>
      <c r="M177" s="138"/>
      <c r="T177" s="53"/>
      <c r="AT177" s="17" t="s">
        <v>136</v>
      </c>
      <c r="AU177" s="17" t="s">
        <v>79</v>
      </c>
    </row>
    <row r="178" spans="2:65" s="13" customFormat="1" ht="11.25">
      <c r="B178" s="148"/>
      <c r="D178" s="135" t="s">
        <v>138</v>
      </c>
      <c r="E178" s="149" t="s">
        <v>19</v>
      </c>
      <c r="F178" s="150" t="s">
        <v>270</v>
      </c>
      <c r="H178" s="149" t="s">
        <v>19</v>
      </c>
      <c r="I178" s="151"/>
      <c r="L178" s="148"/>
      <c r="M178" s="152"/>
      <c r="T178" s="153"/>
      <c r="AT178" s="149" t="s">
        <v>138</v>
      </c>
      <c r="AU178" s="149" t="s">
        <v>79</v>
      </c>
      <c r="AV178" s="13" t="s">
        <v>77</v>
      </c>
      <c r="AW178" s="13" t="s">
        <v>33</v>
      </c>
      <c r="AX178" s="13" t="s">
        <v>72</v>
      </c>
      <c r="AY178" s="149" t="s">
        <v>124</v>
      </c>
    </row>
    <row r="179" spans="2:65" s="12" customFormat="1" ht="11.25">
      <c r="B179" s="141"/>
      <c r="D179" s="135" t="s">
        <v>138</v>
      </c>
      <c r="E179" s="142" t="s">
        <v>19</v>
      </c>
      <c r="F179" s="143" t="s">
        <v>271</v>
      </c>
      <c r="H179" s="144">
        <v>91.4</v>
      </c>
      <c r="I179" s="145"/>
      <c r="L179" s="141"/>
      <c r="M179" s="146"/>
      <c r="T179" s="147"/>
      <c r="AT179" s="142" t="s">
        <v>138</v>
      </c>
      <c r="AU179" s="142" t="s">
        <v>79</v>
      </c>
      <c r="AV179" s="12" t="s">
        <v>79</v>
      </c>
      <c r="AW179" s="12" t="s">
        <v>33</v>
      </c>
      <c r="AX179" s="12" t="s">
        <v>77</v>
      </c>
      <c r="AY179" s="142" t="s">
        <v>124</v>
      </c>
    </row>
    <row r="180" spans="2:65" s="1" customFormat="1" ht="16.5" customHeight="1">
      <c r="B180" s="32"/>
      <c r="C180" s="122" t="s">
        <v>272</v>
      </c>
      <c r="D180" s="122" t="s">
        <v>127</v>
      </c>
      <c r="E180" s="123" t="s">
        <v>273</v>
      </c>
      <c r="F180" s="124" t="s">
        <v>274</v>
      </c>
      <c r="G180" s="125" t="s">
        <v>130</v>
      </c>
      <c r="H180" s="126">
        <v>189.7</v>
      </c>
      <c r="I180" s="127"/>
      <c r="J180" s="128">
        <f>ROUND(I180*H180,2)</f>
        <v>0</v>
      </c>
      <c r="K180" s="124" t="s">
        <v>131</v>
      </c>
      <c r="L180" s="32"/>
      <c r="M180" s="129" t="s">
        <v>19</v>
      </c>
      <c r="N180" s="130" t="s">
        <v>43</v>
      </c>
      <c r="P180" s="131">
        <f>O180*H180</f>
        <v>0</v>
      </c>
      <c r="Q180" s="131">
        <v>0</v>
      </c>
      <c r="R180" s="131">
        <f>Q180*H180</f>
        <v>0</v>
      </c>
      <c r="S180" s="131">
        <v>4.3999999999999997E-2</v>
      </c>
      <c r="T180" s="132">
        <f>S180*H180</f>
        <v>8.3467999999999982</v>
      </c>
      <c r="AR180" s="133" t="s">
        <v>132</v>
      </c>
      <c r="AT180" s="133" t="s">
        <v>127</v>
      </c>
      <c r="AU180" s="133" t="s">
        <v>79</v>
      </c>
      <c r="AY180" s="17" t="s">
        <v>124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7" t="s">
        <v>77</v>
      </c>
      <c r="BK180" s="134">
        <f>ROUND(I180*H180,2)</f>
        <v>0</v>
      </c>
      <c r="BL180" s="17" t="s">
        <v>132</v>
      </c>
      <c r="BM180" s="133" t="s">
        <v>275</v>
      </c>
    </row>
    <row r="181" spans="2:65" s="1" customFormat="1" ht="11.25">
      <c r="B181" s="32"/>
      <c r="D181" s="135" t="s">
        <v>134</v>
      </c>
      <c r="F181" s="136" t="s">
        <v>276</v>
      </c>
      <c r="I181" s="137"/>
      <c r="L181" s="32"/>
      <c r="M181" s="138"/>
      <c r="T181" s="53"/>
      <c r="AT181" s="17" t="s">
        <v>134</v>
      </c>
      <c r="AU181" s="17" t="s">
        <v>79</v>
      </c>
    </row>
    <row r="182" spans="2:65" s="1" customFormat="1" ht="11.25">
      <c r="B182" s="32"/>
      <c r="D182" s="139" t="s">
        <v>136</v>
      </c>
      <c r="F182" s="140" t="s">
        <v>277</v>
      </c>
      <c r="I182" s="137"/>
      <c r="L182" s="32"/>
      <c r="M182" s="138"/>
      <c r="T182" s="53"/>
      <c r="AT182" s="17" t="s">
        <v>136</v>
      </c>
      <c r="AU182" s="17" t="s">
        <v>79</v>
      </c>
    </row>
    <row r="183" spans="2:65" s="12" customFormat="1" ht="11.25">
      <c r="B183" s="141"/>
      <c r="D183" s="135" t="s">
        <v>138</v>
      </c>
      <c r="E183" s="142" t="s">
        <v>19</v>
      </c>
      <c r="F183" s="143" t="s">
        <v>278</v>
      </c>
      <c r="H183" s="144">
        <v>189.7</v>
      </c>
      <c r="I183" s="145"/>
      <c r="L183" s="141"/>
      <c r="M183" s="146"/>
      <c r="T183" s="147"/>
      <c r="AT183" s="142" t="s">
        <v>138</v>
      </c>
      <c r="AU183" s="142" t="s">
        <v>79</v>
      </c>
      <c r="AV183" s="12" t="s">
        <v>79</v>
      </c>
      <c r="AW183" s="12" t="s">
        <v>33</v>
      </c>
      <c r="AX183" s="12" t="s">
        <v>77</v>
      </c>
      <c r="AY183" s="142" t="s">
        <v>124</v>
      </c>
    </row>
    <row r="184" spans="2:65" s="1" customFormat="1" ht="16.5" customHeight="1">
      <c r="B184" s="32"/>
      <c r="C184" s="122" t="s">
        <v>279</v>
      </c>
      <c r="D184" s="122" t="s">
        <v>127</v>
      </c>
      <c r="E184" s="123" t="s">
        <v>280</v>
      </c>
      <c r="F184" s="124" t="s">
        <v>281</v>
      </c>
      <c r="G184" s="125" t="s">
        <v>143</v>
      </c>
      <c r="H184" s="126">
        <v>144</v>
      </c>
      <c r="I184" s="127"/>
      <c r="J184" s="128">
        <f>ROUND(I184*H184,2)</f>
        <v>0</v>
      </c>
      <c r="K184" s="124" t="s">
        <v>131</v>
      </c>
      <c r="L184" s="32"/>
      <c r="M184" s="129" t="s">
        <v>19</v>
      </c>
      <c r="N184" s="130" t="s">
        <v>43</v>
      </c>
      <c r="P184" s="131">
        <f>O184*H184</f>
        <v>0</v>
      </c>
      <c r="Q184" s="131">
        <v>0</v>
      </c>
      <c r="R184" s="131">
        <f>Q184*H184</f>
        <v>0</v>
      </c>
      <c r="S184" s="131">
        <v>3.1E-2</v>
      </c>
      <c r="T184" s="132">
        <f>S184*H184</f>
        <v>4.4640000000000004</v>
      </c>
      <c r="AR184" s="133" t="s">
        <v>132</v>
      </c>
      <c r="AT184" s="133" t="s">
        <v>127</v>
      </c>
      <c r="AU184" s="133" t="s">
        <v>79</v>
      </c>
      <c r="AY184" s="17" t="s">
        <v>124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7" t="s">
        <v>77</v>
      </c>
      <c r="BK184" s="134">
        <f>ROUND(I184*H184,2)</f>
        <v>0</v>
      </c>
      <c r="BL184" s="17" t="s">
        <v>132</v>
      </c>
      <c r="BM184" s="133" t="s">
        <v>282</v>
      </c>
    </row>
    <row r="185" spans="2:65" s="1" customFormat="1" ht="19.5">
      <c r="B185" s="32"/>
      <c r="D185" s="135" t="s">
        <v>134</v>
      </c>
      <c r="F185" s="136" t="s">
        <v>283</v>
      </c>
      <c r="I185" s="137"/>
      <c r="L185" s="32"/>
      <c r="M185" s="138"/>
      <c r="T185" s="53"/>
      <c r="AT185" s="17" t="s">
        <v>134</v>
      </c>
      <c r="AU185" s="17" t="s">
        <v>79</v>
      </c>
    </row>
    <row r="186" spans="2:65" s="1" customFormat="1" ht="11.25">
      <c r="B186" s="32"/>
      <c r="D186" s="139" t="s">
        <v>136</v>
      </c>
      <c r="F186" s="140" t="s">
        <v>284</v>
      </c>
      <c r="I186" s="137"/>
      <c r="L186" s="32"/>
      <c r="M186" s="138"/>
      <c r="T186" s="53"/>
      <c r="AT186" s="17" t="s">
        <v>136</v>
      </c>
      <c r="AU186" s="17" t="s">
        <v>79</v>
      </c>
    </row>
    <row r="187" spans="2:65" s="1" customFormat="1" ht="16.5" customHeight="1">
      <c r="B187" s="32"/>
      <c r="C187" s="122" t="s">
        <v>285</v>
      </c>
      <c r="D187" s="122" t="s">
        <v>127</v>
      </c>
      <c r="E187" s="123" t="s">
        <v>286</v>
      </c>
      <c r="F187" s="124" t="s">
        <v>287</v>
      </c>
      <c r="G187" s="125" t="s">
        <v>143</v>
      </c>
      <c r="H187" s="126">
        <v>85.103999999999999</v>
      </c>
      <c r="I187" s="127"/>
      <c r="J187" s="128">
        <f>ROUND(I187*H187,2)</f>
        <v>0</v>
      </c>
      <c r="K187" s="124" t="s">
        <v>131</v>
      </c>
      <c r="L187" s="32"/>
      <c r="M187" s="129" t="s">
        <v>19</v>
      </c>
      <c r="N187" s="130" t="s">
        <v>43</v>
      </c>
      <c r="P187" s="131">
        <f>O187*H187</f>
        <v>0</v>
      </c>
      <c r="Q187" s="131">
        <v>0</v>
      </c>
      <c r="R187" s="131">
        <f>Q187*H187</f>
        <v>0</v>
      </c>
      <c r="S187" s="131">
        <v>7.5999999999999998E-2</v>
      </c>
      <c r="T187" s="132">
        <f>S187*H187</f>
        <v>6.4679039999999999</v>
      </c>
      <c r="AR187" s="133" t="s">
        <v>132</v>
      </c>
      <c r="AT187" s="133" t="s">
        <v>127</v>
      </c>
      <c r="AU187" s="133" t="s">
        <v>79</v>
      </c>
      <c r="AY187" s="17" t="s">
        <v>124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7" t="s">
        <v>77</v>
      </c>
      <c r="BK187" s="134">
        <f>ROUND(I187*H187,2)</f>
        <v>0</v>
      </c>
      <c r="BL187" s="17" t="s">
        <v>132</v>
      </c>
      <c r="BM187" s="133" t="s">
        <v>288</v>
      </c>
    </row>
    <row r="188" spans="2:65" s="1" customFormat="1" ht="11.25">
      <c r="B188" s="32"/>
      <c r="D188" s="135" t="s">
        <v>134</v>
      </c>
      <c r="F188" s="136" t="s">
        <v>289</v>
      </c>
      <c r="I188" s="137"/>
      <c r="L188" s="32"/>
      <c r="M188" s="138"/>
      <c r="T188" s="53"/>
      <c r="AT188" s="17" t="s">
        <v>134</v>
      </c>
      <c r="AU188" s="17" t="s">
        <v>79</v>
      </c>
    </row>
    <row r="189" spans="2:65" s="1" customFormat="1" ht="11.25">
      <c r="B189" s="32"/>
      <c r="D189" s="139" t="s">
        <v>136</v>
      </c>
      <c r="F189" s="140" t="s">
        <v>290</v>
      </c>
      <c r="I189" s="137"/>
      <c r="L189" s="32"/>
      <c r="M189" s="138"/>
      <c r="T189" s="53"/>
      <c r="AT189" s="17" t="s">
        <v>136</v>
      </c>
      <c r="AU189" s="17" t="s">
        <v>79</v>
      </c>
    </row>
    <row r="190" spans="2:65" s="12" customFormat="1" ht="11.25">
      <c r="B190" s="141"/>
      <c r="D190" s="135" t="s">
        <v>138</v>
      </c>
      <c r="E190" s="142" t="s">
        <v>19</v>
      </c>
      <c r="F190" s="143" t="s">
        <v>291</v>
      </c>
      <c r="H190" s="144">
        <v>85.103999999999999</v>
      </c>
      <c r="I190" s="145"/>
      <c r="L190" s="141"/>
      <c r="M190" s="146"/>
      <c r="T190" s="147"/>
      <c r="AT190" s="142" t="s">
        <v>138</v>
      </c>
      <c r="AU190" s="142" t="s">
        <v>79</v>
      </c>
      <c r="AV190" s="12" t="s">
        <v>79</v>
      </c>
      <c r="AW190" s="12" t="s">
        <v>33</v>
      </c>
      <c r="AX190" s="12" t="s">
        <v>77</v>
      </c>
      <c r="AY190" s="142" t="s">
        <v>124</v>
      </c>
    </row>
    <row r="191" spans="2:65" s="1" customFormat="1" ht="16.5" customHeight="1">
      <c r="B191" s="32"/>
      <c r="C191" s="122" t="s">
        <v>292</v>
      </c>
      <c r="D191" s="122" t="s">
        <v>127</v>
      </c>
      <c r="E191" s="123" t="s">
        <v>293</v>
      </c>
      <c r="F191" s="124" t="s">
        <v>294</v>
      </c>
      <c r="G191" s="125" t="s">
        <v>143</v>
      </c>
      <c r="H191" s="126">
        <v>140</v>
      </c>
      <c r="I191" s="127"/>
      <c r="J191" s="128">
        <f>ROUND(I191*H191,2)</f>
        <v>0</v>
      </c>
      <c r="K191" s="124" t="s">
        <v>19</v>
      </c>
      <c r="L191" s="32"/>
      <c r="M191" s="129" t="s">
        <v>19</v>
      </c>
      <c r="N191" s="130" t="s">
        <v>43</v>
      </c>
      <c r="P191" s="131">
        <f>O191*H191</f>
        <v>0</v>
      </c>
      <c r="Q191" s="131">
        <v>0</v>
      </c>
      <c r="R191" s="131">
        <f>Q191*H191</f>
        <v>0</v>
      </c>
      <c r="S191" s="131">
        <v>0.02</v>
      </c>
      <c r="T191" s="132">
        <f>S191*H191</f>
        <v>2.8000000000000003</v>
      </c>
      <c r="AR191" s="133" t="s">
        <v>132</v>
      </c>
      <c r="AT191" s="133" t="s">
        <v>127</v>
      </c>
      <c r="AU191" s="133" t="s">
        <v>79</v>
      </c>
      <c r="AY191" s="17" t="s">
        <v>124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7" t="s">
        <v>77</v>
      </c>
      <c r="BK191" s="134">
        <f>ROUND(I191*H191,2)</f>
        <v>0</v>
      </c>
      <c r="BL191" s="17" t="s">
        <v>132</v>
      </c>
      <c r="BM191" s="133" t="s">
        <v>295</v>
      </c>
    </row>
    <row r="192" spans="2:65" s="1" customFormat="1" ht="11.25">
      <c r="B192" s="32"/>
      <c r="D192" s="135" t="s">
        <v>134</v>
      </c>
      <c r="F192" s="136" t="s">
        <v>296</v>
      </c>
      <c r="I192" s="137"/>
      <c r="L192" s="32"/>
      <c r="M192" s="138"/>
      <c r="T192" s="53"/>
      <c r="AT192" s="17" t="s">
        <v>134</v>
      </c>
      <c r="AU192" s="17" t="s">
        <v>79</v>
      </c>
    </row>
    <row r="193" spans="2:65" s="11" customFormat="1" ht="22.9" customHeight="1">
      <c r="B193" s="110"/>
      <c r="D193" s="111" t="s">
        <v>71</v>
      </c>
      <c r="E193" s="120" t="s">
        <v>297</v>
      </c>
      <c r="F193" s="120" t="s">
        <v>298</v>
      </c>
      <c r="I193" s="113"/>
      <c r="J193" s="121">
        <f>BK193</f>
        <v>0</v>
      </c>
      <c r="L193" s="110"/>
      <c r="M193" s="115"/>
      <c r="P193" s="116">
        <f>SUM(P194:P218)</f>
        <v>0</v>
      </c>
      <c r="R193" s="116">
        <f>SUM(R194:R218)</f>
        <v>0</v>
      </c>
      <c r="T193" s="117">
        <f>SUM(T194:T218)</f>
        <v>0</v>
      </c>
      <c r="AR193" s="111" t="s">
        <v>77</v>
      </c>
      <c r="AT193" s="118" t="s">
        <v>71</v>
      </c>
      <c r="AU193" s="118" t="s">
        <v>77</v>
      </c>
      <c r="AY193" s="111" t="s">
        <v>124</v>
      </c>
      <c r="BK193" s="119">
        <f>SUM(BK194:BK218)</f>
        <v>0</v>
      </c>
    </row>
    <row r="194" spans="2:65" s="1" customFormat="1" ht="16.5" customHeight="1">
      <c r="B194" s="32"/>
      <c r="C194" s="122" t="s">
        <v>299</v>
      </c>
      <c r="D194" s="122" t="s">
        <v>127</v>
      </c>
      <c r="E194" s="123" t="s">
        <v>300</v>
      </c>
      <c r="F194" s="124" t="s">
        <v>301</v>
      </c>
      <c r="G194" s="125" t="s">
        <v>239</v>
      </c>
      <c r="H194" s="126">
        <v>1258.3720000000001</v>
      </c>
      <c r="I194" s="127"/>
      <c r="J194" s="128">
        <f>ROUND(I194*H194,2)</f>
        <v>0</v>
      </c>
      <c r="K194" s="124" t="s">
        <v>131</v>
      </c>
      <c r="L194" s="32"/>
      <c r="M194" s="129" t="s">
        <v>19</v>
      </c>
      <c r="N194" s="130" t="s">
        <v>43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132</v>
      </c>
      <c r="AT194" s="133" t="s">
        <v>127</v>
      </c>
      <c r="AU194" s="133" t="s">
        <v>79</v>
      </c>
      <c r="AY194" s="17" t="s">
        <v>124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7" t="s">
        <v>77</v>
      </c>
      <c r="BK194" s="134">
        <f>ROUND(I194*H194,2)</f>
        <v>0</v>
      </c>
      <c r="BL194" s="17" t="s">
        <v>132</v>
      </c>
      <c r="BM194" s="133" t="s">
        <v>302</v>
      </c>
    </row>
    <row r="195" spans="2:65" s="1" customFormat="1" ht="11.25">
      <c r="B195" s="32"/>
      <c r="D195" s="135" t="s">
        <v>134</v>
      </c>
      <c r="F195" s="136" t="s">
        <v>303</v>
      </c>
      <c r="I195" s="137"/>
      <c r="L195" s="32"/>
      <c r="M195" s="138"/>
      <c r="T195" s="53"/>
      <c r="AT195" s="17" t="s">
        <v>134</v>
      </c>
      <c r="AU195" s="17" t="s">
        <v>79</v>
      </c>
    </row>
    <row r="196" spans="2:65" s="1" customFormat="1" ht="11.25">
      <c r="B196" s="32"/>
      <c r="D196" s="139" t="s">
        <v>136</v>
      </c>
      <c r="F196" s="140" t="s">
        <v>304</v>
      </c>
      <c r="I196" s="137"/>
      <c r="L196" s="32"/>
      <c r="M196" s="138"/>
      <c r="T196" s="53"/>
      <c r="AT196" s="17" t="s">
        <v>136</v>
      </c>
      <c r="AU196" s="17" t="s">
        <v>79</v>
      </c>
    </row>
    <row r="197" spans="2:65" s="1" customFormat="1" ht="16.5" customHeight="1">
      <c r="B197" s="32"/>
      <c r="C197" s="122" t="s">
        <v>305</v>
      </c>
      <c r="D197" s="122" t="s">
        <v>127</v>
      </c>
      <c r="E197" s="123" t="s">
        <v>306</v>
      </c>
      <c r="F197" s="124" t="s">
        <v>307</v>
      </c>
      <c r="G197" s="125" t="s">
        <v>239</v>
      </c>
      <c r="H197" s="126">
        <v>18875.580000000002</v>
      </c>
      <c r="I197" s="127"/>
      <c r="J197" s="128">
        <f>ROUND(I197*H197,2)</f>
        <v>0</v>
      </c>
      <c r="K197" s="124" t="s">
        <v>131</v>
      </c>
      <c r="L197" s="32"/>
      <c r="M197" s="129" t="s">
        <v>19</v>
      </c>
      <c r="N197" s="130" t="s">
        <v>43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132</v>
      </c>
      <c r="AT197" s="133" t="s">
        <v>127</v>
      </c>
      <c r="AU197" s="133" t="s">
        <v>79</v>
      </c>
      <c r="AY197" s="17" t="s">
        <v>124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7" t="s">
        <v>77</v>
      </c>
      <c r="BK197" s="134">
        <f>ROUND(I197*H197,2)</f>
        <v>0</v>
      </c>
      <c r="BL197" s="17" t="s">
        <v>132</v>
      </c>
      <c r="BM197" s="133" t="s">
        <v>308</v>
      </c>
    </row>
    <row r="198" spans="2:65" s="1" customFormat="1" ht="19.5">
      <c r="B198" s="32"/>
      <c r="D198" s="135" t="s">
        <v>134</v>
      </c>
      <c r="F198" s="136" t="s">
        <v>309</v>
      </c>
      <c r="I198" s="137"/>
      <c r="L198" s="32"/>
      <c r="M198" s="138"/>
      <c r="T198" s="53"/>
      <c r="AT198" s="17" t="s">
        <v>134</v>
      </c>
      <c r="AU198" s="17" t="s">
        <v>79</v>
      </c>
    </row>
    <row r="199" spans="2:65" s="1" customFormat="1" ht="11.25">
      <c r="B199" s="32"/>
      <c r="D199" s="139" t="s">
        <v>136</v>
      </c>
      <c r="F199" s="140" t="s">
        <v>310</v>
      </c>
      <c r="I199" s="137"/>
      <c r="L199" s="32"/>
      <c r="M199" s="138"/>
      <c r="T199" s="53"/>
      <c r="AT199" s="17" t="s">
        <v>136</v>
      </c>
      <c r="AU199" s="17" t="s">
        <v>79</v>
      </c>
    </row>
    <row r="200" spans="2:65" s="12" customFormat="1" ht="11.25">
      <c r="B200" s="141"/>
      <c r="D200" s="135" t="s">
        <v>138</v>
      </c>
      <c r="F200" s="143" t="s">
        <v>311</v>
      </c>
      <c r="H200" s="144">
        <v>18875.580000000002</v>
      </c>
      <c r="I200" s="145"/>
      <c r="L200" s="141"/>
      <c r="M200" s="146"/>
      <c r="T200" s="147"/>
      <c r="AT200" s="142" t="s">
        <v>138</v>
      </c>
      <c r="AU200" s="142" t="s">
        <v>79</v>
      </c>
      <c r="AV200" s="12" t="s">
        <v>79</v>
      </c>
      <c r="AW200" s="12" t="s">
        <v>4</v>
      </c>
      <c r="AX200" s="12" t="s">
        <v>77</v>
      </c>
      <c r="AY200" s="142" t="s">
        <v>124</v>
      </c>
    </row>
    <row r="201" spans="2:65" s="1" customFormat="1" ht="21.75" customHeight="1">
      <c r="B201" s="32"/>
      <c r="C201" s="122" t="s">
        <v>312</v>
      </c>
      <c r="D201" s="122" t="s">
        <v>127</v>
      </c>
      <c r="E201" s="123" t="s">
        <v>313</v>
      </c>
      <c r="F201" s="124" t="s">
        <v>314</v>
      </c>
      <c r="G201" s="125" t="s">
        <v>239</v>
      </c>
      <c r="H201" s="126">
        <v>1164.951</v>
      </c>
      <c r="I201" s="127"/>
      <c r="J201" s="128">
        <f>ROUND(I201*H201,2)</f>
        <v>0</v>
      </c>
      <c r="K201" s="124" t="s">
        <v>131</v>
      </c>
      <c r="L201" s="32"/>
      <c r="M201" s="129" t="s">
        <v>19</v>
      </c>
      <c r="N201" s="130" t="s">
        <v>43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132</v>
      </c>
      <c r="AT201" s="133" t="s">
        <v>127</v>
      </c>
      <c r="AU201" s="133" t="s">
        <v>79</v>
      </c>
      <c r="AY201" s="17" t="s">
        <v>124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7" t="s">
        <v>77</v>
      </c>
      <c r="BK201" s="134">
        <f>ROUND(I201*H201,2)</f>
        <v>0</v>
      </c>
      <c r="BL201" s="17" t="s">
        <v>132</v>
      </c>
      <c r="BM201" s="133" t="s">
        <v>315</v>
      </c>
    </row>
    <row r="202" spans="2:65" s="1" customFormat="1" ht="19.5">
      <c r="B202" s="32"/>
      <c r="D202" s="135" t="s">
        <v>134</v>
      </c>
      <c r="F202" s="136" t="s">
        <v>316</v>
      </c>
      <c r="I202" s="137"/>
      <c r="L202" s="32"/>
      <c r="M202" s="138"/>
      <c r="T202" s="53"/>
      <c r="AT202" s="17" t="s">
        <v>134</v>
      </c>
      <c r="AU202" s="17" t="s">
        <v>79</v>
      </c>
    </row>
    <row r="203" spans="2:65" s="1" customFormat="1" ht="11.25">
      <c r="B203" s="32"/>
      <c r="D203" s="139" t="s">
        <v>136</v>
      </c>
      <c r="F203" s="140" t="s">
        <v>317</v>
      </c>
      <c r="I203" s="137"/>
      <c r="L203" s="32"/>
      <c r="M203" s="138"/>
      <c r="T203" s="53"/>
      <c r="AT203" s="17" t="s">
        <v>136</v>
      </c>
      <c r="AU203" s="17" t="s">
        <v>79</v>
      </c>
    </row>
    <row r="204" spans="2:65" s="12" customFormat="1" ht="11.25">
      <c r="B204" s="141"/>
      <c r="D204" s="135" t="s">
        <v>138</v>
      </c>
      <c r="E204" s="142" t="s">
        <v>19</v>
      </c>
      <c r="F204" s="143" t="s">
        <v>318</v>
      </c>
      <c r="H204" s="144">
        <v>1164.951</v>
      </c>
      <c r="I204" s="145"/>
      <c r="L204" s="141"/>
      <c r="M204" s="146"/>
      <c r="T204" s="147"/>
      <c r="AT204" s="142" t="s">
        <v>138</v>
      </c>
      <c r="AU204" s="142" t="s">
        <v>79</v>
      </c>
      <c r="AV204" s="12" t="s">
        <v>79</v>
      </c>
      <c r="AW204" s="12" t="s">
        <v>33</v>
      </c>
      <c r="AX204" s="12" t="s">
        <v>77</v>
      </c>
      <c r="AY204" s="142" t="s">
        <v>124</v>
      </c>
    </row>
    <row r="205" spans="2:65" s="1" customFormat="1" ht="21.75" customHeight="1">
      <c r="B205" s="32"/>
      <c r="C205" s="122" t="s">
        <v>319</v>
      </c>
      <c r="D205" s="122" t="s">
        <v>127</v>
      </c>
      <c r="E205" s="123" t="s">
        <v>320</v>
      </c>
      <c r="F205" s="124" t="s">
        <v>321</v>
      </c>
      <c r="G205" s="125" t="s">
        <v>239</v>
      </c>
      <c r="H205" s="126">
        <v>15.25</v>
      </c>
      <c r="I205" s="127"/>
      <c r="J205" s="128">
        <f>ROUND(I205*H205,2)</f>
        <v>0</v>
      </c>
      <c r="K205" s="124" t="s">
        <v>131</v>
      </c>
      <c r="L205" s="32"/>
      <c r="M205" s="129" t="s">
        <v>19</v>
      </c>
      <c r="N205" s="130" t="s">
        <v>43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132</v>
      </c>
      <c r="AT205" s="133" t="s">
        <v>127</v>
      </c>
      <c r="AU205" s="133" t="s">
        <v>79</v>
      </c>
      <c r="AY205" s="17" t="s">
        <v>124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7" t="s">
        <v>77</v>
      </c>
      <c r="BK205" s="134">
        <f>ROUND(I205*H205,2)</f>
        <v>0</v>
      </c>
      <c r="BL205" s="17" t="s">
        <v>132</v>
      </c>
      <c r="BM205" s="133" t="s">
        <v>322</v>
      </c>
    </row>
    <row r="206" spans="2:65" s="1" customFormat="1" ht="19.5">
      <c r="B206" s="32"/>
      <c r="D206" s="135" t="s">
        <v>134</v>
      </c>
      <c r="F206" s="136" t="s">
        <v>323</v>
      </c>
      <c r="I206" s="137"/>
      <c r="L206" s="32"/>
      <c r="M206" s="138"/>
      <c r="T206" s="53"/>
      <c r="AT206" s="17" t="s">
        <v>134</v>
      </c>
      <c r="AU206" s="17" t="s">
        <v>79</v>
      </c>
    </row>
    <row r="207" spans="2:65" s="1" customFormat="1" ht="11.25">
      <c r="B207" s="32"/>
      <c r="D207" s="139" t="s">
        <v>136</v>
      </c>
      <c r="F207" s="140" t="s">
        <v>324</v>
      </c>
      <c r="I207" s="137"/>
      <c r="L207" s="32"/>
      <c r="M207" s="138"/>
      <c r="T207" s="53"/>
      <c r="AT207" s="17" t="s">
        <v>136</v>
      </c>
      <c r="AU207" s="17" t="s">
        <v>79</v>
      </c>
    </row>
    <row r="208" spans="2:65" s="12" customFormat="1" ht="11.25">
      <c r="B208" s="141"/>
      <c r="D208" s="135" t="s">
        <v>138</v>
      </c>
      <c r="E208" s="142" t="s">
        <v>19</v>
      </c>
      <c r="F208" s="143" t="s">
        <v>325</v>
      </c>
      <c r="H208" s="144">
        <v>15.25</v>
      </c>
      <c r="I208" s="145"/>
      <c r="L208" s="141"/>
      <c r="M208" s="146"/>
      <c r="T208" s="147"/>
      <c r="AT208" s="142" t="s">
        <v>138</v>
      </c>
      <c r="AU208" s="142" t="s">
        <v>79</v>
      </c>
      <c r="AV208" s="12" t="s">
        <v>79</v>
      </c>
      <c r="AW208" s="12" t="s">
        <v>33</v>
      </c>
      <c r="AX208" s="12" t="s">
        <v>77</v>
      </c>
      <c r="AY208" s="142" t="s">
        <v>124</v>
      </c>
    </row>
    <row r="209" spans="2:65" s="1" customFormat="1" ht="21.75" customHeight="1">
      <c r="B209" s="32"/>
      <c r="C209" s="122" t="s">
        <v>326</v>
      </c>
      <c r="D209" s="122" t="s">
        <v>127</v>
      </c>
      <c r="E209" s="123" t="s">
        <v>327</v>
      </c>
      <c r="F209" s="124" t="s">
        <v>328</v>
      </c>
      <c r="G209" s="125" t="s">
        <v>239</v>
      </c>
      <c r="H209" s="126">
        <v>7.7549999999999999</v>
      </c>
      <c r="I209" s="127"/>
      <c r="J209" s="128">
        <f>ROUND(I209*H209,2)</f>
        <v>0</v>
      </c>
      <c r="K209" s="124" t="s">
        <v>131</v>
      </c>
      <c r="L209" s="32"/>
      <c r="M209" s="129" t="s">
        <v>19</v>
      </c>
      <c r="N209" s="130" t="s">
        <v>43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132</v>
      </c>
      <c r="AT209" s="133" t="s">
        <v>127</v>
      </c>
      <c r="AU209" s="133" t="s">
        <v>79</v>
      </c>
      <c r="AY209" s="17" t="s">
        <v>124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7" t="s">
        <v>77</v>
      </c>
      <c r="BK209" s="134">
        <f>ROUND(I209*H209,2)</f>
        <v>0</v>
      </c>
      <c r="BL209" s="17" t="s">
        <v>132</v>
      </c>
      <c r="BM209" s="133" t="s">
        <v>329</v>
      </c>
    </row>
    <row r="210" spans="2:65" s="1" customFormat="1" ht="19.5">
      <c r="B210" s="32"/>
      <c r="D210" s="135" t="s">
        <v>134</v>
      </c>
      <c r="F210" s="136" t="s">
        <v>330</v>
      </c>
      <c r="I210" s="137"/>
      <c r="L210" s="32"/>
      <c r="M210" s="138"/>
      <c r="T210" s="53"/>
      <c r="AT210" s="17" t="s">
        <v>134</v>
      </c>
      <c r="AU210" s="17" t="s">
        <v>79</v>
      </c>
    </row>
    <row r="211" spans="2:65" s="1" customFormat="1" ht="11.25">
      <c r="B211" s="32"/>
      <c r="D211" s="139" t="s">
        <v>136</v>
      </c>
      <c r="F211" s="140" t="s">
        <v>331</v>
      </c>
      <c r="I211" s="137"/>
      <c r="L211" s="32"/>
      <c r="M211" s="138"/>
      <c r="T211" s="53"/>
      <c r="AT211" s="17" t="s">
        <v>136</v>
      </c>
      <c r="AU211" s="17" t="s">
        <v>79</v>
      </c>
    </row>
    <row r="212" spans="2:65" s="1" customFormat="1" ht="16.5" customHeight="1">
      <c r="B212" s="32"/>
      <c r="C212" s="122" t="s">
        <v>332</v>
      </c>
      <c r="D212" s="122" t="s">
        <v>127</v>
      </c>
      <c r="E212" s="123" t="s">
        <v>333</v>
      </c>
      <c r="F212" s="124" t="s">
        <v>334</v>
      </c>
      <c r="G212" s="125" t="s">
        <v>239</v>
      </c>
      <c r="H212" s="126">
        <v>6.468</v>
      </c>
      <c r="I212" s="127"/>
      <c r="J212" s="128">
        <f>ROUND(I212*H212,2)</f>
        <v>0</v>
      </c>
      <c r="K212" s="124" t="s">
        <v>131</v>
      </c>
      <c r="L212" s="32"/>
      <c r="M212" s="129" t="s">
        <v>19</v>
      </c>
      <c r="N212" s="130" t="s">
        <v>43</v>
      </c>
      <c r="P212" s="131">
        <f>O212*H212</f>
        <v>0</v>
      </c>
      <c r="Q212" s="131">
        <v>0</v>
      </c>
      <c r="R212" s="131">
        <f>Q212*H212</f>
        <v>0</v>
      </c>
      <c r="S212" s="131">
        <v>0</v>
      </c>
      <c r="T212" s="132">
        <f>S212*H212</f>
        <v>0</v>
      </c>
      <c r="AR212" s="133" t="s">
        <v>132</v>
      </c>
      <c r="AT212" s="133" t="s">
        <v>127</v>
      </c>
      <c r="AU212" s="133" t="s">
        <v>79</v>
      </c>
      <c r="AY212" s="17" t="s">
        <v>124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7" t="s">
        <v>77</v>
      </c>
      <c r="BK212" s="134">
        <f>ROUND(I212*H212,2)</f>
        <v>0</v>
      </c>
      <c r="BL212" s="17" t="s">
        <v>132</v>
      </c>
      <c r="BM212" s="133" t="s">
        <v>335</v>
      </c>
    </row>
    <row r="213" spans="2:65" s="1" customFormat="1" ht="11.25">
      <c r="B213" s="32"/>
      <c r="D213" s="135" t="s">
        <v>134</v>
      </c>
      <c r="F213" s="136" t="s">
        <v>336</v>
      </c>
      <c r="I213" s="137"/>
      <c r="L213" s="32"/>
      <c r="M213" s="138"/>
      <c r="T213" s="53"/>
      <c r="AT213" s="17" t="s">
        <v>134</v>
      </c>
      <c r="AU213" s="17" t="s">
        <v>79</v>
      </c>
    </row>
    <row r="214" spans="2:65" s="1" customFormat="1" ht="11.25">
      <c r="B214" s="32"/>
      <c r="D214" s="139" t="s">
        <v>136</v>
      </c>
      <c r="F214" s="140" t="s">
        <v>337</v>
      </c>
      <c r="I214" s="137"/>
      <c r="L214" s="32"/>
      <c r="M214" s="138"/>
      <c r="T214" s="53"/>
      <c r="AT214" s="17" t="s">
        <v>136</v>
      </c>
      <c r="AU214" s="17" t="s">
        <v>79</v>
      </c>
    </row>
    <row r="215" spans="2:65" s="1" customFormat="1" ht="21.75" customHeight="1">
      <c r="B215" s="32"/>
      <c r="C215" s="122" t="s">
        <v>338</v>
      </c>
      <c r="D215" s="122" t="s">
        <v>127</v>
      </c>
      <c r="E215" s="123" t="s">
        <v>339</v>
      </c>
      <c r="F215" s="124" t="s">
        <v>340</v>
      </c>
      <c r="G215" s="125" t="s">
        <v>239</v>
      </c>
      <c r="H215" s="126">
        <v>10.663</v>
      </c>
      <c r="I215" s="127"/>
      <c r="J215" s="128">
        <f>ROUND(I215*H215,2)</f>
        <v>0</v>
      </c>
      <c r="K215" s="124" t="s">
        <v>131</v>
      </c>
      <c r="L215" s="32"/>
      <c r="M215" s="129" t="s">
        <v>19</v>
      </c>
      <c r="N215" s="130" t="s">
        <v>43</v>
      </c>
      <c r="P215" s="131">
        <f>O215*H215</f>
        <v>0</v>
      </c>
      <c r="Q215" s="131">
        <v>0</v>
      </c>
      <c r="R215" s="131">
        <f>Q215*H215</f>
        <v>0</v>
      </c>
      <c r="S215" s="131">
        <v>0</v>
      </c>
      <c r="T215" s="132">
        <f>S215*H215</f>
        <v>0</v>
      </c>
      <c r="AR215" s="133" t="s">
        <v>132</v>
      </c>
      <c r="AT215" s="133" t="s">
        <v>127</v>
      </c>
      <c r="AU215" s="133" t="s">
        <v>79</v>
      </c>
      <c r="AY215" s="17" t="s">
        <v>124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7" t="s">
        <v>77</v>
      </c>
      <c r="BK215" s="134">
        <f>ROUND(I215*H215,2)</f>
        <v>0</v>
      </c>
      <c r="BL215" s="17" t="s">
        <v>132</v>
      </c>
      <c r="BM215" s="133" t="s">
        <v>341</v>
      </c>
    </row>
    <row r="216" spans="2:65" s="1" customFormat="1" ht="11.25">
      <c r="B216" s="32"/>
      <c r="D216" s="135" t="s">
        <v>134</v>
      </c>
      <c r="F216" s="136" t="s">
        <v>342</v>
      </c>
      <c r="I216" s="137"/>
      <c r="L216" s="32"/>
      <c r="M216" s="138"/>
      <c r="T216" s="53"/>
      <c r="AT216" s="17" t="s">
        <v>134</v>
      </c>
      <c r="AU216" s="17" t="s">
        <v>79</v>
      </c>
    </row>
    <row r="217" spans="2:65" s="1" customFormat="1" ht="11.25">
      <c r="B217" s="32"/>
      <c r="D217" s="139" t="s">
        <v>136</v>
      </c>
      <c r="F217" s="140" t="s">
        <v>343</v>
      </c>
      <c r="I217" s="137"/>
      <c r="L217" s="32"/>
      <c r="M217" s="138"/>
      <c r="T217" s="53"/>
      <c r="AT217" s="17" t="s">
        <v>136</v>
      </c>
      <c r="AU217" s="17" t="s">
        <v>79</v>
      </c>
    </row>
    <row r="218" spans="2:65" s="12" customFormat="1" ht="11.25">
      <c r="B218" s="141"/>
      <c r="D218" s="135" t="s">
        <v>138</v>
      </c>
      <c r="E218" s="142" t="s">
        <v>19</v>
      </c>
      <c r="F218" s="143" t="s">
        <v>344</v>
      </c>
      <c r="H218" s="144">
        <v>10.663</v>
      </c>
      <c r="I218" s="145"/>
      <c r="L218" s="141"/>
      <c r="M218" s="146"/>
      <c r="T218" s="147"/>
      <c r="AT218" s="142" t="s">
        <v>138</v>
      </c>
      <c r="AU218" s="142" t="s">
        <v>79</v>
      </c>
      <c r="AV218" s="12" t="s">
        <v>79</v>
      </c>
      <c r="AW218" s="12" t="s">
        <v>33</v>
      </c>
      <c r="AX218" s="12" t="s">
        <v>77</v>
      </c>
      <c r="AY218" s="142" t="s">
        <v>124</v>
      </c>
    </row>
    <row r="219" spans="2:65" s="11" customFormat="1" ht="25.9" customHeight="1">
      <c r="B219" s="110"/>
      <c r="D219" s="111" t="s">
        <v>71</v>
      </c>
      <c r="E219" s="112" t="s">
        <v>345</v>
      </c>
      <c r="F219" s="112" t="s">
        <v>346</v>
      </c>
      <c r="I219" s="113"/>
      <c r="J219" s="114">
        <f>BK219</f>
        <v>0</v>
      </c>
      <c r="L219" s="110"/>
      <c r="M219" s="115"/>
      <c r="P219" s="116">
        <f>P220+P224+P228+P235+P239+P255+P281+P287+P306+P309+P338+P342+P349+P353</f>
        <v>0</v>
      </c>
      <c r="R219" s="116">
        <f>R220+R224+R228+R235+R239+R255+R281+R287+R306+R309+R338+R342+R349+R353</f>
        <v>0</v>
      </c>
      <c r="T219" s="117">
        <f>T220+T224+T228+T235+T239+T255+T281+T287+T306+T309+T338+T342+T349+T353</f>
        <v>41.585525000000004</v>
      </c>
      <c r="AR219" s="111" t="s">
        <v>79</v>
      </c>
      <c r="AT219" s="118" t="s">
        <v>71</v>
      </c>
      <c r="AU219" s="118" t="s">
        <v>72</v>
      </c>
      <c r="AY219" s="111" t="s">
        <v>124</v>
      </c>
      <c r="BK219" s="119">
        <f>BK220+BK224+BK228+BK235+BK239+BK255+BK281+BK287+BK306+BK309+BK338+BK342+BK349+BK353</f>
        <v>0</v>
      </c>
    </row>
    <row r="220" spans="2:65" s="11" customFormat="1" ht="22.9" customHeight="1">
      <c r="B220" s="110"/>
      <c r="D220" s="111" t="s">
        <v>71</v>
      </c>
      <c r="E220" s="120" t="s">
        <v>347</v>
      </c>
      <c r="F220" s="120" t="s">
        <v>348</v>
      </c>
      <c r="I220" s="113"/>
      <c r="J220" s="121">
        <f>BK220</f>
        <v>0</v>
      </c>
      <c r="L220" s="110"/>
      <c r="M220" s="115"/>
      <c r="P220" s="116">
        <f>SUM(P221:P223)</f>
        <v>0</v>
      </c>
      <c r="R220" s="116">
        <f>SUM(R221:R223)</f>
        <v>0</v>
      </c>
      <c r="T220" s="117">
        <f>SUM(T221:T223)</f>
        <v>7.7550000000000008</v>
      </c>
      <c r="AR220" s="111" t="s">
        <v>79</v>
      </c>
      <c r="AT220" s="118" t="s">
        <v>71</v>
      </c>
      <c r="AU220" s="118" t="s">
        <v>77</v>
      </c>
      <c r="AY220" s="111" t="s">
        <v>124</v>
      </c>
      <c r="BK220" s="119">
        <f>SUM(BK221:BK223)</f>
        <v>0</v>
      </c>
    </row>
    <row r="221" spans="2:65" s="1" customFormat="1" ht="16.5" customHeight="1">
      <c r="B221" s="32"/>
      <c r="C221" s="122" t="s">
        <v>349</v>
      </c>
      <c r="D221" s="122" t="s">
        <v>127</v>
      </c>
      <c r="E221" s="123" t="s">
        <v>350</v>
      </c>
      <c r="F221" s="124" t="s">
        <v>351</v>
      </c>
      <c r="G221" s="125" t="s">
        <v>143</v>
      </c>
      <c r="H221" s="126">
        <v>470</v>
      </c>
      <c r="I221" s="127"/>
      <c r="J221" s="128">
        <f>ROUND(I221*H221,2)</f>
        <v>0</v>
      </c>
      <c r="K221" s="124" t="s">
        <v>131</v>
      </c>
      <c r="L221" s="32"/>
      <c r="M221" s="129" t="s">
        <v>19</v>
      </c>
      <c r="N221" s="130" t="s">
        <v>43</v>
      </c>
      <c r="P221" s="131">
        <f>O221*H221</f>
        <v>0</v>
      </c>
      <c r="Q221" s="131">
        <v>0</v>
      </c>
      <c r="R221" s="131">
        <f>Q221*H221</f>
        <v>0</v>
      </c>
      <c r="S221" s="131">
        <v>1.6500000000000001E-2</v>
      </c>
      <c r="T221" s="132">
        <f>S221*H221</f>
        <v>7.7550000000000008</v>
      </c>
      <c r="AR221" s="133" t="s">
        <v>352</v>
      </c>
      <c r="AT221" s="133" t="s">
        <v>127</v>
      </c>
      <c r="AU221" s="133" t="s">
        <v>79</v>
      </c>
      <c r="AY221" s="17" t="s">
        <v>124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7" t="s">
        <v>77</v>
      </c>
      <c r="BK221" s="134">
        <f>ROUND(I221*H221,2)</f>
        <v>0</v>
      </c>
      <c r="BL221" s="17" t="s">
        <v>352</v>
      </c>
      <c r="BM221" s="133" t="s">
        <v>353</v>
      </c>
    </row>
    <row r="222" spans="2:65" s="1" customFormat="1" ht="11.25">
      <c r="B222" s="32"/>
      <c r="D222" s="135" t="s">
        <v>134</v>
      </c>
      <c r="F222" s="136" t="s">
        <v>354</v>
      </c>
      <c r="I222" s="137"/>
      <c r="L222" s="32"/>
      <c r="M222" s="138"/>
      <c r="T222" s="53"/>
      <c r="AT222" s="17" t="s">
        <v>134</v>
      </c>
      <c r="AU222" s="17" t="s">
        <v>79</v>
      </c>
    </row>
    <row r="223" spans="2:65" s="1" customFormat="1" ht="11.25">
      <c r="B223" s="32"/>
      <c r="D223" s="139" t="s">
        <v>136</v>
      </c>
      <c r="F223" s="140" t="s">
        <v>355</v>
      </c>
      <c r="I223" s="137"/>
      <c r="L223" s="32"/>
      <c r="M223" s="138"/>
      <c r="T223" s="53"/>
      <c r="AT223" s="17" t="s">
        <v>136</v>
      </c>
      <c r="AU223" s="17" t="s">
        <v>79</v>
      </c>
    </row>
    <row r="224" spans="2:65" s="11" customFormat="1" ht="22.9" customHeight="1">
      <c r="B224" s="110"/>
      <c r="D224" s="111" t="s">
        <v>71</v>
      </c>
      <c r="E224" s="120" t="s">
        <v>356</v>
      </c>
      <c r="F224" s="120" t="s">
        <v>357</v>
      </c>
      <c r="I224" s="113"/>
      <c r="J224" s="121">
        <f>BK224</f>
        <v>0</v>
      </c>
      <c r="L224" s="110"/>
      <c r="M224" s="115"/>
      <c r="P224" s="116">
        <f>SUM(P225:P227)</f>
        <v>0</v>
      </c>
      <c r="R224" s="116">
        <f>SUM(R225:R227)</f>
        <v>0</v>
      </c>
      <c r="T224" s="117">
        <f>SUM(T225:T227)</f>
        <v>0.4592</v>
      </c>
      <c r="AR224" s="111" t="s">
        <v>79</v>
      </c>
      <c r="AT224" s="118" t="s">
        <v>71</v>
      </c>
      <c r="AU224" s="118" t="s">
        <v>77</v>
      </c>
      <c r="AY224" s="111" t="s">
        <v>124</v>
      </c>
      <c r="BK224" s="119">
        <f>SUM(BK225:BK227)</f>
        <v>0</v>
      </c>
    </row>
    <row r="225" spans="2:65" s="1" customFormat="1" ht="16.5" customHeight="1">
      <c r="B225" s="32"/>
      <c r="C225" s="122" t="s">
        <v>358</v>
      </c>
      <c r="D225" s="122" t="s">
        <v>127</v>
      </c>
      <c r="E225" s="123" t="s">
        <v>359</v>
      </c>
      <c r="F225" s="124" t="s">
        <v>360</v>
      </c>
      <c r="G225" s="125" t="s">
        <v>143</v>
      </c>
      <c r="H225" s="126">
        <v>328</v>
      </c>
      <c r="I225" s="127"/>
      <c r="J225" s="128">
        <f>ROUND(I225*H225,2)</f>
        <v>0</v>
      </c>
      <c r="K225" s="124" t="s">
        <v>131</v>
      </c>
      <c r="L225" s="32"/>
      <c r="M225" s="129" t="s">
        <v>19</v>
      </c>
      <c r="N225" s="130" t="s">
        <v>43</v>
      </c>
      <c r="P225" s="131">
        <f>O225*H225</f>
        <v>0</v>
      </c>
      <c r="Q225" s="131">
        <v>0</v>
      </c>
      <c r="R225" s="131">
        <f>Q225*H225</f>
        <v>0</v>
      </c>
      <c r="S225" s="131">
        <v>1.4E-3</v>
      </c>
      <c r="T225" s="132">
        <f>S225*H225</f>
        <v>0.4592</v>
      </c>
      <c r="AR225" s="133" t="s">
        <v>352</v>
      </c>
      <c r="AT225" s="133" t="s">
        <v>127</v>
      </c>
      <c r="AU225" s="133" t="s">
        <v>79</v>
      </c>
      <c r="AY225" s="17" t="s">
        <v>124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7" t="s">
        <v>77</v>
      </c>
      <c r="BK225" s="134">
        <f>ROUND(I225*H225,2)</f>
        <v>0</v>
      </c>
      <c r="BL225" s="17" t="s">
        <v>352</v>
      </c>
      <c r="BM225" s="133" t="s">
        <v>361</v>
      </c>
    </row>
    <row r="226" spans="2:65" s="1" customFormat="1" ht="19.5">
      <c r="B226" s="32"/>
      <c r="D226" s="135" t="s">
        <v>134</v>
      </c>
      <c r="F226" s="136" t="s">
        <v>362</v>
      </c>
      <c r="I226" s="137"/>
      <c r="L226" s="32"/>
      <c r="M226" s="138"/>
      <c r="T226" s="53"/>
      <c r="AT226" s="17" t="s">
        <v>134</v>
      </c>
      <c r="AU226" s="17" t="s">
        <v>79</v>
      </c>
    </row>
    <row r="227" spans="2:65" s="1" customFormat="1" ht="11.25">
      <c r="B227" s="32"/>
      <c r="D227" s="139" t="s">
        <v>136</v>
      </c>
      <c r="F227" s="140" t="s">
        <v>363</v>
      </c>
      <c r="I227" s="137"/>
      <c r="L227" s="32"/>
      <c r="M227" s="138"/>
      <c r="T227" s="53"/>
      <c r="AT227" s="17" t="s">
        <v>136</v>
      </c>
      <c r="AU227" s="17" t="s">
        <v>79</v>
      </c>
    </row>
    <row r="228" spans="2:65" s="11" customFormat="1" ht="22.9" customHeight="1">
      <c r="B228" s="110"/>
      <c r="D228" s="111" t="s">
        <v>71</v>
      </c>
      <c r="E228" s="120" t="s">
        <v>364</v>
      </c>
      <c r="F228" s="120" t="s">
        <v>365</v>
      </c>
      <c r="I228" s="113"/>
      <c r="J228" s="121">
        <f>BK228</f>
        <v>0</v>
      </c>
      <c r="L228" s="110"/>
      <c r="M228" s="115"/>
      <c r="P228" s="116">
        <f>SUM(P229:P234)</f>
        <v>0</v>
      </c>
      <c r="R228" s="116">
        <f>SUM(R229:R234)</f>
        <v>0</v>
      </c>
      <c r="T228" s="117">
        <f>SUM(T229:T234)</f>
        <v>0.53100000000000003</v>
      </c>
      <c r="AR228" s="111" t="s">
        <v>79</v>
      </c>
      <c r="AT228" s="118" t="s">
        <v>71</v>
      </c>
      <c r="AU228" s="118" t="s">
        <v>77</v>
      </c>
      <c r="AY228" s="111" t="s">
        <v>124</v>
      </c>
      <c r="BK228" s="119">
        <f>SUM(BK229:BK234)</f>
        <v>0</v>
      </c>
    </row>
    <row r="229" spans="2:65" s="1" customFormat="1" ht="16.5" customHeight="1">
      <c r="B229" s="32"/>
      <c r="C229" s="122" t="s">
        <v>157</v>
      </c>
      <c r="D229" s="122" t="s">
        <v>127</v>
      </c>
      <c r="E229" s="123" t="s">
        <v>366</v>
      </c>
      <c r="F229" s="124" t="s">
        <v>367</v>
      </c>
      <c r="G229" s="125" t="s">
        <v>368</v>
      </c>
      <c r="H229" s="126">
        <v>45</v>
      </c>
      <c r="I229" s="127"/>
      <c r="J229" s="128">
        <f>ROUND(I229*H229,2)</f>
        <v>0</v>
      </c>
      <c r="K229" s="124" t="s">
        <v>131</v>
      </c>
      <c r="L229" s="32"/>
      <c r="M229" s="129" t="s">
        <v>19</v>
      </c>
      <c r="N229" s="130" t="s">
        <v>43</v>
      </c>
      <c r="P229" s="131">
        <f>O229*H229</f>
        <v>0</v>
      </c>
      <c r="Q229" s="131">
        <v>0</v>
      </c>
      <c r="R229" s="131">
        <f>Q229*H229</f>
        <v>0</v>
      </c>
      <c r="S229" s="131">
        <v>9.8200000000000006E-3</v>
      </c>
      <c r="T229" s="132">
        <f>S229*H229</f>
        <v>0.44190000000000002</v>
      </c>
      <c r="AR229" s="133" t="s">
        <v>352</v>
      </c>
      <c r="AT229" s="133" t="s">
        <v>127</v>
      </c>
      <c r="AU229" s="133" t="s">
        <v>79</v>
      </c>
      <c r="AY229" s="17" t="s">
        <v>124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7" t="s">
        <v>77</v>
      </c>
      <c r="BK229" s="134">
        <f>ROUND(I229*H229,2)</f>
        <v>0</v>
      </c>
      <c r="BL229" s="17" t="s">
        <v>352</v>
      </c>
      <c r="BM229" s="133" t="s">
        <v>369</v>
      </c>
    </row>
    <row r="230" spans="2:65" s="1" customFormat="1" ht="11.25">
      <c r="B230" s="32"/>
      <c r="D230" s="135" t="s">
        <v>134</v>
      </c>
      <c r="F230" s="136" t="s">
        <v>370</v>
      </c>
      <c r="I230" s="137"/>
      <c r="L230" s="32"/>
      <c r="M230" s="138"/>
      <c r="T230" s="53"/>
      <c r="AT230" s="17" t="s">
        <v>134</v>
      </c>
      <c r="AU230" s="17" t="s">
        <v>79</v>
      </c>
    </row>
    <row r="231" spans="2:65" s="1" customFormat="1" ht="11.25">
      <c r="B231" s="32"/>
      <c r="D231" s="139" t="s">
        <v>136</v>
      </c>
      <c r="F231" s="140" t="s">
        <v>371</v>
      </c>
      <c r="I231" s="137"/>
      <c r="L231" s="32"/>
      <c r="M231" s="138"/>
      <c r="T231" s="53"/>
      <c r="AT231" s="17" t="s">
        <v>136</v>
      </c>
      <c r="AU231" s="17" t="s">
        <v>79</v>
      </c>
    </row>
    <row r="232" spans="2:65" s="1" customFormat="1" ht="16.5" customHeight="1">
      <c r="B232" s="32"/>
      <c r="C232" s="122" t="s">
        <v>372</v>
      </c>
      <c r="D232" s="122" t="s">
        <v>127</v>
      </c>
      <c r="E232" s="123" t="s">
        <v>373</v>
      </c>
      <c r="F232" s="124" t="s">
        <v>374</v>
      </c>
      <c r="G232" s="125" t="s">
        <v>368</v>
      </c>
      <c r="H232" s="126">
        <v>45</v>
      </c>
      <c r="I232" s="127"/>
      <c r="J232" s="128">
        <f>ROUND(I232*H232,2)</f>
        <v>0</v>
      </c>
      <c r="K232" s="124" t="s">
        <v>131</v>
      </c>
      <c r="L232" s="32"/>
      <c r="M232" s="129" t="s">
        <v>19</v>
      </c>
      <c r="N232" s="130" t="s">
        <v>43</v>
      </c>
      <c r="P232" s="131">
        <f>O232*H232</f>
        <v>0</v>
      </c>
      <c r="Q232" s="131">
        <v>0</v>
      </c>
      <c r="R232" s="131">
        <f>Q232*H232</f>
        <v>0</v>
      </c>
      <c r="S232" s="131">
        <v>1.98E-3</v>
      </c>
      <c r="T232" s="132">
        <f>S232*H232</f>
        <v>8.9099999999999999E-2</v>
      </c>
      <c r="AR232" s="133" t="s">
        <v>352</v>
      </c>
      <c r="AT232" s="133" t="s">
        <v>127</v>
      </c>
      <c r="AU232" s="133" t="s">
        <v>79</v>
      </c>
      <c r="AY232" s="17" t="s">
        <v>124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7" t="s">
        <v>77</v>
      </c>
      <c r="BK232" s="134">
        <f>ROUND(I232*H232,2)</f>
        <v>0</v>
      </c>
      <c r="BL232" s="17" t="s">
        <v>352</v>
      </c>
      <c r="BM232" s="133" t="s">
        <v>375</v>
      </c>
    </row>
    <row r="233" spans="2:65" s="1" customFormat="1" ht="11.25">
      <c r="B233" s="32"/>
      <c r="D233" s="135" t="s">
        <v>134</v>
      </c>
      <c r="F233" s="136" t="s">
        <v>376</v>
      </c>
      <c r="I233" s="137"/>
      <c r="L233" s="32"/>
      <c r="M233" s="138"/>
      <c r="T233" s="53"/>
      <c r="AT233" s="17" t="s">
        <v>134</v>
      </c>
      <c r="AU233" s="17" t="s">
        <v>79</v>
      </c>
    </row>
    <row r="234" spans="2:65" s="1" customFormat="1" ht="11.25">
      <c r="B234" s="32"/>
      <c r="D234" s="139" t="s">
        <v>136</v>
      </c>
      <c r="F234" s="140" t="s">
        <v>377</v>
      </c>
      <c r="I234" s="137"/>
      <c r="L234" s="32"/>
      <c r="M234" s="138"/>
      <c r="T234" s="53"/>
      <c r="AT234" s="17" t="s">
        <v>136</v>
      </c>
      <c r="AU234" s="17" t="s">
        <v>79</v>
      </c>
    </row>
    <row r="235" spans="2:65" s="11" customFormat="1" ht="22.9" customHeight="1">
      <c r="B235" s="110"/>
      <c r="D235" s="111" t="s">
        <v>71</v>
      </c>
      <c r="E235" s="120" t="s">
        <v>378</v>
      </c>
      <c r="F235" s="120" t="s">
        <v>379</v>
      </c>
      <c r="I235" s="113"/>
      <c r="J235" s="121">
        <f>BK235</f>
        <v>0</v>
      </c>
      <c r="L235" s="110"/>
      <c r="M235" s="115"/>
      <c r="P235" s="116">
        <f>SUM(P236:P238)</f>
        <v>0</v>
      </c>
      <c r="R235" s="116">
        <f>SUM(R236:R238)</f>
        <v>0</v>
      </c>
      <c r="T235" s="117">
        <f>SUM(T236:T238)</f>
        <v>2.9000000000000001E-2</v>
      </c>
      <c r="AR235" s="111" t="s">
        <v>79</v>
      </c>
      <c r="AT235" s="118" t="s">
        <v>71</v>
      </c>
      <c r="AU235" s="118" t="s">
        <v>77</v>
      </c>
      <c r="AY235" s="111" t="s">
        <v>124</v>
      </c>
      <c r="BK235" s="119">
        <f>SUM(BK236:BK238)</f>
        <v>0</v>
      </c>
    </row>
    <row r="236" spans="2:65" s="1" customFormat="1" ht="16.5" customHeight="1">
      <c r="B236" s="32"/>
      <c r="C236" s="122" t="s">
        <v>380</v>
      </c>
      <c r="D236" s="122" t="s">
        <v>127</v>
      </c>
      <c r="E236" s="123" t="s">
        <v>381</v>
      </c>
      <c r="F236" s="124" t="s">
        <v>382</v>
      </c>
      <c r="G236" s="125" t="s">
        <v>368</v>
      </c>
      <c r="H236" s="126">
        <v>100</v>
      </c>
      <c r="I236" s="127"/>
      <c r="J236" s="128">
        <f>ROUND(I236*H236,2)</f>
        <v>0</v>
      </c>
      <c r="K236" s="124" t="s">
        <v>131</v>
      </c>
      <c r="L236" s="32"/>
      <c r="M236" s="129" t="s">
        <v>19</v>
      </c>
      <c r="N236" s="130" t="s">
        <v>43</v>
      </c>
      <c r="P236" s="131">
        <f>O236*H236</f>
        <v>0</v>
      </c>
      <c r="Q236" s="131">
        <v>0</v>
      </c>
      <c r="R236" s="131">
        <f>Q236*H236</f>
        <v>0</v>
      </c>
      <c r="S236" s="131">
        <v>2.9E-4</v>
      </c>
      <c r="T236" s="132">
        <f>S236*H236</f>
        <v>2.9000000000000001E-2</v>
      </c>
      <c r="AR236" s="133" t="s">
        <v>352</v>
      </c>
      <c r="AT236" s="133" t="s">
        <v>127</v>
      </c>
      <c r="AU236" s="133" t="s">
        <v>79</v>
      </c>
      <c r="AY236" s="17" t="s">
        <v>124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7" t="s">
        <v>77</v>
      </c>
      <c r="BK236" s="134">
        <f>ROUND(I236*H236,2)</f>
        <v>0</v>
      </c>
      <c r="BL236" s="17" t="s">
        <v>352</v>
      </c>
      <c r="BM236" s="133" t="s">
        <v>383</v>
      </c>
    </row>
    <row r="237" spans="2:65" s="1" customFormat="1" ht="11.25">
      <c r="B237" s="32"/>
      <c r="D237" s="135" t="s">
        <v>134</v>
      </c>
      <c r="F237" s="136" t="s">
        <v>384</v>
      </c>
      <c r="I237" s="137"/>
      <c r="L237" s="32"/>
      <c r="M237" s="138"/>
      <c r="T237" s="53"/>
      <c r="AT237" s="17" t="s">
        <v>134</v>
      </c>
      <c r="AU237" s="17" t="s">
        <v>79</v>
      </c>
    </row>
    <row r="238" spans="2:65" s="1" customFormat="1" ht="11.25">
      <c r="B238" s="32"/>
      <c r="D238" s="139" t="s">
        <v>136</v>
      </c>
      <c r="F238" s="140" t="s">
        <v>385</v>
      </c>
      <c r="I238" s="137"/>
      <c r="L238" s="32"/>
      <c r="M238" s="138"/>
      <c r="T238" s="53"/>
      <c r="AT238" s="17" t="s">
        <v>136</v>
      </c>
      <c r="AU238" s="17" t="s">
        <v>79</v>
      </c>
    </row>
    <row r="239" spans="2:65" s="11" customFormat="1" ht="22.9" customHeight="1">
      <c r="B239" s="110"/>
      <c r="D239" s="111" t="s">
        <v>71</v>
      </c>
      <c r="E239" s="120" t="s">
        <v>386</v>
      </c>
      <c r="F239" s="120" t="s">
        <v>387</v>
      </c>
      <c r="I239" s="113"/>
      <c r="J239" s="121">
        <f>BK239</f>
        <v>0</v>
      </c>
      <c r="L239" s="110"/>
      <c r="M239" s="115"/>
      <c r="P239" s="116">
        <f>SUM(P240:P254)</f>
        <v>0</v>
      </c>
      <c r="R239" s="116">
        <f>SUM(R240:R254)</f>
        <v>0</v>
      </c>
      <c r="T239" s="117">
        <f>SUM(T240:T254)</f>
        <v>1.5810599999999999</v>
      </c>
      <c r="AR239" s="111" t="s">
        <v>79</v>
      </c>
      <c r="AT239" s="118" t="s">
        <v>71</v>
      </c>
      <c r="AU239" s="118" t="s">
        <v>77</v>
      </c>
      <c r="AY239" s="111" t="s">
        <v>124</v>
      </c>
      <c r="BK239" s="119">
        <f>SUM(BK240:BK254)</f>
        <v>0</v>
      </c>
    </row>
    <row r="240" spans="2:65" s="1" customFormat="1" ht="16.5" customHeight="1">
      <c r="B240" s="32"/>
      <c r="C240" s="122" t="s">
        <v>388</v>
      </c>
      <c r="D240" s="122" t="s">
        <v>127</v>
      </c>
      <c r="E240" s="123" t="s">
        <v>389</v>
      </c>
      <c r="F240" s="124" t="s">
        <v>390</v>
      </c>
      <c r="G240" s="125" t="s">
        <v>391</v>
      </c>
      <c r="H240" s="126">
        <v>6</v>
      </c>
      <c r="I240" s="127"/>
      <c r="J240" s="128">
        <f>ROUND(I240*H240,2)</f>
        <v>0</v>
      </c>
      <c r="K240" s="124" t="s">
        <v>131</v>
      </c>
      <c r="L240" s="32"/>
      <c r="M240" s="129" t="s">
        <v>19</v>
      </c>
      <c r="N240" s="130" t="s">
        <v>43</v>
      </c>
      <c r="P240" s="131">
        <f>O240*H240</f>
        <v>0</v>
      </c>
      <c r="Q240" s="131">
        <v>0</v>
      </c>
      <c r="R240" s="131">
        <f>Q240*H240</f>
        <v>0</v>
      </c>
      <c r="S240" s="131">
        <v>1.933E-2</v>
      </c>
      <c r="T240" s="132">
        <f>S240*H240</f>
        <v>0.11598</v>
      </c>
      <c r="AR240" s="133" t="s">
        <v>352</v>
      </c>
      <c r="AT240" s="133" t="s">
        <v>127</v>
      </c>
      <c r="AU240" s="133" t="s">
        <v>79</v>
      </c>
      <c r="AY240" s="17" t="s">
        <v>124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7" t="s">
        <v>77</v>
      </c>
      <c r="BK240" s="134">
        <f>ROUND(I240*H240,2)</f>
        <v>0</v>
      </c>
      <c r="BL240" s="17" t="s">
        <v>352</v>
      </c>
      <c r="BM240" s="133" t="s">
        <v>392</v>
      </c>
    </row>
    <row r="241" spans="2:65" s="1" customFormat="1" ht="11.25">
      <c r="B241" s="32"/>
      <c r="D241" s="135" t="s">
        <v>134</v>
      </c>
      <c r="F241" s="136" t="s">
        <v>393</v>
      </c>
      <c r="I241" s="137"/>
      <c r="L241" s="32"/>
      <c r="M241" s="138"/>
      <c r="T241" s="53"/>
      <c r="AT241" s="17" t="s">
        <v>134</v>
      </c>
      <c r="AU241" s="17" t="s">
        <v>79</v>
      </c>
    </row>
    <row r="242" spans="2:65" s="1" customFormat="1" ht="11.25">
      <c r="B242" s="32"/>
      <c r="D242" s="139" t="s">
        <v>136</v>
      </c>
      <c r="F242" s="140" t="s">
        <v>394</v>
      </c>
      <c r="I242" s="137"/>
      <c r="L242" s="32"/>
      <c r="M242" s="138"/>
      <c r="T242" s="53"/>
      <c r="AT242" s="17" t="s">
        <v>136</v>
      </c>
      <c r="AU242" s="17" t="s">
        <v>79</v>
      </c>
    </row>
    <row r="243" spans="2:65" s="1" customFormat="1" ht="16.5" customHeight="1">
      <c r="B243" s="32"/>
      <c r="C243" s="122" t="s">
        <v>395</v>
      </c>
      <c r="D243" s="122" t="s">
        <v>127</v>
      </c>
      <c r="E243" s="123" t="s">
        <v>396</v>
      </c>
      <c r="F243" s="124" t="s">
        <v>397</v>
      </c>
      <c r="G243" s="125" t="s">
        <v>391</v>
      </c>
      <c r="H243" s="126">
        <v>8</v>
      </c>
      <c r="I243" s="127"/>
      <c r="J243" s="128">
        <f>ROUND(I243*H243,2)</f>
        <v>0</v>
      </c>
      <c r="K243" s="124" t="s">
        <v>131</v>
      </c>
      <c r="L243" s="32"/>
      <c r="M243" s="129" t="s">
        <v>19</v>
      </c>
      <c r="N243" s="130" t="s">
        <v>43</v>
      </c>
      <c r="P243" s="131">
        <f>O243*H243</f>
        <v>0</v>
      </c>
      <c r="Q243" s="131">
        <v>0</v>
      </c>
      <c r="R243" s="131">
        <f>Q243*H243</f>
        <v>0</v>
      </c>
      <c r="S243" s="131">
        <v>1.9460000000000002E-2</v>
      </c>
      <c r="T243" s="132">
        <f>S243*H243</f>
        <v>0.15568000000000001</v>
      </c>
      <c r="AR243" s="133" t="s">
        <v>352</v>
      </c>
      <c r="AT243" s="133" t="s">
        <v>127</v>
      </c>
      <c r="AU243" s="133" t="s">
        <v>79</v>
      </c>
      <c r="AY243" s="17" t="s">
        <v>124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7" t="s">
        <v>77</v>
      </c>
      <c r="BK243" s="134">
        <f>ROUND(I243*H243,2)</f>
        <v>0</v>
      </c>
      <c r="BL243" s="17" t="s">
        <v>352</v>
      </c>
      <c r="BM243" s="133" t="s">
        <v>398</v>
      </c>
    </row>
    <row r="244" spans="2:65" s="1" customFormat="1" ht="11.25">
      <c r="B244" s="32"/>
      <c r="D244" s="135" t="s">
        <v>134</v>
      </c>
      <c r="F244" s="136" t="s">
        <v>399</v>
      </c>
      <c r="I244" s="137"/>
      <c r="L244" s="32"/>
      <c r="M244" s="138"/>
      <c r="T244" s="53"/>
      <c r="AT244" s="17" t="s">
        <v>134</v>
      </c>
      <c r="AU244" s="17" t="s">
        <v>79</v>
      </c>
    </row>
    <row r="245" spans="2:65" s="1" customFormat="1" ht="11.25">
      <c r="B245" s="32"/>
      <c r="D245" s="139" t="s">
        <v>136</v>
      </c>
      <c r="F245" s="140" t="s">
        <v>400</v>
      </c>
      <c r="I245" s="137"/>
      <c r="L245" s="32"/>
      <c r="M245" s="138"/>
      <c r="T245" s="53"/>
      <c r="AT245" s="17" t="s">
        <v>136</v>
      </c>
      <c r="AU245" s="17" t="s">
        <v>79</v>
      </c>
    </row>
    <row r="246" spans="2:65" s="1" customFormat="1" ht="16.5" customHeight="1">
      <c r="B246" s="32"/>
      <c r="C246" s="122" t="s">
        <v>401</v>
      </c>
      <c r="D246" s="122" t="s">
        <v>127</v>
      </c>
      <c r="E246" s="123" t="s">
        <v>402</v>
      </c>
      <c r="F246" s="124" t="s">
        <v>403</v>
      </c>
      <c r="G246" s="125" t="s">
        <v>391</v>
      </c>
      <c r="H246" s="126">
        <v>2</v>
      </c>
      <c r="I246" s="127"/>
      <c r="J246" s="128">
        <f>ROUND(I246*H246,2)</f>
        <v>0</v>
      </c>
      <c r="K246" s="124" t="s">
        <v>131</v>
      </c>
      <c r="L246" s="32"/>
      <c r="M246" s="129" t="s">
        <v>19</v>
      </c>
      <c r="N246" s="130" t="s">
        <v>43</v>
      </c>
      <c r="P246" s="131">
        <f>O246*H246</f>
        <v>0</v>
      </c>
      <c r="Q246" s="131">
        <v>0</v>
      </c>
      <c r="R246" s="131">
        <f>Q246*H246</f>
        <v>0</v>
      </c>
      <c r="S246" s="131">
        <v>3.4700000000000002E-2</v>
      </c>
      <c r="T246" s="132">
        <f>S246*H246</f>
        <v>6.9400000000000003E-2</v>
      </c>
      <c r="AR246" s="133" t="s">
        <v>352</v>
      </c>
      <c r="AT246" s="133" t="s">
        <v>127</v>
      </c>
      <c r="AU246" s="133" t="s">
        <v>79</v>
      </c>
      <c r="AY246" s="17" t="s">
        <v>124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7" t="s">
        <v>77</v>
      </c>
      <c r="BK246" s="134">
        <f>ROUND(I246*H246,2)</f>
        <v>0</v>
      </c>
      <c r="BL246" s="17" t="s">
        <v>352</v>
      </c>
      <c r="BM246" s="133" t="s">
        <v>404</v>
      </c>
    </row>
    <row r="247" spans="2:65" s="1" customFormat="1" ht="11.25">
      <c r="B247" s="32"/>
      <c r="D247" s="135" t="s">
        <v>134</v>
      </c>
      <c r="F247" s="136" t="s">
        <v>405</v>
      </c>
      <c r="I247" s="137"/>
      <c r="L247" s="32"/>
      <c r="M247" s="138"/>
      <c r="T247" s="53"/>
      <c r="AT247" s="17" t="s">
        <v>134</v>
      </c>
      <c r="AU247" s="17" t="s">
        <v>79</v>
      </c>
    </row>
    <row r="248" spans="2:65" s="1" customFormat="1" ht="11.25">
      <c r="B248" s="32"/>
      <c r="D248" s="139" t="s">
        <v>136</v>
      </c>
      <c r="F248" s="140" t="s">
        <v>406</v>
      </c>
      <c r="I248" s="137"/>
      <c r="L248" s="32"/>
      <c r="M248" s="138"/>
      <c r="T248" s="53"/>
      <c r="AT248" s="17" t="s">
        <v>136</v>
      </c>
      <c r="AU248" s="17" t="s">
        <v>79</v>
      </c>
    </row>
    <row r="249" spans="2:65" s="1" customFormat="1" ht="16.5" customHeight="1">
      <c r="B249" s="32"/>
      <c r="C249" s="122" t="s">
        <v>8</v>
      </c>
      <c r="D249" s="122" t="s">
        <v>127</v>
      </c>
      <c r="E249" s="123" t="s">
        <v>407</v>
      </c>
      <c r="F249" s="124" t="s">
        <v>408</v>
      </c>
      <c r="G249" s="125" t="s">
        <v>391</v>
      </c>
      <c r="H249" s="126">
        <v>8</v>
      </c>
      <c r="I249" s="127"/>
      <c r="J249" s="128">
        <f>ROUND(I249*H249,2)</f>
        <v>0</v>
      </c>
      <c r="K249" s="124" t="s">
        <v>131</v>
      </c>
      <c r="L249" s="32"/>
      <c r="M249" s="129" t="s">
        <v>19</v>
      </c>
      <c r="N249" s="130" t="s">
        <v>43</v>
      </c>
      <c r="P249" s="131">
        <f>O249*H249</f>
        <v>0</v>
      </c>
      <c r="Q249" s="131">
        <v>0</v>
      </c>
      <c r="R249" s="131">
        <f>Q249*H249</f>
        <v>0</v>
      </c>
      <c r="S249" s="131">
        <v>0.155</v>
      </c>
      <c r="T249" s="132">
        <f>S249*H249</f>
        <v>1.24</v>
      </c>
      <c r="AR249" s="133" t="s">
        <v>352</v>
      </c>
      <c r="AT249" s="133" t="s">
        <v>127</v>
      </c>
      <c r="AU249" s="133" t="s">
        <v>79</v>
      </c>
      <c r="AY249" s="17" t="s">
        <v>124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7" t="s">
        <v>77</v>
      </c>
      <c r="BK249" s="134">
        <f>ROUND(I249*H249,2)</f>
        <v>0</v>
      </c>
      <c r="BL249" s="17" t="s">
        <v>352</v>
      </c>
      <c r="BM249" s="133" t="s">
        <v>409</v>
      </c>
    </row>
    <row r="250" spans="2:65" s="1" customFormat="1" ht="11.25">
      <c r="B250" s="32"/>
      <c r="D250" s="135" t="s">
        <v>134</v>
      </c>
      <c r="F250" s="136" t="s">
        <v>410</v>
      </c>
      <c r="I250" s="137"/>
      <c r="L250" s="32"/>
      <c r="M250" s="138"/>
      <c r="T250" s="53"/>
      <c r="AT250" s="17" t="s">
        <v>134</v>
      </c>
      <c r="AU250" s="17" t="s">
        <v>79</v>
      </c>
    </row>
    <row r="251" spans="2:65" s="1" customFormat="1" ht="11.25">
      <c r="B251" s="32"/>
      <c r="D251" s="139" t="s">
        <v>136</v>
      </c>
      <c r="F251" s="140" t="s">
        <v>411</v>
      </c>
      <c r="I251" s="137"/>
      <c r="L251" s="32"/>
      <c r="M251" s="138"/>
      <c r="T251" s="53"/>
      <c r="AT251" s="17" t="s">
        <v>136</v>
      </c>
      <c r="AU251" s="17" t="s">
        <v>79</v>
      </c>
    </row>
    <row r="252" spans="2:65" s="1" customFormat="1" ht="16.5" customHeight="1">
      <c r="B252" s="32"/>
      <c r="C252" s="122" t="s">
        <v>352</v>
      </c>
      <c r="D252" s="122" t="s">
        <v>127</v>
      </c>
      <c r="E252" s="123" t="s">
        <v>412</v>
      </c>
      <c r="F252" s="124" t="s">
        <v>413</v>
      </c>
      <c r="G252" s="125" t="s">
        <v>239</v>
      </c>
      <c r="H252" s="126">
        <v>1.581</v>
      </c>
      <c r="I252" s="127"/>
      <c r="J252" s="128">
        <f>ROUND(I252*H252,2)</f>
        <v>0</v>
      </c>
      <c r="K252" s="124" t="s">
        <v>414</v>
      </c>
      <c r="L252" s="32"/>
      <c r="M252" s="129" t="s">
        <v>19</v>
      </c>
      <c r="N252" s="130" t="s">
        <v>43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352</v>
      </c>
      <c r="AT252" s="133" t="s">
        <v>127</v>
      </c>
      <c r="AU252" s="133" t="s">
        <v>79</v>
      </c>
      <c r="AY252" s="17" t="s">
        <v>124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7" t="s">
        <v>77</v>
      </c>
      <c r="BK252" s="134">
        <f>ROUND(I252*H252,2)</f>
        <v>0</v>
      </c>
      <c r="BL252" s="17" t="s">
        <v>352</v>
      </c>
      <c r="BM252" s="133" t="s">
        <v>415</v>
      </c>
    </row>
    <row r="253" spans="2:65" s="1" customFormat="1" ht="19.5">
      <c r="B253" s="32"/>
      <c r="D253" s="135" t="s">
        <v>134</v>
      </c>
      <c r="F253" s="136" t="s">
        <v>416</v>
      </c>
      <c r="I253" s="137"/>
      <c r="L253" s="32"/>
      <c r="M253" s="138"/>
      <c r="T253" s="53"/>
      <c r="AT253" s="17" t="s">
        <v>134</v>
      </c>
      <c r="AU253" s="17" t="s">
        <v>79</v>
      </c>
    </row>
    <row r="254" spans="2:65" s="1" customFormat="1" ht="11.25">
      <c r="B254" s="32"/>
      <c r="D254" s="139" t="s">
        <v>136</v>
      </c>
      <c r="F254" s="140" t="s">
        <v>417</v>
      </c>
      <c r="I254" s="137"/>
      <c r="L254" s="32"/>
      <c r="M254" s="138"/>
      <c r="T254" s="53"/>
      <c r="AT254" s="17" t="s">
        <v>136</v>
      </c>
      <c r="AU254" s="17" t="s">
        <v>79</v>
      </c>
    </row>
    <row r="255" spans="2:65" s="11" customFormat="1" ht="22.9" customHeight="1">
      <c r="B255" s="110"/>
      <c r="D255" s="111" t="s">
        <v>71</v>
      </c>
      <c r="E255" s="120" t="s">
        <v>418</v>
      </c>
      <c r="F255" s="120" t="s">
        <v>419</v>
      </c>
      <c r="I255" s="113"/>
      <c r="J255" s="121">
        <f>BK255</f>
        <v>0</v>
      </c>
      <c r="L255" s="110"/>
      <c r="M255" s="115"/>
      <c r="P255" s="116">
        <f>SUM(P256:P280)</f>
        <v>0</v>
      </c>
      <c r="R255" s="116">
        <f>SUM(R256:R280)</f>
        <v>0</v>
      </c>
      <c r="T255" s="117">
        <f>SUM(T256:T280)</f>
        <v>1.4849080000000003</v>
      </c>
      <c r="AR255" s="111" t="s">
        <v>79</v>
      </c>
      <c r="AT255" s="118" t="s">
        <v>71</v>
      </c>
      <c r="AU255" s="118" t="s">
        <v>77</v>
      </c>
      <c r="AY255" s="111" t="s">
        <v>124</v>
      </c>
      <c r="BK255" s="119">
        <f>SUM(BK256:BK280)</f>
        <v>0</v>
      </c>
    </row>
    <row r="256" spans="2:65" s="1" customFormat="1" ht="16.5" customHeight="1">
      <c r="B256" s="32"/>
      <c r="C256" s="122" t="s">
        <v>420</v>
      </c>
      <c r="D256" s="122" t="s">
        <v>127</v>
      </c>
      <c r="E256" s="123" t="s">
        <v>421</v>
      </c>
      <c r="F256" s="124" t="s">
        <v>422</v>
      </c>
      <c r="G256" s="125" t="s">
        <v>368</v>
      </c>
      <c r="H256" s="126">
        <v>450</v>
      </c>
      <c r="I256" s="127"/>
      <c r="J256" s="128">
        <f>ROUND(I256*H256,2)</f>
        <v>0</v>
      </c>
      <c r="K256" s="124" t="s">
        <v>131</v>
      </c>
      <c r="L256" s="32"/>
      <c r="M256" s="129" t="s">
        <v>19</v>
      </c>
      <c r="N256" s="130" t="s">
        <v>43</v>
      </c>
      <c r="P256" s="131">
        <f>O256*H256</f>
        <v>0</v>
      </c>
      <c r="Q256" s="131">
        <v>0</v>
      </c>
      <c r="R256" s="131">
        <f>Q256*H256</f>
        <v>0</v>
      </c>
      <c r="S256" s="131">
        <v>2.2399999999999998E-3</v>
      </c>
      <c r="T256" s="132">
        <f>S256*H256</f>
        <v>1.008</v>
      </c>
      <c r="AR256" s="133" t="s">
        <v>352</v>
      </c>
      <c r="AT256" s="133" t="s">
        <v>127</v>
      </c>
      <c r="AU256" s="133" t="s">
        <v>79</v>
      </c>
      <c r="AY256" s="17" t="s">
        <v>124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7" t="s">
        <v>77</v>
      </c>
      <c r="BK256" s="134">
        <f>ROUND(I256*H256,2)</f>
        <v>0</v>
      </c>
      <c r="BL256" s="17" t="s">
        <v>352</v>
      </c>
      <c r="BM256" s="133" t="s">
        <v>423</v>
      </c>
    </row>
    <row r="257" spans="2:65" s="1" customFormat="1" ht="11.25">
      <c r="B257" s="32"/>
      <c r="D257" s="135" t="s">
        <v>134</v>
      </c>
      <c r="F257" s="136" t="s">
        <v>424</v>
      </c>
      <c r="I257" s="137"/>
      <c r="L257" s="32"/>
      <c r="M257" s="138"/>
      <c r="T257" s="53"/>
      <c r="AT257" s="17" t="s">
        <v>134</v>
      </c>
      <c r="AU257" s="17" t="s">
        <v>79</v>
      </c>
    </row>
    <row r="258" spans="2:65" s="1" customFormat="1" ht="11.25">
      <c r="B258" s="32"/>
      <c r="D258" s="139" t="s">
        <v>136</v>
      </c>
      <c r="F258" s="140" t="s">
        <v>425</v>
      </c>
      <c r="I258" s="137"/>
      <c r="L258" s="32"/>
      <c r="M258" s="138"/>
      <c r="T258" s="53"/>
      <c r="AT258" s="17" t="s">
        <v>136</v>
      </c>
      <c r="AU258" s="17" t="s">
        <v>79</v>
      </c>
    </row>
    <row r="259" spans="2:65" s="1" customFormat="1" ht="16.5" customHeight="1">
      <c r="B259" s="32"/>
      <c r="C259" s="122" t="s">
        <v>77</v>
      </c>
      <c r="D259" s="122" t="s">
        <v>127</v>
      </c>
      <c r="E259" s="123" t="s">
        <v>426</v>
      </c>
      <c r="F259" s="124" t="s">
        <v>427</v>
      </c>
      <c r="G259" s="125" t="s">
        <v>187</v>
      </c>
      <c r="H259" s="126">
        <v>2</v>
      </c>
      <c r="I259" s="127"/>
      <c r="J259" s="128">
        <f>ROUND(I259*H259,2)</f>
        <v>0</v>
      </c>
      <c r="K259" s="124" t="s">
        <v>131</v>
      </c>
      <c r="L259" s="32"/>
      <c r="M259" s="129" t="s">
        <v>19</v>
      </c>
      <c r="N259" s="130" t="s">
        <v>43</v>
      </c>
      <c r="P259" s="131">
        <f>O259*H259</f>
        <v>0</v>
      </c>
      <c r="Q259" s="131">
        <v>0</v>
      </c>
      <c r="R259" s="131">
        <f>Q259*H259</f>
        <v>0</v>
      </c>
      <c r="S259" s="131">
        <v>0.13</v>
      </c>
      <c r="T259" s="132">
        <f>S259*H259</f>
        <v>0.26</v>
      </c>
      <c r="AR259" s="133" t="s">
        <v>352</v>
      </c>
      <c r="AT259" s="133" t="s">
        <v>127</v>
      </c>
      <c r="AU259" s="133" t="s">
        <v>79</v>
      </c>
      <c r="AY259" s="17" t="s">
        <v>124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7" t="s">
        <v>77</v>
      </c>
      <c r="BK259" s="134">
        <f>ROUND(I259*H259,2)</f>
        <v>0</v>
      </c>
      <c r="BL259" s="17" t="s">
        <v>352</v>
      </c>
      <c r="BM259" s="133" t="s">
        <v>428</v>
      </c>
    </row>
    <row r="260" spans="2:65" s="1" customFormat="1" ht="11.25">
      <c r="B260" s="32"/>
      <c r="D260" s="135" t="s">
        <v>134</v>
      </c>
      <c r="F260" s="136" t="s">
        <v>429</v>
      </c>
      <c r="I260" s="137"/>
      <c r="L260" s="32"/>
      <c r="M260" s="138"/>
      <c r="T260" s="53"/>
      <c r="AT260" s="17" t="s">
        <v>134</v>
      </c>
      <c r="AU260" s="17" t="s">
        <v>79</v>
      </c>
    </row>
    <row r="261" spans="2:65" s="1" customFormat="1" ht="11.25">
      <c r="B261" s="32"/>
      <c r="D261" s="139" t="s">
        <v>136</v>
      </c>
      <c r="F261" s="140" t="s">
        <v>430</v>
      </c>
      <c r="I261" s="137"/>
      <c r="L261" s="32"/>
      <c r="M261" s="138"/>
      <c r="T261" s="53"/>
      <c r="AT261" s="17" t="s">
        <v>136</v>
      </c>
      <c r="AU261" s="17" t="s">
        <v>79</v>
      </c>
    </row>
    <row r="262" spans="2:65" s="1" customFormat="1" ht="21.75" customHeight="1">
      <c r="B262" s="32"/>
      <c r="C262" s="122" t="s">
        <v>132</v>
      </c>
      <c r="D262" s="122" t="s">
        <v>127</v>
      </c>
      <c r="E262" s="123" t="s">
        <v>431</v>
      </c>
      <c r="F262" s="124" t="s">
        <v>432</v>
      </c>
      <c r="G262" s="125" t="s">
        <v>187</v>
      </c>
      <c r="H262" s="126">
        <v>30</v>
      </c>
      <c r="I262" s="127"/>
      <c r="J262" s="128">
        <f>ROUND(I262*H262,2)</f>
        <v>0</v>
      </c>
      <c r="K262" s="124" t="s">
        <v>131</v>
      </c>
      <c r="L262" s="32"/>
      <c r="M262" s="129" t="s">
        <v>19</v>
      </c>
      <c r="N262" s="130" t="s">
        <v>43</v>
      </c>
      <c r="P262" s="131">
        <f>O262*H262</f>
        <v>0</v>
      </c>
      <c r="Q262" s="131">
        <v>0</v>
      </c>
      <c r="R262" s="131">
        <f>Q262*H262</f>
        <v>0</v>
      </c>
      <c r="S262" s="131">
        <v>4.8000000000000001E-5</v>
      </c>
      <c r="T262" s="132">
        <f>S262*H262</f>
        <v>1.4400000000000001E-3</v>
      </c>
      <c r="AR262" s="133" t="s">
        <v>352</v>
      </c>
      <c r="AT262" s="133" t="s">
        <v>127</v>
      </c>
      <c r="AU262" s="133" t="s">
        <v>79</v>
      </c>
      <c r="AY262" s="17" t="s">
        <v>124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7" t="s">
        <v>77</v>
      </c>
      <c r="BK262" s="134">
        <f>ROUND(I262*H262,2)</f>
        <v>0</v>
      </c>
      <c r="BL262" s="17" t="s">
        <v>352</v>
      </c>
      <c r="BM262" s="133" t="s">
        <v>433</v>
      </c>
    </row>
    <row r="263" spans="2:65" s="1" customFormat="1" ht="11.25">
      <c r="B263" s="32"/>
      <c r="D263" s="135" t="s">
        <v>134</v>
      </c>
      <c r="F263" s="136" t="s">
        <v>434</v>
      </c>
      <c r="I263" s="137"/>
      <c r="L263" s="32"/>
      <c r="M263" s="138"/>
      <c r="T263" s="53"/>
      <c r="AT263" s="17" t="s">
        <v>134</v>
      </c>
      <c r="AU263" s="17" t="s">
        <v>79</v>
      </c>
    </row>
    <row r="264" spans="2:65" s="1" customFormat="1" ht="11.25">
      <c r="B264" s="32"/>
      <c r="D264" s="139" t="s">
        <v>136</v>
      </c>
      <c r="F264" s="140" t="s">
        <v>435</v>
      </c>
      <c r="I264" s="137"/>
      <c r="L264" s="32"/>
      <c r="M264" s="138"/>
      <c r="T264" s="53"/>
      <c r="AT264" s="17" t="s">
        <v>136</v>
      </c>
      <c r="AU264" s="17" t="s">
        <v>79</v>
      </c>
    </row>
    <row r="265" spans="2:65" s="12" customFormat="1" ht="11.25">
      <c r="B265" s="141"/>
      <c r="D265" s="135" t="s">
        <v>138</v>
      </c>
      <c r="E265" s="142" t="s">
        <v>19</v>
      </c>
      <c r="F265" s="143" t="s">
        <v>197</v>
      </c>
      <c r="H265" s="144">
        <v>30</v>
      </c>
      <c r="I265" s="145"/>
      <c r="L265" s="141"/>
      <c r="M265" s="146"/>
      <c r="T265" s="147"/>
      <c r="AT265" s="142" t="s">
        <v>138</v>
      </c>
      <c r="AU265" s="142" t="s">
        <v>79</v>
      </c>
      <c r="AV265" s="12" t="s">
        <v>79</v>
      </c>
      <c r="AW265" s="12" t="s">
        <v>33</v>
      </c>
      <c r="AX265" s="12" t="s">
        <v>77</v>
      </c>
      <c r="AY265" s="142" t="s">
        <v>124</v>
      </c>
    </row>
    <row r="266" spans="2:65" s="1" customFormat="1" ht="24.2" customHeight="1">
      <c r="B266" s="32"/>
      <c r="C266" s="122" t="s">
        <v>436</v>
      </c>
      <c r="D266" s="122" t="s">
        <v>127</v>
      </c>
      <c r="E266" s="123" t="s">
        <v>437</v>
      </c>
      <c r="F266" s="124" t="s">
        <v>438</v>
      </c>
      <c r="G266" s="125" t="s">
        <v>187</v>
      </c>
      <c r="H266" s="126">
        <v>36</v>
      </c>
      <c r="I266" s="127"/>
      <c r="J266" s="128">
        <f>ROUND(I266*H266,2)</f>
        <v>0</v>
      </c>
      <c r="K266" s="124" t="s">
        <v>131</v>
      </c>
      <c r="L266" s="32"/>
      <c r="M266" s="129" t="s">
        <v>19</v>
      </c>
      <c r="N266" s="130" t="s">
        <v>43</v>
      </c>
      <c r="P266" s="131">
        <f>O266*H266</f>
        <v>0</v>
      </c>
      <c r="Q266" s="131">
        <v>0</v>
      </c>
      <c r="R266" s="131">
        <f>Q266*H266</f>
        <v>0</v>
      </c>
      <c r="S266" s="131">
        <v>4.8000000000000001E-5</v>
      </c>
      <c r="T266" s="132">
        <f>S266*H266</f>
        <v>1.7279999999999999E-3</v>
      </c>
      <c r="AR266" s="133" t="s">
        <v>352</v>
      </c>
      <c r="AT266" s="133" t="s">
        <v>127</v>
      </c>
      <c r="AU266" s="133" t="s">
        <v>79</v>
      </c>
      <c r="AY266" s="17" t="s">
        <v>124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7" t="s">
        <v>77</v>
      </c>
      <c r="BK266" s="134">
        <f>ROUND(I266*H266,2)</f>
        <v>0</v>
      </c>
      <c r="BL266" s="17" t="s">
        <v>352</v>
      </c>
      <c r="BM266" s="133" t="s">
        <v>439</v>
      </c>
    </row>
    <row r="267" spans="2:65" s="1" customFormat="1" ht="19.5">
      <c r="B267" s="32"/>
      <c r="D267" s="135" t="s">
        <v>134</v>
      </c>
      <c r="F267" s="136" t="s">
        <v>440</v>
      </c>
      <c r="I267" s="137"/>
      <c r="L267" s="32"/>
      <c r="M267" s="138"/>
      <c r="T267" s="53"/>
      <c r="AT267" s="17" t="s">
        <v>134</v>
      </c>
      <c r="AU267" s="17" t="s">
        <v>79</v>
      </c>
    </row>
    <row r="268" spans="2:65" s="1" customFormat="1" ht="11.25">
      <c r="B268" s="32"/>
      <c r="D268" s="139" t="s">
        <v>136</v>
      </c>
      <c r="F268" s="140" t="s">
        <v>441</v>
      </c>
      <c r="I268" s="137"/>
      <c r="L268" s="32"/>
      <c r="M268" s="138"/>
      <c r="T268" s="53"/>
      <c r="AT268" s="17" t="s">
        <v>136</v>
      </c>
      <c r="AU268" s="17" t="s">
        <v>79</v>
      </c>
    </row>
    <row r="269" spans="2:65" s="1" customFormat="1" ht="24.2" customHeight="1">
      <c r="B269" s="32"/>
      <c r="C269" s="122" t="s">
        <v>442</v>
      </c>
      <c r="D269" s="122" t="s">
        <v>127</v>
      </c>
      <c r="E269" s="123" t="s">
        <v>443</v>
      </c>
      <c r="F269" s="124" t="s">
        <v>444</v>
      </c>
      <c r="G269" s="125" t="s">
        <v>187</v>
      </c>
      <c r="H269" s="126">
        <v>20</v>
      </c>
      <c r="I269" s="127"/>
      <c r="J269" s="128">
        <f>ROUND(I269*H269,2)</f>
        <v>0</v>
      </c>
      <c r="K269" s="124" t="s">
        <v>131</v>
      </c>
      <c r="L269" s="32"/>
      <c r="M269" s="129" t="s">
        <v>19</v>
      </c>
      <c r="N269" s="130" t="s">
        <v>43</v>
      </c>
      <c r="P269" s="131">
        <f>O269*H269</f>
        <v>0</v>
      </c>
      <c r="Q269" s="131">
        <v>0</v>
      </c>
      <c r="R269" s="131">
        <f>Q269*H269</f>
        <v>0</v>
      </c>
      <c r="S269" s="131">
        <v>8.0000000000000004E-4</v>
      </c>
      <c r="T269" s="132">
        <f>S269*H269</f>
        <v>1.6E-2</v>
      </c>
      <c r="AR269" s="133" t="s">
        <v>352</v>
      </c>
      <c r="AT269" s="133" t="s">
        <v>127</v>
      </c>
      <c r="AU269" s="133" t="s">
        <v>79</v>
      </c>
      <c r="AY269" s="17" t="s">
        <v>124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7" t="s">
        <v>77</v>
      </c>
      <c r="BK269" s="134">
        <f>ROUND(I269*H269,2)</f>
        <v>0</v>
      </c>
      <c r="BL269" s="17" t="s">
        <v>352</v>
      </c>
      <c r="BM269" s="133" t="s">
        <v>445</v>
      </c>
    </row>
    <row r="270" spans="2:65" s="1" customFormat="1" ht="19.5">
      <c r="B270" s="32"/>
      <c r="D270" s="135" t="s">
        <v>134</v>
      </c>
      <c r="F270" s="136" t="s">
        <v>446</v>
      </c>
      <c r="I270" s="137"/>
      <c r="L270" s="32"/>
      <c r="M270" s="138"/>
      <c r="T270" s="53"/>
      <c r="AT270" s="17" t="s">
        <v>134</v>
      </c>
      <c r="AU270" s="17" t="s">
        <v>79</v>
      </c>
    </row>
    <row r="271" spans="2:65" s="1" customFormat="1" ht="11.25">
      <c r="B271" s="32"/>
      <c r="D271" s="139" t="s">
        <v>136</v>
      </c>
      <c r="F271" s="140" t="s">
        <v>447</v>
      </c>
      <c r="I271" s="137"/>
      <c r="L271" s="32"/>
      <c r="M271" s="138"/>
      <c r="T271" s="53"/>
      <c r="AT271" s="17" t="s">
        <v>136</v>
      </c>
      <c r="AU271" s="17" t="s">
        <v>79</v>
      </c>
    </row>
    <row r="272" spans="2:65" s="1" customFormat="1" ht="21.75" customHeight="1">
      <c r="B272" s="32"/>
      <c r="C272" s="122" t="s">
        <v>79</v>
      </c>
      <c r="D272" s="122" t="s">
        <v>127</v>
      </c>
      <c r="E272" s="123" t="s">
        <v>448</v>
      </c>
      <c r="F272" s="124" t="s">
        <v>449</v>
      </c>
      <c r="G272" s="125" t="s">
        <v>187</v>
      </c>
      <c r="H272" s="126">
        <v>32</v>
      </c>
      <c r="I272" s="127"/>
      <c r="J272" s="128">
        <f>ROUND(I272*H272,2)</f>
        <v>0</v>
      </c>
      <c r="K272" s="124" t="s">
        <v>131</v>
      </c>
      <c r="L272" s="32"/>
      <c r="M272" s="129" t="s">
        <v>19</v>
      </c>
      <c r="N272" s="130" t="s">
        <v>43</v>
      </c>
      <c r="P272" s="131">
        <f>O272*H272</f>
        <v>0</v>
      </c>
      <c r="Q272" s="131">
        <v>0</v>
      </c>
      <c r="R272" s="131">
        <f>Q272*H272</f>
        <v>0</v>
      </c>
      <c r="S272" s="131">
        <v>3.0000000000000001E-3</v>
      </c>
      <c r="T272" s="132">
        <f>S272*H272</f>
        <v>9.6000000000000002E-2</v>
      </c>
      <c r="AR272" s="133" t="s">
        <v>352</v>
      </c>
      <c r="AT272" s="133" t="s">
        <v>127</v>
      </c>
      <c r="AU272" s="133" t="s">
        <v>79</v>
      </c>
      <c r="AY272" s="17" t="s">
        <v>124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7" t="s">
        <v>77</v>
      </c>
      <c r="BK272" s="134">
        <f>ROUND(I272*H272,2)</f>
        <v>0</v>
      </c>
      <c r="BL272" s="17" t="s">
        <v>352</v>
      </c>
      <c r="BM272" s="133" t="s">
        <v>450</v>
      </c>
    </row>
    <row r="273" spans="2:65" s="1" customFormat="1" ht="19.5">
      <c r="B273" s="32"/>
      <c r="D273" s="135" t="s">
        <v>134</v>
      </c>
      <c r="F273" s="136" t="s">
        <v>451</v>
      </c>
      <c r="I273" s="137"/>
      <c r="L273" s="32"/>
      <c r="M273" s="138"/>
      <c r="T273" s="53"/>
      <c r="AT273" s="17" t="s">
        <v>134</v>
      </c>
      <c r="AU273" s="17" t="s">
        <v>79</v>
      </c>
    </row>
    <row r="274" spans="2:65" s="1" customFormat="1" ht="11.25">
      <c r="B274" s="32"/>
      <c r="D274" s="139" t="s">
        <v>136</v>
      </c>
      <c r="F274" s="140" t="s">
        <v>452</v>
      </c>
      <c r="I274" s="137"/>
      <c r="L274" s="32"/>
      <c r="M274" s="138"/>
      <c r="T274" s="53"/>
      <c r="AT274" s="17" t="s">
        <v>136</v>
      </c>
      <c r="AU274" s="17" t="s">
        <v>79</v>
      </c>
    </row>
    <row r="275" spans="2:65" s="1" customFormat="1" ht="21.75" customHeight="1">
      <c r="B275" s="32"/>
      <c r="C275" s="122" t="s">
        <v>453</v>
      </c>
      <c r="D275" s="122" t="s">
        <v>127</v>
      </c>
      <c r="E275" s="123" t="s">
        <v>454</v>
      </c>
      <c r="F275" s="124" t="s">
        <v>455</v>
      </c>
      <c r="G275" s="125" t="s">
        <v>187</v>
      </c>
      <c r="H275" s="126">
        <v>1</v>
      </c>
      <c r="I275" s="127"/>
      <c r="J275" s="128">
        <f>ROUND(I275*H275,2)</f>
        <v>0</v>
      </c>
      <c r="K275" s="124" t="s">
        <v>131</v>
      </c>
      <c r="L275" s="32"/>
      <c r="M275" s="129" t="s">
        <v>19</v>
      </c>
      <c r="N275" s="130" t="s">
        <v>43</v>
      </c>
      <c r="P275" s="131">
        <f>O275*H275</f>
        <v>0</v>
      </c>
      <c r="Q275" s="131">
        <v>0</v>
      </c>
      <c r="R275" s="131">
        <f>Q275*H275</f>
        <v>0</v>
      </c>
      <c r="S275" s="131">
        <v>7.4999999999999997E-3</v>
      </c>
      <c r="T275" s="132">
        <f>S275*H275</f>
        <v>7.4999999999999997E-3</v>
      </c>
      <c r="AR275" s="133" t="s">
        <v>352</v>
      </c>
      <c r="AT275" s="133" t="s">
        <v>127</v>
      </c>
      <c r="AU275" s="133" t="s">
        <v>79</v>
      </c>
      <c r="AY275" s="17" t="s">
        <v>124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7" t="s">
        <v>77</v>
      </c>
      <c r="BK275" s="134">
        <f>ROUND(I275*H275,2)</f>
        <v>0</v>
      </c>
      <c r="BL275" s="17" t="s">
        <v>352</v>
      </c>
      <c r="BM275" s="133" t="s">
        <v>456</v>
      </c>
    </row>
    <row r="276" spans="2:65" s="1" customFormat="1" ht="11.25">
      <c r="B276" s="32"/>
      <c r="D276" s="135" t="s">
        <v>134</v>
      </c>
      <c r="F276" s="136" t="s">
        <v>457</v>
      </c>
      <c r="I276" s="137"/>
      <c r="L276" s="32"/>
      <c r="M276" s="138"/>
      <c r="T276" s="53"/>
      <c r="AT276" s="17" t="s">
        <v>134</v>
      </c>
      <c r="AU276" s="17" t="s">
        <v>79</v>
      </c>
    </row>
    <row r="277" spans="2:65" s="1" customFormat="1" ht="11.25">
      <c r="B277" s="32"/>
      <c r="D277" s="139" t="s">
        <v>136</v>
      </c>
      <c r="F277" s="140" t="s">
        <v>458</v>
      </c>
      <c r="I277" s="137"/>
      <c r="L277" s="32"/>
      <c r="M277" s="138"/>
      <c r="T277" s="53"/>
      <c r="AT277" s="17" t="s">
        <v>136</v>
      </c>
      <c r="AU277" s="17" t="s">
        <v>79</v>
      </c>
    </row>
    <row r="278" spans="2:65" s="1" customFormat="1" ht="16.5" customHeight="1">
      <c r="B278" s="32"/>
      <c r="C278" s="122" t="s">
        <v>148</v>
      </c>
      <c r="D278" s="122" t="s">
        <v>127</v>
      </c>
      <c r="E278" s="123" t="s">
        <v>459</v>
      </c>
      <c r="F278" s="124" t="s">
        <v>460</v>
      </c>
      <c r="G278" s="125" t="s">
        <v>368</v>
      </c>
      <c r="H278" s="126">
        <v>152</v>
      </c>
      <c r="I278" s="127"/>
      <c r="J278" s="128">
        <f>ROUND(I278*H278,2)</f>
        <v>0</v>
      </c>
      <c r="K278" s="124" t="s">
        <v>131</v>
      </c>
      <c r="L278" s="32"/>
      <c r="M278" s="129" t="s">
        <v>19</v>
      </c>
      <c r="N278" s="130" t="s">
        <v>43</v>
      </c>
      <c r="P278" s="131">
        <f>O278*H278</f>
        <v>0</v>
      </c>
      <c r="Q278" s="131">
        <v>0</v>
      </c>
      <c r="R278" s="131">
        <f>Q278*H278</f>
        <v>0</v>
      </c>
      <c r="S278" s="131">
        <v>6.2E-4</v>
      </c>
      <c r="T278" s="132">
        <f>S278*H278</f>
        <v>9.4240000000000004E-2</v>
      </c>
      <c r="AR278" s="133" t="s">
        <v>352</v>
      </c>
      <c r="AT278" s="133" t="s">
        <v>127</v>
      </c>
      <c r="AU278" s="133" t="s">
        <v>79</v>
      </c>
      <c r="AY278" s="17" t="s">
        <v>124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7" t="s">
        <v>77</v>
      </c>
      <c r="BK278" s="134">
        <f>ROUND(I278*H278,2)</f>
        <v>0</v>
      </c>
      <c r="BL278" s="17" t="s">
        <v>352</v>
      </c>
      <c r="BM278" s="133" t="s">
        <v>461</v>
      </c>
    </row>
    <row r="279" spans="2:65" s="1" customFormat="1" ht="11.25">
      <c r="B279" s="32"/>
      <c r="D279" s="135" t="s">
        <v>134</v>
      </c>
      <c r="F279" s="136" t="s">
        <v>462</v>
      </c>
      <c r="I279" s="137"/>
      <c r="L279" s="32"/>
      <c r="M279" s="138"/>
      <c r="T279" s="53"/>
      <c r="AT279" s="17" t="s">
        <v>134</v>
      </c>
      <c r="AU279" s="17" t="s">
        <v>79</v>
      </c>
    </row>
    <row r="280" spans="2:65" s="1" customFormat="1" ht="11.25">
      <c r="B280" s="32"/>
      <c r="D280" s="139" t="s">
        <v>136</v>
      </c>
      <c r="F280" s="140" t="s">
        <v>463</v>
      </c>
      <c r="I280" s="137"/>
      <c r="L280" s="32"/>
      <c r="M280" s="138"/>
      <c r="T280" s="53"/>
      <c r="AT280" s="17" t="s">
        <v>136</v>
      </c>
      <c r="AU280" s="17" t="s">
        <v>79</v>
      </c>
    </row>
    <row r="281" spans="2:65" s="11" customFormat="1" ht="22.9" customHeight="1">
      <c r="B281" s="110"/>
      <c r="D281" s="111" t="s">
        <v>71</v>
      </c>
      <c r="E281" s="120" t="s">
        <v>464</v>
      </c>
      <c r="F281" s="120" t="s">
        <v>465</v>
      </c>
      <c r="I281" s="113"/>
      <c r="J281" s="121">
        <f>BK281</f>
        <v>0</v>
      </c>
      <c r="L281" s="110"/>
      <c r="M281" s="115"/>
      <c r="P281" s="116">
        <f>SUM(P282:P286)</f>
        <v>0</v>
      </c>
      <c r="R281" s="116">
        <f>SUM(R282:R286)</f>
        <v>0</v>
      </c>
      <c r="T281" s="117">
        <f>SUM(T282:T286)</f>
        <v>0.86799999999999999</v>
      </c>
      <c r="AR281" s="111" t="s">
        <v>79</v>
      </c>
      <c r="AT281" s="118" t="s">
        <v>71</v>
      </c>
      <c r="AU281" s="118" t="s">
        <v>77</v>
      </c>
      <c r="AY281" s="111" t="s">
        <v>124</v>
      </c>
      <c r="BK281" s="119">
        <f>SUM(BK282:BK286)</f>
        <v>0</v>
      </c>
    </row>
    <row r="282" spans="2:65" s="1" customFormat="1" ht="16.5" customHeight="1">
      <c r="B282" s="32"/>
      <c r="C282" s="122" t="s">
        <v>466</v>
      </c>
      <c r="D282" s="122" t="s">
        <v>127</v>
      </c>
      <c r="E282" s="123" t="s">
        <v>467</v>
      </c>
      <c r="F282" s="124" t="s">
        <v>468</v>
      </c>
      <c r="G282" s="125" t="s">
        <v>143</v>
      </c>
      <c r="H282" s="126">
        <v>62</v>
      </c>
      <c r="I282" s="127"/>
      <c r="J282" s="128">
        <f>ROUND(I282*H282,2)</f>
        <v>0</v>
      </c>
      <c r="K282" s="124" t="s">
        <v>131</v>
      </c>
      <c r="L282" s="32"/>
      <c r="M282" s="129" t="s">
        <v>19</v>
      </c>
      <c r="N282" s="130" t="s">
        <v>43</v>
      </c>
      <c r="P282" s="131">
        <f>O282*H282</f>
        <v>0</v>
      </c>
      <c r="Q282" s="131">
        <v>0</v>
      </c>
      <c r="R282" s="131">
        <f>Q282*H282</f>
        <v>0</v>
      </c>
      <c r="S282" s="131">
        <v>1.4E-2</v>
      </c>
      <c r="T282" s="132">
        <f>S282*H282</f>
        <v>0.86799999999999999</v>
      </c>
      <c r="AR282" s="133" t="s">
        <v>352</v>
      </c>
      <c r="AT282" s="133" t="s">
        <v>127</v>
      </c>
      <c r="AU282" s="133" t="s">
        <v>79</v>
      </c>
      <c r="AY282" s="17" t="s">
        <v>124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7" t="s">
        <v>77</v>
      </c>
      <c r="BK282" s="134">
        <f>ROUND(I282*H282,2)</f>
        <v>0</v>
      </c>
      <c r="BL282" s="17" t="s">
        <v>352</v>
      </c>
      <c r="BM282" s="133" t="s">
        <v>469</v>
      </c>
    </row>
    <row r="283" spans="2:65" s="1" customFormat="1" ht="11.25">
      <c r="B283" s="32"/>
      <c r="D283" s="135" t="s">
        <v>134</v>
      </c>
      <c r="F283" s="136" t="s">
        <v>470</v>
      </c>
      <c r="I283" s="137"/>
      <c r="L283" s="32"/>
      <c r="M283" s="138"/>
      <c r="T283" s="53"/>
      <c r="AT283" s="17" t="s">
        <v>134</v>
      </c>
      <c r="AU283" s="17" t="s">
        <v>79</v>
      </c>
    </row>
    <row r="284" spans="2:65" s="1" customFormat="1" ht="11.25">
      <c r="B284" s="32"/>
      <c r="D284" s="139" t="s">
        <v>136</v>
      </c>
      <c r="F284" s="140" t="s">
        <v>471</v>
      </c>
      <c r="I284" s="137"/>
      <c r="L284" s="32"/>
      <c r="M284" s="138"/>
      <c r="T284" s="53"/>
      <c r="AT284" s="17" t="s">
        <v>136</v>
      </c>
      <c r="AU284" s="17" t="s">
        <v>79</v>
      </c>
    </row>
    <row r="285" spans="2:65" s="13" customFormat="1" ht="11.25">
      <c r="B285" s="148"/>
      <c r="D285" s="135" t="s">
        <v>138</v>
      </c>
      <c r="E285" s="149" t="s">
        <v>19</v>
      </c>
      <c r="F285" s="150" t="s">
        <v>472</v>
      </c>
      <c r="H285" s="149" t="s">
        <v>19</v>
      </c>
      <c r="I285" s="151"/>
      <c r="L285" s="148"/>
      <c r="M285" s="152"/>
      <c r="T285" s="153"/>
      <c r="AT285" s="149" t="s">
        <v>138</v>
      </c>
      <c r="AU285" s="149" t="s">
        <v>79</v>
      </c>
      <c r="AV285" s="13" t="s">
        <v>77</v>
      </c>
      <c r="AW285" s="13" t="s">
        <v>33</v>
      </c>
      <c r="AX285" s="13" t="s">
        <v>72</v>
      </c>
      <c r="AY285" s="149" t="s">
        <v>124</v>
      </c>
    </row>
    <row r="286" spans="2:65" s="12" customFormat="1" ht="11.25">
      <c r="B286" s="141"/>
      <c r="D286" s="135" t="s">
        <v>138</v>
      </c>
      <c r="E286" s="142" t="s">
        <v>19</v>
      </c>
      <c r="F286" s="143" t="s">
        <v>140</v>
      </c>
      <c r="H286" s="144">
        <v>62</v>
      </c>
      <c r="I286" s="145"/>
      <c r="L286" s="141"/>
      <c r="M286" s="146"/>
      <c r="T286" s="147"/>
      <c r="AT286" s="142" t="s">
        <v>138</v>
      </c>
      <c r="AU286" s="142" t="s">
        <v>79</v>
      </c>
      <c r="AV286" s="12" t="s">
        <v>79</v>
      </c>
      <c r="AW286" s="12" t="s">
        <v>33</v>
      </c>
      <c r="AX286" s="12" t="s">
        <v>77</v>
      </c>
      <c r="AY286" s="142" t="s">
        <v>124</v>
      </c>
    </row>
    <row r="287" spans="2:65" s="11" customFormat="1" ht="22.9" customHeight="1">
      <c r="B287" s="110"/>
      <c r="D287" s="111" t="s">
        <v>71</v>
      </c>
      <c r="E287" s="120" t="s">
        <v>473</v>
      </c>
      <c r="F287" s="120" t="s">
        <v>474</v>
      </c>
      <c r="I287" s="113"/>
      <c r="J287" s="121">
        <f>BK287</f>
        <v>0</v>
      </c>
      <c r="L287" s="110"/>
      <c r="M287" s="115"/>
      <c r="P287" s="116">
        <f>SUM(P288:P305)</f>
        <v>0</v>
      </c>
      <c r="R287" s="116">
        <f>SUM(R288:R305)</f>
        <v>0</v>
      </c>
      <c r="T287" s="117">
        <f>SUM(T288:T305)</f>
        <v>0.64928000000000008</v>
      </c>
      <c r="AR287" s="111" t="s">
        <v>79</v>
      </c>
      <c r="AT287" s="118" t="s">
        <v>71</v>
      </c>
      <c r="AU287" s="118" t="s">
        <v>77</v>
      </c>
      <c r="AY287" s="111" t="s">
        <v>124</v>
      </c>
      <c r="BK287" s="119">
        <f>SUM(BK288:BK305)</f>
        <v>0</v>
      </c>
    </row>
    <row r="288" spans="2:65" s="1" customFormat="1" ht="16.5" customHeight="1">
      <c r="B288" s="32"/>
      <c r="C288" s="122" t="s">
        <v>475</v>
      </c>
      <c r="D288" s="122" t="s">
        <v>127</v>
      </c>
      <c r="E288" s="123" t="s">
        <v>476</v>
      </c>
      <c r="F288" s="124" t="s">
        <v>477</v>
      </c>
      <c r="G288" s="125" t="s">
        <v>368</v>
      </c>
      <c r="H288" s="126">
        <v>74</v>
      </c>
      <c r="I288" s="127"/>
      <c r="J288" s="128">
        <f>ROUND(I288*H288,2)</f>
        <v>0</v>
      </c>
      <c r="K288" s="124" t="s">
        <v>131</v>
      </c>
      <c r="L288" s="32"/>
      <c r="M288" s="129" t="s">
        <v>19</v>
      </c>
      <c r="N288" s="130" t="s">
        <v>43</v>
      </c>
      <c r="P288" s="131">
        <f>O288*H288</f>
        <v>0</v>
      </c>
      <c r="Q288" s="131">
        <v>0</v>
      </c>
      <c r="R288" s="131">
        <f>Q288*H288</f>
        <v>0</v>
      </c>
      <c r="S288" s="131">
        <v>1.7700000000000001E-3</v>
      </c>
      <c r="T288" s="132">
        <f>S288*H288</f>
        <v>0.13098000000000001</v>
      </c>
      <c r="AR288" s="133" t="s">
        <v>352</v>
      </c>
      <c r="AT288" s="133" t="s">
        <v>127</v>
      </c>
      <c r="AU288" s="133" t="s">
        <v>79</v>
      </c>
      <c r="AY288" s="17" t="s">
        <v>124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7" t="s">
        <v>77</v>
      </c>
      <c r="BK288" s="134">
        <f>ROUND(I288*H288,2)</f>
        <v>0</v>
      </c>
      <c r="BL288" s="17" t="s">
        <v>352</v>
      </c>
      <c r="BM288" s="133" t="s">
        <v>478</v>
      </c>
    </row>
    <row r="289" spans="2:65" s="1" customFormat="1" ht="11.25">
      <c r="B289" s="32"/>
      <c r="D289" s="135" t="s">
        <v>134</v>
      </c>
      <c r="F289" s="136" t="s">
        <v>479</v>
      </c>
      <c r="I289" s="137"/>
      <c r="L289" s="32"/>
      <c r="M289" s="138"/>
      <c r="T289" s="53"/>
      <c r="AT289" s="17" t="s">
        <v>134</v>
      </c>
      <c r="AU289" s="17" t="s">
        <v>79</v>
      </c>
    </row>
    <row r="290" spans="2:65" s="1" customFormat="1" ht="11.25">
      <c r="B290" s="32"/>
      <c r="D290" s="139" t="s">
        <v>136</v>
      </c>
      <c r="F290" s="140" t="s">
        <v>480</v>
      </c>
      <c r="I290" s="137"/>
      <c r="L290" s="32"/>
      <c r="M290" s="138"/>
      <c r="T290" s="53"/>
      <c r="AT290" s="17" t="s">
        <v>136</v>
      </c>
      <c r="AU290" s="17" t="s">
        <v>79</v>
      </c>
    </row>
    <row r="291" spans="2:65" s="12" customFormat="1" ht="11.25">
      <c r="B291" s="141"/>
      <c r="D291" s="135" t="s">
        <v>138</v>
      </c>
      <c r="E291" s="142" t="s">
        <v>19</v>
      </c>
      <c r="F291" s="143" t="s">
        <v>481</v>
      </c>
      <c r="H291" s="144">
        <v>74</v>
      </c>
      <c r="I291" s="145"/>
      <c r="L291" s="141"/>
      <c r="M291" s="146"/>
      <c r="T291" s="147"/>
      <c r="AT291" s="142" t="s">
        <v>138</v>
      </c>
      <c r="AU291" s="142" t="s">
        <v>79</v>
      </c>
      <c r="AV291" s="12" t="s">
        <v>79</v>
      </c>
      <c r="AW291" s="12" t="s">
        <v>33</v>
      </c>
      <c r="AX291" s="12" t="s">
        <v>77</v>
      </c>
      <c r="AY291" s="142" t="s">
        <v>124</v>
      </c>
    </row>
    <row r="292" spans="2:65" s="1" customFormat="1" ht="16.5" customHeight="1">
      <c r="B292" s="32"/>
      <c r="C292" s="122" t="s">
        <v>482</v>
      </c>
      <c r="D292" s="122" t="s">
        <v>127</v>
      </c>
      <c r="E292" s="123" t="s">
        <v>483</v>
      </c>
      <c r="F292" s="124" t="s">
        <v>484</v>
      </c>
      <c r="G292" s="125" t="s">
        <v>368</v>
      </c>
      <c r="H292" s="126">
        <v>24</v>
      </c>
      <c r="I292" s="127"/>
      <c r="J292" s="128">
        <f>ROUND(I292*H292,2)</f>
        <v>0</v>
      </c>
      <c r="K292" s="124" t="s">
        <v>131</v>
      </c>
      <c r="L292" s="32"/>
      <c r="M292" s="129" t="s">
        <v>19</v>
      </c>
      <c r="N292" s="130" t="s">
        <v>43</v>
      </c>
      <c r="P292" s="131">
        <f>O292*H292</f>
        <v>0</v>
      </c>
      <c r="Q292" s="131">
        <v>0</v>
      </c>
      <c r="R292" s="131">
        <f>Q292*H292</f>
        <v>0</v>
      </c>
      <c r="S292" s="131">
        <v>1.91E-3</v>
      </c>
      <c r="T292" s="132">
        <f>S292*H292</f>
        <v>4.5839999999999999E-2</v>
      </c>
      <c r="AR292" s="133" t="s">
        <v>352</v>
      </c>
      <c r="AT292" s="133" t="s">
        <v>127</v>
      </c>
      <c r="AU292" s="133" t="s">
        <v>79</v>
      </c>
      <c r="AY292" s="17" t="s">
        <v>124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7" t="s">
        <v>77</v>
      </c>
      <c r="BK292" s="134">
        <f>ROUND(I292*H292,2)</f>
        <v>0</v>
      </c>
      <c r="BL292" s="17" t="s">
        <v>352</v>
      </c>
      <c r="BM292" s="133" t="s">
        <v>485</v>
      </c>
    </row>
    <row r="293" spans="2:65" s="1" customFormat="1" ht="11.25">
      <c r="B293" s="32"/>
      <c r="D293" s="135" t="s">
        <v>134</v>
      </c>
      <c r="F293" s="136" t="s">
        <v>486</v>
      </c>
      <c r="I293" s="137"/>
      <c r="L293" s="32"/>
      <c r="M293" s="138"/>
      <c r="T293" s="53"/>
      <c r="AT293" s="17" t="s">
        <v>134</v>
      </c>
      <c r="AU293" s="17" t="s">
        <v>79</v>
      </c>
    </row>
    <row r="294" spans="2:65" s="1" customFormat="1" ht="11.25">
      <c r="B294" s="32"/>
      <c r="D294" s="139" t="s">
        <v>136</v>
      </c>
      <c r="F294" s="140" t="s">
        <v>487</v>
      </c>
      <c r="I294" s="137"/>
      <c r="L294" s="32"/>
      <c r="M294" s="138"/>
      <c r="T294" s="53"/>
      <c r="AT294" s="17" t="s">
        <v>136</v>
      </c>
      <c r="AU294" s="17" t="s">
        <v>79</v>
      </c>
    </row>
    <row r="295" spans="2:65" s="12" customFormat="1" ht="11.25">
      <c r="B295" s="141"/>
      <c r="D295" s="135" t="s">
        <v>138</v>
      </c>
      <c r="E295" s="142" t="s">
        <v>19</v>
      </c>
      <c r="F295" s="143" t="s">
        <v>488</v>
      </c>
      <c r="H295" s="144">
        <v>24</v>
      </c>
      <c r="I295" s="145"/>
      <c r="L295" s="141"/>
      <c r="M295" s="146"/>
      <c r="T295" s="147"/>
      <c r="AT295" s="142" t="s">
        <v>138</v>
      </c>
      <c r="AU295" s="142" t="s">
        <v>79</v>
      </c>
      <c r="AV295" s="12" t="s">
        <v>79</v>
      </c>
      <c r="AW295" s="12" t="s">
        <v>33</v>
      </c>
      <c r="AX295" s="12" t="s">
        <v>77</v>
      </c>
      <c r="AY295" s="142" t="s">
        <v>124</v>
      </c>
    </row>
    <row r="296" spans="2:65" s="1" customFormat="1" ht="16.5" customHeight="1">
      <c r="B296" s="32"/>
      <c r="C296" s="122" t="s">
        <v>489</v>
      </c>
      <c r="D296" s="122" t="s">
        <v>127</v>
      </c>
      <c r="E296" s="123" t="s">
        <v>490</v>
      </c>
      <c r="F296" s="124" t="s">
        <v>491</v>
      </c>
      <c r="G296" s="125" t="s">
        <v>368</v>
      </c>
      <c r="H296" s="126">
        <v>104</v>
      </c>
      <c r="I296" s="127"/>
      <c r="J296" s="128">
        <f>ROUND(I296*H296,2)</f>
        <v>0</v>
      </c>
      <c r="K296" s="124" t="s">
        <v>131</v>
      </c>
      <c r="L296" s="32"/>
      <c r="M296" s="129" t="s">
        <v>19</v>
      </c>
      <c r="N296" s="130" t="s">
        <v>43</v>
      </c>
      <c r="P296" s="131">
        <f>O296*H296</f>
        <v>0</v>
      </c>
      <c r="Q296" s="131">
        <v>0</v>
      </c>
      <c r="R296" s="131">
        <f>Q296*H296</f>
        <v>0</v>
      </c>
      <c r="S296" s="131">
        <v>1.67E-3</v>
      </c>
      <c r="T296" s="132">
        <f>S296*H296</f>
        <v>0.17368</v>
      </c>
      <c r="AR296" s="133" t="s">
        <v>352</v>
      </c>
      <c r="AT296" s="133" t="s">
        <v>127</v>
      </c>
      <c r="AU296" s="133" t="s">
        <v>79</v>
      </c>
      <c r="AY296" s="17" t="s">
        <v>124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7" t="s">
        <v>77</v>
      </c>
      <c r="BK296" s="134">
        <f>ROUND(I296*H296,2)</f>
        <v>0</v>
      </c>
      <c r="BL296" s="17" t="s">
        <v>352</v>
      </c>
      <c r="BM296" s="133" t="s">
        <v>492</v>
      </c>
    </row>
    <row r="297" spans="2:65" s="1" customFormat="1" ht="11.25">
      <c r="B297" s="32"/>
      <c r="D297" s="135" t="s">
        <v>134</v>
      </c>
      <c r="F297" s="136" t="s">
        <v>493</v>
      </c>
      <c r="I297" s="137"/>
      <c r="L297" s="32"/>
      <c r="M297" s="138"/>
      <c r="T297" s="53"/>
      <c r="AT297" s="17" t="s">
        <v>134</v>
      </c>
      <c r="AU297" s="17" t="s">
        <v>79</v>
      </c>
    </row>
    <row r="298" spans="2:65" s="1" customFormat="1" ht="11.25">
      <c r="B298" s="32"/>
      <c r="D298" s="139" t="s">
        <v>136</v>
      </c>
      <c r="F298" s="140" t="s">
        <v>494</v>
      </c>
      <c r="I298" s="137"/>
      <c r="L298" s="32"/>
      <c r="M298" s="138"/>
      <c r="T298" s="53"/>
      <c r="AT298" s="17" t="s">
        <v>136</v>
      </c>
      <c r="AU298" s="17" t="s">
        <v>79</v>
      </c>
    </row>
    <row r="299" spans="2:65" s="12" customFormat="1" ht="11.25">
      <c r="B299" s="141"/>
      <c r="D299" s="135" t="s">
        <v>138</v>
      </c>
      <c r="E299" s="142" t="s">
        <v>19</v>
      </c>
      <c r="F299" s="143" t="s">
        <v>495</v>
      </c>
      <c r="H299" s="144">
        <v>104</v>
      </c>
      <c r="I299" s="145"/>
      <c r="L299" s="141"/>
      <c r="M299" s="146"/>
      <c r="T299" s="147"/>
      <c r="AT299" s="142" t="s">
        <v>138</v>
      </c>
      <c r="AU299" s="142" t="s">
        <v>79</v>
      </c>
      <c r="AV299" s="12" t="s">
        <v>79</v>
      </c>
      <c r="AW299" s="12" t="s">
        <v>33</v>
      </c>
      <c r="AX299" s="12" t="s">
        <v>77</v>
      </c>
      <c r="AY299" s="142" t="s">
        <v>124</v>
      </c>
    </row>
    <row r="300" spans="2:65" s="1" customFormat="1" ht="16.5" customHeight="1">
      <c r="B300" s="32"/>
      <c r="C300" s="122" t="s">
        <v>496</v>
      </c>
      <c r="D300" s="122" t="s">
        <v>127</v>
      </c>
      <c r="E300" s="123" t="s">
        <v>497</v>
      </c>
      <c r="F300" s="124" t="s">
        <v>498</v>
      </c>
      <c r="G300" s="125" t="s">
        <v>368</v>
      </c>
      <c r="H300" s="126">
        <v>74</v>
      </c>
      <c r="I300" s="127"/>
      <c r="J300" s="128">
        <f>ROUND(I300*H300,2)</f>
        <v>0</v>
      </c>
      <c r="K300" s="124" t="s">
        <v>131</v>
      </c>
      <c r="L300" s="32"/>
      <c r="M300" s="129" t="s">
        <v>19</v>
      </c>
      <c r="N300" s="130" t="s">
        <v>43</v>
      </c>
      <c r="P300" s="131">
        <f>O300*H300</f>
        <v>0</v>
      </c>
      <c r="Q300" s="131">
        <v>0</v>
      </c>
      <c r="R300" s="131">
        <f>Q300*H300</f>
        <v>0</v>
      </c>
      <c r="S300" s="131">
        <v>2.5999999999999999E-3</v>
      </c>
      <c r="T300" s="132">
        <f>S300*H300</f>
        <v>0.19239999999999999</v>
      </c>
      <c r="AR300" s="133" t="s">
        <v>352</v>
      </c>
      <c r="AT300" s="133" t="s">
        <v>127</v>
      </c>
      <c r="AU300" s="133" t="s">
        <v>79</v>
      </c>
      <c r="AY300" s="17" t="s">
        <v>124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7" t="s">
        <v>77</v>
      </c>
      <c r="BK300" s="134">
        <f>ROUND(I300*H300,2)</f>
        <v>0</v>
      </c>
      <c r="BL300" s="17" t="s">
        <v>352</v>
      </c>
      <c r="BM300" s="133" t="s">
        <v>499</v>
      </c>
    </row>
    <row r="301" spans="2:65" s="1" customFormat="1" ht="11.25">
      <c r="B301" s="32"/>
      <c r="D301" s="135" t="s">
        <v>134</v>
      </c>
      <c r="F301" s="136" t="s">
        <v>500</v>
      </c>
      <c r="I301" s="137"/>
      <c r="L301" s="32"/>
      <c r="M301" s="138"/>
      <c r="T301" s="53"/>
      <c r="AT301" s="17" t="s">
        <v>134</v>
      </c>
      <c r="AU301" s="17" t="s">
        <v>79</v>
      </c>
    </row>
    <row r="302" spans="2:65" s="1" customFormat="1" ht="11.25">
      <c r="B302" s="32"/>
      <c r="D302" s="139" t="s">
        <v>136</v>
      </c>
      <c r="F302" s="140" t="s">
        <v>501</v>
      </c>
      <c r="I302" s="137"/>
      <c r="L302" s="32"/>
      <c r="M302" s="138"/>
      <c r="T302" s="53"/>
      <c r="AT302" s="17" t="s">
        <v>136</v>
      </c>
      <c r="AU302" s="17" t="s">
        <v>79</v>
      </c>
    </row>
    <row r="303" spans="2:65" s="1" customFormat="1" ht="16.5" customHeight="1">
      <c r="B303" s="32"/>
      <c r="C303" s="122" t="s">
        <v>502</v>
      </c>
      <c r="D303" s="122" t="s">
        <v>127</v>
      </c>
      <c r="E303" s="123" t="s">
        <v>503</v>
      </c>
      <c r="F303" s="124" t="s">
        <v>504</v>
      </c>
      <c r="G303" s="125" t="s">
        <v>368</v>
      </c>
      <c r="H303" s="126">
        <v>27</v>
      </c>
      <c r="I303" s="127"/>
      <c r="J303" s="128">
        <f>ROUND(I303*H303,2)</f>
        <v>0</v>
      </c>
      <c r="K303" s="124" t="s">
        <v>131</v>
      </c>
      <c r="L303" s="32"/>
      <c r="M303" s="129" t="s">
        <v>19</v>
      </c>
      <c r="N303" s="130" t="s">
        <v>43</v>
      </c>
      <c r="P303" s="131">
        <f>O303*H303</f>
        <v>0</v>
      </c>
      <c r="Q303" s="131">
        <v>0</v>
      </c>
      <c r="R303" s="131">
        <f>Q303*H303</f>
        <v>0</v>
      </c>
      <c r="S303" s="131">
        <v>3.9399999999999999E-3</v>
      </c>
      <c r="T303" s="132">
        <f>S303*H303</f>
        <v>0.10638</v>
      </c>
      <c r="AR303" s="133" t="s">
        <v>352</v>
      </c>
      <c r="AT303" s="133" t="s">
        <v>127</v>
      </c>
      <c r="AU303" s="133" t="s">
        <v>79</v>
      </c>
      <c r="AY303" s="17" t="s">
        <v>124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7" t="s">
        <v>77</v>
      </c>
      <c r="BK303" s="134">
        <f>ROUND(I303*H303,2)</f>
        <v>0</v>
      </c>
      <c r="BL303" s="17" t="s">
        <v>352</v>
      </c>
      <c r="BM303" s="133" t="s">
        <v>505</v>
      </c>
    </row>
    <row r="304" spans="2:65" s="1" customFormat="1" ht="11.25">
      <c r="B304" s="32"/>
      <c r="D304" s="135" t="s">
        <v>134</v>
      </c>
      <c r="F304" s="136" t="s">
        <v>506</v>
      </c>
      <c r="I304" s="137"/>
      <c r="L304" s="32"/>
      <c r="M304" s="138"/>
      <c r="T304" s="53"/>
      <c r="AT304" s="17" t="s">
        <v>134</v>
      </c>
      <c r="AU304" s="17" t="s">
        <v>79</v>
      </c>
    </row>
    <row r="305" spans="2:65" s="1" customFormat="1" ht="11.25">
      <c r="B305" s="32"/>
      <c r="D305" s="139" t="s">
        <v>136</v>
      </c>
      <c r="F305" s="140" t="s">
        <v>507</v>
      </c>
      <c r="I305" s="137"/>
      <c r="L305" s="32"/>
      <c r="M305" s="138"/>
      <c r="T305" s="53"/>
      <c r="AT305" s="17" t="s">
        <v>136</v>
      </c>
      <c r="AU305" s="17" t="s">
        <v>79</v>
      </c>
    </row>
    <row r="306" spans="2:65" s="11" customFormat="1" ht="22.9" customHeight="1">
      <c r="B306" s="110"/>
      <c r="D306" s="111" t="s">
        <v>71</v>
      </c>
      <c r="E306" s="120" t="s">
        <v>508</v>
      </c>
      <c r="F306" s="120" t="s">
        <v>509</v>
      </c>
      <c r="I306" s="113"/>
      <c r="J306" s="121">
        <f>BK306</f>
        <v>0</v>
      </c>
      <c r="L306" s="110"/>
      <c r="M306" s="115"/>
      <c r="P306" s="116">
        <f>SUM(P307:P308)</f>
        <v>0</v>
      </c>
      <c r="R306" s="116">
        <f>SUM(R307:R308)</f>
        <v>0</v>
      </c>
      <c r="T306" s="117">
        <f>SUM(T307:T308)</f>
        <v>9.7949999999999999</v>
      </c>
      <c r="AR306" s="111" t="s">
        <v>79</v>
      </c>
      <c r="AT306" s="118" t="s">
        <v>71</v>
      </c>
      <c r="AU306" s="118" t="s">
        <v>77</v>
      </c>
      <c r="AY306" s="111" t="s">
        <v>124</v>
      </c>
      <c r="BK306" s="119">
        <f>SUM(BK307:BK308)</f>
        <v>0</v>
      </c>
    </row>
    <row r="307" spans="2:65" s="1" customFormat="1" ht="16.5" customHeight="1">
      <c r="B307" s="32"/>
      <c r="C307" s="122" t="s">
        <v>510</v>
      </c>
      <c r="D307" s="122" t="s">
        <v>127</v>
      </c>
      <c r="E307" s="123" t="s">
        <v>511</v>
      </c>
      <c r="F307" s="124" t="s">
        <v>512</v>
      </c>
      <c r="G307" s="125" t="s">
        <v>143</v>
      </c>
      <c r="H307" s="126">
        <v>653</v>
      </c>
      <c r="I307" s="127"/>
      <c r="J307" s="128">
        <f>ROUND(I307*H307,2)</f>
        <v>0</v>
      </c>
      <c r="K307" s="124" t="s">
        <v>19</v>
      </c>
      <c r="L307" s="32"/>
      <c r="M307" s="129" t="s">
        <v>19</v>
      </c>
      <c r="N307" s="130" t="s">
        <v>43</v>
      </c>
      <c r="P307" s="131">
        <f>O307*H307</f>
        <v>0</v>
      </c>
      <c r="Q307" s="131">
        <v>0</v>
      </c>
      <c r="R307" s="131">
        <f>Q307*H307</f>
        <v>0</v>
      </c>
      <c r="S307" s="131">
        <v>1.4999999999999999E-2</v>
      </c>
      <c r="T307" s="132">
        <f>S307*H307</f>
        <v>9.7949999999999999</v>
      </c>
      <c r="AR307" s="133" t="s">
        <v>352</v>
      </c>
      <c r="AT307" s="133" t="s">
        <v>127</v>
      </c>
      <c r="AU307" s="133" t="s">
        <v>79</v>
      </c>
      <c r="AY307" s="17" t="s">
        <v>124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7" t="s">
        <v>77</v>
      </c>
      <c r="BK307" s="134">
        <f>ROUND(I307*H307,2)</f>
        <v>0</v>
      </c>
      <c r="BL307" s="17" t="s">
        <v>352</v>
      </c>
      <c r="BM307" s="133" t="s">
        <v>513</v>
      </c>
    </row>
    <row r="308" spans="2:65" s="1" customFormat="1" ht="11.25">
      <c r="B308" s="32"/>
      <c r="D308" s="135" t="s">
        <v>134</v>
      </c>
      <c r="F308" s="136" t="s">
        <v>512</v>
      </c>
      <c r="I308" s="137"/>
      <c r="L308" s="32"/>
      <c r="M308" s="138"/>
      <c r="T308" s="53"/>
      <c r="AT308" s="17" t="s">
        <v>134</v>
      </c>
      <c r="AU308" s="17" t="s">
        <v>79</v>
      </c>
    </row>
    <row r="309" spans="2:65" s="11" customFormat="1" ht="22.9" customHeight="1">
      <c r="B309" s="110"/>
      <c r="D309" s="111" t="s">
        <v>71</v>
      </c>
      <c r="E309" s="120" t="s">
        <v>514</v>
      </c>
      <c r="F309" s="120" t="s">
        <v>515</v>
      </c>
      <c r="I309" s="113"/>
      <c r="J309" s="121">
        <f>BK309</f>
        <v>0</v>
      </c>
      <c r="L309" s="110"/>
      <c r="M309" s="115"/>
      <c r="P309" s="116">
        <f>SUM(P310:P337)</f>
        <v>0</v>
      </c>
      <c r="R309" s="116">
        <f>SUM(R310:R337)</f>
        <v>0</v>
      </c>
      <c r="T309" s="117">
        <f>SUM(T310:T337)</f>
        <v>1.1342000000000001</v>
      </c>
      <c r="AR309" s="111" t="s">
        <v>79</v>
      </c>
      <c r="AT309" s="118" t="s">
        <v>71</v>
      </c>
      <c r="AU309" s="118" t="s">
        <v>77</v>
      </c>
      <c r="AY309" s="111" t="s">
        <v>124</v>
      </c>
      <c r="BK309" s="119">
        <f>SUM(BK310:BK337)</f>
        <v>0</v>
      </c>
    </row>
    <row r="310" spans="2:65" s="1" customFormat="1" ht="16.5" customHeight="1">
      <c r="B310" s="32"/>
      <c r="C310" s="122" t="s">
        <v>516</v>
      </c>
      <c r="D310" s="122" t="s">
        <v>127</v>
      </c>
      <c r="E310" s="123" t="s">
        <v>517</v>
      </c>
      <c r="F310" s="124" t="s">
        <v>518</v>
      </c>
      <c r="G310" s="125" t="s">
        <v>368</v>
      </c>
      <c r="H310" s="126">
        <v>8</v>
      </c>
      <c r="I310" s="127"/>
      <c r="J310" s="128">
        <f>ROUND(I310*H310,2)</f>
        <v>0</v>
      </c>
      <c r="K310" s="124" t="s">
        <v>131</v>
      </c>
      <c r="L310" s="32"/>
      <c r="M310" s="129" t="s">
        <v>19</v>
      </c>
      <c r="N310" s="130" t="s">
        <v>43</v>
      </c>
      <c r="P310" s="131">
        <f>O310*H310</f>
        <v>0</v>
      </c>
      <c r="Q310" s="131">
        <v>0</v>
      </c>
      <c r="R310" s="131">
        <f>Q310*H310</f>
        <v>0</v>
      </c>
      <c r="S310" s="131">
        <v>1.6E-2</v>
      </c>
      <c r="T310" s="132">
        <f>S310*H310</f>
        <v>0.128</v>
      </c>
      <c r="AR310" s="133" t="s">
        <v>352</v>
      </c>
      <c r="AT310" s="133" t="s">
        <v>127</v>
      </c>
      <c r="AU310" s="133" t="s">
        <v>79</v>
      </c>
      <c r="AY310" s="17" t="s">
        <v>124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7" t="s">
        <v>77</v>
      </c>
      <c r="BK310" s="134">
        <f>ROUND(I310*H310,2)</f>
        <v>0</v>
      </c>
      <c r="BL310" s="17" t="s">
        <v>352</v>
      </c>
      <c r="BM310" s="133" t="s">
        <v>519</v>
      </c>
    </row>
    <row r="311" spans="2:65" s="1" customFormat="1" ht="11.25">
      <c r="B311" s="32"/>
      <c r="D311" s="135" t="s">
        <v>134</v>
      </c>
      <c r="F311" s="136" t="s">
        <v>520</v>
      </c>
      <c r="I311" s="137"/>
      <c r="L311" s="32"/>
      <c r="M311" s="138"/>
      <c r="T311" s="53"/>
      <c r="AT311" s="17" t="s">
        <v>134</v>
      </c>
      <c r="AU311" s="17" t="s">
        <v>79</v>
      </c>
    </row>
    <row r="312" spans="2:65" s="1" customFormat="1" ht="11.25">
      <c r="B312" s="32"/>
      <c r="D312" s="139" t="s">
        <v>136</v>
      </c>
      <c r="F312" s="140" t="s">
        <v>521</v>
      </c>
      <c r="I312" s="137"/>
      <c r="L312" s="32"/>
      <c r="M312" s="138"/>
      <c r="T312" s="53"/>
      <c r="AT312" s="17" t="s">
        <v>136</v>
      </c>
      <c r="AU312" s="17" t="s">
        <v>79</v>
      </c>
    </row>
    <row r="313" spans="2:65" s="12" customFormat="1" ht="11.25">
      <c r="B313" s="141"/>
      <c r="D313" s="135" t="s">
        <v>138</v>
      </c>
      <c r="E313" s="142" t="s">
        <v>19</v>
      </c>
      <c r="F313" s="143" t="s">
        <v>148</v>
      </c>
      <c r="H313" s="144">
        <v>8</v>
      </c>
      <c r="I313" s="145"/>
      <c r="L313" s="141"/>
      <c r="M313" s="146"/>
      <c r="T313" s="147"/>
      <c r="AT313" s="142" t="s">
        <v>138</v>
      </c>
      <c r="AU313" s="142" t="s">
        <v>79</v>
      </c>
      <c r="AV313" s="12" t="s">
        <v>79</v>
      </c>
      <c r="AW313" s="12" t="s">
        <v>33</v>
      </c>
      <c r="AX313" s="12" t="s">
        <v>77</v>
      </c>
      <c r="AY313" s="142" t="s">
        <v>124</v>
      </c>
    </row>
    <row r="314" spans="2:65" s="1" customFormat="1" ht="16.5" customHeight="1">
      <c r="B314" s="32"/>
      <c r="C314" s="122" t="s">
        <v>522</v>
      </c>
      <c r="D314" s="122" t="s">
        <v>127</v>
      </c>
      <c r="E314" s="123" t="s">
        <v>523</v>
      </c>
      <c r="F314" s="124" t="s">
        <v>524</v>
      </c>
      <c r="G314" s="125" t="s">
        <v>187</v>
      </c>
      <c r="H314" s="126">
        <v>22</v>
      </c>
      <c r="I314" s="127"/>
      <c r="J314" s="128">
        <f>ROUND(I314*H314,2)</f>
        <v>0</v>
      </c>
      <c r="K314" s="124" t="s">
        <v>131</v>
      </c>
      <c r="L314" s="32"/>
      <c r="M314" s="129" t="s">
        <v>19</v>
      </c>
      <c r="N314" s="130" t="s">
        <v>43</v>
      </c>
      <c r="P314" s="131">
        <f>O314*H314</f>
        <v>0</v>
      </c>
      <c r="Q314" s="131">
        <v>0</v>
      </c>
      <c r="R314" s="131">
        <f>Q314*H314</f>
        <v>0</v>
      </c>
      <c r="S314" s="131">
        <v>6.0000000000000001E-3</v>
      </c>
      <c r="T314" s="132">
        <f>S314*H314</f>
        <v>0.13200000000000001</v>
      </c>
      <c r="AR314" s="133" t="s">
        <v>352</v>
      </c>
      <c r="AT314" s="133" t="s">
        <v>127</v>
      </c>
      <c r="AU314" s="133" t="s">
        <v>79</v>
      </c>
      <c r="AY314" s="17" t="s">
        <v>124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7" t="s">
        <v>77</v>
      </c>
      <c r="BK314" s="134">
        <f>ROUND(I314*H314,2)</f>
        <v>0</v>
      </c>
      <c r="BL314" s="17" t="s">
        <v>352</v>
      </c>
      <c r="BM314" s="133" t="s">
        <v>525</v>
      </c>
    </row>
    <row r="315" spans="2:65" s="1" customFormat="1" ht="11.25">
      <c r="B315" s="32"/>
      <c r="D315" s="135" t="s">
        <v>134</v>
      </c>
      <c r="F315" s="136" t="s">
        <v>526</v>
      </c>
      <c r="I315" s="137"/>
      <c r="L315" s="32"/>
      <c r="M315" s="138"/>
      <c r="T315" s="53"/>
      <c r="AT315" s="17" t="s">
        <v>134</v>
      </c>
      <c r="AU315" s="17" t="s">
        <v>79</v>
      </c>
    </row>
    <row r="316" spans="2:65" s="1" customFormat="1" ht="11.25">
      <c r="B316" s="32"/>
      <c r="D316" s="139" t="s">
        <v>136</v>
      </c>
      <c r="F316" s="140" t="s">
        <v>527</v>
      </c>
      <c r="I316" s="137"/>
      <c r="L316" s="32"/>
      <c r="M316" s="138"/>
      <c r="T316" s="53"/>
      <c r="AT316" s="17" t="s">
        <v>136</v>
      </c>
      <c r="AU316" s="17" t="s">
        <v>79</v>
      </c>
    </row>
    <row r="317" spans="2:65" s="13" customFormat="1" ht="11.25">
      <c r="B317" s="148"/>
      <c r="D317" s="135" t="s">
        <v>138</v>
      </c>
      <c r="E317" s="149" t="s">
        <v>19</v>
      </c>
      <c r="F317" s="150" t="s">
        <v>528</v>
      </c>
      <c r="H317" s="149" t="s">
        <v>19</v>
      </c>
      <c r="I317" s="151"/>
      <c r="L317" s="148"/>
      <c r="M317" s="152"/>
      <c r="T317" s="153"/>
      <c r="AT317" s="149" t="s">
        <v>138</v>
      </c>
      <c r="AU317" s="149" t="s">
        <v>79</v>
      </c>
      <c r="AV317" s="13" t="s">
        <v>77</v>
      </c>
      <c r="AW317" s="13" t="s">
        <v>33</v>
      </c>
      <c r="AX317" s="13" t="s">
        <v>72</v>
      </c>
      <c r="AY317" s="149" t="s">
        <v>124</v>
      </c>
    </row>
    <row r="318" spans="2:65" s="12" customFormat="1" ht="11.25">
      <c r="B318" s="141"/>
      <c r="D318" s="135" t="s">
        <v>138</v>
      </c>
      <c r="E318" s="142" t="s">
        <v>19</v>
      </c>
      <c r="F318" s="143" t="s">
        <v>529</v>
      </c>
      <c r="H318" s="144">
        <v>22</v>
      </c>
      <c r="I318" s="145"/>
      <c r="L318" s="141"/>
      <c r="M318" s="146"/>
      <c r="T318" s="147"/>
      <c r="AT318" s="142" t="s">
        <v>138</v>
      </c>
      <c r="AU318" s="142" t="s">
        <v>79</v>
      </c>
      <c r="AV318" s="12" t="s">
        <v>79</v>
      </c>
      <c r="AW318" s="12" t="s">
        <v>33</v>
      </c>
      <c r="AX318" s="12" t="s">
        <v>77</v>
      </c>
      <c r="AY318" s="142" t="s">
        <v>124</v>
      </c>
    </row>
    <row r="319" spans="2:65" s="1" customFormat="1" ht="16.5" customHeight="1">
      <c r="B319" s="32"/>
      <c r="C319" s="122" t="s">
        <v>197</v>
      </c>
      <c r="D319" s="122" t="s">
        <v>127</v>
      </c>
      <c r="E319" s="123" t="s">
        <v>530</v>
      </c>
      <c r="F319" s="124" t="s">
        <v>531</v>
      </c>
      <c r="G319" s="125" t="s">
        <v>143</v>
      </c>
      <c r="H319" s="126">
        <v>18</v>
      </c>
      <c r="I319" s="127"/>
      <c r="J319" s="128">
        <f>ROUND(I319*H319,2)</f>
        <v>0</v>
      </c>
      <c r="K319" s="124" t="s">
        <v>131</v>
      </c>
      <c r="L319" s="32"/>
      <c r="M319" s="129" t="s">
        <v>19</v>
      </c>
      <c r="N319" s="130" t="s">
        <v>43</v>
      </c>
      <c r="P319" s="131">
        <f>O319*H319</f>
        <v>0</v>
      </c>
      <c r="Q319" s="131">
        <v>0</v>
      </c>
      <c r="R319" s="131">
        <f>Q319*H319</f>
        <v>0</v>
      </c>
      <c r="S319" s="131">
        <v>0.02</v>
      </c>
      <c r="T319" s="132">
        <f>S319*H319</f>
        <v>0.36</v>
      </c>
      <c r="AR319" s="133" t="s">
        <v>352</v>
      </c>
      <c r="AT319" s="133" t="s">
        <v>127</v>
      </c>
      <c r="AU319" s="133" t="s">
        <v>79</v>
      </c>
      <c r="AY319" s="17" t="s">
        <v>124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7" t="s">
        <v>77</v>
      </c>
      <c r="BK319" s="134">
        <f>ROUND(I319*H319,2)</f>
        <v>0</v>
      </c>
      <c r="BL319" s="17" t="s">
        <v>352</v>
      </c>
      <c r="BM319" s="133" t="s">
        <v>532</v>
      </c>
    </row>
    <row r="320" spans="2:65" s="1" customFormat="1" ht="11.25">
      <c r="B320" s="32"/>
      <c r="D320" s="135" t="s">
        <v>134</v>
      </c>
      <c r="F320" s="136" t="s">
        <v>531</v>
      </c>
      <c r="I320" s="137"/>
      <c r="L320" s="32"/>
      <c r="M320" s="138"/>
      <c r="T320" s="53"/>
      <c r="AT320" s="17" t="s">
        <v>134</v>
      </c>
      <c r="AU320" s="17" t="s">
        <v>79</v>
      </c>
    </row>
    <row r="321" spans="2:65" s="1" customFormat="1" ht="11.25">
      <c r="B321" s="32"/>
      <c r="D321" s="139" t="s">
        <v>136</v>
      </c>
      <c r="F321" s="140" t="s">
        <v>533</v>
      </c>
      <c r="I321" s="137"/>
      <c r="L321" s="32"/>
      <c r="M321" s="138"/>
      <c r="T321" s="53"/>
      <c r="AT321" s="17" t="s">
        <v>136</v>
      </c>
      <c r="AU321" s="17" t="s">
        <v>79</v>
      </c>
    </row>
    <row r="322" spans="2:65" s="13" customFormat="1" ht="11.25">
      <c r="B322" s="148"/>
      <c r="D322" s="135" t="s">
        <v>138</v>
      </c>
      <c r="E322" s="149" t="s">
        <v>19</v>
      </c>
      <c r="F322" s="150" t="s">
        <v>534</v>
      </c>
      <c r="H322" s="149" t="s">
        <v>19</v>
      </c>
      <c r="I322" s="151"/>
      <c r="L322" s="148"/>
      <c r="M322" s="152"/>
      <c r="T322" s="153"/>
      <c r="AT322" s="149" t="s">
        <v>138</v>
      </c>
      <c r="AU322" s="149" t="s">
        <v>79</v>
      </c>
      <c r="AV322" s="13" t="s">
        <v>77</v>
      </c>
      <c r="AW322" s="13" t="s">
        <v>33</v>
      </c>
      <c r="AX322" s="13" t="s">
        <v>72</v>
      </c>
      <c r="AY322" s="149" t="s">
        <v>124</v>
      </c>
    </row>
    <row r="323" spans="2:65" s="12" customFormat="1" ht="11.25">
      <c r="B323" s="141"/>
      <c r="D323" s="135" t="s">
        <v>138</v>
      </c>
      <c r="E323" s="142" t="s">
        <v>19</v>
      </c>
      <c r="F323" s="143" t="s">
        <v>285</v>
      </c>
      <c r="H323" s="144">
        <v>18</v>
      </c>
      <c r="I323" s="145"/>
      <c r="L323" s="141"/>
      <c r="M323" s="146"/>
      <c r="T323" s="147"/>
      <c r="AT323" s="142" t="s">
        <v>138</v>
      </c>
      <c r="AU323" s="142" t="s">
        <v>79</v>
      </c>
      <c r="AV323" s="12" t="s">
        <v>79</v>
      </c>
      <c r="AW323" s="12" t="s">
        <v>33</v>
      </c>
      <c r="AX323" s="12" t="s">
        <v>77</v>
      </c>
      <c r="AY323" s="142" t="s">
        <v>124</v>
      </c>
    </row>
    <row r="324" spans="2:65" s="1" customFormat="1" ht="16.5" customHeight="1">
      <c r="B324" s="32"/>
      <c r="C324" s="122" t="s">
        <v>535</v>
      </c>
      <c r="D324" s="122" t="s">
        <v>127</v>
      </c>
      <c r="E324" s="123" t="s">
        <v>536</v>
      </c>
      <c r="F324" s="124" t="s">
        <v>537</v>
      </c>
      <c r="G324" s="125" t="s">
        <v>368</v>
      </c>
      <c r="H324" s="126">
        <v>7.6</v>
      </c>
      <c r="I324" s="127"/>
      <c r="J324" s="128">
        <f>ROUND(I324*H324,2)</f>
        <v>0</v>
      </c>
      <c r="K324" s="124" t="s">
        <v>131</v>
      </c>
      <c r="L324" s="32"/>
      <c r="M324" s="129" t="s">
        <v>19</v>
      </c>
      <c r="N324" s="130" t="s">
        <v>43</v>
      </c>
      <c r="P324" s="131">
        <f>O324*H324</f>
        <v>0</v>
      </c>
      <c r="Q324" s="131">
        <v>0</v>
      </c>
      <c r="R324" s="131">
        <f>Q324*H324</f>
        <v>0</v>
      </c>
      <c r="S324" s="131">
        <v>0.05</v>
      </c>
      <c r="T324" s="132">
        <f>S324*H324</f>
        <v>0.38</v>
      </c>
      <c r="AR324" s="133" t="s">
        <v>352</v>
      </c>
      <c r="AT324" s="133" t="s">
        <v>127</v>
      </c>
      <c r="AU324" s="133" t="s">
        <v>79</v>
      </c>
      <c r="AY324" s="17" t="s">
        <v>124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7" t="s">
        <v>77</v>
      </c>
      <c r="BK324" s="134">
        <f>ROUND(I324*H324,2)</f>
        <v>0</v>
      </c>
      <c r="BL324" s="17" t="s">
        <v>352</v>
      </c>
      <c r="BM324" s="133" t="s">
        <v>538</v>
      </c>
    </row>
    <row r="325" spans="2:65" s="1" customFormat="1" ht="11.25">
      <c r="B325" s="32"/>
      <c r="D325" s="135" t="s">
        <v>134</v>
      </c>
      <c r="F325" s="136" t="s">
        <v>539</v>
      </c>
      <c r="I325" s="137"/>
      <c r="L325" s="32"/>
      <c r="M325" s="138"/>
      <c r="T325" s="53"/>
      <c r="AT325" s="17" t="s">
        <v>134</v>
      </c>
      <c r="AU325" s="17" t="s">
        <v>79</v>
      </c>
    </row>
    <row r="326" spans="2:65" s="1" customFormat="1" ht="11.25">
      <c r="B326" s="32"/>
      <c r="D326" s="139" t="s">
        <v>136</v>
      </c>
      <c r="F326" s="140" t="s">
        <v>540</v>
      </c>
      <c r="I326" s="137"/>
      <c r="L326" s="32"/>
      <c r="M326" s="138"/>
      <c r="T326" s="53"/>
      <c r="AT326" s="17" t="s">
        <v>136</v>
      </c>
      <c r="AU326" s="17" t="s">
        <v>79</v>
      </c>
    </row>
    <row r="327" spans="2:65" s="1" customFormat="1" ht="16.5" customHeight="1">
      <c r="B327" s="32"/>
      <c r="C327" s="122" t="s">
        <v>541</v>
      </c>
      <c r="D327" s="122" t="s">
        <v>127</v>
      </c>
      <c r="E327" s="123" t="s">
        <v>542</v>
      </c>
      <c r="F327" s="124" t="s">
        <v>543</v>
      </c>
      <c r="G327" s="125" t="s">
        <v>368</v>
      </c>
      <c r="H327" s="126">
        <v>3</v>
      </c>
      <c r="I327" s="127"/>
      <c r="J327" s="128">
        <f>ROUND(I327*H327,2)</f>
        <v>0</v>
      </c>
      <c r="K327" s="124" t="s">
        <v>131</v>
      </c>
      <c r="L327" s="32"/>
      <c r="M327" s="129" t="s">
        <v>19</v>
      </c>
      <c r="N327" s="130" t="s">
        <v>43</v>
      </c>
      <c r="P327" s="131">
        <f>O327*H327</f>
        <v>0</v>
      </c>
      <c r="Q327" s="131">
        <v>0</v>
      </c>
      <c r="R327" s="131">
        <f>Q327*H327</f>
        <v>0</v>
      </c>
      <c r="S327" s="131">
        <v>0.03</v>
      </c>
      <c r="T327" s="132">
        <f>S327*H327</f>
        <v>0.09</v>
      </c>
      <c r="AR327" s="133" t="s">
        <v>352</v>
      </c>
      <c r="AT327" s="133" t="s">
        <v>127</v>
      </c>
      <c r="AU327" s="133" t="s">
        <v>79</v>
      </c>
      <c r="AY327" s="17" t="s">
        <v>124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7" t="s">
        <v>77</v>
      </c>
      <c r="BK327" s="134">
        <f>ROUND(I327*H327,2)</f>
        <v>0</v>
      </c>
      <c r="BL327" s="17" t="s">
        <v>352</v>
      </c>
      <c r="BM327" s="133" t="s">
        <v>544</v>
      </c>
    </row>
    <row r="328" spans="2:65" s="1" customFormat="1" ht="11.25">
      <c r="B328" s="32"/>
      <c r="D328" s="135" t="s">
        <v>134</v>
      </c>
      <c r="F328" s="136" t="s">
        <v>545</v>
      </c>
      <c r="I328" s="137"/>
      <c r="L328" s="32"/>
      <c r="M328" s="138"/>
      <c r="T328" s="53"/>
      <c r="AT328" s="17" t="s">
        <v>134</v>
      </c>
      <c r="AU328" s="17" t="s">
        <v>79</v>
      </c>
    </row>
    <row r="329" spans="2:65" s="1" customFormat="1" ht="11.25">
      <c r="B329" s="32"/>
      <c r="D329" s="139" t="s">
        <v>136</v>
      </c>
      <c r="F329" s="140" t="s">
        <v>546</v>
      </c>
      <c r="I329" s="137"/>
      <c r="L329" s="32"/>
      <c r="M329" s="138"/>
      <c r="T329" s="53"/>
      <c r="AT329" s="17" t="s">
        <v>136</v>
      </c>
      <c r="AU329" s="17" t="s">
        <v>79</v>
      </c>
    </row>
    <row r="330" spans="2:65" s="1" customFormat="1" ht="16.5" customHeight="1">
      <c r="B330" s="32"/>
      <c r="C330" s="122" t="s">
        <v>547</v>
      </c>
      <c r="D330" s="122" t="s">
        <v>127</v>
      </c>
      <c r="E330" s="123" t="s">
        <v>548</v>
      </c>
      <c r="F330" s="124" t="s">
        <v>549</v>
      </c>
      <c r="G330" s="125" t="s">
        <v>368</v>
      </c>
      <c r="H330" s="126">
        <v>442</v>
      </c>
      <c r="I330" s="127"/>
      <c r="J330" s="128">
        <f>ROUND(I330*H330,2)</f>
        <v>0</v>
      </c>
      <c r="K330" s="124" t="s">
        <v>131</v>
      </c>
      <c r="L330" s="32"/>
      <c r="M330" s="129" t="s">
        <v>19</v>
      </c>
      <c r="N330" s="130" t="s">
        <v>43</v>
      </c>
      <c r="P330" s="131">
        <f>O330*H330</f>
        <v>0</v>
      </c>
      <c r="Q330" s="131">
        <v>0</v>
      </c>
      <c r="R330" s="131">
        <f>Q330*H330</f>
        <v>0</v>
      </c>
      <c r="S330" s="131">
        <v>1E-4</v>
      </c>
      <c r="T330" s="132">
        <f>S330*H330</f>
        <v>4.4200000000000003E-2</v>
      </c>
      <c r="AR330" s="133" t="s">
        <v>132</v>
      </c>
      <c r="AT330" s="133" t="s">
        <v>127</v>
      </c>
      <c r="AU330" s="133" t="s">
        <v>79</v>
      </c>
      <c r="AY330" s="17" t="s">
        <v>124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7" t="s">
        <v>77</v>
      </c>
      <c r="BK330" s="134">
        <f>ROUND(I330*H330,2)</f>
        <v>0</v>
      </c>
      <c r="BL330" s="17" t="s">
        <v>132</v>
      </c>
      <c r="BM330" s="133" t="s">
        <v>550</v>
      </c>
    </row>
    <row r="331" spans="2:65" s="1" customFormat="1" ht="11.25">
      <c r="B331" s="32"/>
      <c r="D331" s="135" t="s">
        <v>134</v>
      </c>
      <c r="F331" s="136" t="s">
        <v>551</v>
      </c>
      <c r="I331" s="137"/>
      <c r="L331" s="32"/>
      <c r="M331" s="138"/>
      <c r="T331" s="53"/>
      <c r="AT331" s="17" t="s">
        <v>134</v>
      </c>
      <c r="AU331" s="17" t="s">
        <v>79</v>
      </c>
    </row>
    <row r="332" spans="2:65" s="1" customFormat="1" ht="11.25">
      <c r="B332" s="32"/>
      <c r="D332" s="139" t="s">
        <v>136</v>
      </c>
      <c r="F332" s="140" t="s">
        <v>552</v>
      </c>
      <c r="I332" s="137"/>
      <c r="L332" s="32"/>
      <c r="M332" s="138"/>
      <c r="T332" s="53"/>
      <c r="AT332" s="17" t="s">
        <v>136</v>
      </c>
      <c r="AU332" s="17" t="s">
        <v>79</v>
      </c>
    </row>
    <row r="333" spans="2:65" s="13" customFormat="1" ht="11.25">
      <c r="B333" s="148"/>
      <c r="D333" s="135" t="s">
        <v>138</v>
      </c>
      <c r="E333" s="149" t="s">
        <v>19</v>
      </c>
      <c r="F333" s="150" t="s">
        <v>553</v>
      </c>
      <c r="H333" s="149" t="s">
        <v>19</v>
      </c>
      <c r="I333" s="151"/>
      <c r="L333" s="148"/>
      <c r="M333" s="152"/>
      <c r="T333" s="153"/>
      <c r="AT333" s="149" t="s">
        <v>138</v>
      </c>
      <c r="AU333" s="149" t="s">
        <v>79</v>
      </c>
      <c r="AV333" s="13" t="s">
        <v>77</v>
      </c>
      <c r="AW333" s="13" t="s">
        <v>33</v>
      </c>
      <c r="AX333" s="13" t="s">
        <v>72</v>
      </c>
      <c r="AY333" s="149" t="s">
        <v>124</v>
      </c>
    </row>
    <row r="334" spans="2:65" s="12" customFormat="1" ht="11.25">
      <c r="B334" s="141"/>
      <c r="D334" s="135" t="s">
        <v>138</v>
      </c>
      <c r="E334" s="142" t="s">
        <v>19</v>
      </c>
      <c r="F334" s="143" t="s">
        <v>554</v>
      </c>
      <c r="H334" s="144">
        <v>442</v>
      </c>
      <c r="I334" s="145"/>
      <c r="L334" s="141"/>
      <c r="M334" s="146"/>
      <c r="T334" s="147"/>
      <c r="AT334" s="142" t="s">
        <v>138</v>
      </c>
      <c r="AU334" s="142" t="s">
        <v>79</v>
      </c>
      <c r="AV334" s="12" t="s">
        <v>79</v>
      </c>
      <c r="AW334" s="12" t="s">
        <v>33</v>
      </c>
      <c r="AX334" s="12" t="s">
        <v>77</v>
      </c>
      <c r="AY334" s="142" t="s">
        <v>124</v>
      </c>
    </row>
    <row r="335" spans="2:65" s="1" customFormat="1" ht="16.5" customHeight="1">
      <c r="B335" s="32"/>
      <c r="C335" s="122" t="s">
        <v>555</v>
      </c>
      <c r="D335" s="122" t="s">
        <v>127</v>
      </c>
      <c r="E335" s="123" t="s">
        <v>556</v>
      </c>
      <c r="F335" s="124" t="s">
        <v>557</v>
      </c>
      <c r="G335" s="125" t="s">
        <v>558</v>
      </c>
      <c r="H335" s="126">
        <v>1300</v>
      </c>
      <c r="I335" s="127"/>
      <c r="J335" s="128">
        <f>ROUND(I335*H335,2)</f>
        <v>0</v>
      </c>
      <c r="K335" s="124" t="s">
        <v>19</v>
      </c>
      <c r="L335" s="32"/>
      <c r="M335" s="129" t="s">
        <v>19</v>
      </c>
      <c r="N335" s="130" t="s">
        <v>43</v>
      </c>
      <c r="P335" s="131">
        <f>O335*H335</f>
        <v>0</v>
      </c>
      <c r="Q335" s="131">
        <v>0</v>
      </c>
      <c r="R335" s="131">
        <f>Q335*H335</f>
        <v>0</v>
      </c>
      <c r="S335" s="131">
        <v>0</v>
      </c>
      <c r="T335" s="132">
        <f>S335*H335</f>
        <v>0</v>
      </c>
      <c r="AR335" s="133" t="s">
        <v>132</v>
      </c>
      <c r="AT335" s="133" t="s">
        <v>127</v>
      </c>
      <c r="AU335" s="133" t="s">
        <v>79</v>
      </c>
      <c r="AY335" s="17" t="s">
        <v>124</v>
      </c>
      <c r="BE335" s="134">
        <f>IF(N335="základní",J335,0)</f>
        <v>0</v>
      </c>
      <c r="BF335" s="134">
        <f>IF(N335="snížená",J335,0)</f>
        <v>0</v>
      </c>
      <c r="BG335" s="134">
        <f>IF(N335="zákl. přenesená",J335,0)</f>
        <v>0</v>
      </c>
      <c r="BH335" s="134">
        <f>IF(N335="sníž. přenesená",J335,0)</f>
        <v>0</v>
      </c>
      <c r="BI335" s="134">
        <f>IF(N335="nulová",J335,0)</f>
        <v>0</v>
      </c>
      <c r="BJ335" s="17" t="s">
        <v>77</v>
      </c>
      <c r="BK335" s="134">
        <f>ROUND(I335*H335,2)</f>
        <v>0</v>
      </c>
      <c r="BL335" s="17" t="s">
        <v>132</v>
      </c>
      <c r="BM335" s="133" t="s">
        <v>559</v>
      </c>
    </row>
    <row r="336" spans="2:65" s="1" customFormat="1" ht="11.25">
      <c r="B336" s="32"/>
      <c r="D336" s="135" t="s">
        <v>134</v>
      </c>
      <c r="F336" s="136" t="s">
        <v>557</v>
      </c>
      <c r="I336" s="137"/>
      <c r="L336" s="32"/>
      <c r="M336" s="138"/>
      <c r="T336" s="53"/>
      <c r="AT336" s="17" t="s">
        <v>134</v>
      </c>
      <c r="AU336" s="17" t="s">
        <v>79</v>
      </c>
    </row>
    <row r="337" spans="2:65" s="12" customFormat="1" ht="11.25">
      <c r="B337" s="141"/>
      <c r="D337" s="135" t="s">
        <v>138</v>
      </c>
      <c r="E337" s="142" t="s">
        <v>19</v>
      </c>
      <c r="F337" s="143" t="s">
        <v>560</v>
      </c>
      <c r="H337" s="144">
        <v>1300</v>
      </c>
      <c r="I337" s="145"/>
      <c r="L337" s="141"/>
      <c r="M337" s="146"/>
      <c r="T337" s="147"/>
      <c r="AT337" s="142" t="s">
        <v>138</v>
      </c>
      <c r="AU337" s="142" t="s">
        <v>79</v>
      </c>
      <c r="AV337" s="12" t="s">
        <v>79</v>
      </c>
      <c r="AW337" s="12" t="s">
        <v>33</v>
      </c>
      <c r="AX337" s="12" t="s">
        <v>77</v>
      </c>
      <c r="AY337" s="142" t="s">
        <v>124</v>
      </c>
    </row>
    <row r="338" spans="2:65" s="11" customFormat="1" ht="22.9" customHeight="1">
      <c r="B338" s="110"/>
      <c r="D338" s="111" t="s">
        <v>71</v>
      </c>
      <c r="E338" s="120" t="s">
        <v>561</v>
      </c>
      <c r="F338" s="120" t="s">
        <v>562</v>
      </c>
      <c r="I338" s="113"/>
      <c r="J338" s="121">
        <f>BK338</f>
        <v>0</v>
      </c>
      <c r="L338" s="110"/>
      <c r="M338" s="115"/>
      <c r="P338" s="116">
        <f>SUM(P339:P341)</f>
        <v>0</v>
      </c>
      <c r="R338" s="116">
        <f>SUM(R339:R341)</f>
        <v>0</v>
      </c>
      <c r="T338" s="117">
        <f>SUM(T339:T341)</f>
        <v>8.1589769999999984</v>
      </c>
      <c r="AR338" s="111" t="s">
        <v>79</v>
      </c>
      <c r="AT338" s="118" t="s">
        <v>71</v>
      </c>
      <c r="AU338" s="118" t="s">
        <v>77</v>
      </c>
      <c r="AY338" s="111" t="s">
        <v>124</v>
      </c>
      <c r="BK338" s="119">
        <f>SUM(BK339:BK341)</f>
        <v>0</v>
      </c>
    </row>
    <row r="339" spans="2:65" s="1" customFormat="1" ht="16.5" customHeight="1">
      <c r="B339" s="32"/>
      <c r="C339" s="122" t="s">
        <v>7</v>
      </c>
      <c r="D339" s="122" t="s">
        <v>127</v>
      </c>
      <c r="E339" s="123" t="s">
        <v>563</v>
      </c>
      <c r="F339" s="124" t="s">
        <v>564</v>
      </c>
      <c r="G339" s="125" t="s">
        <v>143</v>
      </c>
      <c r="H339" s="126">
        <v>98.1</v>
      </c>
      <c r="I339" s="127"/>
      <c r="J339" s="128">
        <f>ROUND(I339*H339,2)</f>
        <v>0</v>
      </c>
      <c r="K339" s="124" t="s">
        <v>131</v>
      </c>
      <c r="L339" s="32"/>
      <c r="M339" s="129" t="s">
        <v>19</v>
      </c>
      <c r="N339" s="130" t="s">
        <v>43</v>
      </c>
      <c r="P339" s="131">
        <f>O339*H339</f>
        <v>0</v>
      </c>
      <c r="Q339" s="131">
        <v>0</v>
      </c>
      <c r="R339" s="131">
        <f>Q339*H339</f>
        <v>0</v>
      </c>
      <c r="S339" s="131">
        <v>8.3169999999999994E-2</v>
      </c>
      <c r="T339" s="132">
        <f>S339*H339</f>
        <v>8.1589769999999984</v>
      </c>
      <c r="AR339" s="133" t="s">
        <v>352</v>
      </c>
      <c r="AT339" s="133" t="s">
        <v>127</v>
      </c>
      <c r="AU339" s="133" t="s">
        <v>79</v>
      </c>
      <c r="AY339" s="17" t="s">
        <v>124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7" t="s">
        <v>77</v>
      </c>
      <c r="BK339" s="134">
        <f>ROUND(I339*H339,2)</f>
        <v>0</v>
      </c>
      <c r="BL339" s="17" t="s">
        <v>352</v>
      </c>
      <c r="BM339" s="133" t="s">
        <v>565</v>
      </c>
    </row>
    <row r="340" spans="2:65" s="1" customFormat="1" ht="11.25">
      <c r="B340" s="32"/>
      <c r="D340" s="135" t="s">
        <v>134</v>
      </c>
      <c r="F340" s="136" t="s">
        <v>564</v>
      </c>
      <c r="I340" s="137"/>
      <c r="L340" s="32"/>
      <c r="M340" s="138"/>
      <c r="T340" s="53"/>
      <c r="AT340" s="17" t="s">
        <v>134</v>
      </c>
      <c r="AU340" s="17" t="s">
        <v>79</v>
      </c>
    </row>
    <row r="341" spans="2:65" s="1" customFormat="1" ht="11.25">
      <c r="B341" s="32"/>
      <c r="D341" s="139" t="s">
        <v>136</v>
      </c>
      <c r="F341" s="140" t="s">
        <v>566</v>
      </c>
      <c r="I341" s="137"/>
      <c r="L341" s="32"/>
      <c r="M341" s="138"/>
      <c r="T341" s="53"/>
      <c r="AT341" s="17" t="s">
        <v>136</v>
      </c>
      <c r="AU341" s="17" t="s">
        <v>79</v>
      </c>
    </row>
    <row r="342" spans="2:65" s="11" customFormat="1" ht="22.9" customHeight="1">
      <c r="B342" s="110"/>
      <c r="D342" s="111" t="s">
        <v>71</v>
      </c>
      <c r="E342" s="120" t="s">
        <v>567</v>
      </c>
      <c r="F342" s="120" t="s">
        <v>568</v>
      </c>
      <c r="I342" s="113"/>
      <c r="J342" s="121">
        <f>BK342</f>
        <v>0</v>
      </c>
      <c r="L342" s="110"/>
      <c r="M342" s="115"/>
      <c r="P342" s="116">
        <f>SUM(P343:P348)</f>
        <v>0</v>
      </c>
      <c r="R342" s="116">
        <f>SUM(R343:R348)</f>
        <v>0</v>
      </c>
      <c r="T342" s="117">
        <f>SUM(T343:T348)</f>
        <v>1.8094000000000001</v>
      </c>
      <c r="AR342" s="111" t="s">
        <v>79</v>
      </c>
      <c r="AT342" s="118" t="s">
        <v>71</v>
      </c>
      <c r="AU342" s="118" t="s">
        <v>77</v>
      </c>
      <c r="AY342" s="111" t="s">
        <v>124</v>
      </c>
      <c r="BK342" s="119">
        <f>SUM(BK343:BK348)</f>
        <v>0</v>
      </c>
    </row>
    <row r="343" spans="2:65" s="1" customFormat="1" ht="16.5" customHeight="1">
      <c r="B343" s="32"/>
      <c r="C343" s="122" t="s">
        <v>569</v>
      </c>
      <c r="D343" s="122" t="s">
        <v>127</v>
      </c>
      <c r="E343" s="123" t="s">
        <v>570</v>
      </c>
      <c r="F343" s="124" t="s">
        <v>571</v>
      </c>
      <c r="G343" s="125" t="s">
        <v>143</v>
      </c>
      <c r="H343" s="126">
        <v>597</v>
      </c>
      <c r="I343" s="127"/>
      <c r="J343" s="128">
        <f>ROUND(I343*H343,2)</f>
        <v>0</v>
      </c>
      <c r="K343" s="124" t="s">
        <v>131</v>
      </c>
      <c r="L343" s="32"/>
      <c r="M343" s="129" t="s">
        <v>19</v>
      </c>
      <c r="N343" s="130" t="s">
        <v>43</v>
      </c>
      <c r="P343" s="131">
        <f>O343*H343</f>
        <v>0</v>
      </c>
      <c r="Q343" s="131">
        <v>0</v>
      </c>
      <c r="R343" s="131">
        <f>Q343*H343</f>
        <v>0</v>
      </c>
      <c r="S343" s="131">
        <v>3.0000000000000001E-3</v>
      </c>
      <c r="T343" s="132">
        <f>S343*H343</f>
        <v>1.7910000000000001</v>
      </c>
      <c r="AR343" s="133" t="s">
        <v>352</v>
      </c>
      <c r="AT343" s="133" t="s">
        <v>127</v>
      </c>
      <c r="AU343" s="133" t="s">
        <v>79</v>
      </c>
      <c r="AY343" s="17" t="s">
        <v>124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7" t="s">
        <v>77</v>
      </c>
      <c r="BK343" s="134">
        <f>ROUND(I343*H343,2)</f>
        <v>0</v>
      </c>
      <c r="BL343" s="17" t="s">
        <v>352</v>
      </c>
      <c r="BM343" s="133" t="s">
        <v>572</v>
      </c>
    </row>
    <row r="344" spans="2:65" s="1" customFormat="1" ht="11.25">
      <c r="B344" s="32"/>
      <c r="D344" s="135" t="s">
        <v>134</v>
      </c>
      <c r="F344" s="136" t="s">
        <v>573</v>
      </c>
      <c r="I344" s="137"/>
      <c r="L344" s="32"/>
      <c r="M344" s="138"/>
      <c r="T344" s="53"/>
      <c r="AT344" s="17" t="s">
        <v>134</v>
      </c>
      <c r="AU344" s="17" t="s">
        <v>79</v>
      </c>
    </row>
    <row r="345" spans="2:65" s="1" customFormat="1" ht="11.25">
      <c r="B345" s="32"/>
      <c r="D345" s="139" t="s">
        <v>136</v>
      </c>
      <c r="F345" s="140" t="s">
        <v>574</v>
      </c>
      <c r="I345" s="137"/>
      <c r="L345" s="32"/>
      <c r="M345" s="138"/>
      <c r="T345" s="53"/>
      <c r="AT345" s="17" t="s">
        <v>136</v>
      </c>
      <c r="AU345" s="17" t="s">
        <v>79</v>
      </c>
    </row>
    <row r="346" spans="2:65" s="1" customFormat="1" ht="16.5" customHeight="1">
      <c r="B346" s="32"/>
      <c r="C346" s="122" t="s">
        <v>575</v>
      </c>
      <c r="D346" s="122" t="s">
        <v>127</v>
      </c>
      <c r="E346" s="123" t="s">
        <v>576</v>
      </c>
      <c r="F346" s="124" t="s">
        <v>577</v>
      </c>
      <c r="G346" s="125" t="s">
        <v>368</v>
      </c>
      <c r="H346" s="126">
        <v>8</v>
      </c>
      <c r="I346" s="127"/>
      <c r="J346" s="128">
        <f>ROUND(I346*H346,2)</f>
        <v>0</v>
      </c>
      <c r="K346" s="124" t="s">
        <v>131</v>
      </c>
      <c r="L346" s="32"/>
      <c r="M346" s="129" t="s">
        <v>19</v>
      </c>
      <c r="N346" s="130" t="s">
        <v>43</v>
      </c>
      <c r="P346" s="131">
        <f>O346*H346</f>
        <v>0</v>
      </c>
      <c r="Q346" s="131">
        <v>0</v>
      </c>
      <c r="R346" s="131">
        <f>Q346*H346</f>
        <v>0</v>
      </c>
      <c r="S346" s="131">
        <v>2.3E-3</v>
      </c>
      <c r="T346" s="132">
        <f>S346*H346</f>
        <v>1.84E-2</v>
      </c>
      <c r="AR346" s="133" t="s">
        <v>352</v>
      </c>
      <c r="AT346" s="133" t="s">
        <v>127</v>
      </c>
      <c r="AU346" s="133" t="s">
        <v>79</v>
      </c>
      <c r="AY346" s="17" t="s">
        <v>124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7" t="s">
        <v>77</v>
      </c>
      <c r="BK346" s="134">
        <f>ROUND(I346*H346,2)</f>
        <v>0</v>
      </c>
      <c r="BL346" s="17" t="s">
        <v>352</v>
      </c>
      <c r="BM346" s="133" t="s">
        <v>578</v>
      </c>
    </row>
    <row r="347" spans="2:65" s="1" customFormat="1" ht="11.25">
      <c r="B347" s="32"/>
      <c r="D347" s="135" t="s">
        <v>134</v>
      </c>
      <c r="F347" s="136" t="s">
        <v>579</v>
      </c>
      <c r="I347" s="137"/>
      <c r="L347" s="32"/>
      <c r="M347" s="138"/>
      <c r="T347" s="53"/>
      <c r="AT347" s="17" t="s">
        <v>134</v>
      </c>
      <c r="AU347" s="17" t="s">
        <v>79</v>
      </c>
    </row>
    <row r="348" spans="2:65" s="1" customFormat="1" ht="11.25">
      <c r="B348" s="32"/>
      <c r="D348" s="139" t="s">
        <v>136</v>
      </c>
      <c r="F348" s="140" t="s">
        <v>580</v>
      </c>
      <c r="I348" s="137"/>
      <c r="L348" s="32"/>
      <c r="M348" s="138"/>
      <c r="T348" s="53"/>
      <c r="AT348" s="17" t="s">
        <v>136</v>
      </c>
      <c r="AU348" s="17" t="s">
        <v>79</v>
      </c>
    </row>
    <row r="349" spans="2:65" s="11" customFormat="1" ht="22.9" customHeight="1">
      <c r="B349" s="110"/>
      <c r="D349" s="111" t="s">
        <v>71</v>
      </c>
      <c r="E349" s="120" t="s">
        <v>581</v>
      </c>
      <c r="F349" s="120" t="s">
        <v>582</v>
      </c>
      <c r="I349" s="113"/>
      <c r="J349" s="121">
        <f>BK349</f>
        <v>0</v>
      </c>
      <c r="L349" s="110"/>
      <c r="M349" s="115"/>
      <c r="P349" s="116">
        <f>SUM(P350:P352)</f>
        <v>0</v>
      </c>
      <c r="R349" s="116">
        <f>SUM(R350:R352)</f>
        <v>0</v>
      </c>
      <c r="T349" s="117">
        <f>SUM(T350:T352)</f>
        <v>7.0905000000000005</v>
      </c>
      <c r="AR349" s="111" t="s">
        <v>79</v>
      </c>
      <c r="AT349" s="118" t="s">
        <v>71</v>
      </c>
      <c r="AU349" s="118" t="s">
        <v>77</v>
      </c>
      <c r="AY349" s="111" t="s">
        <v>124</v>
      </c>
      <c r="BK349" s="119">
        <f>SUM(BK350:BK352)</f>
        <v>0</v>
      </c>
    </row>
    <row r="350" spans="2:65" s="1" customFormat="1" ht="16.5" customHeight="1">
      <c r="B350" s="32"/>
      <c r="C350" s="122" t="s">
        <v>583</v>
      </c>
      <c r="D350" s="122" t="s">
        <v>127</v>
      </c>
      <c r="E350" s="123" t="s">
        <v>584</v>
      </c>
      <c r="F350" s="124" t="s">
        <v>585</v>
      </c>
      <c r="G350" s="125" t="s">
        <v>143</v>
      </c>
      <c r="H350" s="126">
        <v>87</v>
      </c>
      <c r="I350" s="127"/>
      <c r="J350" s="128">
        <f>ROUND(I350*H350,2)</f>
        <v>0</v>
      </c>
      <c r="K350" s="124" t="s">
        <v>131</v>
      </c>
      <c r="L350" s="32"/>
      <c r="M350" s="129" t="s">
        <v>19</v>
      </c>
      <c r="N350" s="130" t="s">
        <v>43</v>
      </c>
      <c r="P350" s="131">
        <f>O350*H350</f>
        <v>0</v>
      </c>
      <c r="Q350" s="131">
        <v>0</v>
      </c>
      <c r="R350" s="131">
        <f>Q350*H350</f>
        <v>0</v>
      </c>
      <c r="S350" s="131">
        <v>8.1500000000000003E-2</v>
      </c>
      <c r="T350" s="132">
        <f>S350*H350</f>
        <v>7.0905000000000005</v>
      </c>
      <c r="AR350" s="133" t="s">
        <v>352</v>
      </c>
      <c r="AT350" s="133" t="s">
        <v>127</v>
      </c>
      <c r="AU350" s="133" t="s">
        <v>79</v>
      </c>
      <c r="AY350" s="17" t="s">
        <v>124</v>
      </c>
      <c r="BE350" s="134">
        <f>IF(N350="základní",J350,0)</f>
        <v>0</v>
      </c>
      <c r="BF350" s="134">
        <f>IF(N350="snížená",J350,0)</f>
        <v>0</v>
      </c>
      <c r="BG350" s="134">
        <f>IF(N350="zákl. přenesená",J350,0)</f>
        <v>0</v>
      </c>
      <c r="BH350" s="134">
        <f>IF(N350="sníž. přenesená",J350,0)</f>
        <v>0</v>
      </c>
      <c r="BI350" s="134">
        <f>IF(N350="nulová",J350,0)</f>
        <v>0</v>
      </c>
      <c r="BJ350" s="17" t="s">
        <v>77</v>
      </c>
      <c r="BK350" s="134">
        <f>ROUND(I350*H350,2)</f>
        <v>0</v>
      </c>
      <c r="BL350" s="17" t="s">
        <v>352</v>
      </c>
      <c r="BM350" s="133" t="s">
        <v>586</v>
      </c>
    </row>
    <row r="351" spans="2:65" s="1" customFormat="1" ht="11.25">
      <c r="B351" s="32"/>
      <c r="D351" s="135" t="s">
        <v>134</v>
      </c>
      <c r="F351" s="136" t="s">
        <v>587</v>
      </c>
      <c r="I351" s="137"/>
      <c r="L351" s="32"/>
      <c r="M351" s="138"/>
      <c r="T351" s="53"/>
      <c r="AT351" s="17" t="s">
        <v>134</v>
      </c>
      <c r="AU351" s="17" t="s">
        <v>79</v>
      </c>
    </row>
    <row r="352" spans="2:65" s="1" customFormat="1" ht="11.25">
      <c r="B352" s="32"/>
      <c r="D352" s="139" t="s">
        <v>136</v>
      </c>
      <c r="F352" s="140" t="s">
        <v>588</v>
      </c>
      <c r="I352" s="137"/>
      <c r="L352" s="32"/>
      <c r="M352" s="138"/>
      <c r="T352" s="53"/>
      <c r="AT352" s="17" t="s">
        <v>136</v>
      </c>
      <c r="AU352" s="17" t="s">
        <v>79</v>
      </c>
    </row>
    <row r="353" spans="2:65" s="11" customFormat="1" ht="22.9" customHeight="1">
      <c r="B353" s="110"/>
      <c r="D353" s="111" t="s">
        <v>71</v>
      </c>
      <c r="E353" s="120" t="s">
        <v>589</v>
      </c>
      <c r="F353" s="120" t="s">
        <v>590</v>
      </c>
      <c r="I353" s="113"/>
      <c r="J353" s="121">
        <f>BK353</f>
        <v>0</v>
      </c>
      <c r="L353" s="110"/>
      <c r="M353" s="115"/>
      <c r="P353" s="116">
        <f>SUM(P354:P356)</f>
        <v>0</v>
      </c>
      <c r="R353" s="116">
        <f>SUM(R354:R356)</f>
        <v>0</v>
      </c>
      <c r="T353" s="117">
        <f>SUM(T354:T356)</f>
        <v>0.24</v>
      </c>
      <c r="AR353" s="111" t="s">
        <v>79</v>
      </c>
      <c r="AT353" s="118" t="s">
        <v>71</v>
      </c>
      <c r="AU353" s="118" t="s">
        <v>77</v>
      </c>
      <c r="AY353" s="111" t="s">
        <v>124</v>
      </c>
      <c r="BK353" s="119">
        <f>SUM(BK354:BK356)</f>
        <v>0</v>
      </c>
    </row>
    <row r="354" spans="2:65" s="1" customFormat="1" ht="16.5" customHeight="1">
      <c r="B354" s="32"/>
      <c r="C354" s="122" t="s">
        <v>529</v>
      </c>
      <c r="D354" s="122" t="s">
        <v>127</v>
      </c>
      <c r="E354" s="123" t="s">
        <v>591</v>
      </c>
      <c r="F354" s="124" t="s">
        <v>592</v>
      </c>
      <c r="G354" s="125" t="s">
        <v>143</v>
      </c>
      <c r="H354" s="126">
        <v>1600</v>
      </c>
      <c r="I354" s="127"/>
      <c r="J354" s="128">
        <f>ROUND(I354*H354,2)</f>
        <v>0</v>
      </c>
      <c r="K354" s="124" t="s">
        <v>131</v>
      </c>
      <c r="L354" s="32"/>
      <c r="M354" s="129" t="s">
        <v>19</v>
      </c>
      <c r="N354" s="130" t="s">
        <v>43</v>
      </c>
      <c r="P354" s="131">
        <f>O354*H354</f>
        <v>0</v>
      </c>
      <c r="Q354" s="131">
        <v>0</v>
      </c>
      <c r="R354" s="131">
        <f>Q354*H354</f>
        <v>0</v>
      </c>
      <c r="S354" s="131">
        <v>1.4999999999999999E-4</v>
      </c>
      <c r="T354" s="132">
        <f>S354*H354</f>
        <v>0.24</v>
      </c>
      <c r="AR354" s="133" t="s">
        <v>352</v>
      </c>
      <c r="AT354" s="133" t="s">
        <v>127</v>
      </c>
      <c r="AU354" s="133" t="s">
        <v>79</v>
      </c>
      <c r="AY354" s="17" t="s">
        <v>124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7" t="s">
        <v>77</v>
      </c>
      <c r="BK354" s="134">
        <f>ROUND(I354*H354,2)</f>
        <v>0</v>
      </c>
      <c r="BL354" s="17" t="s">
        <v>352</v>
      </c>
      <c r="BM354" s="133" t="s">
        <v>593</v>
      </c>
    </row>
    <row r="355" spans="2:65" s="1" customFormat="1" ht="11.25">
      <c r="B355" s="32"/>
      <c r="D355" s="135" t="s">
        <v>134</v>
      </c>
      <c r="F355" s="136" t="s">
        <v>594</v>
      </c>
      <c r="I355" s="137"/>
      <c r="L355" s="32"/>
      <c r="M355" s="138"/>
      <c r="T355" s="53"/>
      <c r="AT355" s="17" t="s">
        <v>134</v>
      </c>
      <c r="AU355" s="17" t="s">
        <v>79</v>
      </c>
    </row>
    <row r="356" spans="2:65" s="1" customFormat="1" ht="11.25">
      <c r="B356" s="32"/>
      <c r="D356" s="139" t="s">
        <v>136</v>
      </c>
      <c r="F356" s="140" t="s">
        <v>595</v>
      </c>
      <c r="I356" s="137"/>
      <c r="L356" s="32"/>
      <c r="M356" s="138"/>
      <c r="T356" s="53"/>
      <c r="AT356" s="17" t="s">
        <v>136</v>
      </c>
      <c r="AU356" s="17" t="s">
        <v>79</v>
      </c>
    </row>
    <row r="357" spans="2:65" s="11" customFormat="1" ht="25.9" customHeight="1">
      <c r="B357" s="110"/>
      <c r="D357" s="111" t="s">
        <v>71</v>
      </c>
      <c r="E357" s="112" t="s">
        <v>596</v>
      </c>
      <c r="F357" s="112" t="s">
        <v>597</v>
      </c>
      <c r="I357" s="113"/>
      <c r="J357" s="114">
        <f>BK357</f>
        <v>0</v>
      </c>
      <c r="L357" s="110"/>
      <c r="M357" s="115"/>
      <c r="P357" s="116">
        <f>SUM(P358:P369)</f>
        <v>0</v>
      </c>
      <c r="R357" s="116">
        <f>SUM(R358:R369)</f>
        <v>0</v>
      </c>
      <c r="T357" s="117">
        <f>SUM(T358:T369)</f>
        <v>0</v>
      </c>
      <c r="AR357" s="111" t="s">
        <v>132</v>
      </c>
      <c r="AT357" s="118" t="s">
        <v>71</v>
      </c>
      <c r="AU357" s="118" t="s">
        <v>72</v>
      </c>
      <c r="AY357" s="111" t="s">
        <v>124</v>
      </c>
      <c r="BK357" s="119">
        <f>SUM(BK358:BK369)</f>
        <v>0</v>
      </c>
    </row>
    <row r="358" spans="2:65" s="1" customFormat="1" ht="16.5" customHeight="1">
      <c r="B358" s="32"/>
      <c r="C358" s="122" t="s">
        <v>598</v>
      </c>
      <c r="D358" s="122" t="s">
        <v>127</v>
      </c>
      <c r="E358" s="123" t="s">
        <v>599</v>
      </c>
      <c r="F358" s="124" t="s">
        <v>600</v>
      </c>
      <c r="G358" s="125" t="s">
        <v>180</v>
      </c>
      <c r="H358" s="126">
        <v>50</v>
      </c>
      <c r="I358" s="127"/>
      <c r="J358" s="128">
        <f>ROUND(I358*H358,2)</f>
        <v>0</v>
      </c>
      <c r="K358" s="124" t="s">
        <v>131</v>
      </c>
      <c r="L358" s="32"/>
      <c r="M358" s="129" t="s">
        <v>19</v>
      </c>
      <c r="N358" s="130" t="s">
        <v>43</v>
      </c>
      <c r="P358" s="131">
        <f>O358*H358</f>
        <v>0</v>
      </c>
      <c r="Q358" s="131">
        <v>0</v>
      </c>
      <c r="R358" s="131">
        <f>Q358*H358</f>
        <v>0</v>
      </c>
      <c r="S358" s="131">
        <v>0</v>
      </c>
      <c r="T358" s="132">
        <f>S358*H358</f>
        <v>0</v>
      </c>
      <c r="AR358" s="133" t="s">
        <v>601</v>
      </c>
      <c r="AT358" s="133" t="s">
        <v>127</v>
      </c>
      <c r="AU358" s="133" t="s">
        <v>77</v>
      </c>
      <c r="AY358" s="17" t="s">
        <v>124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7" t="s">
        <v>77</v>
      </c>
      <c r="BK358" s="134">
        <f>ROUND(I358*H358,2)</f>
        <v>0</v>
      </c>
      <c r="BL358" s="17" t="s">
        <v>601</v>
      </c>
      <c r="BM358" s="133" t="s">
        <v>602</v>
      </c>
    </row>
    <row r="359" spans="2:65" s="1" customFormat="1" ht="11.25">
      <c r="B359" s="32"/>
      <c r="D359" s="135" t="s">
        <v>134</v>
      </c>
      <c r="F359" s="136" t="s">
        <v>603</v>
      </c>
      <c r="I359" s="137"/>
      <c r="L359" s="32"/>
      <c r="M359" s="138"/>
      <c r="T359" s="53"/>
      <c r="AT359" s="17" t="s">
        <v>134</v>
      </c>
      <c r="AU359" s="17" t="s">
        <v>77</v>
      </c>
    </row>
    <row r="360" spans="2:65" s="1" customFormat="1" ht="11.25">
      <c r="B360" s="32"/>
      <c r="D360" s="139" t="s">
        <v>136</v>
      </c>
      <c r="F360" s="140" t="s">
        <v>604</v>
      </c>
      <c r="I360" s="137"/>
      <c r="L360" s="32"/>
      <c r="M360" s="138"/>
      <c r="T360" s="53"/>
      <c r="AT360" s="17" t="s">
        <v>136</v>
      </c>
      <c r="AU360" s="17" t="s">
        <v>77</v>
      </c>
    </row>
    <row r="361" spans="2:65" s="1" customFormat="1" ht="16.5" customHeight="1">
      <c r="B361" s="32"/>
      <c r="C361" s="122" t="s">
        <v>605</v>
      </c>
      <c r="D361" s="122" t="s">
        <v>127</v>
      </c>
      <c r="E361" s="123" t="s">
        <v>606</v>
      </c>
      <c r="F361" s="124" t="s">
        <v>607</v>
      </c>
      <c r="G361" s="125" t="s">
        <v>180</v>
      </c>
      <c r="H361" s="126">
        <v>50</v>
      </c>
      <c r="I361" s="127"/>
      <c r="J361" s="128">
        <f>ROUND(I361*H361,2)</f>
        <v>0</v>
      </c>
      <c r="K361" s="124" t="s">
        <v>131</v>
      </c>
      <c r="L361" s="32"/>
      <c r="M361" s="129" t="s">
        <v>19</v>
      </c>
      <c r="N361" s="130" t="s">
        <v>43</v>
      </c>
      <c r="P361" s="131">
        <f>O361*H361</f>
        <v>0</v>
      </c>
      <c r="Q361" s="131">
        <v>0</v>
      </c>
      <c r="R361" s="131">
        <f>Q361*H361</f>
        <v>0</v>
      </c>
      <c r="S361" s="131">
        <v>0</v>
      </c>
      <c r="T361" s="132">
        <f>S361*H361</f>
        <v>0</v>
      </c>
      <c r="AR361" s="133" t="s">
        <v>601</v>
      </c>
      <c r="AT361" s="133" t="s">
        <v>127</v>
      </c>
      <c r="AU361" s="133" t="s">
        <v>77</v>
      </c>
      <c r="AY361" s="17" t="s">
        <v>124</v>
      </c>
      <c r="BE361" s="134">
        <f>IF(N361="základní",J361,0)</f>
        <v>0</v>
      </c>
      <c r="BF361" s="134">
        <f>IF(N361="snížená",J361,0)</f>
        <v>0</v>
      </c>
      <c r="BG361" s="134">
        <f>IF(N361="zákl. přenesená",J361,0)</f>
        <v>0</v>
      </c>
      <c r="BH361" s="134">
        <f>IF(N361="sníž. přenesená",J361,0)</f>
        <v>0</v>
      </c>
      <c r="BI361" s="134">
        <f>IF(N361="nulová",J361,0)</f>
        <v>0</v>
      </c>
      <c r="BJ361" s="17" t="s">
        <v>77</v>
      </c>
      <c r="BK361" s="134">
        <f>ROUND(I361*H361,2)</f>
        <v>0</v>
      </c>
      <c r="BL361" s="17" t="s">
        <v>601</v>
      </c>
      <c r="BM361" s="133" t="s">
        <v>608</v>
      </c>
    </row>
    <row r="362" spans="2:65" s="1" customFormat="1" ht="11.25">
      <c r="B362" s="32"/>
      <c r="D362" s="135" t="s">
        <v>134</v>
      </c>
      <c r="F362" s="136" t="s">
        <v>609</v>
      </c>
      <c r="I362" s="137"/>
      <c r="L362" s="32"/>
      <c r="M362" s="138"/>
      <c r="T362" s="53"/>
      <c r="AT362" s="17" t="s">
        <v>134</v>
      </c>
      <c r="AU362" s="17" t="s">
        <v>77</v>
      </c>
    </row>
    <row r="363" spans="2:65" s="1" customFormat="1" ht="11.25">
      <c r="B363" s="32"/>
      <c r="D363" s="139" t="s">
        <v>136</v>
      </c>
      <c r="F363" s="140" t="s">
        <v>610</v>
      </c>
      <c r="I363" s="137"/>
      <c r="L363" s="32"/>
      <c r="M363" s="138"/>
      <c r="T363" s="53"/>
      <c r="AT363" s="17" t="s">
        <v>136</v>
      </c>
      <c r="AU363" s="17" t="s">
        <v>77</v>
      </c>
    </row>
    <row r="364" spans="2:65" s="1" customFormat="1" ht="16.5" customHeight="1">
      <c r="B364" s="32"/>
      <c r="C364" s="122" t="s">
        <v>481</v>
      </c>
      <c r="D364" s="122" t="s">
        <v>127</v>
      </c>
      <c r="E364" s="123" t="s">
        <v>611</v>
      </c>
      <c r="F364" s="124" t="s">
        <v>612</v>
      </c>
      <c r="G364" s="125" t="s">
        <v>180</v>
      </c>
      <c r="H364" s="126">
        <v>20</v>
      </c>
      <c r="I364" s="127"/>
      <c r="J364" s="128">
        <f>ROUND(I364*H364,2)</f>
        <v>0</v>
      </c>
      <c r="K364" s="124" t="s">
        <v>131</v>
      </c>
      <c r="L364" s="32"/>
      <c r="M364" s="129" t="s">
        <v>19</v>
      </c>
      <c r="N364" s="130" t="s">
        <v>43</v>
      </c>
      <c r="P364" s="131">
        <f>O364*H364</f>
        <v>0</v>
      </c>
      <c r="Q364" s="131">
        <v>0</v>
      </c>
      <c r="R364" s="131">
        <f>Q364*H364</f>
        <v>0</v>
      </c>
      <c r="S364" s="131">
        <v>0</v>
      </c>
      <c r="T364" s="132">
        <f>S364*H364</f>
        <v>0</v>
      </c>
      <c r="AR364" s="133" t="s">
        <v>601</v>
      </c>
      <c r="AT364" s="133" t="s">
        <v>127</v>
      </c>
      <c r="AU364" s="133" t="s">
        <v>77</v>
      </c>
      <c r="AY364" s="17" t="s">
        <v>124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7" t="s">
        <v>77</v>
      </c>
      <c r="BK364" s="134">
        <f>ROUND(I364*H364,2)</f>
        <v>0</v>
      </c>
      <c r="BL364" s="17" t="s">
        <v>601</v>
      </c>
      <c r="BM364" s="133" t="s">
        <v>613</v>
      </c>
    </row>
    <row r="365" spans="2:65" s="1" customFormat="1" ht="11.25">
      <c r="B365" s="32"/>
      <c r="D365" s="135" t="s">
        <v>134</v>
      </c>
      <c r="F365" s="136" t="s">
        <v>614</v>
      </c>
      <c r="I365" s="137"/>
      <c r="L365" s="32"/>
      <c r="M365" s="138"/>
      <c r="T365" s="53"/>
      <c r="AT365" s="17" t="s">
        <v>134</v>
      </c>
      <c r="AU365" s="17" t="s">
        <v>77</v>
      </c>
    </row>
    <row r="366" spans="2:65" s="1" customFormat="1" ht="11.25">
      <c r="B366" s="32"/>
      <c r="D366" s="139" t="s">
        <v>136</v>
      </c>
      <c r="F366" s="140" t="s">
        <v>615</v>
      </c>
      <c r="I366" s="137"/>
      <c r="L366" s="32"/>
      <c r="M366" s="138"/>
      <c r="T366" s="53"/>
      <c r="AT366" s="17" t="s">
        <v>136</v>
      </c>
      <c r="AU366" s="17" t="s">
        <v>77</v>
      </c>
    </row>
    <row r="367" spans="2:65" s="1" customFormat="1" ht="16.5" customHeight="1">
      <c r="B367" s="32"/>
      <c r="C367" s="122" t="s">
        <v>616</v>
      </c>
      <c r="D367" s="122" t="s">
        <v>127</v>
      </c>
      <c r="E367" s="123" t="s">
        <v>617</v>
      </c>
      <c r="F367" s="124" t="s">
        <v>618</v>
      </c>
      <c r="G367" s="125" t="s">
        <v>180</v>
      </c>
      <c r="H367" s="126">
        <v>50</v>
      </c>
      <c r="I367" s="127"/>
      <c r="J367" s="128">
        <f>ROUND(I367*H367,2)</f>
        <v>0</v>
      </c>
      <c r="K367" s="124" t="s">
        <v>131</v>
      </c>
      <c r="L367" s="32"/>
      <c r="M367" s="129" t="s">
        <v>19</v>
      </c>
      <c r="N367" s="130" t="s">
        <v>43</v>
      </c>
      <c r="P367" s="131">
        <f>O367*H367</f>
        <v>0</v>
      </c>
      <c r="Q367" s="131">
        <v>0</v>
      </c>
      <c r="R367" s="131">
        <f>Q367*H367</f>
        <v>0</v>
      </c>
      <c r="S367" s="131">
        <v>0</v>
      </c>
      <c r="T367" s="132">
        <f>S367*H367</f>
        <v>0</v>
      </c>
      <c r="AR367" s="133" t="s">
        <v>601</v>
      </c>
      <c r="AT367" s="133" t="s">
        <v>127</v>
      </c>
      <c r="AU367" s="133" t="s">
        <v>77</v>
      </c>
      <c r="AY367" s="17" t="s">
        <v>124</v>
      </c>
      <c r="BE367" s="134">
        <f>IF(N367="základní",J367,0)</f>
        <v>0</v>
      </c>
      <c r="BF367" s="134">
        <f>IF(N367="snížená",J367,0)</f>
        <v>0</v>
      </c>
      <c r="BG367" s="134">
        <f>IF(N367="zákl. přenesená",J367,0)</f>
        <v>0</v>
      </c>
      <c r="BH367" s="134">
        <f>IF(N367="sníž. přenesená",J367,0)</f>
        <v>0</v>
      </c>
      <c r="BI367" s="134">
        <f>IF(N367="nulová",J367,0)</f>
        <v>0</v>
      </c>
      <c r="BJ367" s="17" t="s">
        <v>77</v>
      </c>
      <c r="BK367" s="134">
        <f>ROUND(I367*H367,2)</f>
        <v>0</v>
      </c>
      <c r="BL367" s="17" t="s">
        <v>601</v>
      </c>
      <c r="BM367" s="133" t="s">
        <v>619</v>
      </c>
    </row>
    <row r="368" spans="2:65" s="1" customFormat="1" ht="11.25">
      <c r="B368" s="32"/>
      <c r="D368" s="135" t="s">
        <v>134</v>
      </c>
      <c r="F368" s="136" t="s">
        <v>620</v>
      </c>
      <c r="I368" s="137"/>
      <c r="L368" s="32"/>
      <c r="M368" s="138"/>
      <c r="T368" s="53"/>
      <c r="AT368" s="17" t="s">
        <v>134</v>
      </c>
      <c r="AU368" s="17" t="s">
        <v>77</v>
      </c>
    </row>
    <row r="369" spans="2:65" s="1" customFormat="1" ht="11.25">
      <c r="B369" s="32"/>
      <c r="D369" s="139" t="s">
        <v>136</v>
      </c>
      <c r="F369" s="140" t="s">
        <v>621</v>
      </c>
      <c r="I369" s="137"/>
      <c r="L369" s="32"/>
      <c r="M369" s="138"/>
      <c r="T369" s="53"/>
      <c r="AT369" s="17" t="s">
        <v>136</v>
      </c>
      <c r="AU369" s="17" t="s">
        <v>77</v>
      </c>
    </row>
    <row r="370" spans="2:65" s="11" customFormat="1" ht="25.9" customHeight="1">
      <c r="B370" s="110"/>
      <c r="D370" s="111" t="s">
        <v>71</v>
      </c>
      <c r="E370" s="112" t="s">
        <v>622</v>
      </c>
      <c r="F370" s="112" t="s">
        <v>623</v>
      </c>
      <c r="I370" s="113"/>
      <c r="J370" s="114">
        <f>BK370</f>
        <v>0</v>
      </c>
      <c r="L370" s="110"/>
      <c r="M370" s="115"/>
      <c r="P370" s="116">
        <f>P371+P384</f>
        <v>0</v>
      </c>
      <c r="R370" s="116">
        <f>R371+R384</f>
        <v>0</v>
      </c>
      <c r="T370" s="117">
        <f>T371+T384</f>
        <v>0</v>
      </c>
      <c r="AR370" s="111" t="s">
        <v>453</v>
      </c>
      <c r="AT370" s="118" t="s">
        <v>71</v>
      </c>
      <c r="AU370" s="118" t="s">
        <v>72</v>
      </c>
      <c r="AY370" s="111" t="s">
        <v>124</v>
      </c>
      <c r="BK370" s="119">
        <f>BK371+BK384</f>
        <v>0</v>
      </c>
    </row>
    <row r="371" spans="2:65" s="11" customFormat="1" ht="22.9" customHeight="1">
      <c r="B371" s="110"/>
      <c r="D371" s="111" t="s">
        <v>71</v>
      </c>
      <c r="E371" s="120" t="s">
        <v>624</v>
      </c>
      <c r="F371" s="120" t="s">
        <v>625</v>
      </c>
      <c r="I371" s="113"/>
      <c r="J371" s="121">
        <f>BK371</f>
        <v>0</v>
      </c>
      <c r="L371" s="110"/>
      <c r="M371" s="115"/>
      <c r="P371" s="116">
        <f>SUM(P372:P383)</f>
        <v>0</v>
      </c>
      <c r="R371" s="116">
        <f>SUM(R372:R383)</f>
        <v>0</v>
      </c>
      <c r="T371" s="117">
        <f>SUM(T372:T383)</f>
        <v>0</v>
      </c>
      <c r="AR371" s="111" t="s">
        <v>453</v>
      </c>
      <c r="AT371" s="118" t="s">
        <v>71</v>
      </c>
      <c r="AU371" s="118" t="s">
        <v>77</v>
      </c>
      <c r="AY371" s="111" t="s">
        <v>124</v>
      </c>
      <c r="BK371" s="119">
        <f>SUM(BK372:BK383)</f>
        <v>0</v>
      </c>
    </row>
    <row r="372" spans="2:65" s="1" customFormat="1" ht="16.5" customHeight="1">
      <c r="B372" s="32"/>
      <c r="C372" s="122" t="s">
        <v>211</v>
      </c>
      <c r="D372" s="122" t="s">
        <v>127</v>
      </c>
      <c r="E372" s="123" t="s">
        <v>626</v>
      </c>
      <c r="F372" s="124" t="s">
        <v>627</v>
      </c>
      <c r="G372" s="125" t="s">
        <v>391</v>
      </c>
      <c r="H372" s="126">
        <v>1</v>
      </c>
      <c r="I372" s="127"/>
      <c r="J372" s="128">
        <f>ROUND(I372*H372,2)</f>
        <v>0</v>
      </c>
      <c r="K372" s="124" t="s">
        <v>131</v>
      </c>
      <c r="L372" s="32"/>
      <c r="M372" s="129" t="s">
        <v>19</v>
      </c>
      <c r="N372" s="130" t="s">
        <v>43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628</v>
      </c>
      <c r="AT372" s="133" t="s">
        <v>127</v>
      </c>
      <c r="AU372" s="133" t="s">
        <v>79</v>
      </c>
      <c r="AY372" s="17" t="s">
        <v>124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7" t="s">
        <v>77</v>
      </c>
      <c r="BK372" s="134">
        <f>ROUND(I372*H372,2)</f>
        <v>0</v>
      </c>
      <c r="BL372" s="17" t="s">
        <v>628</v>
      </c>
      <c r="BM372" s="133" t="s">
        <v>629</v>
      </c>
    </row>
    <row r="373" spans="2:65" s="1" customFormat="1" ht="11.25">
      <c r="B373" s="32"/>
      <c r="D373" s="135" t="s">
        <v>134</v>
      </c>
      <c r="F373" s="136" t="s">
        <v>627</v>
      </c>
      <c r="I373" s="137"/>
      <c r="L373" s="32"/>
      <c r="M373" s="138"/>
      <c r="T373" s="53"/>
      <c r="AT373" s="17" t="s">
        <v>134</v>
      </c>
      <c r="AU373" s="17" t="s">
        <v>79</v>
      </c>
    </row>
    <row r="374" spans="2:65" s="1" customFormat="1" ht="11.25">
      <c r="B374" s="32"/>
      <c r="D374" s="139" t="s">
        <v>136</v>
      </c>
      <c r="F374" s="140" t="s">
        <v>630</v>
      </c>
      <c r="I374" s="137"/>
      <c r="L374" s="32"/>
      <c r="M374" s="138"/>
      <c r="T374" s="53"/>
      <c r="AT374" s="17" t="s">
        <v>136</v>
      </c>
      <c r="AU374" s="17" t="s">
        <v>79</v>
      </c>
    </row>
    <row r="375" spans="2:65" s="1" customFormat="1" ht="16.5" customHeight="1">
      <c r="B375" s="32"/>
      <c r="C375" s="122" t="s">
        <v>631</v>
      </c>
      <c r="D375" s="122" t="s">
        <v>127</v>
      </c>
      <c r="E375" s="123" t="s">
        <v>632</v>
      </c>
      <c r="F375" s="124" t="s">
        <v>633</v>
      </c>
      <c r="G375" s="125" t="s">
        <v>391</v>
      </c>
      <c r="H375" s="126">
        <v>1</v>
      </c>
      <c r="I375" s="127"/>
      <c r="J375" s="128">
        <f>ROUND(I375*H375,2)</f>
        <v>0</v>
      </c>
      <c r="K375" s="124" t="s">
        <v>131</v>
      </c>
      <c r="L375" s="32"/>
      <c r="M375" s="129" t="s">
        <v>19</v>
      </c>
      <c r="N375" s="130" t="s">
        <v>43</v>
      </c>
      <c r="P375" s="131">
        <f>O375*H375</f>
        <v>0</v>
      </c>
      <c r="Q375" s="131">
        <v>0</v>
      </c>
      <c r="R375" s="131">
        <f>Q375*H375</f>
        <v>0</v>
      </c>
      <c r="S375" s="131">
        <v>0</v>
      </c>
      <c r="T375" s="132">
        <f>S375*H375</f>
        <v>0</v>
      </c>
      <c r="AR375" s="133" t="s">
        <v>628</v>
      </c>
      <c r="AT375" s="133" t="s">
        <v>127</v>
      </c>
      <c r="AU375" s="133" t="s">
        <v>79</v>
      </c>
      <c r="AY375" s="17" t="s">
        <v>124</v>
      </c>
      <c r="BE375" s="134">
        <f>IF(N375="základní",J375,0)</f>
        <v>0</v>
      </c>
      <c r="BF375" s="134">
        <f>IF(N375="snížená",J375,0)</f>
        <v>0</v>
      </c>
      <c r="BG375" s="134">
        <f>IF(N375="zákl. přenesená",J375,0)</f>
        <v>0</v>
      </c>
      <c r="BH375" s="134">
        <f>IF(N375="sníž. přenesená",J375,0)</f>
        <v>0</v>
      </c>
      <c r="BI375" s="134">
        <f>IF(N375="nulová",J375,0)</f>
        <v>0</v>
      </c>
      <c r="BJ375" s="17" t="s">
        <v>77</v>
      </c>
      <c r="BK375" s="134">
        <f>ROUND(I375*H375,2)</f>
        <v>0</v>
      </c>
      <c r="BL375" s="17" t="s">
        <v>628</v>
      </c>
      <c r="BM375" s="133" t="s">
        <v>634</v>
      </c>
    </row>
    <row r="376" spans="2:65" s="1" customFormat="1" ht="11.25">
      <c r="B376" s="32"/>
      <c r="D376" s="135" t="s">
        <v>134</v>
      </c>
      <c r="F376" s="136" t="s">
        <v>633</v>
      </c>
      <c r="I376" s="137"/>
      <c r="L376" s="32"/>
      <c r="M376" s="138"/>
      <c r="T376" s="53"/>
      <c r="AT376" s="17" t="s">
        <v>134</v>
      </c>
      <c r="AU376" s="17" t="s">
        <v>79</v>
      </c>
    </row>
    <row r="377" spans="2:65" s="1" customFormat="1" ht="11.25">
      <c r="B377" s="32"/>
      <c r="D377" s="139" t="s">
        <v>136</v>
      </c>
      <c r="F377" s="140" t="s">
        <v>635</v>
      </c>
      <c r="I377" s="137"/>
      <c r="L377" s="32"/>
      <c r="M377" s="138"/>
      <c r="T377" s="53"/>
      <c r="AT377" s="17" t="s">
        <v>136</v>
      </c>
      <c r="AU377" s="17" t="s">
        <v>79</v>
      </c>
    </row>
    <row r="378" spans="2:65" s="1" customFormat="1" ht="16.5" customHeight="1">
      <c r="B378" s="32"/>
      <c r="C378" s="122" t="s">
        <v>636</v>
      </c>
      <c r="D378" s="122" t="s">
        <v>127</v>
      </c>
      <c r="E378" s="123" t="s">
        <v>637</v>
      </c>
      <c r="F378" s="124" t="s">
        <v>638</v>
      </c>
      <c r="G378" s="125" t="s">
        <v>391</v>
      </c>
      <c r="H378" s="126">
        <v>1</v>
      </c>
      <c r="I378" s="127"/>
      <c r="J378" s="128">
        <f>ROUND(I378*H378,2)</f>
        <v>0</v>
      </c>
      <c r="K378" s="124" t="s">
        <v>131</v>
      </c>
      <c r="L378" s="32"/>
      <c r="M378" s="129" t="s">
        <v>19</v>
      </c>
      <c r="N378" s="130" t="s">
        <v>43</v>
      </c>
      <c r="P378" s="131">
        <f>O378*H378</f>
        <v>0</v>
      </c>
      <c r="Q378" s="131">
        <v>0</v>
      </c>
      <c r="R378" s="131">
        <f>Q378*H378</f>
        <v>0</v>
      </c>
      <c r="S378" s="131">
        <v>0</v>
      </c>
      <c r="T378" s="132">
        <f>S378*H378</f>
        <v>0</v>
      </c>
      <c r="AR378" s="133" t="s">
        <v>628</v>
      </c>
      <c r="AT378" s="133" t="s">
        <v>127</v>
      </c>
      <c r="AU378" s="133" t="s">
        <v>79</v>
      </c>
      <c r="AY378" s="17" t="s">
        <v>124</v>
      </c>
      <c r="BE378" s="134">
        <f>IF(N378="základní",J378,0)</f>
        <v>0</v>
      </c>
      <c r="BF378" s="134">
        <f>IF(N378="snížená",J378,0)</f>
        <v>0</v>
      </c>
      <c r="BG378" s="134">
        <f>IF(N378="zákl. přenesená",J378,0)</f>
        <v>0</v>
      </c>
      <c r="BH378" s="134">
        <f>IF(N378="sníž. přenesená",J378,0)</f>
        <v>0</v>
      </c>
      <c r="BI378" s="134">
        <f>IF(N378="nulová",J378,0)</f>
        <v>0</v>
      </c>
      <c r="BJ378" s="17" t="s">
        <v>77</v>
      </c>
      <c r="BK378" s="134">
        <f>ROUND(I378*H378,2)</f>
        <v>0</v>
      </c>
      <c r="BL378" s="17" t="s">
        <v>628</v>
      </c>
      <c r="BM378" s="133" t="s">
        <v>639</v>
      </c>
    </row>
    <row r="379" spans="2:65" s="1" customFormat="1" ht="11.25">
      <c r="B379" s="32"/>
      <c r="D379" s="135" t="s">
        <v>134</v>
      </c>
      <c r="F379" s="136" t="s">
        <v>638</v>
      </c>
      <c r="I379" s="137"/>
      <c r="L379" s="32"/>
      <c r="M379" s="138"/>
      <c r="T379" s="53"/>
      <c r="AT379" s="17" t="s">
        <v>134</v>
      </c>
      <c r="AU379" s="17" t="s">
        <v>79</v>
      </c>
    </row>
    <row r="380" spans="2:65" s="1" customFormat="1" ht="11.25">
      <c r="B380" s="32"/>
      <c r="D380" s="139" t="s">
        <v>136</v>
      </c>
      <c r="F380" s="140" t="s">
        <v>640</v>
      </c>
      <c r="I380" s="137"/>
      <c r="L380" s="32"/>
      <c r="M380" s="138"/>
      <c r="T380" s="53"/>
      <c r="AT380" s="17" t="s">
        <v>136</v>
      </c>
      <c r="AU380" s="17" t="s">
        <v>79</v>
      </c>
    </row>
    <row r="381" spans="2:65" s="1" customFormat="1" ht="16.5" customHeight="1">
      <c r="B381" s="32"/>
      <c r="C381" s="122" t="s">
        <v>641</v>
      </c>
      <c r="D381" s="122" t="s">
        <v>127</v>
      </c>
      <c r="E381" s="123" t="s">
        <v>642</v>
      </c>
      <c r="F381" s="124" t="s">
        <v>643</v>
      </c>
      <c r="G381" s="125" t="s">
        <v>391</v>
      </c>
      <c r="H381" s="126">
        <v>1</v>
      </c>
      <c r="I381" s="127"/>
      <c r="J381" s="128">
        <f>ROUND(I381*H381,2)</f>
        <v>0</v>
      </c>
      <c r="K381" s="124" t="s">
        <v>131</v>
      </c>
      <c r="L381" s="32"/>
      <c r="M381" s="129" t="s">
        <v>19</v>
      </c>
      <c r="N381" s="130" t="s">
        <v>43</v>
      </c>
      <c r="P381" s="131">
        <f>O381*H381</f>
        <v>0</v>
      </c>
      <c r="Q381" s="131">
        <v>0</v>
      </c>
      <c r="R381" s="131">
        <f>Q381*H381</f>
        <v>0</v>
      </c>
      <c r="S381" s="131">
        <v>0</v>
      </c>
      <c r="T381" s="132">
        <f>S381*H381</f>
        <v>0</v>
      </c>
      <c r="AR381" s="133" t="s">
        <v>628</v>
      </c>
      <c r="AT381" s="133" t="s">
        <v>127</v>
      </c>
      <c r="AU381" s="133" t="s">
        <v>79</v>
      </c>
      <c r="AY381" s="17" t="s">
        <v>124</v>
      </c>
      <c r="BE381" s="134">
        <f>IF(N381="základní",J381,0)</f>
        <v>0</v>
      </c>
      <c r="BF381" s="134">
        <f>IF(N381="snížená",J381,0)</f>
        <v>0</v>
      </c>
      <c r="BG381" s="134">
        <f>IF(N381="zákl. přenesená",J381,0)</f>
        <v>0</v>
      </c>
      <c r="BH381" s="134">
        <f>IF(N381="sníž. přenesená",J381,0)</f>
        <v>0</v>
      </c>
      <c r="BI381" s="134">
        <f>IF(N381="nulová",J381,0)</f>
        <v>0</v>
      </c>
      <c r="BJ381" s="17" t="s">
        <v>77</v>
      </c>
      <c r="BK381" s="134">
        <f>ROUND(I381*H381,2)</f>
        <v>0</v>
      </c>
      <c r="BL381" s="17" t="s">
        <v>628</v>
      </c>
      <c r="BM381" s="133" t="s">
        <v>644</v>
      </c>
    </row>
    <row r="382" spans="2:65" s="1" customFormat="1" ht="11.25">
      <c r="B382" s="32"/>
      <c r="D382" s="135" t="s">
        <v>134</v>
      </c>
      <c r="F382" s="136" t="s">
        <v>643</v>
      </c>
      <c r="I382" s="137"/>
      <c r="L382" s="32"/>
      <c r="M382" s="138"/>
      <c r="T382" s="53"/>
      <c r="AT382" s="17" t="s">
        <v>134</v>
      </c>
      <c r="AU382" s="17" t="s">
        <v>79</v>
      </c>
    </row>
    <row r="383" spans="2:65" s="1" customFormat="1" ht="11.25">
      <c r="B383" s="32"/>
      <c r="D383" s="139" t="s">
        <v>136</v>
      </c>
      <c r="F383" s="140" t="s">
        <v>645</v>
      </c>
      <c r="I383" s="137"/>
      <c r="L383" s="32"/>
      <c r="M383" s="138"/>
      <c r="T383" s="53"/>
      <c r="AT383" s="17" t="s">
        <v>136</v>
      </c>
      <c r="AU383" s="17" t="s">
        <v>79</v>
      </c>
    </row>
    <row r="384" spans="2:65" s="11" customFormat="1" ht="22.9" customHeight="1">
      <c r="B384" s="110"/>
      <c r="D384" s="111" t="s">
        <v>71</v>
      </c>
      <c r="E384" s="120" t="s">
        <v>646</v>
      </c>
      <c r="F384" s="120" t="s">
        <v>647</v>
      </c>
      <c r="I384" s="113"/>
      <c r="J384" s="121">
        <f>BK384</f>
        <v>0</v>
      </c>
      <c r="L384" s="110"/>
      <c r="M384" s="115"/>
      <c r="P384" s="116">
        <f>SUM(P385:P389)</f>
        <v>0</v>
      </c>
      <c r="R384" s="116">
        <f>SUM(R385:R389)</f>
        <v>0</v>
      </c>
      <c r="T384" s="117">
        <f>SUM(T385:T389)</f>
        <v>0</v>
      </c>
      <c r="AR384" s="111" t="s">
        <v>453</v>
      </c>
      <c r="AT384" s="118" t="s">
        <v>71</v>
      </c>
      <c r="AU384" s="118" t="s">
        <v>77</v>
      </c>
      <c r="AY384" s="111" t="s">
        <v>124</v>
      </c>
      <c r="BK384" s="119">
        <f>SUM(BK385:BK389)</f>
        <v>0</v>
      </c>
    </row>
    <row r="385" spans="2:65" s="1" customFormat="1" ht="16.5" customHeight="1">
      <c r="B385" s="32"/>
      <c r="C385" s="122" t="s">
        <v>648</v>
      </c>
      <c r="D385" s="122" t="s">
        <v>127</v>
      </c>
      <c r="E385" s="123" t="s">
        <v>649</v>
      </c>
      <c r="F385" s="124" t="s">
        <v>650</v>
      </c>
      <c r="G385" s="125" t="s">
        <v>391</v>
      </c>
      <c r="H385" s="126">
        <v>1</v>
      </c>
      <c r="I385" s="127"/>
      <c r="J385" s="128">
        <f>ROUND(I385*H385,2)</f>
        <v>0</v>
      </c>
      <c r="K385" s="124" t="s">
        <v>131</v>
      </c>
      <c r="L385" s="32"/>
      <c r="M385" s="129" t="s">
        <v>19</v>
      </c>
      <c r="N385" s="130" t="s">
        <v>43</v>
      </c>
      <c r="P385" s="131">
        <f>O385*H385</f>
        <v>0</v>
      </c>
      <c r="Q385" s="131">
        <v>0</v>
      </c>
      <c r="R385" s="131">
        <f>Q385*H385</f>
        <v>0</v>
      </c>
      <c r="S385" s="131">
        <v>0</v>
      </c>
      <c r="T385" s="132">
        <f>S385*H385</f>
        <v>0</v>
      </c>
      <c r="AR385" s="133" t="s">
        <v>628</v>
      </c>
      <c r="AT385" s="133" t="s">
        <v>127</v>
      </c>
      <c r="AU385" s="133" t="s">
        <v>79</v>
      </c>
      <c r="AY385" s="17" t="s">
        <v>124</v>
      </c>
      <c r="BE385" s="134">
        <f>IF(N385="základní",J385,0)</f>
        <v>0</v>
      </c>
      <c r="BF385" s="134">
        <f>IF(N385="snížená",J385,0)</f>
        <v>0</v>
      </c>
      <c r="BG385" s="134">
        <f>IF(N385="zákl. přenesená",J385,0)</f>
        <v>0</v>
      </c>
      <c r="BH385" s="134">
        <f>IF(N385="sníž. přenesená",J385,0)</f>
        <v>0</v>
      </c>
      <c r="BI385" s="134">
        <f>IF(N385="nulová",J385,0)</f>
        <v>0</v>
      </c>
      <c r="BJ385" s="17" t="s">
        <v>77</v>
      </c>
      <c r="BK385" s="134">
        <f>ROUND(I385*H385,2)</f>
        <v>0</v>
      </c>
      <c r="BL385" s="17" t="s">
        <v>628</v>
      </c>
      <c r="BM385" s="133" t="s">
        <v>651</v>
      </c>
    </row>
    <row r="386" spans="2:65" s="1" customFormat="1" ht="11.25">
      <c r="B386" s="32"/>
      <c r="D386" s="135" t="s">
        <v>134</v>
      </c>
      <c r="F386" s="136" t="s">
        <v>650</v>
      </c>
      <c r="I386" s="137"/>
      <c r="L386" s="32"/>
      <c r="M386" s="138"/>
      <c r="T386" s="53"/>
      <c r="AT386" s="17" t="s">
        <v>134</v>
      </c>
      <c r="AU386" s="17" t="s">
        <v>79</v>
      </c>
    </row>
    <row r="387" spans="2:65" s="1" customFormat="1" ht="11.25">
      <c r="B387" s="32"/>
      <c r="D387" s="139" t="s">
        <v>136</v>
      </c>
      <c r="F387" s="140" t="s">
        <v>652</v>
      </c>
      <c r="I387" s="137"/>
      <c r="L387" s="32"/>
      <c r="M387" s="138"/>
      <c r="T387" s="53"/>
      <c r="AT387" s="17" t="s">
        <v>136</v>
      </c>
      <c r="AU387" s="17" t="s">
        <v>79</v>
      </c>
    </row>
    <row r="388" spans="2:65" s="13" customFormat="1" ht="11.25">
      <c r="B388" s="148"/>
      <c r="D388" s="135" t="s">
        <v>138</v>
      </c>
      <c r="E388" s="149" t="s">
        <v>19</v>
      </c>
      <c r="F388" s="150" t="s">
        <v>653</v>
      </c>
      <c r="H388" s="149" t="s">
        <v>19</v>
      </c>
      <c r="I388" s="151"/>
      <c r="L388" s="148"/>
      <c r="M388" s="152"/>
      <c r="T388" s="153"/>
      <c r="AT388" s="149" t="s">
        <v>138</v>
      </c>
      <c r="AU388" s="149" t="s">
        <v>79</v>
      </c>
      <c r="AV388" s="13" t="s">
        <v>77</v>
      </c>
      <c r="AW388" s="13" t="s">
        <v>33</v>
      </c>
      <c r="AX388" s="13" t="s">
        <v>72</v>
      </c>
      <c r="AY388" s="149" t="s">
        <v>124</v>
      </c>
    </row>
    <row r="389" spans="2:65" s="12" customFormat="1" ht="11.25">
      <c r="B389" s="141"/>
      <c r="D389" s="135" t="s">
        <v>138</v>
      </c>
      <c r="E389" s="142" t="s">
        <v>19</v>
      </c>
      <c r="F389" s="143" t="s">
        <v>77</v>
      </c>
      <c r="H389" s="144">
        <v>1</v>
      </c>
      <c r="I389" s="145"/>
      <c r="L389" s="141"/>
      <c r="M389" s="161"/>
      <c r="N389" s="162"/>
      <c r="O389" s="162"/>
      <c r="P389" s="162"/>
      <c r="Q389" s="162"/>
      <c r="R389" s="162"/>
      <c r="S389" s="162"/>
      <c r="T389" s="163"/>
      <c r="AT389" s="142" t="s">
        <v>138</v>
      </c>
      <c r="AU389" s="142" t="s">
        <v>79</v>
      </c>
      <c r="AV389" s="12" t="s">
        <v>79</v>
      </c>
      <c r="AW389" s="12" t="s">
        <v>33</v>
      </c>
      <c r="AX389" s="12" t="s">
        <v>77</v>
      </c>
      <c r="AY389" s="142" t="s">
        <v>124</v>
      </c>
    </row>
    <row r="390" spans="2:65" s="1" customFormat="1" ht="6.95" customHeight="1">
      <c r="B390" s="41"/>
      <c r="C390" s="42"/>
      <c r="D390" s="42"/>
      <c r="E390" s="42"/>
      <c r="F390" s="42"/>
      <c r="G390" s="42"/>
      <c r="H390" s="42"/>
      <c r="I390" s="42"/>
      <c r="J390" s="42"/>
      <c r="K390" s="42"/>
      <c r="L390" s="32"/>
    </row>
  </sheetData>
  <sheetProtection algorithmName="SHA-512" hashValue="vrlEgjIP5ve3BG+je8XKLBv4sh1jOEzgHWWWuPOlJ0OtXGO0SpTLJu4WbiFLwTHcAJif+A+iyacvk326ScpfuA==" saltValue="menCmQjcm0b3B4C5MJc1IByPyfPuDRVJ2Jl5eOGdTnemnqBGH5WlJbOnTTrcvevNOXP0iNEqamkbeFJbU0/VQQ==" spinCount="100000" sheet="1" objects="1" scenarios="1" formatColumns="0" formatRows="0" autoFilter="0"/>
  <autoFilter ref="C96:K389" xr:uid="{00000000-0009-0000-0000-000001000000}"/>
  <mergeCells count="6">
    <mergeCell ref="L2:V2"/>
    <mergeCell ref="E7:H7"/>
    <mergeCell ref="E16:H16"/>
    <mergeCell ref="E25:H25"/>
    <mergeCell ref="E46:H46"/>
    <mergeCell ref="E89:H89"/>
  </mergeCells>
  <hyperlinks>
    <hyperlink ref="F102" r:id="rId1" xr:uid="{00000000-0004-0000-0100-000000000000}"/>
    <hyperlink ref="F106" r:id="rId2" xr:uid="{00000000-0004-0000-0100-000001000000}"/>
    <hyperlink ref="F111" r:id="rId3" xr:uid="{00000000-0004-0000-0100-000002000000}"/>
    <hyperlink ref="F117" r:id="rId4" xr:uid="{00000000-0004-0000-0100-000003000000}"/>
    <hyperlink ref="F120" r:id="rId5" xr:uid="{00000000-0004-0000-0100-000004000000}"/>
    <hyperlink ref="F123" r:id="rId6" xr:uid="{00000000-0004-0000-0100-000005000000}"/>
    <hyperlink ref="F126" r:id="rId7" xr:uid="{00000000-0004-0000-0100-000006000000}"/>
    <hyperlink ref="F129" r:id="rId8" xr:uid="{00000000-0004-0000-0100-000007000000}"/>
    <hyperlink ref="F132" r:id="rId9" xr:uid="{00000000-0004-0000-0100-000008000000}"/>
    <hyperlink ref="F136" r:id="rId10" xr:uid="{00000000-0004-0000-0100-000009000000}"/>
    <hyperlink ref="F139" r:id="rId11" xr:uid="{00000000-0004-0000-0100-00000A000000}"/>
    <hyperlink ref="F144" r:id="rId12" xr:uid="{00000000-0004-0000-0100-00000B000000}"/>
    <hyperlink ref="F149" r:id="rId13" xr:uid="{00000000-0004-0000-0100-00000C000000}"/>
    <hyperlink ref="F154" r:id="rId14" xr:uid="{00000000-0004-0000-0100-00000D000000}"/>
    <hyperlink ref="F159" r:id="rId15" xr:uid="{00000000-0004-0000-0100-00000E000000}"/>
    <hyperlink ref="F164" r:id="rId16" xr:uid="{00000000-0004-0000-0100-00000F000000}"/>
    <hyperlink ref="F169" r:id="rId17" xr:uid="{00000000-0004-0000-0100-000010000000}"/>
    <hyperlink ref="F177" r:id="rId18" xr:uid="{00000000-0004-0000-0100-000011000000}"/>
    <hyperlink ref="F182" r:id="rId19" xr:uid="{00000000-0004-0000-0100-000012000000}"/>
    <hyperlink ref="F186" r:id="rId20" xr:uid="{00000000-0004-0000-0100-000013000000}"/>
    <hyperlink ref="F189" r:id="rId21" xr:uid="{00000000-0004-0000-0100-000014000000}"/>
    <hyperlink ref="F196" r:id="rId22" xr:uid="{00000000-0004-0000-0100-000015000000}"/>
    <hyperlink ref="F199" r:id="rId23" xr:uid="{00000000-0004-0000-0100-000016000000}"/>
    <hyperlink ref="F203" r:id="rId24" xr:uid="{00000000-0004-0000-0100-000017000000}"/>
    <hyperlink ref="F207" r:id="rId25" xr:uid="{00000000-0004-0000-0100-000018000000}"/>
    <hyperlink ref="F211" r:id="rId26" xr:uid="{00000000-0004-0000-0100-000019000000}"/>
    <hyperlink ref="F214" r:id="rId27" xr:uid="{00000000-0004-0000-0100-00001A000000}"/>
    <hyperlink ref="F217" r:id="rId28" xr:uid="{00000000-0004-0000-0100-00001B000000}"/>
    <hyperlink ref="F223" r:id="rId29" xr:uid="{00000000-0004-0000-0100-00001C000000}"/>
    <hyperlink ref="F227" r:id="rId30" xr:uid="{00000000-0004-0000-0100-00001D000000}"/>
    <hyperlink ref="F231" r:id="rId31" xr:uid="{00000000-0004-0000-0100-00001E000000}"/>
    <hyperlink ref="F234" r:id="rId32" xr:uid="{00000000-0004-0000-0100-00001F000000}"/>
    <hyperlink ref="F238" r:id="rId33" xr:uid="{00000000-0004-0000-0100-000020000000}"/>
    <hyperlink ref="F242" r:id="rId34" xr:uid="{00000000-0004-0000-0100-000021000000}"/>
    <hyperlink ref="F245" r:id="rId35" xr:uid="{00000000-0004-0000-0100-000022000000}"/>
    <hyperlink ref="F248" r:id="rId36" xr:uid="{00000000-0004-0000-0100-000023000000}"/>
    <hyperlink ref="F251" r:id="rId37" xr:uid="{00000000-0004-0000-0100-000024000000}"/>
    <hyperlink ref="F254" r:id="rId38" xr:uid="{00000000-0004-0000-0100-000025000000}"/>
    <hyperlink ref="F258" r:id="rId39" xr:uid="{00000000-0004-0000-0100-000026000000}"/>
    <hyperlink ref="F261" r:id="rId40" xr:uid="{00000000-0004-0000-0100-000027000000}"/>
    <hyperlink ref="F264" r:id="rId41" xr:uid="{00000000-0004-0000-0100-000028000000}"/>
    <hyperlink ref="F268" r:id="rId42" xr:uid="{00000000-0004-0000-0100-000029000000}"/>
    <hyperlink ref="F271" r:id="rId43" xr:uid="{00000000-0004-0000-0100-00002A000000}"/>
    <hyperlink ref="F274" r:id="rId44" xr:uid="{00000000-0004-0000-0100-00002B000000}"/>
    <hyperlink ref="F277" r:id="rId45" xr:uid="{00000000-0004-0000-0100-00002C000000}"/>
    <hyperlink ref="F280" r:id="rId46" xr:uid="{00000000-0004-0000-0100-00002D000000}"/>
    <hyperlink ref="F284" r:id="rId47" xr:uid="{00000000-0004-0000-0100-00002E000000}"/>
    <hyperlink ref="F290" r:id="rId48" xr:uid="{00000000-0004-0000-0100-00002F000000}"/>
    <hyperlink ref="F294" r:id="rId49" xr:uid="{00000000-0004-0000-0100-000030000000}"/>
    <hyperlink ref="F298" r:id="rId50" xr:uid="{00000000-0004-0000-0100-000031000000}"/>
    <hyperlink ref="F302" r:id="rId51" xr:uid="{00000000-0004-0000-0100-000032000000}"/>
    <hyperlink ref="F305" r:id="rId52" xr:uid="{00000000-0004-0000-0100-000033000000}"/>
    <hyperlink ref="F312" r:id="rId53" xr:uid="{00000000-0004-0000-0100-000034000000}"/>
    <hyperlink ref="F316" r:id="rId54" xr:uid="{00000000-0004-0000-0100-000035000000}"/>
    <hyperlink ref="F321" r:id="rId55" xr:uid="{00000000-0004-0000-0100-000036000000}"/>
    <hyperlink ref="F326" r:id="rId56" xr:uid="{00000000-0004-0000-0100-000037000000}"/>
    <hyperlink ref="F329" r:id="rId57" xr:uid="{00000000-0004-0000-0100-000038000000}"/>
    <hyperlink ref="F332" r:id="rId58" xr:uid="{00000000-0004-0000-0100-000039000000}"/>
    <hyperlink ref="F341" r:id="rId59" xr:uid="{00000000-0004-0000-0100-00003A000000}"/>
    <hyperlink ref="F345" r:id="rId60" xr:uid="{00000000-0004-0000-0100-00003B000000}"/>
    <hyperlink ref="F348" r:id="rId61" xr:uid="{00000000-0004-0000-0100-00003C000000}"/>
    <hyperlink ref="F352" r:id="rId62" xr:uid="{00000000-0004-0000-0100-00003D000000}"/>
    <hyperlink ref="F356" r:id="rId63" xr:uid="{00000000-0004-0000-0100-00003E000000}"/>
    <hyperlink ref="F360" r:id="rId64" xr:uid="{00000000-0004-0000-0100-00003F000000}"/>
    <hyperlink ref="F363" r:id="rId65" xr:uid="{00000000-0004-0000-0100-000040000000}"/>
    <hyperlink ref="F366" r:id="rId66" xr:uid="{00000000-0004-0000-0100-000041000000}"/>
    <hyperlink ref="F369" r:id="rId67" xr:uid="{00000000-0004-0000-0100-000042000000}"/>
    <hyperlink ref="F374" r:id="rId68" xr:uid="{00000000-0004-0000-0100-000043000000}"/>
    <hyperlink ref="F377" r:id="rId69" xr:uid="{00000000-0004-0000-0100-000044000000}"/>
    <hyperlink ref="F380" r:id="rId70" xr:uid="{00000000-0004-0000-0100-000045000000}"/>
    <hyperlink ref="F383" r:id="rId71" xr:uid="{00000000-0004-0000-0100-000046000000}"/>
    <hyperlink ref="F387" r:id="rId72" xr:uid="{00000000-0004-0000-0100-00004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64" customWidth="1"/>
    <col min="2" max="2" width="1.6640625" style="164" customWidth="1"/>
    <col min="3" max="4" width="5" style="164" customWidth="1"/>
    <col min="5" max="5" width="11.6640625" style="164" customWidth="1"/>
    <col min="6" max="6" width="9.1640625" style="164" customWidth="1"/>
    <col min="7" max="7" width="5" style="164" customWidth="1"/>
    <col min="8" max="8" width="77.83203125" style="164" customWidth="1"/>
    <col min="9" max="10" width="20" style="164" customWidth="1"/>
    <col min="11" max="11" width="1.6640625" style="164" customWidth="1"/>
  </cols>
  <sheetData>
    <row r="1" spans="2:11" customFormat="1" ht="37.5" customHeight="1"/>
    <row r="2" spans="2:11" customFormat="1" ht="7.5" customHeight="1">
      <c r="B2" s="165"/>
      <c r="C2" s="166"/>
      <c r="D2" s="166"/>
      <c r="E2" s="166"/>
      <c r="F2" s="166"/>
      <c r="G2" s="166"/>
      <c r="H2" s="166"/>
      <c r="I2" s="166"/>
      <c r="J2" s="166"/>
      <c r="K2" s="167"/>
    </row>
    <row r="3" spans="2:11" s="15" customFormat="1" ht="45" customHeight="1">
      <c r="B3" s="168"/>
      <c r="C3" s="283" t="s">
        <v>654</v>
      </c>
      <c r="D3" s="283"/>
      <c r="E3" s="283"/>
      <c r="F3" s="283"/>
      <c r="G3" s="283"/>
      <c r="H3" s="283"/>
      <c r="I3" s="283"/>
      <c r="J3" s="283"/>
      <c r="K3" s="169"/>
    </row>
    <row r="4" spans="2:11" customFormat="1" ht="25.5" customHeight="1">
      <c r="B4" s="170"/>
      <c r="C4" s="288" t="s">
        <v>655</v>
      </c>
      <c r="D4" s="288"/>
      <c r="E4" s="288"/>
      <c r="F4" s="288"/>
      <c r="G4" s="288"/>
      <c r="H4" s="288"/>
      <c r="I4" s="288"/>
      <c r="J4" s="288"/>
      <c r="K4" s="171"/>
    </row>
    <row r="5" spans="2:11" customFormat="1" ht="5.25" customHeight="1">
      <c r="B5" s="170"/>
      <c r="C5" s="172"/>
      <c r="D5" s="172"/>
      <c r="E5" s="172"/>
      <c r="F5" s="172"/>
      <c r="G5" s="172"/>
      <c r="H5" s="172"/>
      <c r="I5" s="172"/>
      <c r="J5" s="172"/>
      <c r="K5" s="171"/>
    </row>
    <row r="6" spans="2:11" customFormat="1" ht="15" customHeight="1">
      <c r="B6" s="170"/>
      <c r="C6" s="287" t="s">
        <v>656</v>
      </c>
      <c r="D6" s="287"/>
      <c r="E6" s="287"/>
      <c r="F6" s="287"/>
      <c r="G6" s="287"/>
      <c r="H6" s="287"/>
      <c r="I6" s="287"/>
      <c r="J6" s="287"/>
      <c r="K6" s="171"/>
    </row>
    <row r="7" spans="2:11" customFormat="1" ht="15" customHeight="1">
      <c r="B7" s="174"/>
      <c r="C7" s="287" t="s">
        <v>657</v>
      </c>
      <c r="D7" s="287"/>
      <c r="E7" s="287"/>
      <c r="F7" s="287"/>
      <c r="G7" s="287"/>
      <c r="H7" s="287"/>
      <c r="I7" s="287"/>
      <c r="J7" s="287"/>
      <c r="K7" s="171"/>
    </row>
    <row r="8" spans="2:11" customFormat="1" ht="12.75" customHeight="1">
      <c r="B8" s="174"/>
      <c r="C8" s="173"/>
      <c r="D8" s="173"/>
      <c r="E8" s="173"/>
      <c r="F8" s="173"/>
      <c r="G8" s="173"/>
      <c r="H8" s="173"/>
      <c r="I8" s="173"/>
      <c r="J8" s="173"/>
      <c r="K8" s="171"/>
    </row>
    <row r="9" spans="2:11" customFormat="1" ht="15" customHeight="1">
      <c r="B9" s="174"/>
      <c r="C9" s="287" t="s">
        <v>658</v>
      </c>
      <c r="D9" s="287"/>
      <c r="E9" s="287"/>
      <c r="F9" s="287"/>
      <c r="G9" s="287"/>
      <c r="H9" s="287"/>
      <c r="I9" s="287"/>
      <c r="J9" s="287"/>
      <c r="K9" s="171"/>
    </row>
    <row r="10" spans="2:11" customFormat="1" ht="15" customHeight="1">
      <c r="B10" s="174"/>
      <c r="C10" s="173"/>
      <c r="D10" s="287" t="s">
        <v>659</v>
      </c>
      <c r="E10" s="287"/>
      <c r="F10" s="287"/>
      <c r="G10" s="287"/>
      <c r="H10" s="287"/>
      <c r="I10" s="287"/>
      <c r="J10" s="287"/>
      <c r="K10" s="171"/>
    </row>
    <row r="11" spans="2:11" customFormat="1" ht="15" customHeight="1">
      <c r="B11" s="174"/>
      <c r="C11" s="175"/>
      <c r="D11" s="287" t="s">
        <v>660</v>
      </c>
      <c r="E11" s="287"/>
      <c r="F11" s="287"/>
      <c r="G11" s="287"/>
      <c r="H11" s="287"/>
      <c r="I11" s="287"/>
      <c r="J11" s="287"/>
      <c r="K11" s="171"/>
    </row>
    <row r="12" spans="2:11" customFormat="1" ht="15" customHeight="1">
      <c r="B12" s="174"/>
      <c r="C12" s="175"/>
      <c r="D12" s="173"/>
      <c r="E12" s="173"/>
      <c r="F12" s="173"/>
      <c r="G12" s="173"/>
      <c r="H12" s="173"/>
      <c r="I12" s="173"/>
      <c r="J12" s="173"/>
      <c r="K12" s="171"/>
    </row>
    <row r="13" spans="2:11" customFormat="1" ht="15" customHeight="1">
      <c r="B13" s="174"/>
      <c r="C13" s="175"/>
      <c r="D13" s="176" t="s">
        <v>661</v>
      </c>
      <c r="E13" s="173"/>
      <c r="F13" s="173"/>
      <c r="G13" s="173"/>
      <c r="H13" s="173"/>
      <c r="I13" s="173"/>
      <c r="J13" s="173"/>
      <c r="K13" s="171"/>
    </row>
    <row r="14" spans="2:11" customFormat="1" ht="12.75" customHeight="1">
      <c r="B14" s="174"/>
      <c r="C14" s="175"/>
      <c r="D14" s="175"/>
      <c r="E14" s="175"/>
      <c r="F14" s="175"/>
      <c r="G14" s="175"/>
      <c r="H14" s="175"/>
      <c r="I14" s="175"/>
      <c r="J14" s="175"/>
      <c r="K14" s="171"/>
    </row>
    <row r="15" spans="2:11" customFormat="1" ht="15" customHeight="1">
      <c r="B15" s="174"/>
      <c r="C15" s="175"/>
      <c r="D15" s="287" t="s">
        <v>662</v>
      </c>
      <c r="E15" s="287"/>
      <c r="F15" s="287"/>
      <c r="G15" s="287"/>
      <c r="H15" s="287"/>
      <c r="I15" s="287"/>
      <c r="J15" s="287"/>
      <c r="K15" s="171"/>
    </row>
    <row r="16" spans="2:11" customFormat="1" ht="15" customHeight="1">
      <c r="B16" s="174"/>
      <c r="C16" s="175"/>
      <c r="D16" s="287" t="s">
        <v>663</v>
      </c>
      <c r="E16" s="287"/>
      <c r="F16" s="287"/>
      <c r="G16" s="287"/>
      <c r="H16" s="287"/>
      <c r="I16" s="287"/>
      <c r="J16" s="287"/>
      <c r="K16" s="171"/>
    </row>
    <row r="17" spans="2:11" customFormat="1" ht="15" customHeight="1">
      <c r="B17" s="174"/>
      <c r="C17" s="175"/>
      <c r="D17" s="287" t="s">
        <v>664</v>
      </c>
      <c r="E17" s="287"/>
      <c r="F17" s="287"/>
      <c r="G17" s="287"/>
      <c r="H17" s="287"/>
      <c r="I17" s="287"/>
      <c r="J17" s="287"/>
      <c r="K17" s="171"/>
    </row>
    <row r="18" spans="2:11" customFormat="1" ht="15" customHeight="1">
      <c r="B18" s="174"/>
      <c r="C18" s="175"/>
      <c r="D18" s="175"/>
      <c r="E18" s="177" t="s">
        <v>76</v>
      </c>
      <c r="F18" s="287" t="s">
        <v>665</v>
      </c>
      <c r="G18" s="287"/>
      <c r="H18" s="287"/>
      <c r="I18" s="287"/>
      <c r="J18" s="287"/>
      <c r="K18" s="171"/>
    </row>
    <row r="19" spans="2:11" customFormat="1" ht="15" customHeight="1">
      <c r="B19" s="174"/>
      <c r="C19" s="175"/>
      <c r="D19" s="175"/>
      <c r="E19" s="177" t="s">
        <v>666</v>
      </c>
      <c r="F19" s="287" t="s">
        <v>667</v>
      </c>
      <c r="G19" s="287"/>
      <c r="H19" s="287"/>
      <c r="I19" s="287"/>
      <c r="J19" s="287"/>
      <c r="K19" s="171"/>
    </row>
    <row r="20" spans="2:11" customFormat="1" ht="15" customHeight="1">
      <c r="B20" s="174"/>
      <c r="C20" s="175"/>
      <c r="D20" s="175"/>
      <c r="E20" s="177" t="s">
        <v>668</v>
      </c>
      <c r="F20" s="287" t="s">
        <v>669</v>
      </c>
      <c r="G20" s="287"/>
      <c r="H20" s="287"/>
      <c r="I20" s="287"/>
      <c r="J20" s="287"/>
      <c r="K20" s="171"/>
    </row>
    <row r="21" spans="2:11" customFormat="1" ht="15" customHeight="1">
      <c r="B21" s="174"/>
      <c r="C21" s="175"/>
      <c r="D21" s="175"/>
      <c r="E21" s="177" t="s">
        <v>670</v>
      </c>
      <c r="F21" s="287" t="s">
        <v>671</v>
      </c>
      <c r="G21" s="287"/>
      <c r="H21" s="287"/>
      <c r="I21" s="287"/>
      <c r="J21" s="287"/>
      <c r="K21" s="171"/>
    </row>
    <row r="22" spans="2:11" customFormat="1" ht="15" customHeight="1">
      <c r="B22" s="174"/>
      <c r="C22" s="175"/>
      <c r="D22" s="175"/>
      <c r="E22" s="177" t="s">
        <v>672</v>
      </c>
      <c r="F22" s="287" t="s">
        <v>673</v>
      </c>
      <c r="G22" s="287"/>
      <c r="H22" s="287"/>
      <c r="I22" s="287"/>
      <c r="J22" s="287"/>
      <c r="K22" s="171"/>
    </row>
    <row r="23" spans="2:11" customFormat="1" ht="15" customHeight="1">
      <c r="B23" s="174"/>
      <c r="C23" s="175"/>
      <c r="D23" s="175"/>
      <c r="E23" s="177" t="s">
        <v>674</v>
      </c>
      <c r="F23" s="287" t="s">
        <v>675</v>
      </c>
      <c r="G23" s="287"/>
      <c r="H23" s="287"/>
      <c r="I23" s="287"/>
      <c r="J23" s="287"/>
      <c r="K23" s="171"/>
    </row>
    <row r="24" spans="2:11" customFormat="1" ht="12.75" customHeight="1">
      <c r="B24" s="174"/>
      <c r="C24" s="175"/>
      <c r="D24" s="175"/>
      <c r="E24" s="175"/>
      <c r="F24" s="175"/>
      <c r="G24" s="175"/>
      <c r="H24" s="175"/>
      <c r="I24" s="175"/>
      <c r="J24" s="175"/>
      <c r="K24" s="171"/>
    </row>
    <row r="25" spans="2:11" customFormat="1" ht="15" customHeight="1">
      <c r="B25" s="174"/>
      <c r="C25" s="287" t="s">
        <v>676</v>
      </c>
      <c r="D25" s="287"/>
      <c r="E25" s="287"/>
      <c r="F25" s="287"/>
      <c r="G25" s="287"/>
      <c r="H25" s="287"/>
      <c r="I25" s="287"/>
      <c r="J25" s="287"/>
      <c r="K25" s="171"/>
    </row>
    <row r="26" spans="2:11" customFormat="1" ht="15" customHeight="1">
      <c r="B26" s="174"/>
      <c r="C26" s="287" t="s">
        <v>677</v>
      </c>
      <c r="D26" s="287"/>
      <c r="E26" s="287"/>
      <c r="F26" s="287"/>
      <c r="G26" s="287"/>
      <c r="H26" s="287"/>
      <c r="I26" s="287"/>
      <c r="J26" s="287"/>
      <c r="K26" s="171"/>
    </row>
    <row r="27" spans="2:11" customFormat="1" ht="15" customHeight="1">
      <c r="B27" s="174"/>
      <c r="C27" s="173"/>
      <c r="D27" s="287" t="s">
        <v>678</v>
      </c>
      <c r="E27" s="287"/>
      <c r="F27" s="287"/>
      <c r="G27" s="287"/>
      <c r="H27" s="287"/>
      <c r="I27" s="287"/>
      <c r="J27" s="287"/>
      <c r="K27" s="171"/>
    </row>
    <row r="28" spans="2:11" customFormat="1" ht="15" customHeight="1">
      <c r="B28" s="174"/>
      <c r="C28" s="175"/>
      <c r="D28" s="287" t="s">
        <v>679</v>
      </c>
      <c r="E28" s="287"/>
      <c r="F28" s="287"/>
      <c r="G28" s="287"/>
      <c r="H28" s="287"/>
      <c r="I28" s="287"/>
      <c r="J28" s="287"/>
      <c r="K28" s="171"/>
    </row>
    <row r="29" spans="2:11" customFormat="1" ht="12.75" customHeight="1">
      <c r="B29" s="174"/>
      <c r="C29" s="175"/>
      <c r="D29" s="175"/>
      <c r="E29" s="175"/>
      <c r="F29" s="175"/>
      <c r="G29" s="175"/>
      <c r="H29" s="175"/>
      <c r="I29" s="175"/>
      <c r="J29" s="175"/>
      <c r="K29" s="171"/>
    </row>
    <row r="30" spans="2:11" customFormat="1" ht="15" customHeight="1">
      <c r="B30" s="174"/>
      <c r="C30" s="175"/>
      <c r="D30" s="287" t="s">
        <v>680</v>
      </c>
      <c r="E30" s="287"/>
      <c r="F30" s="287"/>
      <c r="G30" s="287"/>
      <c r="H30" s="287"/>
      <c r="I30" s="287"/>
      <c r="J30" s="287"/>
      <c r="K30" s="171"/>
    </row>
    <row r="31" spans="2:11" customFormat="1" ht="15" customHeight="1">
      <c r="B31" s="174"/>
      <c r="C31" s="175"/>
      <c r="D31" s="287" t="s">
        <v>681</v>
      </c>
      <c r="E31" s="287"/>
      <c r="F31" s="287"/>
      <c r="G31" s="287"/>
      <c r="H31" s="287"/>
      <c r="I31" s="287"/>
      <c r="J31" s="287"/>
      <c r="K31" s="171"/>
    </row>
    <row r="32" spans="2:11" customFormat="1" ht="12.75" customHeight="1">
      <c r="B32" s="174"/>
      <c r="C32" s="175"/>
      <c r="D32" s="175"/>
      <c r="E32" s="175"/>
      <c r="F32" s="175"/>
      <c r="G32" s="175"/>
      <c r="H32" s="175"/>
      <c r="I32" s="175"/>
      <c r="J32" s="175"/>
      <c r="K32" s="171"/>
    </row>
    <row r="33" spans="2:11" customFormat="1" ht="15" customHeight="1">
      <c r="B33" s="174"/>
      <c r="C33" s="175"/>
      <c r="D33" s="287" t="s">
        <v>682</v>
      </c>
      <c r="E33" s="287"/>
      <c r="F33" s="287"/>
      <c r="G33" s="287"/>
      <c r="H33" s="287"/>
      <c r="I33" s="287"/>
      <c r="J33" s="287"/>
      <c r="K33" s="171"/>
    </row>
    <row r="34" spans="2:11" customFormat="1" ht="15" customHeight="1">
      <c r="B34" s="174"/>
      <c r="C34" s="175"/>
      <c r="D34" s="287" t="s">
        <v>683</v>
      </c>
      <c r="E34" s="287"/>
      <c r="F34" s="287"/>
      <c r="G34" s="287"/>
      <c r="H34" s="287"/>
      <c r="I34" s="287"/>
      <c r="J34" s="287"/>
      <c r="K34" s="171"/>
    </row>
    <row r="35" spans="2:11" customFormat="1" ht="15" customHeight="1">
      <c r="B35" s="174"/>
      <c r="C35" s="175"/>
      <c r="D35" s="287" t="s">
        <v>684</v>
      </c>
      <c r="E35" s="287"/>
      <c r="F35" s="287"/>
      <c r="G35" s="287"/>
      <c r="H35" s="287"/>
      <c r="I35" s="287"/>
      <c r="J35" s="287"/>
      <c r="K35" s="171"/>
    </row>
    <row r="36" spans="2:11" customFormat="1" ht="15" customHeight="1">
      <c r="B36" s="174"/>
      <c r="C36" s="175"/>
      <c r="D36" s="173"/>
      <c r="E36" s="176" t="s">
        <v>110</v>
      </c>
      <c r="F36" s="173"/>
      <c r="G36" s="287" t="s">
        <v>685</v>
      </c>
      <c r="H36" s="287"/>
      <c r="I36" s="287"/>
      <c r="J36" s="287"/>
      <c r="K36" s="171"/>
    </row>
    <row r="37" spans="2:11" customFormat="1" ht="30.75" customHeight="1">
      <c r="B37" s="174"/>
      <c r="C37" s="175"/>
      <c r="D37" s="173"/>
      <c r="E37" s="176" t="s">
        <v>686</v>
      </c>
      <c r="F37" s="173"/>
      <c r="G37" s="287" t="s">
        <v>687</v>
      </c>
      <c r="H37" s="287"/>
      <c r="I37" s="287"/>
      <c r="J37" s="287"/>
      <c r="K37" s="171"/>
    </row>
    <row r="38" spans="2:11" customFormat="1" ht="15" customHeight="1">
      <c r="B38" s="174"/>
      <c r="C38" s="175"/>
      <c r="D38" s="173"/>
      <c r="E38" s="176" t="s">
        <v>53</v>
      </c>
      <c r="F38" s="173"/>
      <c r="G38" s="287" t="s">
        <v>688</v>
      </c>
      <c r="H38" s="287"/>
      <c r="I38" s="287"/>
      <c r="J38" s="287"/>
      <c r="K38" s="171"/>
    </row>
    <row r="39" spans="2:11" customFormat="1" ht="15" customHeight="1">
      <c r="B39" s="174"/>
      <c r="C39" s="175"/>
      <c r="D39" s="173"/>
      <c r="E39" s="176" t="s">
        <v>54</v>
      </c>
      <c r="F39" s="173"/>
      <c r="G39" s="287" t="s">
        <v>689</v>
      </c>
      <c r="H39" s="287"/>
      <c r="I39" s="287"/>
      <c r="J39" s="287"/>
      <c r="K39" s="171"/>
    </row>
    <row r="40" spans="2:11" customFormat="1" ht="15" customHeight="1">
      <c r="B40" s="174"/>
      <c r="C40" s="175"/>
      <c r="D40" s="173"/>
      <c r="E40" s="176" t="s">
        <v>111</v>
      </c>
      <c r="F40" s="173"/>
      <c r="G40" s="287" t="s">
        <v>690</v>
      </c>
      <c r="H40" s="287"/>
      <c r="I40" s="287"/>
      <c r="J40" s="287"/>
      <c r="K40" s="171"/>
    </row>
    <row r="41" spans="2:11" customFormat="1" ht="15" customHeight="1">
      <c r="B41" s="174"/>
      <c r="C41" s="175"/>
      <c r="D41" s="173"/>
      <c r="E41" s="176" t="s">
        <v>112</v>
      </c>
      <c r="F41" s="173"/>
      <c r="G41" s="287" t="s">
        <v>691</v>
      </c>
      <c r="H41" s="287"/>
      <c r="I41" s="287"/>
      <c r="J41" s="287"/>
      <c r="K41" s="171"/>
    </row>
    <row r="42" spans="2:11" customFormat="1" ht="15" customHeight="1">
      <c r="B42" s="174"/>
      <c r="C42" s="175"/>
      <c r="D42" s="173"/>
      <c r="E42" s="176" t="s">
        <v>692</v>
      </c>
      <c r="F42" s="173"/>
      <c r="G42" s="287" t="s">
        <v>693</v>
      </c>
      <c r="H42" s="287"/>
      <c r="I42" s="287"/>
      <c r="J42" s="287"/>
      <c r="K42" s="171"/>
    </row>
    <row r="43" spans="2:11" customFormat="1" ht="15" customHeight="1">
      <c r="B43" s="174"/>
      <c r="C43" s="175"/>
      <c r="D43" s="173"/>
      <c r="E43" s="176"/>
      <c r="F43" s="173"/>
      <c r="G43" s="287" t="s">
        <v>694</v>
      </c>
      <c r="H43" s="287"/>
      <c r="I43" s="287"/>
      <c r="J43" s="287"/>
      <c r="K43" s="171"/>
    </row>
    <row r="44" spans="2:11" customFormat="1" ht="15" customHeight="1">
      <c r="B44" s="174"/>
      <c r="C44" s="175"/>
      <c r="D44" s="173"/>
      <c r="E44" s="176" t="s">
        <v>695</v>
      </c>
      <c r="F44" s="173"/>
      <c r="G44" s="287" t="s">
        <v>696</v>
      </c>
      <c r="H44" s="287"/>
      <c r="I44" s="287"/>
      <c r="J44" s="287"/>
      <c r="K44" s="171"/>
    </row>
    <row r="45" spans="2:11" customFormat="1" ht="15" customHeight="1">
      <c r="B45" s="174"/>
      <c r="C45" s="175"/>
      <c r="D45" s="173"/>
      <c r="E45" s="176" t="s">
        <v>114</v>
      </c>
      <c r="F45" s="173"/>
      <c r="G45" s="287" t="s">
        <v>697</v>
      </c>
      <c r="H45" s="287"/>
      <c r="I45" s="287"/>
      <c r="J45" s="287"/>
      <c r="K45" s="171"/>
    </row>
    <row r="46" spans="2:11" customFormat="1" ht="12.75" customHeight="1">
      <c r="B46" s="174"/>
      <c r="C46" s="175"/>
      <c r="D46" s="173"/>
      <c r="E46" s="173"/>
      <c r="F46" s="173"/>
      <c r="G46" s="173"/>
      <c r="H46" s="173"/>
      <c r="I46" s="173"/>
      <c r="J46" s="173"/>
      <c r="K46" s="171"/>
    </row>
    <row r="47" spans="2:11" customFormat="1" ht="15" customHeight="1">
      <c r="B47" s="174"/>
      <c r="C47" s="175"/>
      <c r="D47" s="287" t="s">
        <v>698</v>
      </c>
      <c r="E47" s="287"/>
      <c r="F47" s="287"/>
      <c r="G47" s="287"/>
      <c r="H47" s="287"/>
      <c r="I47" s="287"/>
      <c r="J47" s="287"/>
      <c r="K47" s="171"/>
    </row>
    <row r="48" spans="2:11" customFormat="1" ht="15" customHeight="1">
      <c r="B48" s="174"/>
      <c r="C48" s="175"/>
      <c r="D48" s="175"/>
      <c r="E48" s="287" t="s">
        <v>699</v>
      </c>
      <c r="F48" s="287"/>
      <c r="G48" s="287"/>
      <c r="H48" s="287"/>
      <c r="I48" s="287"/>
      <c r="J48" s="287"/>
      <c r="K48" s="171"/>
    </row>
    <row r="49" spans="2:11" customFormat="1" ht="15" customHeight="1">
      <c r="B49" s="174"/>
      <c r="C49" s="175"/>
      <c r="D49" s="175"/>
      <c r="E49" s="287" t="s">
        <v>700</v>
      </c>
      <c r="F49" s="287"/>
      <c r="G49" s="287"/>
      <c r="H49" s="287"/>
      <c r="I49" s="287"/>
      <c r="J49" s="287"/>
      <c r="K49" s="171"/>
    </row>
    <row r="50" spans="2:11" customFormat="1" ht="15" customHeight="1">
      <c r="B50" s="174"/>
      <c r="C50" s="175"/>
      <c r="D50" s="175"/>
      <c r="E50" s="287" t="s">
        <v>701</v>
      </c>
      <c r="F50" s="287"/>
      <c r="G50" s="287"/>
      <c r="H50" s="287"/>
      <c r="I50" s="287"/>
      <c r="J50" s="287"/>
      <c r="K50" s="171"/>
    </row>
    <row r="51" spans="2:11" customFormat="1" ht="15" customHeight="1">
      <c r="B51" s="174"/>
      <c r="C51" s="175"/>
      <c r="D51" s="287" t="s">
        <v>702</v>
      </c>
      <c r="E51" s="287"/>
      <c r="F51" s="287"/>
      <c r="G51" s="287"/>
      <c r="H51" s="287"/>
      <c r="I51" s="287"/>
      <c r="J51" s="287"/>
      <c r="K51" s="171"/>
    </row>
    <row r="52" spans="2:11" customFormat="1" ht="25.5" customHeight="1">
      <c r="B52" s="170"/>
      <c r="C52" s="288" t="s">
        <v>703</v>
      </c>
      <c r="D52" s="288"/>
      <c r="E52" s="288"/>
      <c r="F52" s="288"/>
      <c r="G52" s="288"/>
      <c r="H52" s="288"/>
      <c r="I52" s="288"/>
      <c r="J52" s="288"/>
      <c r="K52" s="171"/>
    </row>
    <row r="53" spans="2:11" customFormat="1" ht="5.25" customHeight="1">
      <c r="B53" s="170"/>
      <c r="C53" s="172"/>
      <c r="D53" s="172"/>
      <c r="E53" s="172"/>
      <c r="F53" s="172"/>
      <c r="G53" s="172"/>
      <c r="H53" s="172"/>
      <c r="I53" s="172"/>
      <c r="J53" s="172"/>
      <c r="K53" s="171"/>
    </row>
    <row r="54" spans="2:11" customFormat="1" ht="15" customHeight="1">
      <c r="B54" s="170"/>
      <c r="C54" s="287" t="s">
        <v>704</v>
      </c>
      <c r="D54" s="287"/>
      <c r="E54" s="287"/>
      <c r="F54" s="287"/>
      <c r="G54" s="287"/>
      <c r="H54" s="287"/>
      <c r="I54" s="287"/>
      <c r="J54" s="287"/>
      <c r="K54" s="171"/>
    </row>
    <row r="55" spans="2:11" customFormat="1" ht="15" customHeight="1">
      <c r="B55" s="170"/>
      <c r="C55" s="287" t="s">
        <v>705</v>
      </c>
      <c r="D55" s="287"/>
      <c r="E55" s="287"/>
      <c r="F55" s="287"/>
      <c r="G55" s="287"/>
      <c r="H55" s="287"/>
      <c r="I55" s="287"/>
      <c r="J55" s="287"/>
      <c r="K55" s="171"/>
    </row>
    <row r="56" spans="2:11" customFormat="1" ht="12.75" customHeight="1">
      <c r="B56" s="170"/>
      <c r="C56" s="173"/>
      <c r="D56" s="173"/>
      <c r="E56" s="173"/>
      <c r="F56" s="173"/>
      <c r="G56" s="173"/>
      <c r="H56" s="173"/>
      <c r="I56" s="173"/>
      <c r="J56" s="173"/>
      <c r="K56" s="171"/>
    </row>
    <row r="57" spans="2:11" customFormat="1" ht="15" customHeight="1">
      <c r="B57" s="170"/>
      <c r="C57" s="287" t="s">
        <v>706</v>
      </c>
      <c r="D57" s="287"/>
      <c r="E57" s="287"/>
      <c r="F57" s="287"/>
      <c r="G57" s="287"/>
      <c r="H57" s="287"/>
      <c r="I57" s="287"/>
      <c r="J57" s="287"/>
      <c r="K57" s="171"/>
    </row>
    <row r="58" spans="2:11" customFormat="1" ht="15" customHeight="1">
      <c r="B58" s="170"/>
      <c r="C58" s="175"/>
      <c r="D58" s="287" t="s">
        <v>707</v>
      </c>
      <c r="E58" s="287"/>
      <c r="F58" s="287"/>
      <c r="G58" s="287"/>
      <c r="H58" s="287"/>
      <c r="I58" s="287"/>
      <c r="J58" s="287"/>
      <c r="K58" s="171"/>
    </row>
    <row r="59" spans="2:11" customFormat="1" ht="15" customHeight="1">
      <c r="B59" s="170"/>
      <c r="C59" s="175"/>
      <c r="D59" s="287" t="s">
        <v>708</v>
      </c>
      <c r="E59" s="287"/>
      <c r="F59" s="287"/>
      <c r="G59" s="287"/>
      <c r="H59" s="287"/>
      <c r="I59" s="287"/>
      <c r="J59" s="287"/>
      <c r="K59" s="171"/>
    </row>
    <row r="60" spans="2:11" customFormat="1" ht="15" customHeight="1">
      <c r="B60" s="170"/>
      <c r="C60" s="175"/>
      <c r="D60" s="287" t="s">
        <v>709</v>
      </c>
      <c r="E60" s="287"/>
      <c r="F60" s="287"/>
      <c r="G60" s="287"/>
      <c r="H60" s="287"/>
      <c r="I60" s="287"/>
      <c r="J60" s="287"/>
      <c r="K60" s="171"/>
    </row>
    <row r="61" spans="2:11" customFormat="1" ht="15" customHeight="1">
      <c r="B61" s="170"/>
      <c r="C61" s="175"/>
      <c r="D61" s="287" t="s">
        <v>710</v>
      </c>
      <c r="E61" s="287"/>
      <c r="F61" s="287"/>
      <c r="G61" s="287"/>
      <c r="H61" s="287"/>
      <c r="I61" s="287"/>
      <c r="J61" s="287"/>
      <c r="K61" s="171"/>
    </row>
    <row r="62" spans="2:11" customFormat="1" ht="15" customHeight="1">
      <c r="B62" s="170"/>
      <c r="C62" s="175"/>
      <c r="D62" s="289" t="s">
        <v>711</v>
      </c>
      <c r="E62" s="289"/>
      <c r="F62" s="289"/>
      <c r="G62" s="289"/>
      <c r="H62" s="289"/>
      <c r="I62" s="289"/>
      <c r="J62" s="289"/>
      <c r="K62" s="171"/>
    </row>
    <row r="63" spans="2:11" customFormat="1" ht="15" customHeight="1">
      <c r="B63" s="170"/>
      <c r="C63" s="175"/>
      <c r="D63" s="287" t="s">
        <v>712</v>
      </c>
      <c r="E63" s="287"/>
      <c r="F63" s="287"/>
      <c r="G63" s="287"/>
      <c r="H63" s="287"/>
      <c r="I63" s="287"/>
      <c r="J63" s="287"/>
      <c r="K63" s="171"/>
    </row>
    <row r="64" spans="2:11" customFormat="1" ht="12.75" customHeight="1">
      <c r="B64" s="170"/>
      <c r="C64" s="175"/>
      <c r="D64" s="175"/>
      <c r="E64" s="178"/>
      <c r="F64" s="175"/>
      <c r="G64" s="175"/>
      <c r="H64" s="175"/>
      <c r="I64" s="175"/>
      <c r="J64" s="175"/>
      <c r="K64" s="171"/>
    </row>
    <row r="65" spans="2:11" customFormat="1" ht="15" customHeight="1">
      <c r="B65" s="170"/>
      <c r="C65" s="175"/>
      <c r="D65" s="287" t="s">
        <v>713</v>
      </c>
      <c r="E65" s="287"/>
      <c r="F65" s="287"/>
      <c r="G65" s="287"/>
      <c r="H65" s="287"/>
      <c r="I65" s="287"/>
      <c r="J65" s="287"/>
      <c r="K65" s="171"/>
    </row>
    <row r="66" spans="2:11" customFormat="1" ht="15" customHeight="1">
      <c r="B66" s="170"/>
      <c r="C66" s="175"/>
      <c r="D66" s="289" t="s">
        <v>714</v>
      </c>
      <c r="E66" s="289"/>
      <c r="F66" s="289"/>
      <c r="G66" s="289"/>
      <c r="H66" s="289"/>
      <c r="I66" s="289"/>
      <c r="J66" s="289"/>
      <c r="K66" s="171"/>
    </row>
    <row r="67" spans="2:11" customFormat="1" ht="15" customHeight="1">
      <c r="B67" s="170"/>
      <c r="C67" s="175"/>
      <c r="D67" s="287" t="s">
        <v>715</v>
      </c>
      <c r="E67" s="287"/>
      <c r="F67" s="287"/>
      <c r="G67" s="287"/>
      <c r="H67" s="287"/>
      <c r="I67" s="287"/>
      <c r="J67" s="287"/>
      <c r="K67" s="171"/>
    </row>
    <row r="68" spans="2:11" customFormat="1" ht="15" customHeight="1">
      <c r="B68" s="170"/>
      <c r="C68" s="175"/>
      <c r="D68" s="287" t="s">
        <v>716</v>
      </c>
      <c r="E68" s="287"/>
      <c r="F68" s="287"/>
      <c r="G68" s="287"/>
      <c r="H68" s="287"/>
      <c r="I68" s="287"/>
      <c r="J68" s="287"/>
      <c r="K68" s="171"/>
    </row>
    <row r="69" spans="2:11" customFormat="1" ht="15" customHeight="1">
      <c r="B69" s="170"/>
      <c r="C69" s="175"/>
      <c r="D69" s="287" t="s">
        <v>717</v>
      </c>
      <c r="E69" s="287"/>
      <c r="F69" s="287"/>
      <c r="G69" s="287"/>
      <c r="H69" s="287"/>
      <c r="I69" s="287"/>
      <c r="J69" s="287"/>
      <c r="K69" s="171"/>
    </row>
    <row r="70" spans="2:11" customFormat="1" ht="15" customHeight="1">
      <c r="B70" s="170"/>
      <c r="C70" s="175"/>
      <c r="D70" s="287" t="s">
        <v>718</v>
      </c>
      <c r="E70" s="287"/>
      <c r="F70" s="287"/>
      <c r="G70" s="287"/>
      <c r="H70" s="287"/>
      <c r="I70" s="287"/>
      <c r="J70" s="287"/>
      <c r="K70" s="171"/>
    </row>
    <row r="71" spans="2:11" customFormat="1" ht="12.75" customHeight="1">
      <c r="B71" s="179"/>
      <c r="C71" s="180"/>
      <c r="D71" s="180"/>
      <c r="E71" s="180"/>
      <c r="F71" s="180"/>
      <c r="G71" s="180"/>
      <c r="H71" s="180"/>
      <c r="I71" s="180"/>
      <c r="J71" s="180"/>
      <c r="K71" s="181"/>
    </row>
    <row r="72" spans="2:11" customFormat="1" ht="18.75" customHeight="1">
      <c r="B72" s="182"/>
      <c r="C72" s="182"/>
      <c r="D72" s="182"/>
      <c r="E72" s="182"/>
      <c r="F72" s="182"/>
      <c r="G72" s="182"/>
      <c r="H72" s="182"/>
      <c r="I72" s="182"/>
      <c r="J72" s="182"/>
      <c r="K72" s="183"/>
    </row>
    <row r="73" spans="2:11" customFormat="1" ht="18.75" customHeight="1">
      <c r="B73" s="183"/>
      <c r="C73" s="183"/>
      <c r="D73" s="183"/>
      <c r="E73" s="183"/>
      <c r="F73" s="183"/>
      <c r="G73" s="183"/>
      <c r="H73" s="183"/>
      <c r="I73" s="183"/>
      <c r="J73" s="183"/>
      <c r="K73" s="183"/>
    </row>
    <row r="74" spans="2:11" customFormat="1" ht="7.5" customHeight="1">
      <c r="B74" s="184"/>
      <c r="C74" s="185"/>
      <c r="D74" s="185"/>
      <c r="E74" s="185"/>
      <c r="F74" s="185"/>
      <c r="G74" s="185"/>
      <c r="H74" s="185"/>
      <c r="I74" s="185"/>
      <c r="J74" s="185"/>
      <c r="K74" s="186"/>
    </row>
    <row r="75" spans="2:11" customFormat="1" ht="45" customHeight="1">
      <c r="B75" s="187"/>
      <c r="C75" s="282" t="s">
        <v>719</v>
      </c>
      <c r="D75" s="282"/>
      <c r="E75" s="282"/>
      <c r="F75" s="282"/>
      <c r="G75" s="282"/>
      <c r="H75" s="282"/>
      <c r="I75" s="282"/>
      <c r="J75" s="282"/>
      <c r="K75" s="188"/>
    </row>
    <row r="76" spans="2:11" customFormat="1" ht="17.25" customHeight="1">
      <c r="B76" s="187"/>
      <c r="C76" s="189" t="s">
        <v>720</v>
      </c>
      <c r="D76" s="189"/>
      <c r="E76" s="189"/>
      <c r="F76" s="189" t="s">
        <v>721</v>
      </c>
      <c r="G76" s="190"/>
      <c r="H76" s="189" t="s">
        <v>54</v>
      </c>
      <c r="I76" s="189" t="s">
        <v>57</v>
      </c>
      <c r="J76" s="189" t="s">
        <v>722</v>
      </c>
      <c r="K76" s="188"/>
    </row>
    <row r="77" spans="2:11" customFormat="1" ht="17.25" customHeight="1">
      <c r="B77" s="187"/>
      <c r="C77" s="191" t="s">
        <v>723</v>
      </c>
      <c r="D77" s="191"/>
      <c r="E77" s="191"/>
      <c r="F77" s="192" t="s">
        <v>724</v>
      </c>
      <c r="G77" s="193"/>
      <c r="H77" s="191"/>
      <c r="I77" s="191"/>
      <c r="J77" s="191" t="s">
        <v>725</v>
      </c>
      <c r="K77" s="188"/>
    </row>
    <row r="78" spans="2:11" customFormat="1" ht="5.25" customHeight="1">
      <c r="B78" s="187"/>
      <c r="C78" s="194"/>
      <c r="D78" s="194"/>
      <c r="E78" s="194"/>
      <c r="F78" s="194"/>
      <c r="G78" s="195"/>
      <c r="H78" s="194"/>
      <c r="I78" s="194"/>
      <c r="J78" s="194"/>
      <c r="K78" s="188"/>
    </row>
    <row r="79" spans="2:11" customFormat="1" ht="15" customHeight="1">
      <c r="B79" s="187"/>
      <c r="C79" s="176" t="s">
        <v>53</v>
      </c>
      <c r="D79" s="196"/>
      <c r="E79" s="196"/>
      <c r="F79" s="197" t="s">
        <v>726</v>
      </c>
      <c r="G79" s="198"/>
      <c r="H79" s="176" t="s">
        <v>727</v>
      </c>
      <c r="I79" s="176" t="s">
        <v>728</v>
      </c>
      <c r="J79" s="176">
        <v>20</v>
      </c>
      <c r="K79" s="188"/>
    </row>
    <row r="80" spans="2:11" customFormat="1" ht="15" customHeight="1">
      <c r="B80" s="187"/>
      <c r="C80" s="176" t="s">
        <v>729</v>
      </c>
      <c r="D80" s="176"/>
      <c r="E80" s="176"/>
      <c r="F80" s="197" t="s">
        <v>726</v>
      </c>
      <c r="G80" s="198"/>
      <c r="H80" s="176" t="s">
        <v>730</v>
      </c>
      <c r="I80" s="176" t="s">
        <v>728</v>
      </c>
      <c r="J80" s="176">
        <v>120</v>
      </c>
      <c r="K80" s="188"/>
    </row>
    <row r="81" spans="2:11" customFormat="1" ht="15" customHeight="1">
      <c r="B81" s="199"/>
      <c r="C81" s="176" t="s">
        <v>731</v>
      </c>
      <c r="D81" s="176"/>
      <c r="E81" s="176"/>
      <c r="F81" s="197" t="s">
        <v>732</v>
      </c>
      <c r="G81" s="198"/>
      <c r="H81" s="176" t="s">
        <v>733</v>
      </c>
      <c r="I81" s="176" t="s">
        <v>728</v>
      </c>
      <c r="J81" s="176">
        <v>50</v>
      </c>
      <c r="K81" s="188"/>
    </row>
    <row r="82" spans="2:11" customFormat="1" ht="15" customHeight="1">
      <c r="B82" s="199"/>
      <c r="C82" s="176" t="s">
        <v>734</v>
      </c>
      <c r="D82" s="176"/>
      <c r="E82" s="176"/>
      <c r="F82" s="197" t="s">
        <v>726</v>
      </c>
      <c r="G82" s="198"/>
      <c r="H82" s="176" t="s">
        <v>735</v>
      </c>
      <c r="I82" s="176" t="s">
        <v>736</v>
      </c>
      <c r="J82" s="176"/>
      <c r="K82" s="188"/>
    </row>
    <row r="83" spans="2:11" customFormat="1" ht="15" customHeight="1">
      <c r="B83" s="199"/>
      <c r="C83" s="176" t="s">
        <v>737</v>
      </c>
      <c r="D83" s="176"/>
      <c r="E83" s="176"/>
      <c r="F83" s="197" t="s">
        <v>732</v>
      </c>
      <c r="G83" s="176"/>
      <c r="H83" s="176" t="s">
        <v>738</v>
      </c>
      <c r="I83" s="176" t="s">
        <v>728</v>
      </c>
      <c r="J83" s="176">
        <v>15</v>
      </c>
      <c r="K83" s="188"/>
    </row>
    <row r="84" spans="2:11" customFormat="1" ht="15" customHeight="1">
      <c r="B84" s="199"/>
      <c r="C84" s="176" t="s">
        <v>739</v>
      </c>
      <c r="D84" s="176"/>
      <c r="E84" s="176"/>
      <c r="F84" s="197" t="s">
        <v>732</v>
      </c>
      <c r="G84" s="176"/>
      <c r="H84" s="176" t="s">
        <v>740</v>
      </c>
      <c r="I84" s="176" t="s">
        <v>728</v>
      </c>
      <c r="J84" s="176">
        <v>15</v>
      </c>
      <c r="K84" s="188"/>
    </row>
    <row r="85" spans="2:11" customFormat="1" ht="15" customHeight="1">
      <c r="B85" s="199"/>
      <c r="C85" s="176" t="s">
        <v>741</v>
      </c>
      <c r="D85" s="176"/>
      <c r="E85" s="176"/>
      <c r="F85" s="197" t="s">
        <v>732</v>
      </c>
      <c r="G85" s="176"/>
      <c r="H85" s="176" t="s">
        <v>742</v>
      </c>
      <c r="I85" s="176" t="s">
        <v>728</v>
      </c>
      <c r="J85" s="176">
        <v>20</v>
      </c>
      <c r="K85" s="188"/>
    </row>
    <row r="86" spans="2:11" customFormat="1" ht="15" customHeight="1">
      <c r="B86" s="199"/>
      <c r="C86" s="176" t="s">
        <v>743</v>
      </c>
      <c r="D86" s="176"/>
      <c r="E86" s="176"/>
      <c r="F86" s="197" t="s">
        <v>732</v>
      </c>
      <c r="G86" s="176"/>
      <c r="H86" s="176" t="s">
        <v>744</v>
      </c>
      <c r="I86" s="176" t="s">
        <v>728</v>
      </c>
      <c r="J86" s="176">
        <v>20</v>
      </c>
      <c r="K86" s="188"/>
    </row>
    <row r="87" spans="2:11" customFormat="1" ht="15" customHeight="1">
      <c r="B87" s="199"/>
      <c r="C87" s="176" t="s">
        <v>745</v>
      </c>
      <c r="D87" s="176"/>
      <c r="E87" s="176"/>
      <c r="F87" s="197" t="s">
        <v>732</v>
      </c>
      <c r="G87" s="198"/>
      <c r="H87" s="176" t="s">
        <v>746</v>
      </c>
      <c r="I87" s="176" t="s">
        <v>728</v>
      </c>
      <c r="J87" s="176">
        <v>50</v>
      </c>
      <c r="K87" s="188"/>
    </row>
    <row r="88" spans="2:11" customFormat="1" ht="15" customHeight="1">
      <c r="B88" s="199"/>
      <c r="C88" s="176" t="s">
        <v>747</v>
      </c>
      <c r="D88" s="176"/>
      <c r="E88" s="176"/>
      <c r="F88" s="197" t="s">
        <v>732</v>
      </c>
      <c r="G88" s="198"/>
      <c r="H88" s="176" t="s">
        <v>748</v>
      </c>
      <c r="I88" s="176" t="s">
        <v>728</v>
      </c>
      <c r="J88" s="176">
        <v>20</v>
      </c>
      <c r="K88" s="188"/>
    </row>
    <row r="89" spans="2:11" customFormat="1" ht="15" customHeight="1">
      <c r="B89" s="199"/>
      <c r="C89" s="176" t="s">
        <v>749</v>
      </c>
      <c r="D89" s="176"/>
      <c r="E89" s="176"/>
      <c r="F89" s="197" t="s">
        <v>732</v>
      </c>
      <c r="G89" s="198"/>
      <c r="H89" s="176" t="s">
        <v>750</v>
      </c>
      <c r="I89" s="176" t="s">
        <v>728</v>
      </c>
      <c r="J89" s="176">
        <v>20</v>
      </c>
      <c r="K89" s="188"/>
    </row>
    <row r="90" spans="2:11" customFormat="1" ht="15" customHeight="1">
      <c r="B90" s="199"/>
      <c r="C90" s="176" t="s">
        <v>751</v>
      </c>
      <c r="D90" s="176"/>
      <c r="E90" s="176"/>
      <c r="F90" s="197" t="s">
        <v>732</v>
      </c>
      <c r="G90" s="198"/>
      <c r="H90" s="176" t="s">
        <v>752</v>
      </c>
      <c r="I90" s="176" t="s">
        <v>728</v>
      </c>
      <c r="J90" s="176">
        <v>50</v>
      </c>
      <c r="K90" s="188"/>
    </row>
    <row r="91" spans="2:11" customFormat="1" ht="15" customHeight="1">
      <c r="B91" s="199"/>
      <c r="C91" s="176" t="s">
        <v>753</v>
      </c>
      <c r="D91" s="176"/>
      <c r="E91" s="176"/>
      <c r="F91" s="197" t="s">
        <v>732</v>
      </c>
      <c r="G91" s="198"/>
      <c r="H91" s="176" t="s">
        <v>753</v>
      </c>
      <c r="I91" s="176" t="s">
        <v>728</v>
      </c>
      <c r="J91" s="176">
        <v>50</v>
      </c>
      <c r="K91" s="188"/>
    </row>
    <row r="92" spans="2:11" customFormat="1" ht="15" customHeight="1">
      <c r="B92" s="199"/>
      <c r="C92" s="176" t="s">
        <v>754</v>
      </c>
      <c r="D92" s="176"/>
      <c r="E92" s="176"/>
      <c r="F92" s="197" t="s">
        <v>732</v>
      </c>
      <c r="G92" s="198"/>
      <c r="H92" s="176" t="s">
        <v>755</v>
      </c>
      <c r="I92" s="176" t="s">
        <v>728</v>
      </c>
      <c r="J92" s="176">
        <v>255</v>
      </c>
      <c r="K92" s="188"/>
    </row>
    <row r="93" spans="2:11" customFormat="1" ht="15" customHeight="1">
      <c r="B93" s="199"/>
      <c r="C93" s="176" t="s">
        <v>756</v>
      </c>
      <c r="D93" s="176"/>
      <c r="E93" s="176"/>
      <c r="F93" s="197" t="s">
        <v>726</v>
      </c>
      <c r="G93" s="198"/>
      <c r="H93" s="176" t="s">
        <v>757</v>
      </c>
      <c r="I93" s="176" t="s">
        <v>758</v>
      </c>
      <c r="J93" s="176"/>
      <c r="K93" s="188"/>
    </row>
    <row r="94" spans="2:11" customFormat="1" ht="15" customHeight="1">
      <c r="B94" s="199"/>
      <c r="C94" s="176" t="s">
        <v>759</v>
      </c>
      <c r="D94" s="176"/>
      <c r="E94" s="176"/>
      <c r="F94" s="197" t="s">
        <v>726</v>
      </c>
      <c r="G94" s="198"/>
      <c r="H94" s="176" t="s">
        <v>760</v>
      </c>
      <c r="I94" s="176" t="s">
        <v>761</v>
      </c>
      <c r="J94" s="176"/>
      <c r="K94" s="188"/>
    </row>
    <row r="95" spans="2:11" customFormat="1" ht="15" customHeight="1">
      <c r="B95" s="199"/>
      <c r="C95" s="176" t="s">
        <v>762</v>
      </c>
      <c r="D95" s="176"/>
      <c r="E95" s="176"/>
      <c r="F95" s="197" t="s">
        <v>726</v>
      </c>
      <c r="G95" s="198"/>
      <c r="H95" s="176" t="s">
        <v>762</v>
      </c>
      <c r="I95" s="176" t="s">
        <v>761</v>
      </c>
      <c r="J95" s="176"/>
      <c r="K95" s="188"/>
    </row>
    <row r="96" spans="2:11" customFormat="1" ht="15" customHeight="1">
      <c r="B96" s="199"/>
      <c r="C96" s="176" t="s">
        <v>38</v>
      </c>
      <c r="D96" s="176"/>
      <c r="E96" s="176"/>
      <c r="F96" s="197" t="s">
        <v>726</v>
      </c>
      <c r="G96" s="198"/>
      <c r="H96" s="176" t="s">
        <v>763</v>
      </c>
      <c r="I96" s="176" t="s">
        <v>761</v>
      </c>
      <c r="J96" s="176"/>
      <c r="K96" s="188"/>
    </row>
    <row r="97" spans="2:11" customFormat="1" ht="15" customHeight="1">
      <c r="B97" s="199"/>
      <c r="C97" s="176" t="s">
        <v>48</v>
      </c>
      <c r="D97" s="176"/>
      <c r="E97" s="176"/>
      <c r="F97" s="197" t="s">
        <v>726</v>
      </c>
      <c r="G97" s="198"/>
      <c r="H97" s="176" t="s">
        <v>764</v>
      </c>
      <c r="I97" s="176" t="s">
        <v>761</v>
      </c>
      <c r="J97" s="176"/>
      <c r="K97" s="188"/>
    </row>
    <row r="98" spans="2:11" customFormat="1" ht="15" customHeight="1">
      <c r="B98" s="200"/>
      <c r="C98" s="201"/>
      <c r="D98" s="201"/>
      <c r="E98" s="201"/>
      <c r="F98" s="201"/>
      <c r="G98" s="201"/>
      <c r="H98" s="201"/>
      <c r="I98" s="201"/>
      <c r="J98" s="201"/>
      <c r="K98" s="202"/>
    </row>
    <row r="99" spans="2:11" customFormat="1" ht="18.75" customHeight="1">
      <c r="B99" s="203"/>
      <c r="C99" s="204"/>
      <c r="D99" s="204"/>
      <c r="E99" s="204"/>
      <c r="F99" s="204"/>
      <c r="G99" s="204"/>
      <c r="H99" s="204"/>
      <c r="I99" s="204"/>
      <c r="J99" s="204"/>
      <c r="K99" s="203"/>
    </row>
    <row r="100" spans="2:11" customFormat="1" ht="18.75" customHeight="1"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</row>
    <row r="101" spans="2:11" customFormat="1" ht="7.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6"/>
    </row>
    <row r="102" spans="2:11" customFormat="1" ht="45" customHeight="1">
      <c r="B102" s="187"/>
      <c r="C102" s="282" t="s">
        <v>765</v>
      </c>
      <c r="D102" s="282"/>
      <c r="E102" s="282"/>
      <c r="F102" s="282"/>
      <c r="G102" s="282"/>
      <c r="H102" s="282"/>
      <c r="I102" s="282"/>
      <c r="J102" s="282"/>
      <c r="K102" s="188"/>
    </row>
    <row r="103" spans="2:11" customFormat="1" ht="17.25" customHeight="1">
      <c r="B103" s="187"/>
      <c r="C103" s="189" t="s">
        <v>720</v>
      </c>
      <c r="D103" s="189"/>
      <c r="E103" s="189"/>
      <c r="F103" s="189" t="s">
        <v>721</v>
      </c>
      <c r="G103" s="190"/>
      <c r="H103" s="189" t="s">
        <v>54</v>
      </c>
      <c r="I103" s="189" t="s">
        <v>57</v>
      </c>
      <c r="J103" s="189" t="s">
        <v>722</v>
      </c>
      <c r="K103" s="188"/>
    </row>
    <row r="104" spans="2:11" customFormat="1" ht="17.25" customHeight="1">
      <c r="B104" s="187"/>
      <c r="C104" s="191" t="s">
        <v>723</v>
      </c>
      <c r="D104" s="191"/>
      <c r="E104" s="191"/>
      <c r="F104" s="192" t="s">
        <v>724</v>
      </c>
      <c r="G104" s="193"/>
      <c r="H104" s="191"/>
      <c r="I104" s="191"/>
      <c r="J104" s="191" t="s">
        <v>725</v>
      </c>
      <c r="K104" s="188"/>
    </row>
    <row r="105" spans="2:11" customFormat="1" ht="5.25" customHeight="1">
      <c r="B105" s="187"/>
      <c r="C105" s="189"/>
      <c r="D105" s="189"/>
      <c r="E105" s="189"/>
      <c r="F105" s="189"/>
      <c r="G105" s="205"/>
      <c r="H105" s="189"/>
      <c r="I105" s="189"/>
      <c r="J105" s="189"/>
      <c r="K105" s="188"/>
    </row>
    <row r="106" spans="2:11" customFormat="1" ht="15" customHeight="1">
      <c r="B106" s="187"/>
      <c r="C106" s="176" t="s">
        <v>53</v>
      </c>
      <c r="D106" s="196"/>
      <c r="E106" s="196"/>
      <c r="F106" s="197" t="s">
        <v>726</v>
      </c>
      <c r="G106" s="176"/>
      <c r="H106" s="176" t="s">
        <v>766</v>
      </c>
      <c r="I106" s="176" t="s">
        <v>728</v>
      </c>
      <c r="J106" s="176">
        <v>20</v>
      </c>
      <c r="K106" s="188"/>
    </row>
    <row r="107" spans="2:11" customFormat="1" ht="15" customHeight="1">
      <c r="B107" s="187"/>
      <c r="C107" s="176" t="s">
        <v>729</v>
      </c>
      <c r="D107" s="176"/>
      <c r="E107" s="176"/>
      <c r="F107" s="197" t="s">
        <v>726</v>
      </c>
      <c r="G107" s="176"/>
      <c r="H107" s="176" t="s">
        <v>766</v>
      </c>
      <c r="I107" s="176" t="s">
        <v>728</v>
      </c>
      <c r="J107" s="176">
        <v>120</v>
      </c>
      <c r="K107" s="188"/>
    </row>
    <row r="108" spans="2:11" customFormat="1" ht="15" customHeight="1">
      <c r="B108" s="199"/>
      <c r="C108" s="176" t="s">
        <v>731</v>
      </c>
      <c r="D108" s="176"/>
      <c r="E108" s="176"/>
      <c r="F108" s="197" t="s">
        <v>732</v>
      </c>
      <c r="G108" s="176"/>
      <c r="H108" s="176" t="s">
        <v>766</v>
      </c>
      <c r="I108" s="176" t="s">
        <v>728</v>
      </c>
      <c r="J108" s="176">
        <v>50</v>
      </c>
      <c r="K108" s="188"/>
    </row>
    <row r="109" spans="2:11" customFormat="1" ht="15" customHeight="1">
      <c r="B109" s="199"/>
      <c r="C109" s="176" t="s">
        <v>734</v>
      </c>
      <c r="D109" s="176"/>
      <c r="E109" s="176"/>
      <c r="F109" s="197" t="s">
        <v>726</v>
      </c>
      <c r="G109" s="176"/>
      <c r="H109" s="176" t="s">
        <v>766</v>
      </c>
      <c r="I109" s="176" t="s">
        <v>736</v>
      </c>
      <c r="J109" s="176"/>
      <c r="K109" s="188"/>
    </row>
    <row r="110" spans="2:11" customFormat="1" ht="15" customHeight="1">
      <c r="B110" s="199"/>
      <c r="C110" s="176" t="s">
        <v>745</v>
      </c>
      <c r="D110" s="176"/>
      <c r="E110" s="176"/>
      <c r="F110" s="197" t="s">
        <v>732</v>
      </c>
      <c r="G110" s="176"/>
      <c r="H110" s="176" t="s">
        <v>766</v>
      </c>
      <c r="I110" s="176" t="s">
        <v>728</v>
      </c>
      <c r="J110" s="176">
        <v>50</v>
      </c>
      <c r="K110" s="188"/>
    </row>
    <row r="111" spans="2:11" customFormat="1" ht="15" customHeight="1">
      <c r="B111" s="199"/>
      <c r="C111" s="176" t="s">
        <v>753</v>
      </c>
      <c r="D111" s="176"/>
      <c r="E111" s="176"/>
      <c r="F111" s="197" t="s">
        <v>732</v>
      </c>
      <c r="G111" s="176"/>
      <c r="H111" s="176" t="s">
        <v>766</v>
      </c>
      <c r="I111" s="176" t="s">
        <v>728</v>
      </c>
      <c r="J111" s="176">
        <v>50</v>
      </c>
      <c r="K111" s="188"/>
    </row>
    <row r="112" spans="2:11" customFormat="1" ht="15" customHeight="1">
      <c r="B112" s="199"/>
      <c r="C112" s="176" t="s">
        <v>751</v>
      </c>
      <c r="D112" s="176"/>
      <c r="E112" s="176"/>
      <c r="F112" s="197" t="s">
        <v>732</v>
      </c>
      <c r="G112" s="176"/>
      <c r="H112" s="176" t="s">
        <v>766</v>
      </c>
      <c r="I112" s="176" t="s">
        <v>728</v>
      </c>
      <c r="J112" s="176">
        <v>50</v>
      </c>
      <c r="K112" s="188"/>
    </row>
    <row r="113" spans="2:11" customFormat="1" ht="15" customHeight="1">
      <c r="B113" s="199"/>
      <c r="C113" s="176" t="s">
        <v>53</v>
      </c>
      <c r="D113" s="176"/>
      <c r="E113" s="176"/>
      <c r="F113" s="197" t="s">
        <v>726</v>
      </c>
      <c r="G113" s="176"/>
      <c r="H113" s="176" t="s">
        <v>767</v>
      </c>
      <c r="I113" s="176" t="s">
        <v>728</v>
      </c>
      <c r="J113" s="176">
        <v>20</v>
      </c>
      <c r="K113" s="188"/>
    </row>
    <row r="114" spans="2:11" customFormat="1" ht="15" customHeight="1">
      <c r="B114" s="199"/>
      <c r="C114" s="176" t="s">
        <v>768</v>
      </c>
      <c r="D114" s="176"/>
      <c r="E114" s="176"/>
      <c r="F114" s="197" t="s">
        <v>726</v>
      </c>
      <c r="G114" s="176"/>
      <c r="H114" s="176" t="s">
        <v>769</v>
      </c>
      <c r="I114" s="176" t="s">
        <v>728</v>
      </c>
      <c r="J114" s="176">
        <v>120</v>
      </c>
      <c r="K114" s="188"/>
    </row>
    <row r="115" spans="2:11" customFormat="1" ht="15" customHeight="1">
      <c r="B115" s="199"/>
      <c r="C115" s="176" t="s">
        <v>38</v>
      </c>
      <c r="D115" s="176"/>
      <c r="E115" s="176"/>
      <c r="F115" s="197" t="s">
        <v>726</v>
      </c>
      <c r="G115" s="176"/>
      <c r="H115" s="176" t="s">
        <v>770</v>
      </c>
      <c r="I115" s="176" t="s">
        <v>761</v>
      </c>
      <c r="J115" s="176"/>
      <c r="K115" s="188"/>
    </row>
    <row r="116" spans="2:11" customFormat="1" ht="15" customHeight="1">
      <c r="B116" s="199"/>
      <c r="C116" s="176" t="s">
        <v>48</v>
      </c>
      <c r="D116" s="176"/>
      <c r="E116" s="176"/>
      <c r="F116" s="197" t="s">
        <v>726</v>
      </c>
      <c r="G116" s="176"/>
      <c r="H116" s="176" t="s">
        <v>771</v>
      </c>
      <c r="I116" s="176" t="s">
        <v>761</v>
      </c>
      <c r="J116" s="176"/>
      <c r="K116" s="188"/>
    </row>
    <row r="117" spans="2:11" customFormat="1" ht="15" customHeight="1">
      <c r="B117" s="199"/>
      <c r="C117" s="176" t="s">
        <v>57</v>
      </c>
      <c r="D117" s="176"/>
      <c r="E117" s="176"/>
      <c r="F117" s="197" t="s">
        <v>726</v>
      </c>
      <c r="G117" s="176"/>
      <c r="H117" s="176" t="s">
        <v>772</v>
      </c>
      <c r="I117" s="176" t="s">
        <v>773</v>
      </c>
      <c r="J117" s="176"/>
      <c r="K117" s="188"/>
    </row>
    <row r="118" spans="2:11" customFormat="1" ht="15" customHeight="1">
      <c r="B118" s="200"/>
      <c r="C118" s="206"/>
      <c r="D118" s="206"/>
      <c r="E118" s="206"/>
      <c r="F118" s="206"/>
      <c r="G118" s="206"/>
      <c r="H118" s="206"/>
      <c r="I118" s="206"/>
      <c r="J118" s="206"/>
      <c r="K118" s="202"/>
    </row>
    <row r="119" spans="2:11" customFormat="1" ht="18.75" customHeight="1">
      <c r="B119" s="207"/>
      <c r="C119" s="208"/>
      <c r="D119" s="208"/>
      <c r="E119" s="208"/>
      <c r="F119" s="209"/>
      <c r="G119" s="208"/>
      <c r="H119" s="208"/>
      <c r="I119" s="208"/>
      <c r="J119" s="208"/>
      <c r="K119" s="207"/>
    </row>
    <row r="120" spans="2:11" customFormat="1" ht="18.75" customHeight="1"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</row>
    <row r="121" spans="2:11" customFormat="1" ht="7.5" customHeight="1">
      <c r="B121" s="210"/>
      <c r="C121" s="211"/>
      <c r="D121" s="211"/>
      <c r="E121" s="211"/>
      <c r="F121" s="211"/>
      <c r="G121" s="211"/>
      <c r="H121" s="211"/>
      <c r="I121" s="211"/>
      <c r="J121" s="211"/>
      <c r="K121" s="212"/>
    </row>
    <row r="122" spans="2:11" customFormat="1" ht="45" customHeight="1">
      <c r="B122" s="213"/>
      <c r="C122" s="283" t="s">
        <v>774</v>
      </c>
      <c r="D122" s="283"/>
      <c r="E122" s="283"/>
      <c r="F122" s="283"/>
      <c r="G122" s="283"/>
      <c r="H122" s="283"/>
      <c r="I122" s="283"/>
      <c r="J122" s="283"/>
      <c r="K122" s="214"/>
    </row>
    <row r="123" spans="2:11" customFormat="1" ht="17.25" customHeight="1">
      <c r="B123" s="215"/>
      <c r="C123" s="189" t="s">
        <v>720</v>
      </c>
      <c r="D123" s="189"/>
      <c r="E123" s="189"/>
      <c r="F123" s="189" t="s">
        <v>721</v>
      </c>
      <c r="G123" s="190"/>
      <c r="H123" s="189" t="s">
        <v>54</v>
      </c>
      <c r="I123" s="189" t="s">
        <v>57</v>
      </c>
      <c r="J123" s="189" t="s">
        <v>722</v>
      </c>
      <c r="K123" s="216"/>
    </row>
    <row r="124" spans="2:11" customFormat="1" ht="17.25" customHeight="1">
      <c r="B124" s="215"/>
      <c r="C124" s="191" t="s">
        <v>723</v>
      </c>
      <c r="D124" s="191"/>
      <c r="E124" s="191"/>
      <c r="F124" s="192" t="s">
        <v>724</v>
      </c>
      <c r="G124" s="193"/>
      <c r="H124" s="191"/>
      <c r="I124" s="191"/>
      <c r="J124" s="191" t="s">
        <v>725</v>
      </c>
      <c r="K124" s="216"/>
    </row>
    <row r="125" spans="2:11" customFormat="1" ht="5.25" customHeight="1">
      <c r="B125" s="217"/>
      <c r="C125" s="194"/>
      <c r="D125" s="194"/>
      <c r="E125" s="194"/>
      <c r="F125" s="194"/>
      <c r="G125" s="218"/>
      <c r="H125" s="194"/>
      <c r="I125" s="194"/>
      <c r="J125" s="194"/>
      <c r="K125" s="219"/>
    </row>
    <row r="126" spans="2:11" customFormat="1" ht="15" customHeight="1">
      <c r="B126" s="217"/>
      <c r="C126" s="176" t="s">
        <v>729</v>
      </c>
      <c r="D126" s="196"/>
      <c r="E126" s="196"/>
      <c r="F126" s="197" t="s">
        <v>726</v>
      </c>
      <c r="G126" s="176"/>
      <c r="H126" s="176" t="s">
        <v>766</v>
      </c>
      <c r="I126" s="176" t="s">
        <v>728</v>
      </c>
      <c r="J126" s="176">
        <v>120</v>
      </c>
      <c r="K126" s="220"/>
    </row>
    <row r="127" spans="2:11" customFormat="1" ht="15" customHeight="1">
      <c r="B127" s="217"/>
      <c r="C127" s="176" t="s">
        <v>775</v>
      </c>
      <c r="D127" s="176"/>
      <c r="E127" s="176"/>
      <c r="F127" s="197" t="s">
        <v>726</v>
      </c>
      <c r="G127" s="176"/>
      <c r="H127" s="176" t="s">
        <v>776</v>
      </c>
      <c r="I127" s="176" t="s">
        <v>728</v>
      </c>
      <c r="J127" s="176" t="s">
        <v>777</v>
      </c>
      <c r="K127" s="220"/>
    </row>
    <row r="128" spans="2:11" customFormat="1" ht="15" customHeight="1">
      <c r="B128" s="217"/>
      <c r="C128" s="176" t="s">
        <v>674</v>
      </c>
      <c r="D128" s="176"/>
      <c r="E128" s="176"/>
      <c r="F128" s="197" t="s">
        <v>726</v>
      </c>
      <c r="G128" s="176"/>
      <c r="H128" s="176" t="s">
        <v>778</v>
      </c>
      <c r="I128" s="176" t="s">
        <v>728</v>
      </c>
      <c r="J128" s="176" t="s">
        <v>777</v>
      </c>
      <c r="K128" s="220"/>
    </row>
    <row r="129" spans="2:11" customFormat="1" ht="15" customHeight="1">
      <c r="B129" s="217"/>
      <c r="C129" s="176" t="s">
        <v>737</v>
      </c>
      <c r="D129" s="176"/>
      <c r="E129" s="176"/>
      <c r="F129" s="197" t="s">
        <v>732</v>
      </c>
      <c r="G129" s="176"/>
      <c r="H129" s="176" t="s">
        <v>738</v>
      </c>
      <c r="I129" s="176" t="s">
        <v>728</v>
      </c>
      <c r="J129" s="176">
        <v>15</v>
      </c>
      <c r="K129" s="220"/>
    </row>
    <row r="130" spans="2:11" customFormat="1" ht="15" customHeight="1">
      <c r="B130" s="217"/>
      <c r="C130" s="176" t="s">
        <v>739</v>
      </c>
      <c r="D130" s="176"/>
      <c r="E130" s="176"/>
      <c r="F130" s="197" t="s">
        <v>732</v>
      </c>
      <c r="G130" s="176"/>
      <c r="H130" s="176" t="s">
        <v>740</v>
      </c>
      <c r="I130" s="176" t="s">
        <v>728</v>
      </c>
      <c r="J130" s="176">
        <v>15</v>
      </c>
      <c r="K130" s="220"/>
    </row>
    <row r="131" spans="2:11" customFormat="1" ht="15" customHeight="1">
      <c r="B131" s="217"/>
      <c r="C131" s="176" t="s">
        <v>741</v>
      </c>
      <c r="D131" s="176"/>
      <c r="E131" s="176"/>
      <c r="F131" s="197" t="s">
        <v>732</v>
      </c>
      <c r="G131" s="176"/>
      <c r="H131" s="176" t="s">
        <v>742</v>
      </c>
      <c r="I131" s="176" t="s">
        <v>728</v>
      </c>
      <c r="J131" s="176">
        <v>20</v>
      </c>
      <c r="K131" s="220"/>
    </row>
    <row r="132" spans="2:11" customFormat="1" ht="15" customHeight="1">
      <c r="B132" s="217"/>
      <c r="C132" s="176" t="s">
        <v>743</v>
      </c>
      <c r="D132" s="176"/>
      <c r="E132" s="176"/>
      <c r="F132" s="197" t="s">
        <v>732</v>
      </c>
      <c r="G132" s="176"/>
      <c r="H132" s="176" t="s">
        <v>744</v>
      </c>
      <c r="I132" s="176" t="s">
        <v>728</v>
      </c>
      <c r="J132" s="176">
        <v>20</v>
      </c>
      <c r="K132" s="220"/>
    </row>
    <row r="133" spans="2:11" customFormat="1" ht="15" customHeight="1">
      <c r="B133" s="217"/>
      <c r="C133" s="176" t="s">
        <v>731</v>
      </c>
      <c r="D133" s="176"/>
      <c r="E133" s="176"/>
      <c r="F133" s="197" t="s">
        <v>732</v>
      </c>
      <c r="G133" s="176"/>
      <c r="H133" s="176" t="s">
        <v>766</v>
      </c>
      <c r="I133" s="176" t="s">
        <v>728</v>
      </c>
      <c r="J133" s="176">
        <v>50</v>
      </c>
      <c r="K133" s="220"/>
    </row>
    <row r="134" spans="2:11" customFormat="1" ht="15" customHeight="1">
      <c r="B134" s="217"/>
      <c r="C134" s="176" t="s">
        <v>745</v>
      </c>
      <c r="D134" s="176"/>
      <c r="E134" s="176"/>
      <c r="F134" s="197" t="s">
        <v>732</v>
      </c>
      <c r="G134" s="176"/>
      <c r="H134" s="176" t="s">
        <v>766</v>
      </c>
      <c r="I134" s="176" t="s">
        <v>728</v>
      </c>
      <c r="J134" s="176">
        <v>50</v>
      </c>
      <c r="K134" s="220"/>
    </row>
    <row r="135" spans="2:11" customFormat="1" ht="15" customHeight="1">
      <c r="B135" s="217"/>
      <c r="C135" s="176" t="s">
        <v>751</v>
      </c>
      <c r="D135" s="176"/>
      <c r="E135" s="176"/>
      <c r="F135" s="197" t="s">
        <v>732</v>
      </c>
      <c r="G135" s="176"/>
      <c r="H135" s="176" t="s">
        <v>766</v>
      </c>
      <c r="I135" s="176" t="s">
        <v>728</v>
      </c>
      <c r="J135" s="176">
        <v>50</v>
      </c>
      <c r="K135" s="220"/>
    </row>
    <row r="136" spans="2:11" customFormat="1" ht="15" customHeight="1">
      <c r="B136" s="217"/>
      <c r="C136" s="176" t="s">
        <v>753</v>
      </c>
      <c r="D136" s="176"/>
      <c r="E136" s="176"/>
      <c r="F136" s="197" t="s">
        <v>732</v>
      </c>
      <c r="G136" s="176"/>
      <c r="H136" s="176" t="s">
        <v>766</v>
      </c>
      <c r="I136" s="176" t="s">
        <v>728</v>
      </c>
      <c r="J136" s="176">
        <v>50</v>
      </c>
      <c r="K136" s="220"/>
    </row>
    <row r="137" spans="2:11" customFormat="1" ht="15" customHeight="1">
      <c r="B137" s="217"/>
      <c r="C137" s="176" t="s">
        <v>754</v>
      </c>
      <c r="D137" s="176"/>
      <c r="E137" s="176"/>
      <c r="F137" s="197" t="s">
        <v>732</v>
      </c>
      <c r="G137" s="176"/>
      <c r="H137" s="176" t="s">
        <v>779</v>
      </c>
      <c r="I137" s="176" t="s">
        <v>728</v>
      </c>
      <c r="J137" s="176">
        <v>255</v>
      </c>
      <c r="K137" s="220"/>
    </row>
    <row r="138" spans="2:11" customFormat="1" ht="15" customHeight="1">
      <c r="B138" s="217"/>
      <c r="C138" s="176" t="s">
        <v>756</v>
      </c>
      <c r="D138" s="176"/>
      <c r="E138" s="176"/>
      <c r="F138" s="197" t="s">
        <v>726</v>
      </c>
      <c r="G138" s="176"/>
      <c r="H138" s="176" t="s">
        <v>780</v>
      </c>
      <c r="I138" s="176" t="s">
        <v>758</v>
      </c>
      <c r="J138" s="176"/>
      <c r="K138" s="220"/>
    </row>
    <row r="139" spans="2:11" customFormat="1" ht="15" customHeight="1">
      <c r="B139" s="217"/>
      <c r="C139" s="176" t="s">
        <v>759</v>
      </c>
      <c r="D139" s="176"/>
      <c r="E139" s="176"/>
      <c r="F139" s="197" t="s">
        <v>726</v>
      </c>
      <c r="G139" s="176"/>
      <c r="H139" s="176" t="s">
        <v>781</v>
      </c>
      <c r="I139" s="176" t="s">
        <v>761</v>
      </c>
      <c r="J139" s="176"/>
      <c r="K139" s="220"/>
    </row>
    <row r="140" spans="2:11" customFormat="1" ht="15" customHeight="1">
      <c r="B140" s="217"/>
      <c r="C140" s="176" t="s">
        <v>762</v>
      </c>
      <c r="D140" s="176"/>
      <c r="E140" s="176"/>
      <c r="F140" s="197" t="s">
        <v>726</v>
      </c>
      <c r="G140" s="176"/>
      <c r="H140" s="176" t="s">
        <v>762</v>
      </c>
      <c r="I140" s="176" t="s">
        <v>761</v>
      </c>
      <c r="J140" s="176"/>
      <c r="K140" s="220"/>
    </row>
    <row r="141" spans="2:11" customFormat="1" ht="15" customHeight="1">
      <c r="B141" s="217"/>
      <c r="C141" s="176" t="s">
        <v>38</v>
      </c>
      <c r="D141" s="176"/>
      <c r="E141" s="176"/>
      <c r="F141" s="197" t="s">
        <v>726</v>
      </c>
      <c r="G141" s="176"/>
      <c r="H141" s="176" t="s">
        <v>782</v>
      </c>
      <c r="I141" s="176" t="s">
        <v>761</v>
      </c>
      <c r="J141" s="176"/>
      <c r="K141" s="220"/>
    </row>
    <row r="142" spans="2:11" customFormat="1" ht="15" customHeight="1">
      <c r="B142" s="217"/>
      <c r="C142" s="176" t="s">
        <v>783</v>
      </c>
      <c r="D142" s="176"/>
      <c r="E142" s="176"/>
      <c r="F142" s="197" t="s">
        <v>726</v>
      </c>
      <c r="G142" s="176"/>
      <c r="H142" s="176" t="s">
        <v>784</v>
      </c>
      <c r="I142" s="176" t="s">
        <v>761</v>
      </c>
      <c r="J142" s="176"/>
      <c r="K142" s="220"/>
    </row>
    <row r="143" spans="2:11" customFormat="1" ht="15" customHeight="1">
      <c r="B143" s="221"/>
      <c r="C143" s="222"/>
      <c r="D143" s="222"/>
      <c r="E143" s="222"/>
      <c r="F143" s="222"/>
      <c r="G143" s="222"/>
      <c r="H143" s="222"/>
      <c r="I143" s="222"/>
      <c r="J143" s="222"/>
      <c r="K143" s="223"/>
    </row>
    <row r="144" spans="2:11" customFormat="1" ht="18.75" customHeight="1">
      <c r="B144" s="208"/>
      <c r="C144" s="208"/>
      <c r="D144" s="208"/>
      <c r="E144" s="208"/>
      <c r="F144" s="209"/>
      <c r="G144" s="208"/>
      <c r="H144" s="208"/>
      <c r="I144" s="208"/>
      <c r="J144" s="208"/>
      <c r="K144" s="208"/>
    </row>
    <row r="145" spans="2:11" customFormat="1" ht="18.75" customHeight="1"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</row>
    <row r="146" spans="2:11" customFormat="1" ht="7.5" customHeight="1">
      <c r="B146" s="184"/>
      <c r="C146" s="185"/>
      <c r="D146" s="185"/>
      <c r="E146" s="185"/>
      <c r="F146" s="185"/>
      <c r="G146" s="185"/>
      <c r="H146" s="185"/>
      <c r="I146" s="185"/>
      <c r="J146" s="185"/>
      <c r="K146" s="186"/>
    </row>
    <row r="147" spans="2:11" customFormat="1" ht="45" customHeight="1">
      <c r="B147" s="187"/>
      <c r="C147" s="282" t="s">
        <v>785</v>
      </c>
      <c r="D147" s="282"/>
      <c r="E147" s="282"/>
      <c r="F147" s="282"/>
      <c r="G147" s="282"/>
      <c r="H147" s="282"/>
      <c r="I147" s="282"/>
      <c r="J147" s="282"/>
      <c r="K147" s="188"/>
    </row>
    <row r="148" spans="2:11" customFormat="1" ht="17.25" customHeight="1">
      <c r="B148" s="187"/>
      <c r="C148" s="189" t="s">
        <v>720</v>
      </c>
      <c r="D148" s="189"/>
      <c r="E148" s="189"/>
      <c r="F148" s="189" t="s">
        <v>721</v>
      </c>
      <c r="G148" s="190"/>
      <c r="H148" s="189" t="s">
        <v>54</v>
      </c>
      <c r="I148" s="189" t="s">
        <v>57</v>
      </c>
      <c r="J148" s="189" t="s">
        <v>722</v>
      </c>
      <c r="K148" s="188"/>
    </row>
    <row r="149" spans="2:11" customFormat="1" ht="17.25" customHeight="1">
      <c r="B149" s="187"/>
      <c r="C149" s="191" t="s">
        <v>723</v>
      </c>
      <c r="D149" s="191"/>
      <c r="E149" s="191"/>
      <c r="F149" s="192" t="s">
        <v>724</v>
      </c>
      <c r="G149" s="193"/>
      <c r="H149" s="191"/>
      <c r="I149" s="191"/>
      <c r="J149" s="191" t="s">
        <v>725</v>
      </c>
      <c r="K149" s="188"/>
    </row>
    <row r="150" spans="2:11" customFormat="1" ht="5.25" customHeight="1">
      <c r="B150" s="199"/>
      <c r="C150" s="194"/>
      <c r="D150" s="194"/>
      <c r="E150" s="194"/>
      <c r="F150" s="194"/>
      <c r="G150" s="195"/>
      <c r="H150" s="194"/>
      <c r="I150" s="194"/>
      <c r="J150" s="194"/>
      <c r="K150" s="220"/>
    </row>
    <row r="151" spans="2:11" customFormat="1" ht="15" customHeight="1">
      <c r="B151" s="199"/>
      <c r="C151" s="224" t="s">
        <v>729</v>
      </c>
      <c r="D151" s="176"/>
      <c r="E151" s="176"/>
      <c r="F151" s="225" t="s">
        <v>726</v>
      </c>
      <c r="G151" s="176"/>
      <c r="H151" s="224" t="s">
        <v>766</v>
      </c>
      <c r="I151" s="224" t="s">
        <v>728</v>
      </c>
      <c r="J151" s="224">
        <v>120</v>
      </c>
      <c r="K151" s="220"/>
    </row>
    <row r="152" spans="2:11" customFormat="1" ht="15" customHeight="1">
      <c r="B152" s="199"/>
      <c r="C152" s="224" t="s">
        <v>775</v>
      </c>
      <c r="D152" s="176"/>
      <c r="E152" s="176"/>
      <c r="F152" s="225" t="s">
        <v>726</v>
      </c>
      <c r="G152" s="176"/>
      <c r="H152" s="224" t="s">
        <v>786</v>
      </c>
      <c r="I152" s="224" t="s">
        <v>728</v>
      </c>
      <c r="J152" s="224" t="s">
        <v>777</v>
      </c>
      <c r="K152" s="220"/>
    </row>
    <row r="153" spans="2:11" customFormat="1" ht="15" customHeight="1">
      <c r="B153" s="199"/>
      <c r="C153" s="224" t="s">
        <v>674</v>
      </c>
      <c r="D153" s="176"/>
      <c r="E153" s="176"/>
      <c r="F153" s="225" t="s">
        <v>726</v>
      </c>
      <c r="G153" s="176"/>
      <c r="H153" s="224" t="s">
        <v>787</v>
      </c>
      <c r="I153" s="224" t="s">
        <v>728</v>
      </c>
      <c r="J153" s="224" t="s">
        <v>777</v>
      </c>
      <c r="K153" s="220"/>
    </row>
    <row r="154" spans="2:11" customFormat="1" ht="15" customHeight="1">
      <c r="B154" s="199"/>
      <c r="C154" s="224" t="s">
        <v>731</v>
      </c>
      <c r="D154" s="176"/>
      <c r="E154" s="176"/>
      <c r="F154" s="225" t="s">
        <v>732</v>
      </c>
      <c r="G154" s="176"/>
      <c r="H154" s="224" t="s">
        <v>766</v>
      </c>
      <c r="I154" s="224" t="s">
        <v>728</v>
      </c>
      <c r="J154" s="224">
        <v>50</v>
      </c>
      <c r="K154" s="220"/>
    </row>
    <row r="155" spans="2:11" customFormat="1" ht="15" customHeight="1">
      <c r="B155" s="199"/>
      <c r="C155" s="224" t="s">
        <v>734</v>
      </c>
      <c r="D155" s="176"/>
      <c r="E155" s="176"/>
      <c r="F155" s="225" t="s">
        <v>726</v>
      </c>
      <c r="G155" s="176"/>
      <c r="H155" s="224" t="s">
        <v>766</v>
      </c>
      <c r="I155" s="224" t="s">
        <v>736</v>
      </c>
      <c r="J155" s="224"/>
      <c r="K155" s="220"/>
    </row>
    <row r="156" spans="2:11" customFormat="1" ht="15" customHeight="1">
      <c r="B156" s="199"/>
      <c r="C156" s="224" t="s">
        <v>745</v>
      </c>
      <c r="D156" s="176"/>
      <c r="E156" s="176"/>
      <c r="F156" s="225" t="s">
        <v>732</v>
      </c>
      <c r="G156" s="176"/>
      <c r="H156" s="224" t="s">
        <v>766</v>
      </c>
      <c r="I156" s="224" t="s">
        <v>728</v>
      </c>
      <c r="J156" s="224">
        <v>50</v>
      </c>
      <c r="K156" s="220"/>
    </row>
    <row r="157" spans="2:11" customFormat="1" ht="15" customHeight="1">
      <c r="B157" s="199"/>
      <c r="C157" s="224" t="s">
        <v>753</v>
      </c>
      <c r="D157" s="176"/>
      <c r="E157" s="176"/>
      <c r="F157" s="225" t="s">
        <v>732</v>
      </c>
      <c r="G157" s="176"/>
      <c r="H157" s="224" t="s">
        <v>766</v>
      </c>
      <c r="I157" s="224" t="s">
        <v>728</v>
      </c>
      <c r="J157" s="224">
        <v>50</v>
      </c>
      <c r="K157" s="220"/>
    </row>
    <row r="158" spans="2:11" customFormat="1" ht="15" customHeight="1">
      <c r="B158" s="199"/>
      <c r="C158" s="224" t="s">
        <v>751</v>
      </c>
      <c r="D158" s="176"/>
      <c r="E158" s="176"/>
      <c r="F158" s="225" t="s">
        <v>732</v>
      </c>
      <c r="G158" s="176"/>
      <c r="H158" s="224" t="s">
        <v>766</v>
      </c>
      <c r="I158" s="224" t="s">
        <v>728</v>
      </c>
      <c r="J158" s="224">
        <v>50</v>
      </c>
      <c r="K158" s="220"/>
    </row>
    <row r="159" spans="2:11" customFormat="1" ht="15" customHeight="1">
      <c r="B159" s="199"/>
      <c r="C159" s="224" t="s">
        <v>82</v>
      </c>
      <c r="D159" s="176"/>
      <c r="E159" s="176"/>
      <c r="F159" s="225" t="s">
        <v>726</v>
      </c>
      <c r="G159" s="176"/>
      <c r="H159" s="224" t="s">
        <v>788</v>
      </c>
      <c r="I159" s="224" t="s">
        <v>728</v>
      </c>
      <c r="J159" s="224" t="s">
        <v>789</v>
      </c>
      <c r="K159" s="220"/>
    </row>
    <row r="160" spans="2:11" customFormat="1" ht="15" customHeight="1">
      <c r="B160" s="199"/>
      <c r="C160" s="224" t="s">
        <v>790</v>
      </c>
      <c r="D160" s="176"/>
      <c r="E160" s="176"/>
      <c r="F160" s="225" t="s">
        <v>726</v>
      </c>
      <c r="G160" s="176"/>
      <c r="H160" s="224" t="s">
        <v>791</v>
      </c>
      <c r="I160" s="224" t="s">
        <v>761</v>
      </c>
      <c r="J160" s="224"/>
      <c r="K160" s="220"/>
    </row>
    <row r="161" spans="2:11" customFormat="1" ht="15" customHeight="1">
      <c r="B161" s="226"/>
      <c r="C161" s="206"/>
      <c r="D161" s="206"/>
      <c r="E161" s="206"/>
      <c r="F161" s="206"/>
      <c r="G161" s="206"/>
      <c r="H161" s="206"/>
      <c r="I161" s="206"/>
      <c r="J161" s="206"/>
      <c r="K161" s="227"/>
    </row>
    <row r="162" spans="2:11" customFormat="1" ht="18.75" customHeight="1">
      <c r="B162" s="208"/>
      <c r="C162" s="218"/>
      <c r="D162" s="218"/>
      <c r="E162" s="218"/>
      <c r="F162" s="228"/>
      <c r="G162" s="218"/>
      <c r="H162" s="218"/>
      <c r="I162" s="218"/>
      <c r="J162" s="218"/>
      <c r="K162" s="208"/>
    </row>
    <row r="163" spans="2:11" customFormat="1" ht="18.75" customHeight="1"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</row>
    <row r="164" spans="2:11" customFormat="1" ht="7.5" customHeight="1">
      <c r="B164" s="165"/>
      <c r="C164" s="166"/>
      <c r="D164" s="166"/>
      <c r="E164" s="166"/>
      <c r="F164" s="166"/>
      <c r="G164" s="166"/>
      <c r="H164" s="166"/>
      <c r="I164" s="166"/>
      <c r="J164" s="166"/>
      <c r="K164" s="167"/>
    </row>
    <row r="165" spans="2:11" customFormat="1" ht="45" customHeight="1">
      <c r="B165" s="168"/>
      <c r="C165" s="283" t="s">
        <v>792</v>
      </c>
      <c r="D165" s="283"/>
      <c r="E165" s="283"/>
      <c r="F165" s="283"/>
      <c r="G165" s="283"/>
      <c r="H165" s="283"/>
      <c r="I165" s="283"/>
      <c r="J165" s="283"/>
      <c r="K165" s="169"/>
    </row>
    <row r="166" spans="2:11" customFormat="1" ht="17.25" customHeight="1">
      <c r="B166" s="168"/>
      <c r="C166" s="189" t="s">
        <v>720</v>
      </c>
      <c r="D166" s="189"/>
      <c r="E166" s="189"/>
      <c r="F166" s="189" t="s">
        <v>721</v>
      </c>
      <c r="G166" s="229"/>
      <c r="H166" s="230" t="s">
        <v>54</v>
      </c>
      <c r="I166" s="230" t="s">
        <v>57</v>
      </c>
      <c r="J166" s="189" t="s">
        <v>722</v>
      </c>
      <c r="K166" s="169"/>
    </row>
    <row r="167" spans="2:11" customFormat="1" ht="17.25" customHeight="1">
      <c r="B167" s="170"/>
      <c r="C167" s="191" t="s">
        <v>723</v>
      </c>
      <c r="D167" s="191"/>
      <c r="E167" s="191"/>
      <c r="F167" s="192" t="s">
        <v>724</v>
      </c>
      <c r="G167" s="231"/>
      <c r="H167" s="232"/>
      <c r="I167" s="232"/>
      <c r="J167" s="191" t="s">
        <v>725</v>
      </c>
      <c r="K167" s="171"/>
    </row>
    <row r="168" spans="2:11" customFormat="1" ht="5.25" customHeight="1">
      <c r="B168" s="199"/>
      <c r="C168" s="194"/>
      <c r="D168" s="194"/>
      <c r="E168" s="194"/>
      <c r="F168" s="194"/>
      <c r="G168" s="195"/>
      <c r="H168" s="194"/>
      <c r="I168" s="194"/>
      <c r="J168" s="194"/>
      <c r="K168" s="220"/>
    </row>
    <row r="169" spans="2:11" customFormat="1" ht="15" customHeight="1">
      <c r="B169" s="199"/>
      <c r="C169" s="176" t="s">
        <v>729</v>
      </c>
      <c r="D169" s="176"/>
      <c r="E169" s="176"/>
      <c r="F169" s="197" t="s">
        <v>726</v>
      </c>
      <c r="G169" s="176"/>
      <c r="H169" s="176" t="s">
        <v>766</v>
      </c>
      <c r="I169" s="176" t="s">
        <v>728</v>
      </c>
      <c r="J169" s="176">
        <v>120</v>
      </c>
      <c r="K169" s="220"/>
    </row>
    <row r="170" spans="2:11" customFormat="1" ht="15" customHeight="1">
      <c r="B170" s="199"/>
      <c r="C170" s="176" t="s">
        <v>775</v>
      </c>
      <c r="D170" s="176"/>
      <c r="E170" s="176"/>
      <c r="F170" s="197" t="s">
        <v>726</v>
      </c>
      <c r="G170" s="176"/>
      <c r="H170" s="176" t="s">
        <v>776</v>
      </c>
      <c r="I170" s="176" t="s">
        <v>728</v>
      </c>
      <c r="J170" s="176" t="s">
        <v>777</v>
      </c>
      <c r="K170" s="220"/>
    </row>
    <row r="171" spans="2:11" customFormat="1" ht="15" customHeight="1">
      <c r="B171" s="199"/>
      <c r="C171" s="176" t="s">
        <v>674</v>
      </c>
      <c r="D171" s="176"/>
      <c r="E171" s="176"/>
      <c r="F171" s="197" t="s">
        <v>726</v>
      </c>
      <c r="G171" s="176"/>
      <c r="H171" s="176" t="s">
        <v>793</v>
      </c>
      <c r="I171" s="176" t="s">
        <v>728</v>
      </c>
      <c r="J171" s="176" t="s">
        <v>777</v>
      </c>
      <c r="K171" s="220"/>
    </row>
    <row r="172" spans="2:11" customFormat="1" ht="15" customHeight="1">
      <c r="B172" s="199"/>
      <c r="C172" s="176" t="s">
        <v>731</v>
      </c>
      <c r="D172" s="176"/>
      <c r="E172" s="176"/>
      <c r="F172" s="197" t="s">
        <v>732</v>
      </c>
      <c r="G172" s="176"/>
      <c r="H172" s="176" t="s">
        <v>793</v>
      </c>
      <c r="I172" s="176" t="s">
        <v>728</v>
      </c>
      <c r="J172" s="176">
        <v>50</v>
      </c>
      <c r="K172" s="220"/>
    </row>
    <row r="173" spans="2:11" customFormat="1" ht="15" customHeight="1">
      <c r="B173" s="199"/>
      <c r="C173" s="176" t="s">
        <v>734</v>
      </c>
      <c r="D173" s="176"/>
      <c r="E173" s="176"/>
      <c r="F173" s="197" t="s">
        <v>726</v>
      </c>
      <c r="G173" s="176"/>
      <c r="H173" s="176" t="s">
        <v>793</v>
      </c>
      <c r="I173" s="176" t="s">
        <v>736</v>
      </c>
      <c r="J173" s="176"/>
      <c r="K173" s="220"/>
    </row>
    <row r="174" spans="2:11" customFormat="1" ht="15" customHeight="1">
      <c r="B174" s="199"/>
      <c r="C174" s="176" t="s">
        <v>745</v>
      </c>
      <c r="D174" s="176"/>
      <c r="E174" s="176"/>
      <c r="F174" s="197" t="s">
        <v>732</v>
      </c>
      <c r="G174" s="176"/>
      <c r="H174" s="176" t="s">
        <v>793</v>
      </c>
      <c r="I174" s="176" t="s">
        <v>728</v>
      </c>
      <c r="J174" s="176">
        <v>50</v>
      </c>
      <c r="K174" s="220"/>
    </row>
    <row r="175" spans="2:11" customFormat="1" ht="15" customHeight="1">
      <c r="B175" s="199"/>
      <c r="C175" s="176" t="s">
        <v>753</v>
      </c>
      <c r="D175" s="176"/>
      <c r="E175" s="176"/>
      <c r="F175" s="197" t="s">
        <v>732</v>
      </c>
      <c r="G175" s="176"/>
      <c r="H175" s="176" t="s">
        <v>793</v>
      </c>
      <c r="I175" s="176" t="s">
        <v>728</v>
      </c>
      <c r="J175" s="176">
        <v>50</v>
      </c>
      <c r="K175" s="220"/>
    </row>
    <row r="176" spans="2:11" customFormat="1" ht="15" customHeight="1">
      <c r="B176" s="199"/>
      <c r="C176" s="176" t="s">
        <v>751</v>
      </c>
      <c r="D176" s="176"/>
      <c r="E176" s="176"/>
      <c r="F176" s="197" t="s">
        <v>732</v>
      </c>
      <c r="G176" s="176"/>
      <c r="H176" s="176" t="s">
        <v>793</v>
      </c>
      <c r="I176" s="176" t="s">
        <v>728</v>
      </c>
      <c r="J176" s="176">
        <v>50</v>
      </c>
      <c r="K176" s="220"/>
    </row>
    <row r="177" spans="2:11" customFormat="1" ht="15" customHeight="1">
      <c r="B177" s="199"/>
      <c r="C177" s="176" t="s">
        <v>110</v>
      </c>
      <c r="D177" s="176"/>
      <c r="E177" s="176"/>
      <c r="F177" s="197" t="s">
        <v>726</v>
      </c>
      <c r="G177" s="176"/>
      <c r="H177" s="176" t="s">
        <v>794</v>
      </c>
      <c r="I177" s="176" t="s">
        <v>795</v>
      </c>
      <c r="J177" s="176"/>
      <c r="K177" s="220"/>
    </row>
    <row r="178" spans="2:11" customFormat="1" ht="15" customHeight="1">
      <c r="B178" s="199"/>
      <c r="C178" s="176" t="s">
        <v>57</v>
      </c>
      <c r="D178" s="176"/>
      <c r="E178" s="176"/>
      <c r="F178" s="197" t="s">
        <v>726</v>
      </c>
      <c r="G178" s="176"/>
      <c r="H178" s="176" t="s">
        <v>796</v>
      </c>
      <c r="I178" s="176" t="s">
        <v>797</v>
      </c>
      <c r="J178" s="176">
        <v>1</v>
      </c>
      <c r="K178" s="220"/>
    </row>
    <row r="179" spans="2:11" customFormat="1" ht="15" customHeight="1">
      <c r="B179" s="199"/>
      <c r="C179" s="176" t="s">
        <v>53</v>
      </c>
      <c r="D179" s="176"/>
      <c r="E179" s="176"/>
      <c r="F179" s="197" t="s">
        <v>726</v>
      </c>
      <c r="G179" s="176"/>
      <c r="H179" s="176" t="s">
        <v>798</v>
      </c>
      <c r="I179" s="176" t="s">
        <v>728</v>
      </c>
      <c r="J179" s="176">
        <v>20</v>
      </c>
      <c r="K179" s="220"/>
    </row>
    <row r="180" spans="2:11" customFormat="1" ht="15" customHeight="1">
      <c r="B180" s="199"/>
      <c r="C180" s="176" t="s">
        <v>54</v>
      </c>
      <c r="D180" s="176"/>
      <c r="E180" s="176"/>
      <c r="F180" s="197" t="s">
        <v>726</v>
      </c>
      <c r="G180" s="176"/>
      <c r="H180" s="176" t="s">
        <v>799</v>
      </c>
      <c r="I180" s="176" t="s">
        <v>728</v>
      </c>
      <c r="J180" s="176">
        <v>255</v>
      </c>
      <c r="K180" s="220"/>
    </row>
    <row r="181" spans="2:11" customFormat="1" ht="15" customHeight="1">
      <c r="B181" s="199"/>
      <c r="C181" s="176" t="s">
        <v>111</v>
      </c>
      <c r="D181" s="176"/>
      <c r="E181" s="176"/>
      <c r="F181" s="197" t="s">
        <v>726</v>
      </c>
      <c r="G181" s="176"/>
      <c r="H181" s="176" t="s">
        <v>690</v>
      </c>
      <c r="I181" s="176" t="s">
        <v>728</v>
      </c>
      <c r="J181" s="176">
        <v>10</v>
      </c>
      <c r="K181" s="220"/>
    </row>
    <row r="182" spans="2:11" customFormat="1" ht="15" customHeight="1">
      <c r="B182" s="199"/>
      <c r="C182" s="176" t="s">
        <v>112</v>
      </c>
      <c r="D182" s="176"/>
      <c r="E182" s="176"/>
      <c r="F182" s="197" t="s">
        <v>726</v>
      </c>
      <c r="G182" s="176"/>
      <c r="H182" s="176" t="s">
        <v>800</v>
      </c>
      <c r="I182" s="176" t="s">
        <v>761</v>
      </c>
      <c r="J182" s="176"/>
      <c r="K182" s="220"/>
    </row>
    <row r="183" spans="2:11" customFormat="1" ht="15" customHeight="1">
      <c r="B183" s="199"/>
      <c r="C183" s="176" t="s">
        <v>801</v>
      </c>
      <c r="D183" s="176"/>
      <c r="E183" s="176"/>
      <c r="F183" s="197" t="s">
        <v>726</v>
      </c>
      <c r="G183" s="176"/>
      <c r="H183" s="176" t="s">
        <v>802</v>
      </c>
      <c r="I183" s="176" t="s">
        <v>761</v>
      </c>
      <c r="J183" s="176"/>
      <c r="K183" s="220"/>
    </row>
    <row r="184" spans="2:11" customFormat="1" ht="15" customHeight="1">
      <c r="B184" s="199"/>
      <c r="C184" s="176" t="s">
        <v>790</v>
      </c>
      <c r="D184" s="176"/>
      <c r="E184" s="176"/>
      <c r="F184" s="197" t="s">
        <v>726</v>
      </c>
      <c r="G184" s="176"/>
      <c r="H184" s="176" t="s">
        <v>803</v>
      </c>
      <c r="I184" s="176" t="s">
        <v>761</v>
      </c>
      <c r="J184" s="176"/>
      <c r="K184" s="220"/>
    </row>
    <row r="185" spans="2:11" customFormat="1" ht="15" customHeight="1">
      <c r="B185" s="199"/>
      <c r="C185" s="176" t="s">
        <v>114</v>
      </c>
      <c r="D185" s="176"/>
      <c r="E185" s="176"/>
      <c r="F185" s="197" t="s">
        <v>732</v>
      </c>
      <c r="G185" s="176"/>
      <c r="H185" s="176" t="s">
        <v>804</v>
      </c>
      <c r="I185" s="176" t="s">
        <v>728</v>
      </c>
      <c r="J185" s="176">
        <v>50</v>
      </c>
      <c r="K185" s="220"/>
    </row>
    <row r="186" spans="2:11" customFormat="1" ht="15" customHeight="1">
      <c r="B186" s="199"/>
      <c r="C186" s="176" t="s">
        <v>805</v>
      </c>
      <c r="D186" s="176"/>
      <c r="E186" s="176"/>
      <c r="F186" s="197" t="s">
        <v>732</v>
      </c>
      <c r="G186" s="176"/>
      <c r="H186" s="176" t="s">
        <v>806</v>
      </c>
      <c r="I186" s="176" t="s">
        <v>807</v>
      </c>
      <c r="J186" s="176"/>
      <c r="K186" s="220"/>
    </row>
    <row r="187" spans="2:11" customFormat="1" ht="15" customHeight="1">
      <c r="B187" s="199"/>
      <c r="C187" s="176" t="s">
        <v>808</v>
      </c>
      <c r="D187" s="176"/>
      <c r="E187" s="176"/>
      <c r="F187" s="197" t="s">
        <v>732</v>
      </c>
      <c r="G187" s="176"/>
      <c r="H187" s="176" t="s">
        <v>809</v>
      </c>
      <c r="I187" s="176" t="s">
        <v>807</v>
      </c>
      <c r="J187" s="176"/>
      <c r="K187" s="220"/>
    </row>
    <row r="188" spans="2:11" customFormat="1" ht="15" customHeight="1">
      <c r="B188" s="199"/>
      <c r="C188" s="176" t="s">
        <v>810</v>
      </c>
      <c r="D188" s="176"/>
      <c r="E188" s="176"/>
      <c r="F188" s="197" t="s">
        <v>732</v>
      </c>
      <c r="G188" s="176"/>
      <c r="H188" s="176" t="s">
        <v>811</v>
      </c>
      <c r="I188" s="176" t="s">
        <v>807</v>
      </c>
      <c r="J188" s="176"/>
      <c r="K188" s="220"/>
    </row>
    <row r="189" spans="2:11" customFormat="1" ht="15" customHeight="1">
      <c r="B189" s="199"/>
      <c r="C189" s="233" t="s">
        <v>812</v>
      </c>
      <c r="D189" s="176"/>
      <c r="E189" s="176"/>
      <c r="F189" s="197" t="s">
        <v>732</v>
      </c>
      <c r="G189" s="176"/>
      <c r="H189" s="176" t="s">
        <v>813</v>
      </c>
      <c r="I189" s="176" t="s">
        <v>814</v>
      </c>
      <c r="J189" s="234" t="s">
        <v>815</v>
      </c>
      <c r="K189" s="220"/>
    </row>
    <row r="190" spans="2:11" customFormat="1" ht="15" customHeight="1">
      <c r="B190" s="199"/>
      <c r="C190" s="233" t="s">
        <v>42</v>
      </c>
      <c r="D190" s="176"/>
      <c r="E190" s="176"/>
      <c r="F190" s="197" t="s">
        <v>726</v>
      </c>
      <c r="G190" s="176"/>
      <c r="H190" s="173" t="s">
        <v>816</v>
      </c>
      <c r="I190" s="176" t="s">
        <v>817</v>
      </c>
      <c r="J190" s="176"/>
      <c r="K190" s="220"/>
    </row>
    <row r="191" spans="2:11" customFormat="1" ht="15" customHeight="1">
      <c r="B191" s="199"/>
      <c r="C191" s="233" t="s">
        <v>818</v>
      </c>
      <c r="D191" s="176"/>
      <c r="E191" s="176"/>
      <c r="F191" s="197" t="s">
        <v>726</v>
      </c>
      <c r="G191" s="176"/>
      <c r="H191" s="176" t="s">
        <v>819</v>
      </c>
      <c r="I191" s="176" t="s">
        <v>761</v>
      </c>
      <c r="J191" s="176"/>
      <c r="K191" s="220"/>
    </row>
    <row r="192" spans="2:11" customFormat="1" ht="15" customHeight="1">
      <c r="B192" s="199"/>
      <c r="C192" s="233" t="s">
        <v>820</v>
      </c>
      <c r="D192" s="176"/>
      <c r="E192" s="176"/>
      <c r="F192" s="197" t="s">
        <v>726</v>
      </c>
      <c r="G192" s="176"/>
      <c r="H192" s="176" t="s">
        <v>821</v>
      </c>
      <c r="I192" s="176" t="s">
        <v>761</v>
      </c>
      <c r="J192" s="176"/>
      <c r="K192" s="220"/>
    </row>
    <row r="193" spans="2:11" customFormat="1" ht="15" customHeight="1">
      <c r="B193" s="199"/>
      <c r="C193" s="233" t="s">
        <v>822</v>
      </c>
      <c r="D193" s="176"/>
      <c r="E193" s="176"/>
      <c r="F193" s="197" t="s">
        <v>732</v>
      </c>
      <c r="G193" s="176"/>
      <c r="H193" s="176" t="s">
        <v>823</v>
      </c>
      <c r="I193" s="176" t="s">
        <v>761</v>
      </c>
      <c r="J193" s="176"/>
      <c r="K193" s="220"/>
    </row>
    <row r="194" spans="2:11" customFormat="1" ht="15" customHeight="1">
      <c r="B194" s="226"/>
      <c r="C194" s="235"/>
      <c r="D194" s="206"/>
      <c r="E194" s="206"/>
      <c r="F194" s="206"/>
      <c r="G194" s="206"/>
      <c r="H194" s="206"/>
      <c r="I194" s="206"/>
      <c r="J194" s="206"/>
      <c r="K194" s="227"/>
    </row>
    <row r="195" spans="2:11" customFormat="1" ht="18.75" customHeight="1">
      <c r="B195" s="208"/>
      <c r="C195" s="218"/>
      <c r="D195" s="218"/>
      <c r="E195" s="218"/>
      <c r="F195" s="228"/>
      <c r="G195" s="218"/>
      <c r="H195" s="218"/>
      <c r="I195" s="218"/>
      <c r="J195" s="218"/>
      <c r="K195" s="208"/>
    </row>
    <row r="196" spans="2:11" customFormat="1" ht="18.75" customHeight="1">
      <c r="B196" s="208"/>
      <c r="C196" s="218"/>
      <c r="D196" s="218"/>
      <c r="E196" s="218"/>
      <c r="F196" s="228"/>
      <c r="G196" s="218"/>
      <c r="H196" s="218"/>
      <c r="I196" s="218"/>
      <c r="J196" s="218"/>
      <c r="K196" s="208"/>
    </row>
    <row r="197" spans="2:11" customFormat="1" ht="18.75" customHeight="1"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</row>
    <row r="198" spans="2:11" customFormat="1" ht="13.5">
      <c r="B198" s="165"/>
      <c r="C198" s="166"/>
      <c r="D198" s="166"/>
      <c r="E198" s="166"/>
      <c r="F198" s="166"/>
      <c r="G198" s="166"/>
      <c r="H198" s="166"/>
      <c r="I198" s="166"/>
      <c r="J198" s="166"/>
      <c r="K198" s="167"/>
    </row>
    <row r="199" spans="2:11" customFormat="1" ht="21">
      <c r="B199" s="168"/>
      <c r="C199" s="283" t="s">
        <v>824</v>
      </c>
      <c r="D199" s="283"/>
      <c r="E199" s="283"/>
      <c r="F199" s="283"/>
      <c r="G199" s="283"/>
      <c r="H199" s="283"/>
      <c r="I199" s="283"/>
      <c r="J199" s="283"/>
      <c r="K199" s="169"/>
    </row>
    <row r="200" spans="2:11" customFormat="1" ht="25.5" customHeight="1">
      <c r="B200" s="168"/>
      <c r="C200" s="236" t="s">
        <v>825</v>
      </c>
      <c r="D200" s="236"/>
      <c r="E200" s="236"/>
      <c r="F200" s="236" t="s">
        <v>826</v>
      </c>
      <c r="G200" s="237"/>
      <c r="H200" s="284" t="s">
        <v>827</v>
      </c>
      <c r="I200" s="284"/>
      <c r="J200" s="284"/>
      <c r="K200" s="169"/>
    </row>
    <row r="201" spans="2:11" customFormat="1" ht="5.25" customHeight="1">
      <c r="B201" s="199"/>
      <c r="C201" s="194"/>
      <c r="D201" s="194"/>
      <c r="E201" s="194"/>
      <c r="F201" s="194"/>
      <c r="G201" s="218"/>
      <c r="H201" s="194"/>
      <c r="I201" s="194"/>
      <c r="J201" s="194"/>
      <c r="K201" s="220"/>
    </row>
    <row r="202" spans="2:11" customFormat="1" ht="15" customHeight="1">
      <c r="B202" s="199"/>
      <c r="C202" s="176" t="s">
        <v>817</v>
      </c>
      <c r="D202" s="176"/>
      <c r="E202" s="176"/>
      <c r="F202" s="197" t="s">
        <v>43</v>
      </c>
      <c r="G202" s="176"/>
      <c r="H202" s="285" t="s">
        <v>828</v>
      </c>
      <c r="I202" s="285"/>
      <c r="J202" s="285"/>
      <c r="K202" s="220"/>
    </row>
    <row r="203" spans="2:11" customFormat="1" ht="15" customHeight="1">
      <c r="B203" s="199"/>
      <c r="C203" s="176"/>
      <c r="D203" s="176"/>
      <c r="E203" s="176"/>
      <c r="F203" s="197" t="s">
        <v>44</v>
      </c>
      <c r="G203" s="176"/>
      <c r="H203" s="285" t="s">
        <v>829</v>
      </c>
      <c r="I203" s="285"/>
      <c r="J203" s="285"/>
      <c r="K203" s="220"/>
    </row>
    <row r="204" spans="2:11" customFormat="1" ht="15" customHeight="1">
      <c r="B204" s="199"/>
      <c r="C204" s="176"/>
      <c r="D204" s="176"/>
      <c r="E204" s="176"/>
      <c r="F204" s="197" t="s">
        <v>47</v>
      </c>
      <c r="G204" s="176"/>
      <c r="H204" s="285" t="s">
        <v>830</v>
      </c>
      <c r="I204" s="285"/>
      <c r="J204" s="285"/>
      <c r="K204" s="220"/>
    </row>
    <row r="205" spans="2:11" customFormat="1" ht="15" customHeight="1">
      <c r="B205" s="199"/>
      <c r="C205" s="176"/>
      <c r="D205" s="176"/>
      <c r="E205" s="176"/>
      <c r="F205" s="197" t="s">
        <v>45</v>
      </c>
      <c r="G205" s="176"/>
      <c r="H205" s="285" t="s">
        <v>831</v>
      </c>
      <c r="I205" s="285"/>
      <c r="J205" s="285"/>
      <c r="K205" s="220"/>
    </row>
    <row r="206" spans="2:11" customFormat="1" ht="15" customHeight="1">
      <c r="B206" s="199"/>
      <c r="C206" s="176"/>
      <c r="D206" s="176"/>
      <c r="E206" s="176"/>
      <c r="F206" s="197" t="s">
        <v>46</v>
      </c>
      <c r="G206" s="176"/>
      <c r="H206" s="285" t="s">
        <v>832</v>
      </c>
      <c r="I206" s="285"/>
      <c r="J206" s="285"/>
      <c r="K206" s="220"/>
    </row>
    <row r="207" spans="2:11" customFormat="1" ht="15" customHeight="1">
      <c r="B207" s="199"/>
      <c r="C207" s="176"/>
      <c r="D207" s="176"/>
      <c r="E207" s="176"/>
      <c r="F207" s="197"/>
      <c r="G207" s="176"/>
      <c r="H207" s="176"/>
      <c r="I207" s="176"/>
      <c r="J207" s="176"/>
      <c r="K207" s="220"/>
    </row>
    <row r="208" spans="2:11" customFormat="1" ht="15" customHeight="1">
      <c r="B208" s="199"/>
      <c r="C208" s="176" t="s">
        <v>773</v>
      </c>
      <c r="D208" s="176"/>
      <c r="E208" s="176"/>
      <c r="F208" s="197" t="s">
        <v>76</v>
      </c>
      <c r="G208" s="176"/>
      <c r="H208" s="285" t="s">
        <v>833</v>
      </c>
      <c r="I208" s="285"/>
      <c r="J208" s="285"/>
      <c r="K208" s="220"/>
    </row>
    <row r="209" spans="2:11" customFormat="1" ht="15" customHeight="1">
      <c r="B209" s="199"/>
      <c r="C209" s="176"/>
      <c r="D209" s="176"/>
      <c r="E209" s="176"/>
      <c r="F209" s="197" t="s">
        <v>668</v>
      </c>
      <c r="G209" s="176"/>
      <c r="H209" s="285" t="s">
        <v>669</v>
      </c>
      <c r="I209" s="285"/>
      <c r="J209" s="285"/>
      <c r="K209" s="220"/>
    </row>
    <row r="210" spans="2:11" customFormat="1" ht="15" customHeight="1">
      <c r="B210" s="199"/>
      <c r="C210" s="176"/>
      <c r="D210" s="176"/>
      <c r="E210" s="176"/>
      <c r="F210" s="197" t="s">
        <v>666</v>
      </c>
      <c r="G210" s="176"/>
      <c r="H210" s="285" t="s">
        <v>834</v>
      </c>
      <c r="I210" s="285"/>
      <c r="J210" s="285"/>
      <c r="K210" s="220"/>
    </row>
    <row r="211" spans="2:11" customFormat="1" ht="15" customHeight="1">
      <c r="B211" s="238"/>
      <c r="C211" s="176"/>
      <c r="D211" s="176"/>
      <c r="E211" s="176"/>
      <c r="F211" s="197" t="s">
        <v>670</v>
      </c>
      <c r="G211" s="233"/>
      <c r="H211" s="286" t="s">
        <v>671</v>
      </c>
      <c r="I211" s="286"/>
      <c r="J211" s="286"/>
      <c r="K211" s="239"/>
    </row>
    <row r="212" spans="2:11" customFormat="1" ht="15" customHeight="1">
      <c r="B212" s="238"/>
      <c r="C212" s="176"/>
      <c r="D212" s="176"/>
      <c r="E212" s="176"/>
      <c r="F212" s="197" t="s">
        <v>672</v>
      </c>
      <c r="G212" s="233"/>
      <c r="H212" s="286" t="s">
        <v>647</v>
      </c>
      <c r="I212" s="286"/>
      <c r="J212" s="286"/>
      <c r="K212" s="239"/>
    </row>
    <row r="213" spans="2:11" customFormat="1" ht="15" customHeight="1">
      <c r="B213" s="238"/>
      <c r="C213" s="176"/>
      <c r="D213" s="176"/>
      <c r="E213" s="176"/>
      <c r="F213" s="197"/>
      <c r="G213" s="233"/>
      <c r="H213" s="224"/>
      <c r="I213" s="224"/>
      <c r="J213" s="224"/>
      <c r="K213" s="239"/>
    </row>
    <row r="214" spans="2:11" customFormat="1" ht="15" customHeight="1">
      <c r="B214" s="238"/>
      <c r="C214" s="176" t="s">
        <v>797</v>
      </c>
      <c r="D214" s="176"/>
      <c r="E214" s="176"/>
      <c r="F214" s="197">
        <v>1</v>
      </c>
      <c r="G214" s="233"/>
      <c r="H214" s="286" t="s">
        <v>835</v>
      </c>
      <c r="I214" s="286"/>
      <c r="J214" s="286"/>
      <c r="K214" s="239"/>
    </row>
    <row r="215" spans="2:11" customFormat="1" ht="15" customHeight="1">
      <c r="B215" s="238"/>
      <c r="C215" s="176"/>
      <c r="D215" s="176"/>
      <c r="E215" s="176"/>
      <c r="F215" s="197">
        <v>2</v>
      </c>
      <c r="G215" s="233"/>
      <c r="H215" s="286" t="s">
        <v>836</v>
      </c>
      <c r="I215" s="286"/>
      <c r="J215" s="286"/>
      <c r="K215" s="239"/>
    </row>
    <row r="216" spans="2:11" customFormat="1" ht="15" customHeight="1">
      <c r="B216" s="238"/>
      <c r="C216" s="176"/>
      <c r="D216" s="176"/>
      <c r="E216" s="176"/>
      <c r="F216" s="197">
        <v>3</v>
      </c>
      <c r="G216" s="233"/>
      <c r="H216" s="286" t="s">
        <v>837</v>
      </c>
      <c r="I216" s="286"/>
      <c r="J216" s="286"/>
      <c r="K216" s="239"/>
    </row>
    <row r="217" spans="2:11" customFormat="1" ht="15" customHeight="1">
      <c r="B217" s="238"/>
      <c r="C217" s="176"/>
      <c r="D217" s="176"/>
      <c r="E217" s="176"/>
      <c r="F217" s="197">
        <v>4</v>
      </c>
      <c r="G217" s="233"/>
      <c r="H217" s="286" t="s">
        <v>838</v>
      </c>
      <c r="I217" s="286"/>
      <c r="J217" s="286"/>
      <c r="K217" s="239"/>
    </row>
    <row r="218" spans="2:11" customFormat="1" ht="12.75" customHeight="1">
      <c r="B218" s="240"/>
      <c r="C218" s="241"/>
      <c r="D218" s="241"/>
      <c r="E218" s="241"/>
      <c r="F218" s="241"/>
      <c r="G218" s="241"/>
      <c r="H218" s="241"/>
      <c r="I218" s="241"/>
      <c r="J218" s="241"/>
      <c r="K218" s="24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2021-19 - Bourací práce o...</vt:lpstr>
      <vt:lpstr>Pokyny pro vyplnění</vt:lpstr>
      <vt:lpstr>'2021-19 - Bourací práce o...'!Názvy_tisku</vt:lpstr>
      <vt:lpstr>'Rekapitulace stavby'!Názvy_tisku</vt:lpstr>
      <vt:lpstr>'2021-19 - Bourací práce 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PCPAVEL\Pavel Kolar</dc:creator>
  <cp:lastModifiedBy>Rohlíček Tomáš</cp:lastModifiedBy>
  <dcterms:created xsi:type="dcterms:W3CDTF">2023-12-04T13:37:03Z</dcterms:created>
  <dcterms:modified xsi:type="dcterms:W3CDTF">2024-06-03T07:47:25Z</dcterms:modified>
</cp:coreProperties>
</file>