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615" windowWidth="23655" windowHeight="9150" activeTab="0"/>
  </bookViews>
  <sheets>
    <sheet name="Rekapitulace stavby" sheetId="1" r:id="rId1"/>
    <sheet name="SO 020 - SO 020 - Příprav..." sheetId="2" r:id="rId2"/>
    <sheet name="SO 182 - SO 182 - DIO" sheetId="3" r:id="rId3"/>
    <sheet name="SO 186 - SO 186 - Stavebn..." sheetId="4" r:id="rId4"/>
    <sheet name="SO 201 - SO 201 - Most ev..." sheetId="5" r:id="rId5"/>
    <sheet name="SO 320 - SO 320 - Úprava ..." sheetId="6" r:id="rId6"/>
    <sheet name="SO 330 - SO 330 - Přeložk..." sheetId="7" r:id="rId7"/>
    <sheet name="SO 340 - SO 340 - Úprava ..." sheetId="8" r:id="rId8"/>
    <sheet name="SO 430 - SO 430 - Provizo..." sheetId="9" r:id="rId9"/>
    <sheet name="SO 431 - SO 431 - Definit..." sheetId="10" r:id="rId10"/>
    <sheet name="SO 901 - SO 901 - Provizo..." sheetId="11" r:id="rId11"/>
    <sheet name="Pokyny pro vyplnění" sheetId="12" r:id="rId12"/>
  </sheets>
  <definedNames>
    <definedName name="_xlnm._FilterDatabase" localSheetId="1" hidden="1">'SO 020 - SO 020 - Příprav...'!$C$80:$K$121</definedName>
    <definedName name="_xlnm._FilterDatabase" localSheetId="2" hidden="1">'SO 182 - SO 182 - DIO'!$C$79:$K$108</definedName>
    <definedName name="_xlnm._FilterDatabase" localSheetId="3" hidden="1">'SO 186 - SO 186 - Stavebn...'!$C$83:$K$131</definedName>
    <definedName name="_xlnm._FilterDatabase" localSheetId="4" hidden="1">'SO 201 - SO 201 - Most ev...'!$C$94:$K$821</definedName>
    <definedName name="_xlnm._FilterDatabase" localSheetId="5" hidden="1">'SO 320 - SO 320 - Úprava ...'!$C$77:$K$115</definedName>
    <definedName name="_xlnm._FilterDatabase" localSheetId="6" hidden="1">'SO 330 - SO 330 - Přeložk...'!$C$87:$K$168</definedName>
    <definedName name="_xlnm._FilterDatabase" localSheetId="7" hidden="1">'SO 340 - SO 340 - Úprava ...'!$C$86:$K$162</definedName>
    <definedName name="_xlnm._FilterDatabase" localSheetId="8" hidden="1">'SO 430 - SO 430 - Provizo...'!$C$85:$K$132</definedName>
    <definedName name="_xlnm._FilterDatabase" localSheetId="9" hidden="1">'SO 431 - SO 431 - Definit...'!$C$89:$K$186</definedName>
    <definedName name="_xlnm._FilterDatabase" localSheetId="10" hidden="1">'SO 901 - SO 901 - Provizo...'!$C$84:$K$168</definedName>
    <definedName name="_xlnm.Print_Area" localSheetId="11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stavby'!$C$39:$AQ$62</definedName>
    <definedName name="_xlnm.Print_Area" localSheetId="1">'SO 020 - SO 020 - Příprav...'!$C$4:$J$36,'SO 020 - SO 020 - Příprav...'!$C$42:$J$62,'SO 020 - SO 020 - Příprav...'!$C$68:$K$121</definedName>
    <definedName name="_xlnm.Print_Area" localSheetId="2">'SO 182 - SO 182 - DIO'!$C$4:$J$36,'SO 182 - SO 182 - DIO'!$C$42:$J$61,'SO 182 - SO 182 - DIO'!$C$67:$K$108</definedName>
    <definedName name="_xlnm.Print_Area" localSheetId="3">'SO 186 - SO 186 - Stavebn...'!$C$4:$J$36,'SO 186 - SO 186 - Stavebn...'!$C$42:$J$65,'SO 186 - SO 186 - Stavebn...'!$C$71:$K$131</definedName>
    <definedName name="_xlnm.Print_Area" localSheetId="4">'SO 201 - SO 201 - Most ev...'!$C$4:$J$36,'SO 201 - SO 201 - Most ev...'!$C$42:$J$76,'SO 201 - SO 201 - Most ev...'!$C$82:$K$821</definedName>
    <definedName name="_xlnm.Print_Area" localSheetId="5">'SO 320 - SO 320 - Úprava ...'!$C$4:$J$36,'SO 320 - SO 320 - Úprava ...'!$C$42:$J$59,'SO 320 - SO 320 - Úprava ...'!$C$65:$K$115</definedName>
    <definedName name="_xlnm.Print_Area" localSheetId="6">'SO 330 - SO 330 - Přeložk...'!$C$4:$J$36,'SO 330 - SO 330 - Přeložk...'!$C$42:$J$69,'SO 330 - SO 330 - Přeložk...'!$C$75:$K$168</definedName>
    <definedName name="_xlnm.Print_Area" localSheetId="7">'SO 340 - SO 340 - Úprava ...'!$C$4:$J$36,'SO 340 - SO 340 - Úprava ...'!$C$42:$J$68,'SO 340 - SO 340 - Úprava ...'!$C$74:$K$162</definedName>
    <definedName name="_xlnm.Print_Area" localSheetId="8">'SO 430 - SO 430 - Provizo...'!$C$4:$J$36,'SO 430 - SO 430 - Provizo...'!$C$42:$J$67,'SO 430 - SO 430 - Provizo...'!$C$73:$K$132</definedName>
    <definedName name="_xlnm.Print_Area" localSheetId="9">'SO 431 - SO 431 - Definit...'!$C$4:$J$36,'SO 431 - SO 431 - Definit...'!$C$42:$J$71,'SO 431 - SO 431 - Definit...'!$C$77:$K$186</definedName>
    <definedName name="_xlnm.Print_Area" localSheetId="10">'SO 901 - SO 901 - Provizo...'!$C$4:$J$36,'SO 901 - SO 901 - Provizo...'!$C$42:$J$66,'SO 901 - SO 901 - Provizo...'!$C$72:$K$168</definedName>
    <definedName name="_xlnm.Print_Titles" localSheetId="0">'Rekapitulace stavby'!$49:$49</definedName>
    <definedName name="_xlnm.Print_Titles" localSheetId="1">'SO 020 - SO 020 - Příprav...'!$80:$80</definedName>
    <definedName name="_xlnm.Print_Titles" localSheetId="2">'SO 182 - SO 182 - DIO'!$79:$79</definedName>
    <definedName name="_xlnm.Print_Titles" localSheetId="3">'SO 186 - SO 186 - Stavebn...'!$83:$83</definedName>
    <definedName name="_xlnm.Print_Titles" localSheetId="4">'SO 201 - SO 201 - Most ev...'!$94:$94</definedName>
    <definedName name="_xlnm.Print_Titles" localSheetId="5">'SO 320 - SO 320 - Úprava ...'!$77:$77</definedName>
    <definedName name="_xlnm.Print_Titles" localSheetId="6">'SO 330 - SO 330 - Přeložk...'!$87:$87</definedName>
    <definedName name="_xlnm.Print_Titles" localSheetId="7">'SO 340 - SO 340 - Úprava ...'!$86:$86</definedName>
    <definedName name="_xlnm.Print_Titles" localSheetId="8">'SO 430 - SO 430 - Provizo...'!$85:$85</definedName>
    <definedName name="_xlnm.Print_Titles" localSheetId="9">'SO 431 - SO 431 - Definit...'!$89:$89</definedName>
    <definedName name="_xlnm.Print_Titles" localSheetId="10">'SO 901 - SO 901 - Provizo...'!$84:$84</definedName>
  </definedNames>
  <calcPr calcId="125725"/>
</workbook>
</file>

<file path=xl/sharedStrings.xml><?xml version="1.0" encoding="utf-8"?>
<sst xmlns="http://schemas.openxmlformats.org/spreadsheetml/2006/main" count="14136" uniqueCount="2254">
  <si>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</si>
  <si>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</si>
  <si>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</si>
  <si>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</si>
  <si>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</si>
  <si>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</si>
  <si>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</si>
  <si>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{0be10108-7d26-4543-8ad5-ae3c0b7cb286}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</si>
  <si>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</si>
  <si>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</si>
  <si>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</si>
  <si>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</si>
  <si>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</si>
  <si>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</si>
  <si>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</si>
  <si>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</si>
  <si>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Molitorov-neoc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</si>
  <si>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</si>
  <si>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</si>
  <si>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III-33420 Molitorov, most ev. č. 33420-1_bez SO 460a461</t>
  </si>
  <si>
    <t>KSO:</t>
  </si>
  <si>
    <t>821 11</t>
  </si>
  <si>
    <t>CC-CZ:</t>
  </si>
  <si>
    <t>2141</t>
  </si>
  <si>
    <t>Místo:</t>
  </si>
  <si>
    <t>Kouřim</t>
  </si>
  <si>
    <t>Datum:</t>
  </si>
  <si>
    <t>3. 6. 2018</t>
  </si>
  <si>
    <t>CZ-CPA:</t>
  </si>
  <si>
    <t>42.13.20</t>
  </si>
  <si>
    <t>Zadavatel:</t>
  </si>
  <si>
    <t>IČ:</t>
  </si>
  <si>
    <t/>
  </si>
  <si>
    <t>Středočeský kraj</t>
  </si>
  <si>
    <t>DIČ:</t>
  </si>
  <si>
    <t>Uchazeč:</t>
  </si>
  <si>
    <t>Vyplň údaj</t>
  </si>
  <si>
    <t>Projektant:</t>
  </si>
  <si>
    <t>60193280</t>
  </si>
  <si>
    <t>VPÚ DECO PRAHA  a.s.</t>
  </si>
  <si>
    <t>CZ60193280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</si>
  <si>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</si>
  <si>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</si>
  <si>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</si>
  <si>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</si>
  <si>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</si>
  <si>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</si>
  <si>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</si>
  <si>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</si>
  <si>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</si>
  <si>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</si>
  <si>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</si>
  <si>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</si>
  <si>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</si>
  <si>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</si>
  <si>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</si>
  <si>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</si>
  <si>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</si>
  <si>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</si>
  <si>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</si>
  <si>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</si>
  <si>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</si>
  <si>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</si>
  <si>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</si>
  <si>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</si>
  <si>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</si>
  <si>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</si>
  <si>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</si>
  <si>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</si>
  <si>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</si>
  <si>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</si>
  <si>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</si>
  <si>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</si>
  <si>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</si>
  <si>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</si>
  <si>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</si>
  <si>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</si>
  <si>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</si>
  <si>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</si>
  <si>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</si>
  <si>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</si>
  <si>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</si>
  <si>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020</t>
  </si>
  <si>
    <t>SO 020 - Příprava území</t>
  </si>
  <si>
    <t>STA</t>
  </si>
  <si>
    <t>1</t>
  </si>
  <si>
    <t>{770d5b74-c7a2-42fb-ad64-22afeaddcd9e}</t>
  </si>
  <si>
    <t>823 2</t>
  </si>
  <si>
    <t>SO 182</t>
  </si>
  <si>
    <t>SO 182 - DIO</t>
  </si>
  <si>
    <t>{676b14ce-4ba0-4d80-bbaa-e3ec9eca7c13}</t>
  </si>
  <si>
    <t>SO 186</t>
  </si>
  <si>
    <t>SO 186 - Stavební úpravy objízdných tras</t>
  </si>
  <si>
    <t>{59d01bf0-d541-40f1-9391-b924c15d702b}</t>
  </si>
  <si>
    <t>SO 201</t>
  </si>
  <si>
    <t>SO 201 - Most ev.č. 33420-1</t>
  </si>
  <si>
    <t>{e9b9537a-487c-4c27-82e5-6d500d3a2157}</t>
  </si>
  <si>
    <t>821 11 2</t>
  </si>
  <si>
    <t>SO 320</t>
  </si>
  <si>
    <t>SO 320 - Úprava vodoteče</t>
  </si>
  <si>
    <t>{b0bd5ea8-4ca6-411b-b2e9-a20a3c997f57}</t>
  </si>
  <si>
    <t>831 12</t>
  </si>
  <si>
    <t>SO 330</t>
  </si>
  <si>
    <t>SO 330 - Přeložka kanalizace</t>
  </si>
  <si>
    <t>{c57a1636-47ff-4a46-8b6e-41615956d0e8}</t>
  </si>
  <si>
    <t>827 29</t>
  </si>
  <si>
    <t>2</t>
  </si>
  <si>
    <t>SO 340</t>
  </si>
  <si>
    <t>SO 340 - Úprava obecního vodovodu</t>
  </si>
  <si>
    <t>{940a1b21-6510-461a-904f-40f5df3d448d}</t>
  </si>
  <si>
    <t>SO 430</t>
  </si>
  <si>
    <t>SO 430 - Provizorní přeložka VO</t>
  </si>
  <si>
    <t>{a25f0658-5676-4d90-9bdd-8da817c84b32}</t>
  </si>
  <si>
    <t>828 75 1</t>
  </si>
  <si>
    <t>SO 431</t>
  </si>
  <si>
    <t>SO 431 - Definitivní přeložka VO</t>
  </si>
  <si>
    <t>{ec76b3e7-7f85-40e6-84a7-8414ec6615f7}</t>
  </si>
  <si>
    <t>SO 901</t>
  </si>
  <si>
    <t>SO 901 - Provizorní lávka</t>
  </si>
  <si>
    <t>{c09b8260-1f75-4bf8-99aa-6744c084c5e6}</t>
  </si>
  <si>
    <t>821 43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</si>
  <si>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</si>
  <si>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</si>
  <si>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</si>
  <si>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</si>
  <si>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</si>
  <si>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</si>
  <si>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</si>
  <si>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020 - SO 020 - Příprava území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</si>
  <si>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</si>
  <si>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</si>
  <si>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</si>
  <si>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</si>
  <si>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</si>
  <si>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</si>
  <si>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</si>
  <si>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998 - Přesun hmot</t>
  </si>
  <si>
    <t>VRN - Vedlejší rozpočtové náklady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</si>
  <si>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</si>
  <si>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</si>
  <si>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</si>
  <si>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</si>
  <si>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</si>
  <si>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</si>
  <si>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</si>
  <si>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</si>
  <si>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</si>
  <si>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</si>
  <si>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</si>
  <si>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</si>
  <si>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</si>
  <si>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</si>
  <si>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</si>
  <si>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</si>
  <si>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</si>
  <si>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</si>
  <si>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</si>
  <si>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</si>
  <si>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</si>
  <si>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</si>
  <si>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</si>
  <si>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2017 01</t>
  </si>
  <si>
    <t>4</t>
  </si>
  <si>
    <t>1021977785</t>
  </si>
  <si>
    <t>P</t>
  </si>
  <si>
    <t>Poznámka k položce:
vč. naložení na dopravní prostředek</t>
  </si>
  <si>
    <t>111201401</t>
  </si>
  <si>
    <t>Spálení křovin a stromů průměru kmene do 100 mm</t>
  </si>
  <si>
    <t>-1115213044</t>
  </si>
  <si>
    <t>3</t>
  </si>
  <si>
    <t>121101102</t>
  </si>
  <si>
    <t>Sejmutí ornice s přemístěním na vzdálenost do 100 m</t>
  </si>
  <si>
    <t>m3</t>
  </si>
  <si>
    <t>1571163202</t>
  </si>
  <si>
    <t>Poznámka k položce:
Odhumusování v rozsahu dočasného záboru tl. 150 mm a složení na hromady</t>
  </si>
  <si>
    <t>VV</t>
  </si>
  <si>
    <t>310,0*0,15    "odměř. plocha x tl.</t>
  </si>
  <si>
    <t>122101401</t>
  </si>
  <si>
    <t>Vykopávky v zemníku na suchu v hornině tř. 1 a 2 objem do 100 m3</t>
  </si>
  <si>
    <t>1020709579</t>
  </si>
  <si>
    <t>Poznámka k položce:
vykopávky ornice pro zpětné ohumusování z hromad po dokončení stavby</t>
  </si>
  <si>
    <t>5</t>
  </si>
  <si>
    <t>129203101</t>
  </si>
  <si>
    <t>Čištění otevřených koryt vodotečí š dna do 5 m hl do 2,5 m v hornině tř. 3</t>
  </si>
  <si>
    <t>500822551</t>
  </si>
  <si>
    <t>Poznámka k položce:
pročištění příkopů na vtoku a výtoku v tl. cca 200 mm s naložením na dopravní prostředek</t>
  </si>
  <si>
    <t>2*15,0*1,5*0,2      "příkopy před vtokem, dl. 2x 15 m x š. x tl. nánosu</t>
  </si>
  <si>
    <t>40,0*1,5*0,2      "koryto na výtoku, dl. x š. x tl. nánosu</t>
  </si>
  <si>
    <t>Součet</t>
  </si>
  <si>
    <t>6</t>
  </si>
  <si>
    <t>129203109</t>
  </si>
  <si>
    <t>Příplatek k čištění otevřených koryt vodotečí v hornině tř. 3 za lepivost</t>
  </si>
  <si>
    <t>-1412481443</t>
  </si>
  <si>
    <t>7</t>
  </si>
  <si>
    <t>162201211</t>
  </si>
  <si>
    <t>Vodorovné přemístění výkopku z horniny tř. 1 až 4 stavebním kolečkem do 10 m</t>
  </si>
  <si>
    <t>1499612044</t>
  </si>
  <si>
    <t>Poznámka k položce:
přemístění ornice z hromad ke zpětnému ohumusování po dokončení stavby</t>
  </si>
  <si>
    <t>8</t>
  </si>
  <si>
    <t>162201219</t>
  </si>
  <si>
    <t>Příplatek k vodorovnému přemístění výkopku z horniny tř. 1 až 4 stavebním kolečkem ZKD 10 m</t>
  </si>
  <si>
    <t>201507093</t>
  </si>
  <si>
    <t>Poznámka k položce:
celková vzdálenost do cca 100 m - množství dle pol.  ... násobené koef. 9,0</t>
  </si>
  <si>
    <t>46,5*9 'Přepočtené koeficientem množství</t>
  </si>
  <si>
    <t>9</t>
  </si>
  <si>
    <t>162701105</t>
  </si>
  <si>
    <t>Vodorovné přemístění do 10000 m výkopku/sypaniny z horniny tř. 1 až 4</t>
  </si>
  <si>
    <t>660654007</t>
  </si>
  <si>
    <t>Poznámka k položce:
odvoz nevhodného výkopku z čištění koryt a příkopů na skládku</t>
  </si>
  <si>
    <t>10</t>
  </si>
  <si>
    <t>162701109</t>
  </si>
  <si>
    <t>Příplatek k vodorovnému přemístění výkopku/sypaniny z horniny tř. 1 až 4 ZKD 1000 m přes 10000 m</t>
  </si>
  <si>
    <t>-300567967</t>
  </si>
  <si>
    <t>Poznámka k položce:
odvoz nevhodného výkopku na skládku do vzd. cca 20 km - množství dle pol. 129203101 x koef. 10,0</t>
  </si>
  <si>
    <t>21*10 'Přepočtené koeficientem množství</t>
  </si>
  <si>
    <t>11</t>
  </si>
  <si>
    <t>171201201</t>
  </si>
  <si>
    <t>Uložení sypaniny na skládky</t>
  </si>
  <si>
    <t>-186651168</t>
  </si>
  <si>
    <t>12</t>
  </si>
  <si>
    <t>171201211</t>
  </si>
  <si>
    <t>Poplatek za uložení odpadu ze sypaniny na skládce (skládkovné)</t>
  </si>
  <si>
    <t>t</t>
  </si>
  <si>
    <t>-230619318</t>
  </si>
  <si>
    <t>Poznámka k položce:
množství dle pol. 129203101 x hmotnost zeminy 2 t/m3 (násobeno koef. 2,0)</t>
  </si>
  <si>
    <t>21*2 'Přepočtené koeficientem množství</t>
  </si>
  <si>
    <t>13</t>
  </si>
  <si>
    <t>181301102</t>
  </si>
  <si>
    <t>Rozprostření ornice tl vrstvy do 150 mm pl do 500 m2 v rovině nebo ve svahu do 1:5</t>
  </si>
  <si>
    <t>-1820039782</t>
  </si>
  <si>
    <t>Poznámka k položce:
zpětné ohumusování tl. 150 mm v rozsahu dočasného záboru dle pol. 121101102</t>
  </si>
  <si>
    <t>14</t>
  </si>
  <si>
    <t>181305111</t>
  </si>
  <si>
    <t>Převrstvení ornice na skládce</t>
  </si>
  <si>
    <t>755132024</t>
  </si>
  <si>
    <t>Poznámka k položce:
na hromadách</t>
  </si>
  <si>
    <t>998</t>
  </si>
  <si>
    <t>Přesun hmot</t>
  </si>
  <si>
    <t>998231411</t>
  </si>
  <si>
    <t>Ruční přesun hmot pro sadovnické a krajinářské úpravy do100 m</t>
  </si>
  <si>
    <t>-2050842012</t>
  </si>
  <si>
    <t>VRN</t>
  </si>
  <si>
    <t>Vedlejší rozpočtové náklady</t>
  </si>
  <si>
    <t>VRN4</t>
  </si>
  <si>
    <t>Inženýrská činnost</t>
  </si>
  <si>
    <t>16</t>
  </si>
  <si>
    <t>045303000</t>
  </si>
  <si>
    <t>Koordinační činnost</t>
  </si>
  <si>
    <t>soubor</t>
  </si>
  <si>
    <t>1024</t>
  </si>
  <si>
    <t>-2090279538</t>
  </si>
  <si>
    <t>Poznámka k položce:
Koordinace stavby se stavebními objekty SO 460 a SO 461</t>
  </si>
  <si>
    <t>SO 182 - SO 182 - DIO</t>
  </si>
  <si>
    <t>VPÚ DECO PRAHA a.s.</t>
  </si>
  <si>
    <t xml:space="preserve">    9 - Ostatní konstrukce a práce, bourání</t>
  </si>
  <si>
    <t xml:space="preserve">    VRN9 - Ostatní náklady</t>
  </si>
  <si>
    <t>Ostatní konstrukce a práce, bourání</t>
  </si>
  <si>
    <t>911381122</t>
  </si>
  <si>
    <t>Silniční svodidlo betonové jednostranné průběžné délky 4 m výšky 0,8 m</t>
  </si>
  <si>
    <t>m</t>
  </si>
  <si>
    <t>-456901424</t>
  </si>
  <si>
    <t>913121111</t>
  </si>
  <si>
    <t>Montáž a demontáž dočasné dopravní značky kompletní základní</t>
  </si>
  <si>
    <t>kus</t>
  </si>
  <si>
    <t>1855474616</t>
  </si>
  <si>
    <t>Poznámka k položce:
značky dle situace</t>
  </si>
  <si>
    <t>2  "B1</t>
  </si>
  <si>
    <t>1   "IS11a</t>
  </si>
  <si>
    <t>2   "IP10a</t>
  </si>
  <si>
    <t>5   "IS 11b</t>
  </si>
  <si>
    <t>5   "IS11c</t>
  </si>
  <si>
    <t>5   "značky nezakreslené v situaci</t>
  </si>
  <si>
    <t>913121212</t>
  </si>
  <si>
    <t>Příplatek k dočasné dopravní značce kompletní zvětšené za první a ZKD den použití</t>
  </si>
  <si>
    <t>828109672</t>
  </si>
  <si>
    <t>Poznámka k položce:
dle pol. č. 913121111 x koef. 180 (počet dní - 6 měsíců á 30 dnů)</t>
  </si>
  <si>
    <t>20*180 'Přepočtené koeficientem množství</t>
  </si>
  <si>
    <t>913221111</t>
  </si>
  <si>
    <t>Montáž a demontáž dočasné dopravní zábrany Z2 světelné šířky 1,5 m se 3 světly</t>
  </si>
  <si>
    <t>977877076</t>
  </si>
  <si>
    <t>Poznámka k položce:
Z2+ 3x S7 typ 1, osazené na sloupkách a podstavcích, které jsou součástí této položky, dle situace</t>
  </si>
  <si>
    <t>913221211</t>
  </si>
  <si>
    <t>Příplatek k dočasné dopravní zábraně Z2 světelné šířky 1,5m se 3 světly za první a ZKD den použití</t>
  </si>
  <si>
    <t>122982960</t>
  </si>
  <si>
    <t>Poznámka k položce:
dle pol. č. 913221111 x koef. 180 (počet dní - 6 měsíců á 30 dnů)</t>
  </si>
  <si>
    <t>2*180 'Přepočtené koeficientem množství</t>
  </si>
  <si>
    <t>913921131</t>
  </si>
  <si>
    <t>Dočasné omezení platnosti zakrytí základní dopravní značky</t>
  </si>
  <si>
    <t>-290293555</t>
  </si>
  <si>
    <t>1     "IS 3c - dle situace</t>
  </si>
  <si>
    <t>913921132</t>
  </si>
  <si>
    <t>Dočasné omezení platnosti odkrytí základní dopravní značky</t>
  </si>
  <si>
    <t>-1282288370</t>
  </si>
  <si>
    <t xml:space="preserve">Poznámka k položce:
dle pol. č. 913921131
</t>
  </si>
  <si>
    <t>VRN9</t>
  </si>
  <si>
    <t>Ostatní náklady</t>
  </si>
  <si>
    <t>090001000</t>
  </si>
  <si>
    <t>kpl</t>
  </si>
  <si>
    <t>720702896</t>
  </si>
  <si>
    <t>Poznámka k položce:
Projednání vedení linek autobusové dopravy před uzavřením komunikace, dle TZ</t>
  </si>
  <si>
    <t>SO 186 - SO 186 - Stavební úpravy objízdných tras</t>
  </si>
  <si>
    <t xml:space="preserve">    5 - Komunikace pozemní</t>
  </si>
  <si>
    <t xml:space="preserve">    997 - Přesun sutě</t>
  </si>
  <si>
    <t xml:space="preserve">    VRN3 - Zařízení staveniště</t>
  </si>
  <si>
    <t>113154334</t>
  </si>
  <si>
    <t>Frézování živičného krytu tl 100 mm pruh š 2 m pl do 10000 m2 bez překážek v trase</t>
  </si>
  <si>
    <t>-1209833943</t>
  </si>
  <si>
    <t>Poznámka k položce:
Frézování vozovky v tl. 100 mm na vybraných úsecích, kompletní provedení včetně všech souvisejících prací, odfrézovaný materiál odkoupí zhotovitel (bude čerpáno dle skutečnosti, dle pasportu)</t>
  </si>
  <si>
    <t>8000*5,5*0,05   "délka objízdné trasy dle TZ * odhad šířky trasy * 5% odhad plochy</t>
  </si>
  <si>
    <t>Komunikace pozemní</t>
  </si>
  <si>
    <t>569831111</t>
  </si>
  <si>
    <t>Zpevnění krajnic štěrkodrtí tl 100 mm</t>
  </si>
  <si>
    <t>442815320</t>
  </si>
  <si>
    <t>8000*0,75*2*0,05   "délka objízdné trasy dle TZ * šířka krajnice * na obou stranách komunikace * cca na 5% (dle pol. č. 113154334)</t>
  </si>
  <si>
    <t>572213111</t>
  </si>
  <si>
    <t>Vyspravení výtluků na krajnicích a komunikacích recyklátem</t>
  </si>
  <si>
    <t>-1137862991</t>
  </si>
  <si>
    <t>Poznámka k položce:
vyspravení jednotlivých výtluků, kompletní provedení včetně všech souvisejících prací, (bude čerpáno dle skutečnosti, dle pasportu)</t>
  </si>
  <si>
    <t>8000*5,5*0,05*0,3   "délka objízdné trasy * odhad šířky trasy * odhad tl. výtluků * 30% odhad vysprávek</t>
  </si>
  <si>
    <t>572531122</t>
  </si>
  <si>
    <t>Ošetření trhlin asfaltovou sanační hmotou š do 30 mm</t>
  </si>
  <si>
    <t>1126797097</t>
  </si>
  <si>
    <t>Poznámka k položce:
ošetření trhlin na vozovce či po odfrézování, kompletní provedení včetně všech souvisejících prací, odhad 0,5 m trhliny na 1 m trasy (bude čerpáno dle skutečnosti, dle pasportu)</t>
  </si>
  <si>
    <t>573231107</t>
  </si>
  <si>
    <t>Postřik živičný spojovací ze silniční emulze v množství 0,40 kg/m2</t>
  </si>
  <si>
    <t>-1780659439</t>
  </si>
  <si>
    <t>Poznámka k položce:
nad vrstvou ACL - dle pol. č. 577155122</t>
  </si>
  <si>
    <t>573231109</t>
  </si>
  <si>
    <t>Postřik živičný spojovací ze silniční emulze v množství 0,60 kg/m2</t>
  </si>
  <si>
    <t>1996004150</t>
  </si>
  <si>
    <t>Poznámka k položce:
pod vrstvou ACL - dle pol. č. 577155122</t>
  </si>
  <si>
    <t>577134121</t>
  </si>
  <si>
    <t>Asfaltový beton vrstva obrusná ACO 11 (ABS) tř. I tl 40 mm š přes 3 m z nemodifikovaného asfaltu</t>
  </si>
  <si>
    <t>-1451139959</t>
  </si>
  <si>
    <t>Poznámka k položce:
dle pol. č. 113154334 (bude čerpáno dle skutečnosti, dle pasportu)</t>
  </si>
  <si>
    <t>577155122</t>
  </si>
  <si>
    <t>Asfaltový beton vrstva ložní ACL 16 (ABH) tl 60 mm š přes 3 m z nemodifikovaného asfaltu</t>
  </si>
  <si>
    <t>886513974</t>
  </si>
  <si>
    <t>Poznámka k položce:
dle pol. č. 577134121 x koef. rozšíření vrstvy</t>
  </si>
  <si>
    <t>2200*1,03 'Přepočtené koeficientem množství</t>
  </si>
  <si>
    <t>915111112</t>
  </si>
  <si>
    <t>Vodorovné dopravní značení dělící čáry souvislé š 125 mm retroreflexní bílá barva</t>
  </si>
  <si>
    <t>845727384</t>
  </si>
  <si>
    <t xml:space="preserve">Poznámka k položce:
Obnova VDZ - I. fáze </t>
  </si>
  <si>
    <t>8000*2*0,05   "délka objízdné trasy dle TZ * na obou stranách komunikace * cca na 5% (dle pol. č. 113154334)</t>
  </si>
  <si>
    <t>915211112</t>
  </si>
  <si>
    <t>Vodorovné dopravní značení dělící čáry souvislé š 125 mm retroreflexní bílý plast</t>
  </si>
  <si>
    <t>907390771</t>
  </si>
  <si>
    <t xml:space="preserve">Poznámka k položce:
Obnova VDZ - II. fáze, dle pol. č. 915111112
</t>
  </si>
  <si>
    <t>938908411</t>
  </si>
  <si>
    <t>Čištění vozovek splachováním vodou</t>
  </si>
  <si>
    <t>774804565</t>
  </si>
  <si>
    <t>8000*5,5      "délka objízdné trasy dle TZ * odhadnutá šířka</t>
  </si>
  <si>
    <t>938909612</t>
  </si>
  <si>
    <t>Odstranění nánosu na krajnicích tl do 200 mm</t>
  </si>
  <si>
    <t>1365128682</t>
  </si>
  <si>
    <t>Poznámka k položce:
dle pol. č. 569831111</t>
  </si>
  <si>
    <t>997</t>
  </si>
  <si>
    <t>Přesun sutě</t>
  </si>
  <si>
    <t>997221551</t>
  </si>
  <si>
    <t>Vodorovná doprava suti ze sypkých materiálů do 1 km</t>
  </si>
  <si>
    <t>-1455128330</t>
  </si>
  <si>
    <t>600*0,2*2,0   "dle pol. č. 938909612 x tl. 0,2 m x koef. přepočtu na tuny</t>
  </si>
  <si>
    <t>997221559</t>
  </si>
  <si>
    <t>Příplatek ZKD 1 km u vodorovné dopravy suti ze sypkých materiálů</t>
  </si>
  <si>
    <t>-1222735860</t>
  </si>
  <si>
    <t>Poznámka k položce:
dle pol. č. 997221551 x koef. 19 (odvoz do 20 km)</t>
  </si>
  <si>
    <t>240*19 'Přepočtené koeficientem množství</t>
  </si>
  <si>
    <t>997221855</t>
  </si>
  <si>
    <t>Poplatek za uložení odpadu z kameniva na skládce (skládkovné)</t>
  </si>
  <si>
    <t>-1027653697</t>
  </si>
  <si>
    <t>Poznámka k položce:
dle pol. č. 997221551</t>
  </si>
  <si>
    <t>VRN3</t>
  </si>
  <si>
    <t>Zařízení staveniště</t>
  </si>
  <si>
    <t>031002000</t>
  </si>
  <si>
    <t>Související práce pro zařízení staveniště</t>
  </si>
  <si>
    <t>54370404</t>
  </si>
  <si>
    <t>Poznámka k položce:
Pasport objízdné trasy - stav trasy bude před uzavírkou zmapován</t>
  </si>
  <si>
    <t>17</t>
  </si>
  <si>
    <t>092002000</t>
  </si>
  <si>
    <t>Ostatní náklady související s provozem</t>
  </si>
  <si>
    <t>1981237758</t>
  </si>
  <si>
    <t>Poznámka k položce:
Kontrola v celé délce objízdné trasy po ukončení uzavírky</t>
  </si>
  <si>
    <t>SO 201 - SO 201 - Most ev.č. 33420-1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</si>
  <si>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</si>
  <si>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</si>
  <si>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</si>
  <si>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</si>
  <si>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</si>
  <si>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>PSV - Práce a dodávky PSV</t>
  </si>
  <si>
    <t xml:space="preserve">    711 - Izolace proti vodě, vlhkosti a plynům</t>
  </si>
  <si>
    <t xml:space="preserve">    VRN1 - Průzkumné, geodetické a projektové práce</t>
  </si>
  <si>
    <t xml:space="preserve">    VRN6 - Územní vlivy</t>
  </si>
  <si>
    <t xml:space="preserve">    VRN7 - Provozní vlivy</t>
  </si>
  <si>
    <t>1937532386</t>
  </si>
  <si>
    <t>Poznámka k položce:
odstranění náletových travin a křovin v příkopu a jeho okolí na vtoku (dle foto - na výtoku je příkop pouze zatravněn a křoviny se v něm nevyskytují)
vč. naložení na dopravní prostředek</t>
  </si>
  <si>
    <t>87*0,7    "odměřeno z půdorysu - cca 70% z celkové plochy</t>
  </si>
  <si>
    <t>113107226</t>
  </si>
  <si>
    <t>Odstranění podkladu pl přes 200 m2 z kameniva drceného tl 450 mm</t>
  </si>
  <si>
    <t>1774005954</t>
  </si>
  <si>
    <t>Poznámka k položce:
odstranění podkl. vrstev komunikace v místě úprav v tl. 260 mm</t>
  </si>
  <si>
    <t>113107243</t>
  </si>
  <si>
    <t>Odstranění podkladu pl přes 200 m2 živičných tl 150 mm</t>
  </si>
  <si>
    <t>-399537212</t>
  </si>
  <si>
    <t>Poznámka k položce:
odstranění starších (pravděpodobně živičných) podkladních vrstev vozovky v tl. 150 mm po odfrézování obrusné vrstvy</t>
  </si>
  <si>
    <t>113154124</t>
  </si>
  <si>
    <t>Frézování živičného krytu tl 100 mm pruh š 1 m pl do 500 m2 bez překážek v trase</t>
  </si>
  <si>
    <t>501298046</t>
  </si>
  <si>
    <t xml:space="preserve">Poznámka k položce:
Vyfrézovaný materiál (který nebude použit zpětně na stavbě) odkoupí zhotovitel včetně odvozu   </t>
  </si>
  <si>
    <t>"odfrézování asfaltobet. vrstev komunikace v místě úprav - odměřeno z půdorysu bourání</t>
  </si>
  <si>
    <t>330    "za O1 (směr Kouřim)</t>
  </si>
  <si>
    <t>130    "za O2 (směr Bulánka)</t>
  </si>
  <si>
    <t>4,5*6,3    "na mostě - dl. x š. stáv. vozovky</t>
  </si>
  <si>
    <t>115001104</t>
  </si>
  <si>
    <t>Převedení vody potrubím DN do 300</t>
  </si>
  <si>
    <t>1925150299</t>
  </si>
  <si>
    <t>Poznámka k položce:
Dočasné zatrubnění příkopů - zřízení a odstranění, potrubí bude položeno na upravené dno nebo vhodnou konstrukci ve výkopu pro most resp. na upravené dno přívalového příkopu
Zemní práce jsou součástí výkopů pro most a výkopů pro upravené koryto příval. příkopu</t>
  </si>
  <si>
    <t>30+25    "odhad - na vtoku a výtoku</t>
  </si>
  <si>
    <t>122201402</t>
  </si>
  <si>
    <t>Vykopávky v zemníku na suchu v hornině tř. 3 objem do 1000 m3</t>
  </si>
  <si>
    <t>1515390797</t>
  </si>
  <si>
    <t>Poznámka k položce:
dle pol. 174101101</t>
  </si>
  <si>
    <t>122201409</t>
  </si>
  <si>
    <t>Příplatek za lepivost u vykopávek v zemníku na suchu v hornině tř. 3</t>
  </si>
  <si>
    <t>-1728629876</t>
  </si>
  <si>
    <t>122202001R</t>
  </si>
  <si>
    <t>Poplatek za zemník - zemina pro zásyp a násyp</t>
  </si>
  <si>
    <t>-921615492</t>
  </si>
  <si>
    <t xml:space="preserve">Poznámka k položce:
velmi vhodná zemina pro zásyp za opěrami dle ČSN 72 1002 - dle položky 174101101, vynásobeno koef. 2,0 (2,0 t/m3)  </t>
  </si>
  <si>
    <t>104,23*2 'Přepočtené koeficientem množství</t>
  </si>
  <si>
    <t>122202002R</t>
  </si>
  <si>
    <t>Poplatek za zemník - ornice</t>
  </si>
  <si>
    <t>1828570355</t>
  </si>
  <si>
    <t xml:space="preserve">Poznámka k položce:
ornice pro ohumusování dle položky 167101102, vynásobeno koef. 2,0 (2,0 t/m3)  </t>
  </si>
  <si>
    <t>12,57*2 'Přepočtené koeficientem množství</t>
  </si>
  <si>
    <t>125703312</t>
  </si>
  <si>
    <t>Čištění melioračních kanálů naplaveniny tl přes 250 do 500 mm dno zpevněné kamenem</t>
  </si>
  <si>
    <t>-581732141</t>
  </si>
  <si>
    <t>Poznámka k položce:
odstranění naplavenin a usazenin v prostoru pod mostem a v přívalovém příkopu na vtoku a výtoku 
vč. naložení na dopravní prostředek</t>
  </si>
  <si>
    <t>"dle výkresu bourání a půdorysu</t>
  </si>
  <si>
    <t>0,5*2,4*8,3    "pod stáv. konstrukcí mostu - tl. vrstvy x š. x dl.</t>
  </si>
  <si>
    <t>0,5*(34,5*1,202)    "stěny a dno příkopu na vtoku - tl. x plocha x koef. sklonu</t>
  </si>
  <si>
    <t>0,5*(39,0*1,414)    "stěny a dno příkopu na výtoku - dtto</t>
  </si>
  <si>
    <t>131201201</t>
  </si>
  <si>
    <t>Hloubení jam zapažených v hornině tř. 3 objemu do 100 m3</t>
  </si>
  <si>
    <t>124778773</t>
  </si>
  <si>
    <t>"výkop pro mostní rám a křídla u kouřimské opěry - dle příč. a podél. řezu a dle půdorysu</t>
  </si>
  <si>
    <t>(22,0-4,0)*14,1    "(plocha výkopu - plocha stáv.kam.kce v podél.řezu) x dl. výkopu</t>
  </si>
  <si>
    <t>"výkop pro křídla za opěrou směr Bulánka - dtto</t>
  </si>
  <si>
    <t>4,3*2,2    "křídlo na výtoku - plocha x dl.</t>
  </si>
  <si>
    <t>3,9*4,2    "křídlo na vtoku - dtto</t>
  </si>
  <si>
    <t>131201209</t>
  </si>
  <si>
    <t>Příplatek za lepivost u hloubení jam zapažených v hornině tř. 3</t>
  </si>
  <si>
    <t>-1625529863</t>
  </si>
  <si>
    <t>132201101</t>
  </si>
  <si>
    <t>Hloubení rýh š do 600 mm v hornině tř. 3 objemu do 100 m3</t>
  </si>
  <si>
    <t>-1974330641</t>
  </si>
  <si>
    <t>Poznámka k položce:
rýhy pro betonové prahy pro zakončení dlažby v korytě příkopu</t>
  </si>
  <si>
    <t>"odměřeno z půdorysu a příč. řezů</t>
  </si>
  <si>
    <t>0,5*1,0*3,5*1,202    "rýha pro práh na vtokové straně - š. x v. x dl. x koef. sklonu</t>
  </si>
  <si>
    <t>0,5*1,0*6,0*1,414    "rýha pro práh na výtokové straně - dtto</t>
  </si>
  <si>
    <t>132201109</t>
  </si>
  <si>
    <t>Příplatek za lepivost k hloubení rýh š do 600 mm v hornině tř. 3</t>
  </si>
  <si>
    <t>1854724442</t>
  </si>
  <si>
    <t>153112122</t>
  </si>
  <si>
    <t>Zaberanění ocelových štětovnic na dl do 8 m ve standardních podmínkách z terénu</t>
  </si>
  <si>
    <t>-1790220938</t>
  </si>
  <si>
    <t>Poznámka k položce:
dočasné pažení částí výkopů</t>
  </si>
  <si>
    <t>"odměřeno z půdorysu</t>
  </si>
  <si>
    <t>6,0*(2,8+3,7)    "pažení za opěrou O2 na výtoku (směr Bulánka) - v. x dl.</t>
  </si>
  <si>
    <t>M</t>
  </si>
  <si>
    <t>159202200</t>
  </si>
  <si>
    <t>štětovnice</t>
  </si>
  <si>
    <t>808949955</t>
  </si>
  <si>
    <t>Poznámka k položce:
opotřebení štětovnic dočasně zabudovaných se oceňuje ve specifikaci jako 0,5 násobek pořizovací ceny materiálu</t>
  </si>
  <si>
    <t>39*0,122 'Přepočtené koeficientem množství</t>
  </si>
  <si>
    <t>153112123</t>
  </si>
  <si>
    <t>Zaberanění ocelových štětovnic na dl do 12 m ve standardních podmínkách z terénu</t>
  </si>
  <si>
    <t>1106906449</t>
  </si>
  <si>
    <t>10,0*(5,1+13,2+2,5+0,5)    "pažení za opěrou O1 (směr Kouřim) - v. x dl.</t>
  </si>
  <si>
    <t>18</t>
  </si>
  <si>
    <t>-1468046823</t>
  </si>
  <si>
    <t>213*0,122 'Přepočtené koeficientem množství</t>
  </si>
  <si>
    <t>19</t>
  </si>
  <si>
    <t>153113112</t>
  </si>
  <si>
    <t>Vytažení ocelových štětovnic dl do 12 m zaberaněných do hl 8 m z terénu ve standardnich podmínkách</t>
  </si>
  <si>
    <t>645806530</t>
  </si>
  <si>
    <t>20</t>
  </si>
  <si>
    <t>153113113</t>
  </si>
  <si>
    <t>Vytažení ocelových štětovnic dl do 12 m zaberaněných do hl 12 m z terénu ve standardnich podmínkách</t>
  </si>
  <si>
    <t>-769158838</t>
  </si>
  <si>
    <t>161101102</t>
  </si>
  <si>
    <t>Svislé přemístění výkopku z horniny tř. 1 až 4 hl výkopu do 4 m</t>
  </si>
  <si>
    <t>770144481</t>
  </si>
  <si>
    <t>22</t>
  </si>
  <si>
    <t>162301501</t>
  </si>
  <si>
    <t>Vodorovné přemístění křovin do 5 km D kmene do 100 mm</t>
  </si>
  <si>
    <t>-717767507</t>
  </si>
  <si>
    <t>Poznámka k položce:
odvoz náletových travin a křovin na skládku</t>
  </si>
  <si>
    <t>23</t>
  </si>
  <si>
    <t>1970129562</t>
  </si>
  <si>
    <t>Poznámka k položce:
odvoz nevhodného výkopu na skládku</t>
  </si>
  <si>
    <t>"zemina</t>
  </si>
  <si>
    <t>279,64    "zemina z výkopu dle pol. 131201201</t>
  </si>
  <si>
    <t>6,346    "zemina z rýh dle pol. 132201101</t>
  </si>
  <si>
    <t>58,268    "nános zeminy z čištění koryt dle pol. 125703312</t>
  </si>
  <si>
    <t>Mezisoučet</t>
  </si>
  <si>
    <t>"podkladní vrstvy komunikace pravděpodobně z MZK</t>
  </si>
  <si>
    <t>488,35*0,26    "podkl. vrstva komunikace tl. 260 mm dle pol. 113107166</t>
  </si>
  <si>
    <t>24</t>
  </si>
  <si>
    <t>-1770628621</t>
  </si>
  <si>
    <t>Poznámka k položce:
odvoz výkopů na skládku do celk. vzdálenosti 20 km</t>
  </si>
  <si>
    <t>471,225*10 'Přepočtené koeficientem množství</t>
  </si>
  <si>
    <t>25</t>
  </si>
  <si>
    <t>167101102</t>
  </si>
  <si>
    <t>Nakládání výkopku z hornin tř. 1 až 4 přes 100 m3</t>
  </si>
  <si>
    <t>1231075691</t>
  </si>
  <si>
    <t>Poznámka k položce:
nakládání zeminy pro ohumusování ze zemníku - množství (plocha) dle pol. 182301121 x tl. 100 mm - násobeno koef. 0,1</t>
  </si>
  <si>
    <t>125,7*0,1 'Přepočtené koeficientem množství</t>
  </si>
  <si>
    <t>26</t>
  </si>
  <si>
    <t>167101103</t>
  </si>
  <si>
    <t>Nakládání nebo překládání výkopku z horniny tř. 1 až 4</t>
  </si>
  <si>
    <t>-1582874749</t>
  </si>
  <si>
    <t>Poznámka k položce:
složení zeminy pro ohumusování na stavbě</t>
  </si>
  <si>
    <t>27</t>
  </si>
  <si>
    <t>-802690378</t>
  </si>
  <si>
    <t>Poznámka k položce:
uložení přebytku zeminy a nevhodného výkopu na skládku</t>
  </si>
  <si>
    <t>28</t>
  </si>
  <si>
    <t>1605096111</t>
  </si>
  <si>
    <t>Poznámka k položce:
celková kubatura vynásobena koef. 1,9 (hmotnost vytěžené zeminy 1,9 t/m3)</t>
  </si>
  <si>
    <t>471,225*1,9 'Přepočtené koeficientem množství</t>
  </si>
  <si>
    <t>29</t>
  </si>
  <si>
    <t>174101101</t>
  </si>
  <si>
    <t>Zásyp jam, šachet rýh nebo kolem objektů sypaninou se zhutněním</t>
  </si>
  <si>
    <t>-237687860</t>
  </si>
  <si>
    <t>Poznámka k položce:
1/ Zásyp za opěrou nad těsnící vrstvou - nakoupený materiál - zemina velmi vhodná do násypů dle ČSN 72 1002, míra zhutnění min. D=100%, hutněno po vrstvách max. 300 mm
2/ Zásyp základů za opěrou pod těsnící vrstvou a lícových stran opěr a křídel - nakoupený materiál - zemina velmi vhodná do násypů dle ČSN 72 1002, min. míra zhutnění I=0,75-0,80 nebo D=95%, hutněno po vrstvách max. 300 mm</t>
  </si>
  <si>
    <t>"odměřeno z půdorysu a výkresů tvaru NK</t>
  </si>
  <si>
    <t>" 1/ zásyp nad těsněním</t>
  </si>
  <si>
    <t>1,5*(11,9+2,2)    "zásyp za opěrou O1 a křídly - plocha x součet dl.</t>
  </si>
  <si>
    <t>1,3*7,5    "zásyp za opěrou O2 mezi křídly - plocha x dl.</t>
  </si>
  <si>
    <t>" 2/ zásyp základů pod těsněním, boků a lícových stran křídel</t>
  </si>
  <si>
    <t>2,0*(11,9+2,2)    "zásyp základů a křídel opěry O1 - plocha x součet dl.</t>
  </si>
  <si>
    <t>2,3*7,5    "zásyp základů opěry O2 mezi křídly - plocha x dl.</t>
  </si>
  <si>
    <t xml:space="preserve">0,9*(2,0+4,6+6,6)    "zásyp boků základů rámu a křídel na vtoku - plocha x součet dl. </t>
  </si>
  <si>
    <t>0,8*20,0    "zásyp boků základů rámu a křídel na výtoku (mezi pažením) - prům.tl. vrstvy x půdorys.plocha</t>
  </si>
  <si>
    <t>30</t>
  </si>
  <si>
    <t>175111101</t>
  </si>
  <si>
    <t>Obsypání potrubí ručně sypaninou bez prohození, uloženou do 3 m</t>
  </si>
  <si>
    <t>-1408731706</t>
  </si>
  <si>
    <t>"obsyp chrániček za římsami ze ŠP</t>
  </si>
  <si>
    <t>0,5*0,25*32,0    "š. x v. x celková dl. dle pol. 388995212</t>
  </si>
  <si>
    <t>"obsyp drenáž. trub pro vyústění drenáže za O1 do příkopu ze ŠP</t>
  </si>
  <si>
    <t>0,5*0,3*4,0    "š. x v. x dl. dle pol. 212792312</t>
  </si>
  <si>
    <t xml:space="preserve">"obsyp kanalizačního potrubí za opěrou O1 (výtok z UV) </t>
  </si>
  <si>
    <t>0,5*0,3*2,8    "š. x v. x dl. dle pol. 871315211</t>
  </si>
  <si>
    <t>"obsyp pro úpravu stávajícího vyústění trouby za křídlem opěry O1</t>
  </si>
  <si>
    <t>0,8*0,7*2,5    "š. x v. x dl. dle pol. 871395211</t>
  </si>
  <si>
    <t>31</t>
  </si>
  <si>
    <t>583373100</t>
  </si>
  <si>
    <t>štěrkopísek frakce 0-4</t>
  </si>
  <si>
    <t>-81332849</t>
  </si>
  <si>
    <t>6,42*2 'Přepočtené koeficientem množství</t>
  </si>
  <si>
    <t>32</t>
  </si>
  <si>
    <t>181951102</t>
  </si>
  <si>
    <t>Úprava pláně v hornině tř. 1 až 4 se zhutněním</t>
  </si>
  <si>
    <t>-888784465</t>
  </si>
  <si>
    <t>Poznámka k položce:
úprava základové spáry před betonáží podkladního betonu pod základy opěr a křídel se zhutněním</t>
  </si>
  <si>
    <t>80,0    "odměřeno z půdorysu tvaru NK</t>
  </si>
  <si>
    <t>33</t>
  </si>
  <si>
    <t>182101101</t>
  </si>
  <si>
    <t>Svahování v zářezech v hornině tř. 1 až 4</t>
  </si>
  <si>
    <t>-1618800368</t>
  </si>
  <si>
    <t>Poznámka k položce:
vyrovnání šikmých stěn přívalového příkopu po odstranění nánosů - příprava před odlážděním</t>
  </si>
  <si>
    <t xml:space="preserve">"dle půdorysu </t>
  </si>
  <si>
    <t>34,5*1,202    "stěny a dno příkopu na vtoku - plocha x koef. sklonu</t>
  </si>
  <si>
    <t>39,0*1,414    "stěny a dno příkopu na výtoku - dtto</t>
  </si>
  <si>
    <t>34</t>
  </si>
  <si>
    <t>182301121</t>
  </si>
  <si>
    <t>Rozprostření ornice pl do 500 m2 ve svahu přes 1:5 tl vrstvy do 100 mm</t>
  </si>
  <si>
    <t>1865347795</t>
  </si>
  <si>
    <t>"odměřeno z koordinační situace</t>
  </si>
  <si>
    <t>51,0    "suché koryto na výtoku</t>
  </si>
  <si>
    <t>1,0*1,7    "za odlážděním u levého křídla O2</t>
  </si>
  <si>
    <t>27,0    "suché koryto na vtoku</t>
  </si>
  <si>
    <t>46,0    "v cípu za pravým křídlem O2 (u poštovních schránek)</t>
  </si>
  <si>
    <t>35</t>
  </si>
  <si>
    <t>183405211</t>
  </si>
  <si>
    <t>Výsev trávníku hydroosevem na ornici</t>
  </si>
  <si>
    <t>-2046502878</t>
  </si>
  <si>
    <t>36</t>
  </si>
  <si>
    <t>005724100</t>
  </si>
  <si>
    <t>osivo směs travní parková</t>
  </si>
  <si>
    <t>kg</t>
  </si>
  <si>
    <t>-2022046722</t>
  </si>
  <si>
    <t>125,7*0,025 'Přepočtené koeficientem množství</t>
  </si>
  <si>
    <t>37</t>
  </si>
  <si>
    <t>184802311</t>
  </si>
  <si>
    <t>Chemické odplevelení před založením kultury nad 20 m2 postřikem na široko ve svahu do 1:1</t>
  </si>
  <si>
    <t>860844720</t>
  </si>
  <si>
    <t>38</t>
  </si>
  <si>
    <t>185803113</t>
  </si>
  <si>
    <t>Ošetření trávníku shrabáním ve svahu do 1:1</t>
  </si>
  <si>
    <t>-1712822168</t>
  </si>
  <si>
    <t>Poznámka k položce:
Pokosení se shrabáním, naložením shrabu na dopravní prostředek s odvezením do vzdálenosti 20 km a vyložením shrabu</t>
  </si>
  <si>
    <t>39</t>
  </si>
  <si>
    <t>185804312</t>
  </si>
  <si>
    <t>Zalití rostlin vodou plocha přes 20 m2</t>
  </si>
  <si>
    <t>478987237</t>
  </si>
  <si>
    <t>Poznámka k položce:
zalití nově vysazených trávníků - 10 l/m2 - 3x zálivka (plocha x koef. 0,03)</t>
  </si>
  <si>
    <t>125,7*0,03 'Přepočtené koeficientem množství</t>
  </si>
  <si>
    <t>Zakládání</t>
  </si>
  <si>
    <t>40</t>
  </si>
  <si>
    <t>212311111</t>
  </si>
  <si>
    <t>Obetonování výstění příčného odvodnění mostu včetně žlabovky</t>
  </si>
  <si>
    <t>941475468</t>
  </si>
  <si>
    <t>Poznámka k položce:
obetonování vyústění drenáže za opěrou O1 do příkopu (kaplička)</t>
  </si>
  <si>
    <t>41</t>
  </si>
  <si>
    <t>212341111</t>
  </si>
  <si>
    <t>Obetonování drenážních trub mezerovitým betonem</t>
  </si>
  <si>
    <t>-1814729366</t>
  </si>
  <si>
    <t>"obetonování drenážních trub za opěrami a křídly</t>
  </si>
  <si>
    <t>0,3*0,3*29,3    "š. x v. x celk. dl. dle pol. 212792312</t>
  </si>
  <si>
    <t>42</t>
  </si>
  <si>
    <t>212792212</t>
  </si>
  <si>
    <t>Odvodnění mostní opěry - drenážní flexibilní plastové potrubí DN 160</t>
  </si>
  <si>
    <t>-5906784</t>
  </si>
  <si>
    <t>Poznámka k položce:
perforovaná drenážní flexibilní trubka DN 150</t>
  </si>
  <si>
    <t>"odvodnění rubu opěr a křídel - odměřeno z půdorysu</t>
  </si>
  <si>
    <t>12,0+2,3+1,0    "rub O1 + rub křídel</t>
  </si>
  <si>
    <t>7,5+6,5    "rub O2 + rub pravého křídla</t>
  </si>
  <si>
    <t>43</t>
  </si>
  <si>
    <t>212792312</t>
  </si>
  <si>
    <t>Odvodnění mostní opěry - drenážní plastové potrubí HDPE DN 160</t>
  </si>
  <si>
    <t>1097482647</t>
  </si>
  <si>
    <t>Poznámka k položce:
vyústění drenáže za opěrami z trub plast hladkých vč. napojení na flexibilní potrubí</t>
  </si>
  <si>
    <t>4,0    "vyústění drenáže za O1 do příkopu na výtoku - odměřeno z půdorysu</t>
  </si>
  <si>
    <t>0,55    "vyústění drenáže za O2 do příkopu na výtoku - průchod křídlem</t>
  </si>
  <si>
    <t>44</t>
  </si>
  <si>
    <t>212972113</t>
  </si>
  <si>
    <t>Opláštění drenážních trub filtrační textilií DN 160</t>
  </si>
  <si>
    <t>1920026238</t>
  </si>
  <si>
    <t>45</t>
  </si>
  <si>
    <t>273321118</t>
  </si>
  <si>
    <t>Základové desky ze ŽB C 30/37</t>
  </si>
  <si>
    <t>-573452878</t>
  </si>
  <si>
    <t>Poznámka k položce:
základy ze želbet. C 30/37-XC4,XD2,XF3</t>
  </si>
  <si>
    <t>"odměřeno z výkresu tvaru NK</t>
  </si>
  <si>
    <t>54,2*0,5    "plocha z půdorysu x v. základu</t>
  </si>
  <si>
    <t>46</t>
  </si>
  <si>
    <t>273354111</t>
  </si>
  <si>
    <t>Bednění základových desek - zřízení</t>
  </si>
  <si>
    <t>104199995</t>
  </si>
  <si>
    <t>Poznámka k položce:
bednění základu mostníhio rámu a křídel</t>
  </si>
  <si>
    <t>48*0,5    "odměřeno z půdorysu - dl. po obvodu x v. základu</t>
  </si>
  <si>
    <t>47</t>
  </si>
  <si>
    <t>273354211</t>
  </si>
  <si>
    <t>Bednění základových desek - odstranění</t>
  </si>
  <si>
    <t>1640757014</t>
  </si>
  <si>
    <t>48</t>
  </si>
  <si>
    <t>273361116</t>
  </si>
  <si>
    <t>Výztuž základových desek z betonářské oceli 10 505</t>
  </si>
  <si>
    <t>-1335169811</t>
  </si>
  <si>
    <t>Poznámka k položce:
výztuž základů opěr a křídel cca 180 kg/m3 betonu (množství vynásobeno koef. 0,18)
B 500B</t>
  </si>
  <si>
    <t>27,1*0,18 'Přepočtené koeficientem množství</t>
  </si>
  <si>
    <t>49</t>
  </si>
  <si>
    <t>274311127</t>
  </si>
  <si>
    <t>Základové pasy, prahy, věnce a ostruhy z betonu prostého C 25/30</t>
  </si>
  <si>
    <t>-503272973</t>
  </si>
  <si>
    <t>Poznámka k položce:
betonové prahy pro zakončení dlažby v korytě příkopu</t>
  </si>
  <si>
    <t>0,5*1,0*3,5*1,202    "práh na vtokové straně - š. x v. x dl. x koef. sklonu</t>
  </si>
  <si>
    <t>0,5*1,0*6,0*1,414    "práh na výtokové straně - dtto</t>
  </si>
  <si>
    <t>50</t>
  </si>
  <si>
    <t>275311123</t>
  </si>
  <si>
    <t>Základové patky a bloky z betonu prostého C 8/10</t>
  </si>
  <si>
    <t>-2081893838</t>
  </si>
  <si>
    <t>Poznámka k položce:
zlepšení základové spáry mostu hubeným betonem C 8/10-X0 tl. 0,5 m</t>
  </si>
  <si>
    <t>"odměřeno z podélného a příčných řezů</t>
  </si>
  <si>
    <t>2,6*(10,5+14,5)/2    "pod mostním rámem a křídly kouřimské opěry  - plocha z podél. řezu x průměrná dl. z příč.řezů</t>
  </si>
  <si>
    <t>51</t>
  </si>
  <si>
    <t>275311124</t>
  </si>
  <si>
    <t>Základové patky a bloky z betonu prostého C 12/15</t>
  </si>
  <si>
    <t>171097793</t>
  </si>
  <si>
    <t>"podkladní beton pod drenáží za opěrou - dle podél. řezu a výkresu tvaru NK</t>
  </si>
  <si>
    <t>0,3*1,0*29,3*1,1    "tl. x v. x dl. + rezerva na vyspádování</t>
  </si>
  <si>
    <t>52</t>
  </si>
  <si>
    <t>279113132</t>
  </si>
  <si>
    <t>Základová zeď tl do 200 mm z tvárnic ztraceného bednění včetně výplně z betonu tř. C 16/20</t>
  </si>
  <si>
    <t>1744966572</t>
  </si>
  <si>
    <t>Poznámka k položce:
ztracené bednění pro zpevnění okraje chodníku za levým křídlem opěry O2, tl. zídky 200 mm</t>
  </si>
  <si>
    <t>5,0*1,0    "dle výkresu pohledů</t>
  </si>
  <si>
    <t>53</t>
  </si>
  <si>
    <t>279361821</t>
  </si>
  <si>
    <t>Výztuž základových zdí nosných betonářskou ocelí 10 505</t>
  </si>
  <si>
    <t>589055069</t>
  </si>
  <si>
    <t>Poznámka k položce:
výztuž základové zídky z tvárnic ztraceného bednění
B 500B</t>
  </si>
  <si>
    <t>(1,0*5,0*0,2)*0,1  "(v. x dl. x š.) x cca 100 kg/m3 (koef. 0,1)</t>
  </si>
  <si>
    <t>Svislé a kompletní konstrukce</t>
  </si>
  <si>
    <t>54</t>
  </si>
  <si>
    <t>317171126</t>
  </si>
  <si>
    <t>Kotvení monolitického betonu římsy do mostovky kotvou do vývrtu</t>
  </si>
  <si>
    <t>-1320475070</t>
  </si>
  <si>
    <t>Poznámka k položce:
kotvy říms vč. vrtů, výplně kapsy a podlití kotvy</t>
  </si>
  <si>
    <t>8*2    "kotvy říms na mostovce - cca po 0,5 m</t>
  </si>
  <si>
    <t>55</t>
  </si>
  <si>
    <t>548792020R</t>
  </si>
  <si>
    <t>kotva pro uchycení římsy do vývrtu</t>
  </si>
  <si>
    <t>-1525749725</t>
  </si>
  <si>
    <t>56</t>
  </si>
  <si>
    <t>317321118</t>
  </si>
  <si>
    <t>Mostní římsy ze ŽB C 30/37</t>
  </si>
  <si>
    <t>-70875960</t>
  </si>
  <si>
    <t>0,33*3,8    "římsa na vtoku na NK - průřez x dl.</t>
  </si>
  <si>
    <t>0,52*3,8    "římsa na výtoku na NK - dtto</t>
  </si>
  <si>
    <t>0,52*4,0    "římsa na pravém křídle na O1 - dtto</t>
  </si>
  <si>
    <t>0,33*(1,0+2,2)    "římsa na levém křídle na O1 - průřez x součet dl.</t>
  </si>
  <si>
    <t>0,52*2,6    "římsa na levém křídle na O2 - průřez x dl.</t>
  </si>
  <si>
    <t>0,33*6,6    "římsa na pravém křídle na O2 - dtto</t>
  </si>
  <si>
    <t>57</t>
  </si>
  <si>
    <t>317353121</t>
  </si>
  <si>
    <t>Bednění mostních říms všech tvarů - zřízení</t>
  </si>
  <si>
    <t>-1803741250</t>
  </si>
  <si>
    <t>(0,3+0,6+0,3)*3,8*2    "římsy na mostovce - (š.vyložení + v. + v.) x dl. x 2 římsy</t>
  </si>
  <si>
    <t>(0,3+0,6+0,3)*(1,3+2,5+5,0)   "římsy na křídlech na vtoku - (š.vyložení + v. + v.) x součet dl.</t>
  </si>
  <si>
    <t>(0,3+0,6+0,3)*(4,0+3,0)   "římsy na křídlech na výtoku - (š.vyložení + v. + v.) x součet dl.</t>
  </si>
  <si>
    <t>58</t>
  </si>
  <si>
    <t>317353221</t>
  </si>
  <si>
    <t>Bednění mostních říms všech tvarů - odstranění</t>
  </si>
  <si>
    <t>-119714235</t>
  </si>
  <si>
    <t>59</t>
  </si>
  <si>
    <t>317353311</t>
  </si>
  <si>
    <t>Vložení matrice do bednění mostních říms</t>
  </si>
  <si>
    <t>-21730712</t>
  </si>
  <si>
    <t>Poznámka k položce:
matrice v bednění s vyznačením letopočtu dokončení stavby mostu je možné umístit i do bednění mostních křídel</t>
  </si>
  <si>
    <t>(0,35*0,8)*2    "2 ks - přibližný rozměr,  upřesní se v dalším stupni PD</t>
  </si>
  <si>
    <t>60</t>
  </si>
  <si>
    <t>317361116</t>
  </si>
  <si>
    <t>Výztuž mostních říms z betonářské oceli 10 505</t>
  </si>
  <si>
    <t>1897683514</t>
  </si>
  <si>
    <t>Poznámka k položce:
výztuž říms cca 170 kg/m3 betonu (množství vynásobeno koef. 0,17)
B 500B</t>
  </si>
  <si>
    <t>9,896*0,17 'Přepočtené koeficientem množství</t>
  </si>
  <si>
    <t>61</t>
  </si>
  <si>
    <t>317661141</t>
  </si>
  <si>
    <t>Výplň spár monolitické římsy tmelem polyuretanovým šířky spáry do 15 mm</t>
  </si>
  <si>
    <t>954173383</t>
  </si>
  <si>
    <t>Poznámka k položce:
výplň pracovních spár římsy vč. penetračního nátěru pro zvýšení přilnavosti tmelu, spára bude provedena vložením lišty</t>
  </si>
  <si>
    <t>2,0*2    "napojení říms na křídlech na vtoku - dl. x 2 ks</t>
  </si>
  <si>
    <t>2,7*2    "napojení říms na křídlech na výtoku - dl. x 2 ks</t>
  </si>
  <si>
    <t>62</t>
  </si>
  <si>
    <t>334323118</t>
  </si>
  <si>
    <t>Mostní opěry a úložné prahy ze ŽB C 30/37</t>
  </si>
  <si>
    <t>-1329958076</t>
  </si>
  <si>
    <t xml:space="preserve">Poznámka k položce:
stěny rámu ze železobetonu C 30/37-XC4,XD1,XF4 </t>
  </si>
  <si>
    <t>"odměřeno z výkresu tvaru NK - stěny rámu po úroveň prac.spáry pod horní deskou rámu</t>
  </si>
  <si>
    <t>1,7*8,3*0,4*2    "v. x dl. x tl. x 2 stěny</t>
  </si>
  <si>
    <t>63</t>
  </si>
  <si>
    <t>334323218</t>
  </si>
  <si>
    <t>Mostní křídla a závěrné zídky ze ŽB C 30/37</t>
  </si>
  <si>
    <t>1342227935</t>
  </si>
  <si>
    <t>Poznámka k položce:
křídla rámu z betonu C 30/37-XC4,XD1,XF4</t>
  </si>
  <si>
    <t xml:space="preserve">7,9*0,4    "pravé křídlo na O1 (směr Kouřim) - plocha x tl. </t>
  </si>
  <si>
    <t>(1,8+1,0)*2,12*0,4    "levé křídlo na O1 - součet dl. x v. x tl.</t>
  </si>
  <si>
    <t>(2,0+1,2)*0,07    "levé křídlo na O1 - ozub - součet dl. x plocha</t>
  </si>
  <si>
    <t xml:space="preserve">13,0*0,4    "pravé křídlo na O2 (směr Bulánka) - plocha x tl. </t>
  </si>
  <si>
    <t>6,6*0,07    "pravé křídlo na O2 - ozub - dl. x plocha</t>
  </si>
  <si>
    <t xml:space="preserve">4,3*0,4    "levé křídlo na O2 (směr Bulánka) - plocha x tl. </t>
  </si>
  <si>
    <t>64</t>
  </si>
  <si>
    <t>334351112</t>
  </si>
  <si>
    <t>Bednění systémové mostních opěr a úložných prahů z překližek pro ŽB - zřízení</t>
  </si>
  <si>
    <t>-437667146</t>
  </si>
  <si>
    <t>Poznámka k položce:
bednění stěn rámu</t>
  </si>
  <si>
    <t xml:space="preserve">8,3*1,71*2*2    "stěny rámu - dl. x v. x oboustranné x 2 opěry    </t>
  </si>
  <si>
    <t>0,4*1,7*4    "boky rámu - š. x v. x 4 ks</t>
  </si>
  <si>
    <t>65</t>
  </si>
  <si>
    <t>334351211</t>
  </si>
  <si>
    <t>Bednění systémové mostních opěr a úložných prahů z překližek - odstranění</t>
  </si>
  <si>
    <t>-55858570</t>
  </si>
  <si>
    <t>59,492</t>
  </si>
  <si>
    <t>66</t>
  </si>
  <si>
    <t>334352111</t>
  </si>
  <si>
    <t>Bednění mostních křídel a závěrných zídek ze systémového bednění s výplní z překližek - zřízení</t>
  </si>
  <si>
    <t>1150929226</t>
  </si>
  <si>
    <t>7,9*2+0,4*1,8    "pravé křídlo na O1 (směr Kouřim) - 2x plocha + bok</t>
  </si>
  <si>
    <t>((1,0+0,6+2,2+1,8)*2,12+0,4*2,12)*1,1    "levé křídlo na O1 - součet dl. x v. + bok + přirážka 10% na ozub</t>
  </si>
  <si>
    <t>(13,0*2+0,4*3,5)*1,1    "pravé křídlo na O2 (směr Bulánka) - 2x plocha + bok + přirážka 10% na ozub</t>
  </si>
  <si>
    <t>4,3*2+0,4*3,8    "levé křídlo na O2 (směr Bulánka) - 2x plocha + bok</t>
  </si>
  <si>
    <t>67</t>
  </si>
  <si>
    <t>334352211</t>
  </si>
  <si>
    <t>Bednění mostních křídel a závěrných zídek ze systémového bednění s výplní z překližek - odstranění</t>
  </si>
  <si>
    <t>1145681381</t>
  </si>
  <si>
    <t>70,772</t>
  </si>
  <si>
    <t>68</t>
  </si>
  <si>
    <t>334359111</t>
  </si>
  <si>
    <t>Výřez bednění pro prostup trub betonovou konstrukcí DN 150</t>
  </si>
  <si>
    <t>726751368</t>
  </si>
  <si>
    <t>2*4   "prostup chrániček DN 110 římsou na vtoku</t>
  </si>
  <si>
    <t>2*3   "prostup chrániček DN 110 římsou na výtoku</t>
  </si>
  <si>
    <t>69</t>
  </si>
  <si>
    <t>334359112</t>
  </si>
  <si>
    <t>Výřez bednění pro prostup trub betonovou konstrukcí DN 300</t>
  </si>
  <si>
    <t>959695987</t>
  </si>
  <si>
    <t>2   "prostup chráničky DN 200 křídlem O2 (odvodnění rubu opěry)</t>
  </si>
  <si>
    <t>2   "prostup chráničky DN 200 stěnou rámu O1 (pro vyvedení potrubí z UV)</t>
  </si>
  <si>
    <t>70</t>
  </si>
  <si>
    <t>334359115</t>
  </si>
  <si>
    <t>Výřez bednění pro prostup trub betonovou konstrukcí DN 600</t>
  </si>
  <si>
    <t>-233500546</t>
  </si>
  <si>
    <t>2    "výřez v bednění křídla u O1 na vtoku pro vyústění kanalizace DN 400</t>
  </si>
  <si>
    <t>71</t>
  </si>
  <si>
    <t>334361216</t>
  </si>
  <si>
    <t>Výztuž dříků opěr z betonářské oceli 10 505</t>
  </si>
  <si>
    <t>1060430443</t>
  </si>
  <si>
    <t>Poznámka k položce:
výztuž stěn rámu cca 180 kg/m3 betonu  (množství vynásobeno koef. 0,18)
B 500B</t>
  </si>
  <si>
    <t>11,288*0,18 'Přepočtené koeficientem množství</t>
  </si>
  <si>
    <t>72</t>
  </si>
  <si>
    <t>334361226</t>
  </si>
  <si>
    <t>Výztuž křídel, závěrných zdí z betonářské oceli 10 505</t>
  </si>
  <si>
    <t>-342197147</t>
  </si>
  <si>
    <t>Poznámka k položce:
výztuž křídel cca 180 kg/m3 betonu  (množství vynásobeno koef. 0,18)
B 500B</t>
  </si>
  <si>
    <t>13,14*0,18 'Přepočtené koeficientem množství</t>
  </si>
  <si>
    <t>73</t>
  </si>
  <si>
    <t>334791114</t>
  </si>
  <si>
    <t>Prostup v betonových zdech z plastových trub DN do 200</t>
  </si>
  <si>
    <t>115603821</t>
  </si>
  <si>
    <t>0,4    "prostup chráničky DN 200 pro vyústění drenáže za opěrou O2 - průchod křídlem</t>
  </si>
  <si>
    <t>0,4    "prostup chráničky DN 200 pro kanalizační potrubí za opěrou O1 (výtok z UV) - průchod křídlem</t>
  </si>
  <si>
    <t>74</t>
  </si>
  <si>
    <t>334791118</t>
  </si>
  <si>
    <t>Prostup v betonových zdech z plastových trub DN do 500</t>
  </si>
  <si>
    <t>2070982031</t>
  </si>
  <si>
    <t>0,4    "prostup chráničky DN 500 křídlem u O1 na vtoku pro vyústění kanalizace</t>
  </si>
  <si>
    <t>75</t>
  </si>
  <si>
    <t>348171111R</t>
  </si>
  <si>
    <t>Dodávka a osazení mostního ocelového zábradlí nesnímatelného do říms</t>
  </si>
  <si>
    <t>2119898998</t>
  </si>
  <si>
    <t xml:space="preserve">Poznámka k položce:
Ocelové zábradlí na NK a křídlech se svislou výplní vč. kompletní PKO, ukotvení přes patní desky do říms a podlití patních desek a zalití otvorů plastbetonem a vč. ostatních potřebných prací a materiálů
</t>
  </si>
  <si>
    <t>12,8    "na vtoku - odměřeno z koordinační situace</t>
  </si>
  <si>
    <t>10,0    "na výtoku - dtto</t>
  </si>
  <si>
    <t>76</t>
  </si>
  <si>
    <t>388995212</t>
  </si>
  <si>
    <t>Chránička kabelů z trub HDPE v římse DN 110</t>
  </si>
  <si>
    <t>2069727954</t>
  </si>
  <si>
    <t>Poznámka k položce:
výkop (rýha) pro chráničky za římsami je součástí výkopu pro mostní opěry a křídla</t>
  </si>
  <si>
    <t>"odměřeno z výkresu tvaru NK a z půdorysu</t>
  </si>
  <si>
    <t>(3,8+6,6+1,0+0,2)*2    "chráničky v římsách na mostovce a křídlech na vtoku - součet dl. x 2 ks</t>
  </si>
  <si>
    <t>(3,8+2,6+0,9)*2    "chráničky v římsách na mostovce a křídlech na výtoku - dtto</t>
  </si>
  <si>
    <t>3,0*2    "chránička za římsou u O1 na vtoku</t>
  </si>
  <si>
    <t>6,0*2    "chránička za římsou u O2 na vtoku (pod odlážděním chodníku)</t>
  </si>
  <si>
    <t>1,0*2    "chránička za římsou u O1 na výtoku</t>
  </si>
  <si>
    <t>6,0*2    "chránička za římsou u O2 na výtoku (pod odlážděním chodníku)</t>
  </si>
  <si>
    <t>Vodorovné konstrukce</t>
  </si>
  <si>
    <t>77</t>
  </si>
  <si>
    <t>421321128</t>
  </si>
  <si>
    <t>Mostní nosné konstrukce deskové ze ŽB C 30/37</t>
  </si>
  <si>
    <t>215733794</t>
  </si>
  <si>
    <t>Poznámka k položce:
horní deska rámu z betonu C 30/37-XC4,XD1,XF2</t>
  </si>
  <si>
    <t>"odměřeno z výkresu tvaru NK - horní deska po prac. spáru na styku s opěrou</t>
  </si>
  <si>
    <t>1,4*8,3    "průřez v podél.řezu x dl. mostu</t>
  </si>
  <si>
    <t>(0,8+0,3)*4,0    "zvýšení pod římsami - součet ploch pod levou a pravou římsou x dl.</t>
  </si>
  <si>
    <t>78</t>
  </si>
  <si>
    <t>421351131</t>
  </si>
  <si>
    <t>Bednění boční stěny konstrukcí mostů výšky do 350 mm - zřízení</t>
  </si>
  <si>
    <t>-788457913</t>
  </si>
  <si>
    <t>"bednění svislých stěn horní desky rámu - odměřeno z výkresu tvaru</t>
  </si>
  <si>
    <t>1,4*3    "čela desky vč. smršťovací spáry</t>
  </si>
  <si>
    <t>(0,3+0,3)*8,3*2    "boky stěny rámu (část stěny po prac.spáru a zkosení)</t>
  </si>
  <si>
    <t>79</t>
  </si>
  <si>
    <t>421351231</t>
  </si>
  <si>
    <t>Bednění stěny boční konstrukcí mostů výšky do 350 mm - odstranění</t>
  </si>
  <si>
    <t>485479739</t>
  </si>
  <si>
    <t>80</t>
  </si>
  <si>
    <t>421361226</t>
  </si>
  <si>
    <t>Výztuž ŽB deskového mostu z betonářské oceli 10 505</t>
  </si>
  <si>
    <t>-610678183</t>
  </si>
  <si>
    <t>Poznámka k položce:
výztuž horní nosné desky rámu - cca 220 kg/m3 betonu (množství vynásobeno koef. 0,22)</t>
  </si>
  <si>
    <t>16,02*0,22 'Přepočtené koeficientem množství</t>
  </si>
  <si>
    <t>81</t>
  </si>
  <si>
    <t>421955112</t>
  </si>
  <si>
    <t>Bednění z překližek na mostní skruži - zřízení</t>
  </si>
  <si>
    <t>-356161801</t>
  </si>
  <si>
    <t>3,0*8,3    "bednění pro desku rámu</t>
  </si>
  <si>
    <t>82</t>
  </si>
  <si>
    <t>421955212</t>
  </si>
  <si>
    <t>Bednění z překližek na mostní skruži - odstranění</t>
  </si>
  <si>
    <t>1066433071</t>
  </si>
  <si>
    <t>83</t>
  </si>
  <si>
    <t>451315114</t>
  </si>
  <si>
    <t>Podkladní nebo výplňová vrstva z betonu C 12/15 tl do 100 mm</t>
  </si>
  <si>
    <t>-1793922040</t>
  </si>
  <si>
    <t xml:space="preserve">"podkladní beton C 12/15-X0 </t>
  </si>
  <si>
    <t>79,1    "pod základovou deskou NK a křídel - odměřeno z půdorysu tvaru NK</t>
  </si>
  <si>
    <t>3,0*8,3    "podkladní beton proměnlivé tl. cca 200-300 mm  pro vytvarování dna vodoteče uvnitř mostu (nad úroveň 200 mm)  - š. x dl.</t>
  </si>
  <si>
    <t>84</t>
  </si>
  <si>
    <t>451315124</t>
  </si>
  <si>
    <t>Podkladní nebo výplňová vrstva z betonu C 12/15 tl do 150 mm</t>
  </si>
  <si>
    <t>-107380675</t>
  </si>
  <si>
    <t>4,5+0,9*2,6    "pod římsou na křídlech na výtoku</t>
  </si>
  <si>
    <t>85</t>
  </si>
  <si>
    <t>451315134</t>
  </si>
  <si>
    <t>Podkladní nebo výplňová vrstva z betonu C 12/15 tl do 200 mm</t>
  </si>
  <si>
    <t>995265872</t>
  </si>
  <si>
    <t>3,0*8,3    "podkladní beton proměnlivé tl. 200-300 mm pro vytvarování dna vodoteče uvnitř mostu - š. x dl.</t>
  </si>
  <si>
    <t>86</t>
  </si>
  <si>
    <t>451317777</t>
  </si>
  <si>
    <t>Podklad nebo lože pod dlažbu vodorovný nebo do sklonu 1:5 z betonu prostého tl do 100 mm</t>
  </si>
  <si>
    <t>1046719921</t>
  </si>
  <si>
    <t>Poznámka k položce:
bet. lože tl. 100 mm pod zámkovou dlažbou na koncích říms</t>
  </si>
  <si>
    <t>14,6    "dle pol. 596211110</t>
  </si>
  <si>
    <t>3,5    "dle pol. 596211130</t>
  </si>
  <si>
    <t>87</t>
  </si>
  <si>
    <t>451573111</t>
  </si>
  <si>
    <t>Lože pod potrubí otevřený výkop ze štěrkopísku</t>
  </si>
  <si>
    <t>430817977</t>
  </si>
  <si>
    <t>0,15*0,5*32,0    "pod chráničkami za římsami - tl. x v. x dl. dle pol. 388995212</t>
  </si>
  <si>
    <t>0,15*0,5*4,0    "pro vyústění drenáže za O1 do příkopu - dtto (dle pol. 212792312)</t>
  </si>
  <si>
    <t>0,15*0,5*2,8    "pro kanalizační potrubí za opěrou O1 (výtok z UV) - dtto (dle pol. 871315211)</t>
  </si>
  <si>
    <t>0,15*0,8*2,5    "pro úpravu stávajícího vyústění trouby za křídlem opěry O1 - dtto (dle pol. 871395211)</t>
  </si>
  <si>
    <t>88</t>
  </si>
  <si>
    <t>451576121</t>
  </si>
  <si>
    <t>Podkladní a výplňová vrstva ze štěrkopísku tl do 200 mm</t>
  </si>
  <si>
    <t>-1101816835</t>
  </si>
  <si>
    <t>"lože pod podkladním betonem pod římsami na křídlech na výtoku tl. 150 mm</t>
  </si>
  <si>
    <t>6,84   "dle pol. 451315124</t>
  </si>
  <si>
    <t>"těsnění za opěrami - podsyp a vrchní drenážní vrstva ze ŠP tl. 150 mm</t>
  </si>
  <si>
    <t>2,3*(12,0+2,2)*2     "za opěrou a křídly O1 - š. x dl. x 2 vrstvy</t>
  </si>
  <si>
    <t>2,5*7,5*2    "za opěrou O2 - dtto</t>
  </si>
  <si>
    <t>"podklad pod ztraceným bedněním za křídlem na vtoku u O1 v tl. 150 mm</t>
  </si>
  <si>
    <t>0,4*5,2</t>
  </si>
  <si>
    <t>89</t>
  </si>
  <si>
    <t>451577877</t>
  </si>
  <si>
    <t>Podklad nebo lože pod dlažbu vodorovný nebo do sklonu 1:5 ze štěrkopísku tl do 100 mm</t>
  </si>
  <si>
    <t>181604170</t>
  </si>
  <si>
    <t>Poznámka k položce:
ŠP podklad v celk. tl. 100 mm pod zámkovou dlažbou na koncích říms - část lože přesahující tloušťku 40 mm</t>
  </si>
  <si>
    <t>90</t>
  </si>
  <si>
    <t>452386111</t>
  </si>
  <si>
    <t>Vyrovnávací prstence z betonu prostého tř. C 25/30 v do 100 mm</t>
  </si>
  <si>
    <t>-1332002466</t>
  </si>
  <si>
    <t>1    "vyrovnávací prstenec pod mříž uliční vpusti</t>
  </si>
  <si>
    <t>91</t>
  </si>
  <si>
    <t>458501112</t>
  </si>
  <si>
    <t>Výplňové klíny za opěrou z kameniva drceného hutněného po vrstvách</t>
  </si>
  <si>
    <t>-315818252</t>
  </si>
  <si>
    <t>Poznámka k položce:
ochranný zásyp rubu opěr ze ŠD 0-32, míra zhutnění I=0,85, hutněno po vrstvách max. 300 mm</t>
  </si>
  <si>
    <t>"ochranný zásyp rubu opěr a křídel s drenážní funkcí</t>
  </si>
  <si>
    <t>0,8*(2,2+11,9)    "u O1 a křídel O1 - plocha z podél.řezu x součet dl.</t>
  </si>
  <si>
    <t>0,7*7,5    "rub O2 - dtto</t>
  </si>
  <si>
    <t>92</t>
  </si>
  <si>
    <t>465513157</t>
  </si>
  <si>
    <t>Dlažba svahu u opěr z upraveného lomového žulového kamene tl 200 mm do lože C 25/30 pl přes 10 m2</t>
  </si>
  <si>
    <t>57270583</t>
  </si>
  <si>
    <t>Poznámka k položce:
vč. bet. lože tl. 100 mm</t>
  </si>
  <si>
    <t>"dle půdorysu a výkresu tvaru</t>
  </si>
  <si>
    <t>3,0*8,3    "dlažba uvnitř rámu</t>
  </si>
  <si>
    <t>34,5*1,202    "dlažba příkopu na vtoku - plocha x koef. sklonu</t>
  </si>
  <si>
    <t>39,0*1,414    "dlažba příkopu na výtoku - dtto</t>
  </si>
  <si>
    <t>93</t>
  </si>
  <si>
    <t>564861111</t>
  </si>
  <si>
    <t>Podklad ze štěrkodrtě ŠD tl 200 mm</t>
  </si>
  <si>
    <t>1633643552</t>
  </si>
  <si>
    <t>Poznámka k položce:
podkladní vrstva vozovky ze ŠDa 0/45G na předpolí u O1 a O2</t>
  </si>
  <si>
    <t>94</t>
  </si>
  <si>
    <t>564952111</t>
  </si>
  <si>
    <t>Podklad z mechanicky zpevněného kameniva MZK tl 150 mm</t>
  </si>
  <si>
    <t>1998161130</t>
  </si>
  <si>
    <t>Poznámka k položce:
podkladní vrstva vozovky z MZK 0/32 Gc na předpolí u O1 a O2</t>
  </si>
  <si>
    <t>95</t>
  </si>
  <si>
    <t>565145121</t>
  </si>
  <si>
    <t>Asfaltový beton vrstva podkladní ACP 16 (obalované kamenivo OKS) tl 60 mm š přes 3 m</t>
  </si>
  <si>
    <t>1839543938</t>
  </si>
  <si>
    <t>340,0    "vozovka za O1 (směr Kouřim) - podkladní vrstva ACP 16+</t>
  </si>
  <si>
    <t>145,0    "vozovka za O2 (směr Bulánka) - dtto</t>
  </si>
  <si>
    <t>96</t>
  </si>
  <si>
    <t>793657950</t>
  </si>
  <si>
    <t>0,75*(5,5+10,0)    "silnice směr Diblíkov</t>
  </si>
  <si>
    <t>0,75*(15,5+11,5)    "směr Bulánka</t>
  </si>
  <si>
    <t>0,75*(5,0+6,5)    "směr golf. hřiště</t>
  </si>
  <si>
    <t>0,75*(14,5+5,0)    "směr Kouřim</t>
  </si>
  <si>
    <t>97</t>
  </si>
  <si>
    <t>573111111</t>
  </si>
  <si>
    <t>Postřik živičný infiltrační s posypem z asfaltu množství 0,60 kg/m2</t>
  </si>
  <si>
    <t>1978321632</t>
  </si>
  <si>
    <t>340,0*2    "vozovka za O1 (směr Kouřim) - 2x postřik</t>
  </si>
  <si>
    <t>145,0*2    "vozovka za O2 (směr Bulánka) - 2x postřik</t>
  </si>
  <si>
    <t>98</t>
  </si>
  <si>
    <t>573231108</t>
  </si>
  <si>
    <t>Postřik živičný spojovací ze silniční emulze v množství 0,50 kg/m2</t>
  </si>
  <si>
    <t>-1052330831</t>
  </si>
  <si>
    <t>24,7    "vozovka na mostě - 1x postřik</t>
  </si>
  <si>
    <t>99</t>
  </si>
  <si>
    <t>576133221</t>
  </si>
  <si>
    <t>Asfaltový koberec mastixový SMA 11 (AKMS) tl 40 mm š přes 3 m</t>
  </si>
  <si>
    <t>1391306235</t>
  </si>
  <si>
    <t>24,7    "vozovka na mostě - obrusná vrstva SMA 11+</t>
  </si>
  <si>
    <t>340,0    "vozovka za O1 (směr Kouřim) - obrusná vrstva SMA 11+ PMB 45/80-60</t>
  </si>
  <si>
    <t>145,0    "vozovka za O2 (směr Bulánka) - obrusná vrstva SMA 11+ PMB 45/80-60</t>
  </si>
  <si>
    <t>100</t>
  </si>
  <si>
    <t>577145142</t>
  </si>
  <si>
    <t>Asfaltový beton vrstva ložní ACL 16 (ABH) tl 50 mm š přes 3 m z modifikovaného asfaltu</t>
  </si>
  <si>
    <t>-383765687</t>
  </si>
  <si>
    <t>24,7    "vozovka na mostě - ložná vrstva ACL 16+</t>
  </si>
  <si>
    <t>101</t>
  </si>
  <si>
    <t>577155142</t>
  </si>
  <si>
    <t>Asfaltový beton vrstva ložní ACL 16 (ABH) tl 60 mm š přes 3 m z modifikovaného asfaltu</t>
  </si>
  <si>
    <t>-1159592914</t>
  </si>
  <si>
    <t>340,0    "vozovka za O1 (směr Kouřim) - ložná vrstva ACL 16+ PMB 25/55-60</t>
  </si>
  <si>
    <t>145,0    "vozovka za O2 (směr Bulánka) -dtto</t>
  </si>
  <si>
    <t>102</t>
  </si>
  <si>
    <t>578149991R</t>
  </si>
  <si>
    <t>Litý asfalt MA 16 IV tl 40 mm š přes 3 m z modifikovaného asfaltu</t>
  </si>
  <si>
    <t>919170770</t>
  </si>
  <si>
    <t>"vozovka na mostě - ochrana izolace mostovky</t>
  </si>
  <si>
    <t>6,5*3,8    "dle výkr. tvaru a vzorového příč. řezu - š. x dl.</t>
  </si>
  <si>
    <t>103</t>
  </si>
  <si>
    <t>596211110</t>
  </si>
  <si>
    <t>Kladení zámkové dlažby komunikací pro pěší tl 60 mm skupiny A pl do 50 m2</t>
  </si>
  <si>
    <t>228978855</t>
  </si>
  <si>
    <t>Poznámka k položce:
dlažba bude provedena do betonového lože s podsypem ze ŠP</t>
  </si>
  <si>
    <t>"odláždění chodníků a za koncem říms - odměřeno z půdorysu</t>
  </si>
  <si>
    <t>3,1    "dlažba za římsou na vtoku</t>
  </si>
  <si>
    <t>5,0+6,5    "dlažba za římsami na výtoku</t>
  </si>
  <si>
    <t>104</t>
  </si>
  <si>
    <t>592450380</t>
  </si>
  <si>
    <t>dlažba zámková přírodní</t>
  </si>
  <si>
    <t>-155731519</t>
  </si>
  <si>
    <t>Poznámka k položce:
spotřeba: 36 kus/m2</t>
  </si>
  <si>
    <t>105</t>
  </si>
  <si>
    <t>596211130</t>
  </si>
  <si>
    <t>Kladení zámkové dlažby komunikací pro pěší tl 60 mm skupiny C pl do 50 m2</t>
  </si>
  <si>
    <t>-801053299</t>
  </si>
  <si>
    <t>3,5    "odláždění oblouku za O1 na vtoku</t>
  </si>
  <si>
    <t>106</t>
  </si>
  <si>
    <t>969246003</t>
  </si>
  <si>
    <t>Úpravy povrchů, podlahy a osazování výplní</t>
  </si>
  <si>
    <t>107</t>
  </si>
  <si>
    <t>628611101</t>
  </si>
  <si>
    <t>Nátěr betonu mostu epoxidový 1x impregnační OS-A</t>
  </si>
  <si>
    <t>-152560893</t>
  </si>
  <si>
    <t xml:space="preserve">Poznámka k položce:
penetrační nátěr na betonových obrubnících říms na styku s vozovkou   </t>
  </si>
  <si>
    <t>0,12*3,8    "římsa na vtoku na NK - š. x dl.</t>
  </si>
  <si>
    <t>0,12*3,8    "římsa na výtoku na NK - dtto</t>
  </si>
  <si>
    <t>0,12*4,0    "římsa na pravém křídle na O1 - dtto</t>
  </si>
  <si>
    <t>0,12*(1,0+2,2)    "římsa na levém křídle na O1 - š. x součet dl.</t>
  </si>
  <si>
    <t>0,12*2,6    "římsa na levém křídle na O2 - š. x dl.</t>
  </si>
  <si>
    <t>0,12*6,6    "římsa na pravém křídle na O2 - dtto</t>
  </si>
  <si>
    <t>108</t>
  </si>
  <si>
    <t>628611131</t>
  </si>
  <si>
    <t>Nátěr betonu mostu akrylátový 2x ochranný pružný OS-C</t>
  </si>
  <si>
    <t>-2075412516</t>
  </si>
  <si>
    <t>Poznámka k položce:
ochranný pružný polymerový povlak nebo impregnační nátěr typu S4  betonových obrubníků říms nad vozovkou</t>
  </si>
  <si>
    <t>0,32*3,8    "římsa na vtoku na NK - š. x dl.</t>
  </si>
  <si>
    <t>0,32*3,8    "římsa na výtoku na NK - dtto</t>
  </si>
  <si>
    <t>0,32*4,0    "římsa na pravém křídle na O1 - dtto</t>
  </si>
  <si>
    <t>0,32*(1,0+2,2)    "římsa na levém křídle na O1 - š. x součet dl.</t>
  </si>
  <si>
    <t>0,32*2,6    "římsa na levém křídle na O2 - š. x dl.</t>
  </si>
  <si>
    <t>0,32*6,6    "římsa na pravém křídle na O2 - dtto</t>
  </si>
  <si>
    <t>109</t>
  </si>
  <si>
    <t>628633112</t>
  </si>
  <si>
    <t>Spárování kamenného zdiva mostů aktivovanou maltou spára hl do 40dle výkr mm dl do 12 m/m2</t>
  </si>
  <si>
    <t>-1228346419</t>
  </si>
  <si>
    <t>Poznámka k položce:
přespárování stávající opěrné zídky na vtoku příkopu (na levém břehu)
vč. vypláchnutí spár vodou před spárováním a očištění okolního zdiva po spárování
(doplnění chybějícího zdiva viz pol. 985221112)</t>
  </si>
  <si>
    <t>2,0*6,0    "v. x dl. - dle výkr. bourání a foto</t>
  </si>
  <si>
    <t>110</t>
  </si>
  <si>
    <t>632664114R</t>
  </si>
  <si>
    <t>Nátěr betonu mostu epoxidový OS-E</t>
  </si>
  <si>
    <t>832576097</t>
  </si>
  <si>
    <t>Poznámka k položce:
nátěr mezi římsou a stěnami NK a na křídlech</t>
  </si>
  <si>
    <t>0,32*3,8*2    "v. x dl. x 2 římsy</t>
  </si>
  <si>
    <t>(10+12,8)*0,32    "na křídlech</t>
  </si>
  <si>
    <t>Trubní vedení</t>
  </si>
  <si>
    <t>111</t>
  </si>
  <si>
    <t>871315211</t>
  </si>
  <si>
    <t>Kanalizační potrubí z tvrdého PVC jednovrstvé tuhost třídy SN4 DN 160</t>
  </si>
  <si>
    <t>-482403764</t>
  </si>
  <si>
    <t>Poznámka k položce:
odtok z kanalizační vpusti (potrubí je vyvedeno dříkem rámu (O1) do koryta uvnitř rámu</t>
  </si>
  <si>
    <t>2,8    "odměřeno z půdorysu</t>
  </si>
  <si>
    <t>112</t>
  </si>
  <si>
    <t>871395211</t>
  </si>
  <si>
    <t>Kanalizační potrubí z tvrdého PVC jednovrstvé tuhost třídy SN4 DN 400</t>
  </si>
  <si>
    <t>-2077140563</t>
  </si>
  <si>
    <t>3,0    "úprava stávajícího vyústění trouby za křídlem opěry O1</t>
  </si>
  <si>
    <t>113</t>
  </si>
  <si>
    <t>877310310</t>
  </si>
  <si>
    <t>Montáž kolen na potrubí z PP trub hladkých plnostěnných DN 150</t>
  </si>
  <si>
    <t>1877432023</t>
  </si>
  <si>
    <t>Poznámka k položce:
pro odtok z kanalizační vpusti (potrubí je vyvedeno dříkem rámu (O1) do koryta uvnitř rámu</t>
  </si>
  <si>
    <t>114</t>
  </si>
  <si>
    <t>286171820</t>
  </si>
  <si>
    <t>koleno kanalizační PP Master 45 ° DN 150</t>
  </si>
  <si>
    <t>-1808417992</t>
  </si>
  <si>
    <t>115</t>
  </si>
  <si>
    <t>895941311</t>
  </si>
  <si>
    <t>Zřízení vpusti kanalizační uliční z betonových dílců typ UVB-50</t>
  </si>
  <si>
    <t>-2132415796</t>
  </si>
  <si>
    <t>1    "UV pro odvodnění mostu za kouřimskou opěrou</t>
  </si>
  <si>
    <t>116</t>
  </si>
  <si>
    <t>592238570</t>
  </si>
  <si>
    <t>skruž betonová pro uliční vpusť horní 45x29,5x5 cm</t>
  </si>
  <si>
    <t>1174467325</t>
  </si>
  <si>
    <t>117</t>
  </si>
  <si>
    <t>592238600</t>
  </si>
  <si>
    <t>skruž betonová pro uliční vpusť středová 45x19,5x5 cm</t>
  </si>
  <si>
    <t>734297053</t>
  </si>
  <si>
    <t>118</t>
  </si>
  <si>
    <t>592238500</t>
  </si>
  <si>
    <t>dno betonové pro uliční vpusť s výtokovým otvorem DN 150 45x33x5 cm</t>
  </si>
  <si>
    <t>-1332565695</t>
  </si>
  <si>
    <t>119</t>
  </si>
  <si>
    <t>899201111</t>
  </si>
  <si>
    <t>Osazení mříží litinových včetně rámů a košů na bahno hmotnosti do 50 kg</t>
  </si>
  <si>
    <t>389707543</t>
  </si>
  <si>
    <t>120</t>
  </si>
  <si>
    <t>592238760</t>
  </si>
  <si>
    <t>rám zabetonovaný 500/500 mm</t>
  </si>
  <si>
    <t>-176807750</t>
  </si>
  <si>
    <t>121</t>
  </si>
  <si>
    <t>592238780</t>
  </si>
  <si>
    <t>mříž 500/500 mm</t>
  </si>
  <si>
    <t>922328772</t>
  </si>
  <si>
    <t>122</t>
  </si>
  <si>
    <t>592238740R</t>
  </si>
  <si>
    <t>koš pozink. pro rám 500/500</t>
  </si>
  <si>
    <t>-394077447</t>
  </si>
  <si>
    <t>123</t>
  </si>
  <si>
    <t>899722114</t>
  </si>
  <si>
    <t>Krytí potrubí z plastů výstražnou fólií z PVC 40 cm</t>
  </si>
  <si>
    <t>-703934856</t>
  </si>
  <si>
    <t>Poznámka k položce:
výstražná fólie nad chráničkami za římsami</t>
  </si>
  <si>
    <t>32,0    "dle pol. 388995212</t>
  </si>
  <si>
    <t>124</t>
  </si>
  <si>
    <t>914111111</t>
  </si>
  <si>
    <t>Montáž svislé dopravní značky do velikosti 1 m2 objímkami na sloupek nebo konzolu</t>
  </si>
  <si>
    <t>1808967738</t>
  </si>
  <si>
    <t>125</t>
  </si>
  <si>
    <t>404454001R</t>
  </si>
  <si>
    <t>značka dopravní svislá nereflexní FeZn prolis</t>
  </si>
  <si>
    <t>-1712900969</t>
  </si>
  <si>
    <t>Poznámka k položce:
značky P4</t>
  </si>
  <si>
    <t>126</t>
  </si>
  <si>
    <t>914112111</t>
  </si>
  <si>
    <t>Tabulka s označením evidenčního čísla mostu</t>
  </si>
  <si>
    <t>-1492837115</t>
  </si>
  <si>
    <t>Poznámka k položce:
vč. sloupku a upevnění k zábradlí mostu</t>
  </si>
  <si>
    <t>127</t>
  </si>
  <si>
    <t>914511112</t>
  </si>
  <si>
    <t>Montáž sloupku dopravních značek délky do 3,5 m s betonovým základem a patkou</t>
  </si>
  <si>
    <t>1177269183</t>
  </si>
  <si>
    <t>128</t>
  </si>
  <si>
    <t>404452250</t>
  </si>
  <si>
    <t>sloupek Zn 60 - 350</t>
  </si>
  <si>
    <t>-1442746734</t>
  </si>
  <si>
    <t>129</t>
  </si>
  <si>
    <t>404452400</t>
  </si>
  <si>
    <t>patka hliníková HP 60</t>
  </si>
  <si>
    <t>944510160</t>
  </si>
  <si>
    <t>130</t>
  </si>
  <si>
    <t>404452530</t>
  </si>
  <si>
    <t>víčko plastové na sloupek 60</t>
  </si>
  <si>
    <t>-210281859</t>
  </si>
  <si>
    <t>131</t>
  </si>
  <si>
    <t>404452560</t>
  </si>
  <si>
    <t>upínací svorka na sloupek US 60</t>
  </si>
  <si>
    <t>-490827080</t>
  </si>
  <si>
    <t>132</t>
  </si>
  <si>
    <t>916131213</t>
  </si>
  <si>
    <t>Osazení silničního obrubníku betonového stojatého s boční opěrou do lože z betonu prostého</t>
  </si>
  <si>
    <t>1699411332</t>
  </si>
  <si>
    <t>"obrubníky mezi zámkovou dlažbou a vozovkou - odměřeno z půdorysu</t>
  </si>
  <si>
    <t>3,7+5,0    "obrubníky na vtokové straně</t>
  </si>
  <si>
    <t>5,0+5,0    "obrubníky na výtokové straně</t>
  </si>
  <si>
    <t>133</t>
  </si>
  <si>
    <t>592174650</t>
  </si>
  <si>
    <t>obrubník betonový silniční 100x15x25 cm</t>
  </si>
  <si>
    <t>-550374322</t>
  </si>
  <si>
    <t>134</t>
  </si>
  <si>
    <t>592174730</t>
  </si>
  <si>
    <t>obrubník betonový silniční vnitřní oblý R 1,0 78x15x25 cm</t>
  </si>
  <si>
    <t>-880212139</t>
  </si>
  <si>
    <t>135</t>
  </si>
  <si>
    <t>916231213</t>
  </si>
  <si>
    <t>Osazení chodníkového obrubníku betonového stojatého s boční opěrou do lože z betonu prostého</t>
  </si>
  <si>
    <t>1459585751</t>
  </si>
  <si>
    <t>"obrubníky mezi zámkovou dlažbou a terénem (mimo vozovku) - odměřeno z půdorysu</t>
  </si>
  <si>
    <t>1,8+5,0+0,85    "obrubníky na vtokové straně</t>
  </si>
  <si>
    <t>5,0+5,0+1,0    "obrubníky na výtokové straně</t>
  </si>
  <si>
    <t>136</t>
  </si>
  <si>
    <t>592174150</t>
  </si>
  <si>
    <t>obrubník betonový chodníkový 100x10x25 cm</t>
  </si>
  <si>
    <t>-2056055559</t>
  </si>
  <si>
    <t>Poznámka k položce:
vč. ztratného 3%</t>
  </si>
  <si>
    <t>18,65*1,03 'Přepočtené koeficientem množství</t>
  </si>
  <si>
    <t>137</t>
  </si>
  <si>
    <t>919112111</t>
  </si>
  <si>
    <t>Řezání dilatačních spár š 4 mm hl do 60 mm příčných nebo podélných v živičném krytu</t>
  </si>
  <si>
    <t>-2106742074</t>
  </si>
  <si>
    <t>6,5*2    "dilatační spára nad opěrami NK - š. vozovky x 2 spáry</t>
  </si>
  <si>
    <t>5,7+6,6    "spára pro napojení nové obrusné vrstvy na stávající vozovku - silnice 33420</t>
  </si>
  <si>
    <t>4,2    "spára pro napojení nové obrusné vrstvy na stávající vozovku směr Diblíkov</t>
  </si>
  <si>
    <t>4,8    "spára pro napojení nové obrusné vrstvy na stávající vozovku směr golfové hřiště</t>
  </si>
  <si>
    <t>138</t>
  </si>
  <si>
    <t>919112222</t>
  </si>
  <si>
    <t>Řezání spár pro vytvoření komůrky š 15 mm hl 25 mm pro těsnící zálivku v živičném krytu</t>
  </si>
  <si>
    <t>-991384924</t>
  </si>
  <si>
    <t>139</t>
  </si>
  <si>
    <t>919112233</t>
  </si>
  <si>
    <t>Řezání spár pro vytvoření komůrky š 20 mm hl 40 mm pro těsnící zálivku v živičném krytu</t>
  </si>
  <si>
    <t>1292026115</t>
  </si>
  <si>
    <t>Poznámka k položce:
spáry pro těsnící zálivky podél obrubníků - pro obrusnou vrstvu</t>
  </si>
  <si>
    <t>3,8*2    "římsa na vtoku a výtoku na NK</t>
  </si>
  <si>
    <t>4,0    "římsa na pravém křídle na O1</t>
  </si>
  <si>
    <t>(1,0+2,2)    "římsa na levém křídle na O1</t>
  </si>
  <si>
    <t>2,6    "římsa na levém křídle na O2</t>
  </si>
  <si>
    <t>6,6    "římsa na pravém křídle na O2</t>
  </si>
  <si>
    <t>140</t>
  </si>
  <si>
    <t>919112234R</t>
  </si>
  <si>
    <t>Řezání spár pro vytvoření komůrky š 20 mm hl do 60 mm pro těsnící zálivku v živičném krytu</t>
  </si>
  <si>
    <t>-2131831655</t>
  </si>
  <si>
    <t>Poznámka k položce:
spáry pro těsnící zálivky podél obrubníků - pro ložnou vrstvu hl. 50 a 60 mm</t>
  </si>
  <si>
    <t>24    "dle pol. 919112233</t>
  </si>
  <si>
    <t>141</t>
  </si>
  <si>
    <t>919121121</t>
  </si>
  <si>
    <t>Těsnění spár zálivkou za studena pro komůrky š 15 mm hl 25 mm s těsnicím profilem</t>
  </si>
  <si>
    <t>-1394602183</t>
  </si>
  <si>
    <t>142</t>
  </si>
  <si>
    <t>919122132</t>
  </si>
  <si>
    <t>Těsnění spár zálivkou za tepla pro komůrky š 20 mm hl 40 mm s těsnicím profilem</t>
  </si>
  <si>
    <t>-1549322111</t>
  </si>
  <si>
    <t>Poznámka k položce:
těsnící zálivky podél obrubníků - pro obrusnou vrstvu</t>
  </si>
  <si>
    <t>143</t>
  </si>
  <si>
    <t>919122133R</t>
  </si>
  <si>
    <t>Těsnění spár zálivkou za tepla pro komůrky š 20 mm hl do 60 mm s těsnicím profilem</t>
  </si>
  <si>
    <t>-859930717</t>
  </si>
  <si>
    <t>Poznámka k položce:
těsnící zálivky podél obrubníků - pro ložnou vrstvu</t>
  </si>
  <si>
    <t>144</t>
  </si>
  <si>
    <t>931994161</t>
  </si>
  <si>
    <t>Těsnění smrštitelných spár betonové konstrukce těsnicím pásem a polystyrenem</t>
  </si>
  <si>
    <t>-2077386550</t>
  </si>
  <si>
    <t>1,8*2    "smršťovací spára stěn opěr</t>
  </si>
  <si>
    <t>3,8    "smršťovací spára v nosné desce rámu</t>
  </si>
  <si>
    <t>145</t>
  </si>
  <si>
    <t>931994171</t>
  </si>
  <si>
    <t>Těsnění pracovní spáry betonové konstrukce asfaltovým izolačním pásem š do 500 mm</t>
  </si>
  <si>
    <t>-2031376641</t>
  </si>
  <si>
    <t>Poznámka k položce:
povrchové těsnění pracovní spáry opěr a křídel</t>
  </si>
  <si>
    <t>(8,3+0,4)*2*2    "mezi nosnou deskou a stěnami rámu</t>
  </si>
  <si>
    <t>34,8    "mezi stěnami rámu a základovou deskou</t>
  </si>
  <si>
    <t>(1,0+2,2+4,6+3,8+2,6)*2+0,4*4    "mezi křídly a základy křídel</t>
  </si>
  <si>
    <t>146</t>
  </si>
  <si>
    <t>935112211</t>
  </si>
  <si>
    <t>Osazení příkopového žlabu do betonu tl 100 mm z betonových tvárnic š 800 mm</t>
  </si>
  <si>
    <t>-1195344672</t>
  </si>
  <si>
    <t>3,72*1,414    "betonový žlab za římsou na výtoku - dl. x koef. sklonu</t>
  </si>
  <si>
    <t>147</t>
  </si>
  <si>
    <t>592274960</t>
  </si>
  <si>
    <t>žlabovka betonová 33x59x8 cm</t>
  </si>
  <si>
    <t>1138976051</t>
  </si>
  <si>
    <t xml:space="preserve">15    "cca 15 ks dle výpočtu 5,26:0,35=15,03    </t>
  </si>
  <si>
    <t>148</t>
  </si>
  <si>
    <t>936560001R</t>
  </si>
  <si>
    <t>Nivelační značka na konstrukci</t>
  </si>
  <si>
    <t>-2018800226</t>
  </si>
  <si>
    <t>2*2    "na opěrách rámu</t>
  </si>
  <si>
    <t>3*2    "na římsách na NK</t>
  </si>
  <si>
    <t>149</t>
  </si>
  <si>
    <t>948411111</t>
  </si>
  <si>
    <t>Zřízení podpěrné skruže dočasné kovové výšky do 10 m</t>
  </si>
  <si>
    <t>313442205</t>
  </si>
  <si>
    <t>3,0*1,8*8,3    "skruž pro betonáž horní nosné desky rámu - š. x v. x dl.</t>
  </si>
  <si>
    <t>150</t>
  </si>
  <si>
    <t>948411211</t>
  </si>
  <si>
    <t>Odstranění podpěrné skruže dočasné kovové výšky do 10 m</t>
  </si>
  <si>
    <t>-2009858537</t>
  </si>
  <si>
    <t>151</t>
  </si>
  <si>
    <t>948411911</t>
  </si>
  <si>
    <t>Měsíční nájemné podpěrné skruže dočasné kovové výšky do 10 m</t>
  </si>
  <si>
    <t>-2054500052</t>
  </si>
  <si>
    <t>Poznámka k položce:
předpoklad cca 2 měsíce</t>
  </si>
  <si>
    <t>44,82*2 'Přepočtené koeficientem množství</t>
  </si>
  <si>
    <t>152</t>
  </si>
  <si>
    <t>961021112</t>
  </si>
  <si>
    <t>Bourání mostních základů z kamene</t>
  </si>
  <si>
    <t>-232561170</t>
  </si>
  <si>
    <t>"bourání stávajících základů a opěr z kamenného zdiva</t>
  </si>
  <si>
    <t>0,7*2,0*8,0*2    "š. x v. x dl. x 2 opěry</t>
  </si>
  <si>
    <t>"bourání stávajících křídel z kamenného zdiva</t>
  </si>
  <si>
    <t>3,7*2,7    "na vtoku - kolmé křídlo - půdorys. plocha x v. (odhad)</t>
  </si>
  <si>
    <t>2,2*2,7    "na vtoku - zalomené křídlo - půdorys. plocha x v. (odhad)</t>
  </si>
  <si>
    <t>0,75*(4,1+1,7)*2,7   "na výtoku - š. x součet dl. x v. (odhad)</t>
  </si>
  <si>
    <t>153</t>
  </si>
  <si>
    <t>962051111</t>
  </si>
  <si>
    <t>Bourání mostních zdí a pilířů z ŽB</t>
  </si>
  <si>
    <t>1094789354</t>
  </si>
  <si>
    <t>"vybourání stáv. říms na mostě a křídlech</t>
  </si>
  <si>
    <t>0,6*0,5*(2,8+10,7)    "na vtoku - š. x v. x dl. odměř. z půdorysu (odhad)</t>
  </si>
  <si>
    <t>0,75*0,5*(4,1+6,1)    "na výtoku - dtto</t>
  </si>
  <si>
    <t>0,75*2,2*2    "čela nad klenbou - tl. x plocha x 2 ks</t>
  </si>
  <si>
    <t>154</t>
  </si>
  <si>
    <t>963021112</t>
  </si>
  <si>
    <t>Bourání mostní nosné konstrukce z kamene</t>
  </si>
  <si>
    <t>-230793648</t>
  </si>
  <si>
    <t>"bourání klenby stávajícího mostu z kamenného zdiva</t>
  </si>
  <si>
    <t>2,0*8,0    "plocha řezu x dl. mostu</t>
  </si>
  <si>
    <t>155</t>
  </si>
  <si>
    <t>966006132</t>
  </si>
  <si>
    <t>Odstranění značek dopravních nebo orientačních se sloupky s betonovými patkami</t>
  </si>
  <si>
    <t>1801315324</t>
  </si>
  <si>
    <t>Poznámka k položce:
odstranění stávajících dopravních značek vč. sloupků a jejich ukotvení do bet. patky resp. do říms - materiál odkoupí zhotovitel</t>
  </si>
  <si>
    <t>156</t>
  </si>
  <si>
    <t>966075141</t>
  </si>
  <si>
    <t>Odstranění kovového zábradlí vcelku</t>
  </si>
  <si>
    <t>508860376</t>
  </si>
  <si>
    <t>Poznámka k položce:
kovové zábradlí odkoupí zhotovitel vč. odvozu</t>
  </si>
  <si>
    <t>8    "na vtoku</t>
  </si>
  <si>
    <t>6    "na výtoku</t>
  </si>
  <si>
    <t>157</t>
  </si>
  <si>
    <t>985221112</t>
  </si>
  <si>
    <t>Doplnění zdiva kamenem do aktivované malty se spárami dl do 12 m/m2</t>
  </si>
  <si>
    <t>1706151844</t>
  </si>
  <si>
    <t>Poznámka k položce:
doplnění chybějícího nebo narušeného zdiva stávající opěrné zídky na vtoku příkopu (na levém břehu)
vč. vyspárování - odhad cca 20% z celkové plochy zídky</t>
  </si>
  <si>
    <t>(12,0*0,2)*0,2    "celk. plocha x 20% x tl.</t>
  </si>
  <si>
    <t>158</t>
  </si>
  <si>
    <t>583807500</t>
  </si>
  <si>
    <t>kámen lomový LK/R upravený</t>
  </si>
  <si>
    <t>158757946</t>
  </si>
  <si>
    <t>Poznámka k položce:
množství dle pol. 985221112 x koef. 2,6 (hmotnost kamene 2,6 t/m3)</t>
  </si>
  <si>
    <t>0,48*2,6 'Přepočtené koeficientem množství</t>
  </si>
  <si>
    <t>159</t>
  </si>
  <si>
    <t>997211211</t>
  </si>
  <si>
    <t>Svislá doprava vybouraných hmot na v 3,5 m</t>
  </si>
  <si>
    <t>1601215248</t>
  </si>
  <si>
    <t>"vybourané konstrukce stávajícího mostu</t>
  </si>
  <si>
    <t>124,687    "kamenné základy dle pol. 961021112</t>
  </si>
  <si>
    <t>39,84    "kamenné opěry a klenba dle pol. 963021112</t>
  </si>
  <si>
    <t>160</t>
  </si>
  <si>
    <t>1424969452</t>
  </si>
  <si>
    <t>Poznámka k položce:
se složením na skládku</t>
  </si>
  <si>
    <t>154,319    "podkladní vrstva vozovky (živičná) dle pol. 113107183</t>
  </si>
  <si>
    <t>161</t>
  </si>
  <si>
    <t>944523523</t>
  </si>
  <si>
    <t>Poznámka k položce:
na skládku - celková vzdálenost skládky 20 km (koef. 19)</t>
  </si>
  <si>
    <t>154,319*19 'Přepočtené koeficientem množství</t>
  </si>
  <si>
    <t>162</t>
  </si>
  <si>
    <t>997221571</t>
  </si>
  <si>
    <t>Vodorovná doprava vybouraných hmot do 1 km</t>
  </si>
  <si>
    <t>-288612749</t>
  </si>
  <si>
    <t>26,82    "stávající ŽB římsy dle pol. 962051111</t>
  </si>
  <si>
    <t>163</t>
  </si>
  <si>
    <t>997221579</t>
  </si>
  <si>
    <t>Příplatek ZKD 1 km u vodorovné dopravy vybouraných hmot</t>
  </si>
  <si>
    <t>1073894032</t>
  </si>
  <si>
    <t>164</t>
  </si>
  <si>
    <t>997221612</t>
  </si>
  <si>
    <t>Nakládání vybouraných hmot na dopravní prostředky pro vodorovnou dopravu</t>
  </si>
  <si>
    <t>-1500148010</t>
  </si>
  <si>
    <t>Poznámka k položce:
dle pol. 997221571</t>
  </si>
  <si>
    <t>165</t>
  </si>
  <si>
    <t>997221825</t>
  </si>
  <si>
    <t>Poplatek za uložení železobetonového odpadu na skládce (skládkovné)</t>
  </si>
  <si>
    <t>1079510497</t>
  </si>
  <si>
    <t>11,175*2,4    "železobeton dle pol. 962051111 x koef. hmotnosti 2,4 t/m3</t>
  </si>
  <si>
    <t>166</t>
  </si>
  <si>
    <t>997221845</t>
  </si>
  <si>
    <t>Poplatek za uložení odpadu z asfaltových povrchů na skládce (skládkovné)</t>
  </si>
  <si>
    <t>2091930825</t>
  </si>
  <si>
    <t>167</t>
  </si>
  <si>
    <t>-630592974</t>
  </si>
  <si>
    <t>50,075*2,49    "kamenné zdivo dle pol. 961021112 x koef. hmotnosti 2,49 t/m3</t>
  </si>
  <si>
    <t>16,0*2,49    "kamenné zdivo dle pol. 963021112 x koef. hmotnosti 2,5 t/m3</t>
  </si>
  <si>
    <t>168</t>
  </si>
  <si>
    <t>998212112</t>
  </si>
  <si>
    <t>Přesun hmot pro mosty zděné, monolitické betonové nebo ocelové v do 45 m</t>
  </si>
  <si>
    <t>-817471614</t>
  </si>
  <si>
    <t>PSV</t>
  </si>
  <si>
    <t>Práce a dodávky PSV</t>
  </si>
  <si>
    <t>711</t>
  </si>
  <si>
    <t>Izolace proti vodě, vlhkosti a plynům</t>
  </si>
  <si>
    <t>169</t>
  </si>
  <si>
    <t>711111001</t>
  </si>
  <si>
    <t>Provedení izolace proti zemní vlhkosti vodorovné za studena nátěrem penetračním</t>
  </si>
  <si>
    <t>489950331</t>
  </si>
  <si>
    <t>Poznámka k položce:
izolace vodorovných zasypaných částí konstrukce mostu 1x ALP</t>
  </si>
  <si>
    <t>"vodorovné části základů opěr a křídel</t>
  </si>
  <si>
    <t>54,2-35,6    "odměřeno z půdorysu tvaru NK (půdorys základu - půd. rámu a křídel)</t>
  </si>
  <si>
    <t>170</t>
  </si>
  <si>
    <t>111631500</t>
  </si>
  <si>
    <t>lak asfaltový ALP/9 bal 9 kg</t>
  </si>
  <si>
    <t>1495620202</t>
  </si>
  <si>
    <t>Poznámka k položce:
Spotřeba 0,3-0,4kg/m2 dle povrchu, ředidlo technický benzín</t>
  </si>
  <si>
    <t>18,6*0,0003 'Přepočtené koeficientem množství</t>
  </si>
  <si>
    <t>171</t>
  </si>
  <si>
    <t>711111002</t>
  </si>
  <si>
    <t>Provedení izolace proti zemní vlhkosti vodorovné za studena lakem asfaltovým</t>
  </si>
  <si>
    <t>-1279990783</t>
  </si>
  <si>
    <t>Poznámka k položce:
izolace vodorovných zasypaných částí konstrukce mostu 2x ALN</t>
  </si>
  <si>
    <t>"vodorovné části základů opěr a křídel - 2x nátěr</t>
  </si>
  <si>
    <t>18,6*2    "dle pol. 711111001</t>
  </si>
  <si>
    <t>172</t>
  </si>
  <si>
    <t>111631520</t>
  </si>
  <si>
    <t>lak asfaltový ALN bal. 160 kg</t>
  </si>
  <si>
    <t>414362990</t>
  </si>
  <si>
    <t>Poznámka k položce:
Spotřeba: 0,3-0,5 kg/m2. Pro vytvoření hydroizolační vrstvy, na napenetrovaný podklad jsou nutné nejméně 3 nátěry. Není vhodný na šikmé střechy a tam, kde je předpoklad vysokých teplot.</t>
  </si>
  <si>
    <t>37,2*0,00035 'Přepočtené koeficientem množství</t>
  </si>
  <si>
    <t>173</t>
  </si>
  <si>
    <t>711111002a</t>
  </si>
  <si>
    <t>-109424027</t>
  </si>
  <si>
    <t>Poznámka k položce:
uzavírací nátěr na obrusné vrstvě</t>
  </si>
  <si>
    <t>"podél říms - odměřeno z tvaru NK</t>
  </si>
  <si>
    <t>0,5*11,4    "na vtoku - š. x dl.</t>
  </si>
  <si>
    <t>0,5*6,4    "na výtoku - dtto</t>
  </si>
  <si>
    <t>"podél obrubníků - odměřeno z půdorysu</t>
  </si>
  <si>
    <t>0,5*(5,0+4,0)    "na vtoku - š. x dl.</t>
  </si>
  <si>
    <t>0,5*(5,0+6,5)    "na výtoku - dtto</t>
  </si>
  <si>
    <t>174</t>
  </si>
  <si>
    <t>-539867136</t>
  </si>
  <si>
    <t>19,15*0,00035 'Přepočtené koeficientem množství</t>
  </si>
  <si>
    <t>175</t>
  </si>
  <si>
    <t>711112001</t>
  </si>
  <si>
    <t>Provedení izolace proti zemní vlhkosti svislé za studena nátěrem penetračním</t>
  </si>
  <si>
    <t>-255890378</t>
  </si>
  <si>
    <t>Poznámka k položce:
izolace svislých zasypaných částí konstrukce mostu 1x ALP</t>
  </si>
  <si>
    <t>48*0,5    "svislé části základů opěr a křídel - dl. po obvodu x v. základu</t>
  </si>
  <si>
    <t>(0,4*2+3,0)*8,3    "uvnitř rámu pod dlažbou (část stěn + dno rámu) - součet š. x dl. rámu</t>
  </si>
  <si>
    <t>16,7+7,9+((1,0+2,2)*2,12)+0,4*(1,8+2,12)    "rub O1 + ruby a boky křídel u O1</t>
  </si>
  <si>
    <t>15,8+4,3+13,0+0,4*(3,5+3,8)    "rub O2 + ruby a boky křídel u O2</t>
  </si>
  <si>
    <t>4,5+1,0*(1,0+1,8)    "líc křídel u O1</t>
  </si>
  <si>
    <t>2,5+5,5    "líc křídel u O2</t>
  </si>
  <si>
    <t>139,812*0,1    "rezerva 10 %</t>
  </si>
  <si>
    <t>176</t>
  </si>
  <si>
    <t>828916943</t>
  </si>
  <si>
    <t>153,793*0,00035 'Přepočtené koeficientem množství</t>
  </si>
  <si>
    <t>177</t>
  </si>
  <si>
    <t>711112002</t>
  </si>
  <si>
    <t>Provedení izolace proti zemní vlhkosti svislé za studena lakem asfaltovým</t>
  </si>
  <si>
    <t>-723331911</t>
  </si>
  <si>
    <t>Poznámka k položce:
izolace svislých zasypaných částí konstrukce mostu 2x ALN</t>
  </si>
  <si>
    <t xml:space="preserve">153,793*2    "2x nátěr - dle pol. 711112001  </t>
  </si>
  <si>
    <t>178</t>
  </si>
  <si>
    <t>764189076</t>
  </si>
  <si>
    <t>307,586*0,00045 'Přepočtené koeficientem množství</t>
  </si>
  <si>
    <t>179</t>
  </si>
  <si>
    <t>711311001</t>
  </si>
  <si>
    <t>Provedení hydroizolace mostovek za studena lakem asfaltovým penetračním</t>
  </si>
  <si>
    <t>192566230</t>
  </si>
  <si>
    <t>Poznámka k položce:
vč. pečetící vrstvy</t>
  </si>
  <si>
    <t>4,0*8,3    "základní penetrační nátěr - š. x dl.</t>
  </si>
  <si>
    <t>4,0*8,3    "provedení pečetící vrstvy - dtto</t>
  </si>
  <si>
    <t>180</t>
  </si>
  <si>
    <t>703018710</t>
  </si>
  <si>
    <t>33,2*0,0003 'Přepočtené koeficientem množství</t>
  </si>
  <si>
    <t>181</t>
  </si>
  <si>
    <t>111600001R</t>
  </si>
  <si>
    <t>pečetící vrstva</t>
  </si>
  <si>
    <t>737259304</t>
  </si>
  <si>
    <t>182</t>
  </si>
  <si>
    <t>711341564</t>
  </si>
  <si>
    <t>Provedení hydroizolace mostovek pásy přitavením NAIP</t>
  </si>
  <si>
    <t>1077356089</t>
  </si>
  <si>
    <t>Poznámka k položce:
provedení izolace na NK a pod římsami</t>
  </si>
  <si>
    <t>4,0*8,3    "izolace mostovky na pečetící vrstvu - š. x dl.</t>
  </si>
  <si>
    <t>1,5*8,3*2    "přetažení izolace mostovky na stěny rámu (pod úroveň drenáže) - v. x dl. x 2 stěny</t>
  </si>
  <si>
    <t>(1,5+0,8)*4,0    "ochrana izolace pod římsou na NK na vtoku a výtoku - součet š. x dl.</t>
  </si>
  <si>
    <t>183</t>
  </si>
  <si>
    <t>628311160</t>
  </si>
  <si>
    <t>pás těžký asfaltovaný 400/H-PE S40</t>
  </si>
  <si>
    <t>937111302</t>
  </si>
  <si>
    <t>33,2    "izolace mostovky na pečetící vrstvu</t>
  </si>
  <si>
    <t>24,9    "přetažení izolace mostovky na stěny rámu</t>
  </si>
  <si>
    <t>58,1*1,15 'Přepočtené koeficientem množství</t>
  </si>
  <si>
    <t>184</t>
  </si>
  <si>
    <t>628361100</t>
  </si>
  <si>
    <t>pás těžký asfaltovaný  Al S 40</t>
  </si>
  <si>
    <t>-565297102</t>
  </si>
  <si>
    <t>9,2    "pod římsami - asfaltový pás s výztužnou vložkou</t>
  </si>
  <si>
    <t>9,2*1,15 'Přepočtené koeficientem množství</t>
  </si>
  <si>
    <t>185</t>
  </si>
  <si>
    <t>711471053</t>
  </si>
  <si>
    <t>Provedení vodorovné izolace proti tlakové vodě termoplasty volně položenou fólií z nízkolehčeného PE</t>
  </si>
  <si>
    <t>-365581576</t>
  </si>
  <si>
    <t>Poznámka k položce:
provedení těsnící vrstvy za opěrami ze 2 vrstev fólie</t>
  </si>
  <si>
    <t>2,5*7,5*2    "za opěrou O2</t>
  </si>
  <si>
    <t>186</t>
  </si>
  <si>
    <t>693410240</t>
  </si>
  <si>
    <t>geomembrány hydroizolační hladké /tl. 2,5 mm/</t>
  </si>
  <si>
    <t>-2142052465</t>
  </si>
  <si>
    <t>187</t>
  </si>
  <si>
    <t>711491272</t>
  </si>
  <si>
    <t>Provedení izolace proti tlakové vodě svislé z textilií vrstva ochranná</t>
  </si>
  <si>
    <t>149126622</t>
  </si>
  <si>
    <t>Poznámka k položce:
2x ochranná geotextilie - ochrana izolace rubu opěr a křídel zavedena pod úroveň drenážního potrubí</t>
  </si>
  <si>
    <t>(16,7+7,9+((1,0+2,2)*2,12)-0,9*(11,9+2,2+1,0))*2    "rub O1 + ruby křídel u O1 (odečtena plocha základu drenáže) x 2 vrstvy</t>
  </si>
  <si>
    <t>((15,8+4,3+13,0)-0,9*(7,5+2,6+5,0))*2    "rub O2 + ruby křídel u O2 - dtto</t>
  </si>
  <si>
    <t>188</t>
  </si>
  <si>
    <t>693110410</t>
  </si>
  <si>
    <t>geotextilie netkaná min. 300 g/m2</t>
  </si>
  <si>
    <t>-1488890171</t>
  </si>
  <si>
    <t>Poznámka k položce:
Plošná hmotnost: 300 g/m2, Pevnost v tahu (podélně/příčně): 3,0/3,5 kN/m, Statické protržení (CBR): 600 N, Funkce: F, F+S  Šířka: 2 m, Délka nábalu: 50 m</t>
  </si>
  <si>
    <t>74,608*1,05 'Přepočtené koeficientem množství</t>
  </si>
  <si>
    <t>189</t>
  </si>
  <si>
    <t>998711101</t>
  </si>
  <si>
    <t>Přesun hmot tonážní pro izolace proti vodě, vlhkosti a plynům v objektech výšky do 6 m</t>
  </si>
  <si>
    <t>-1892218146</t>
  </si>
  <si>
    <t>190</t>
  </si>
  <si>
    <t>998711192</t>
  </si>
  <si>
    <t>Příplatek k přesunu hmot tonážní 711 za zvětšený přesun do 100 m</t>
  </si>
  <si>
    <t>-1139595767</t>
  </si>
  <si>
    <t>VRN1</t>
  </si>
  <si>
    <t>Průzkumné, geodetické a projektové práce</t>
  </si>
  <si>
    <t>191</t>
  </si>
  <si>
    <t>011314000</t>
  </si>
  <si>
    <t>Archeologický dohled</t>
  </si>
  <si>
    <t>Kč</t>
  </si>
  <si>
    <t>-412495464</t>
  </si>
  <si>
    <t>192</t>
  </si>
  <si>
    <t>012103000a</t>
  </si>
  <si>
    <t>Geodetické práce před výstavbou</t>
  </si>
  <si>
    <t>571531162</t>
  </si>
  <si>
    <t>Poznámka k položce:
zaměření a a ochrana inženýrských sítí před výstavbou a v průběhu výstavby</t>
  </si>
  <si>
    <t>193</t>
  </si>
  <si>
    <t>012103000</t>
  </si>
  <si>
    <t>817352921</t>
  </si>
  <si>
    <t>Poznámka k položce:
zaměření před vybouráním mostu</t>
  </si>
  <si>
    <t>194</t>
  </si>
  <si>
    <t>012203000</t>
  </si>
  <si>
    <t>Geodetické práce při provádění stavby</t>
  </si>
  <si>
    <t>625761831</t>
  </si>
  <si>
    <t>195</t>
  </si>
  <si>
    <t>012303000</t>
  </si>
  <si>
    <t>Geodetické práce po výstavbě</t>
  </si>
  <si>
    <t>634104685</t>
  </si>
  <si>
    <t>Poznámka k položce:
včetně zhotovení geometrického plánu dle skutečného provedení stavby pro oddělení pozemků</t>
  </si>
  <si>
    <t>196</t>
  </si>
  <si>
    <t>013244000</t>
  </si>
  <si>
    <t>Dokumentace pro provádění stavby</t>
  </si>
  <si>
    <t>-1287504153</t>
  </si>
  <si>
    <t>Poznámka k položce:
vč. určení zatížitelnosti mostu do ML
Určení zatížitelnosti bude provedeno výpočtem. Určení zatížitelnosti zajistí zhotovitel v rámci RDS jako podklad pro mostní list.</t>
  </si>
  <si>
    <t>197</t>
  </si>
  <si>
    <t>013254000</t>
  </si>
  <si>
    <t>Dokumentace skutečného provedení stavby</t>
  </si>
  <si>
    <t>-1482428206</t>
  </si>
  <si>
    <t>198</t>
  </si>
  <si>
    <t>030001000</t>
  </si>
  <si>
    <t>-1744258148</t>
  </si>
  <si>
    <t>199</t>
  </si>
  <si>
    <t>034503000</t>
  </si>
  <si>
    <t>Informační tabule na staveništi</t>
  </si>
  <si>
    <t>808168234</t>
  </si>
  <si>
    <t xml:space="preserve">Poznámka k položce:
Informační tabule s názvem stavby, zhotovitele, projektanta, investora, s termínem začátku a dokončení stavby atp...   </t>
  </si>
  <si>
    <t>200</t>
  </si>
  <si>
    <t>043002000</t>
  </si>
  <si>
    <t>Zkoušky a ostatní měření</t>
  </si>
  <si>
    <t>645586984</t>
  </si>
  <si>
    <t>Poznámka k položce:
Zkoušení konstrukcí a prací nezávislou zkušebnou</t>
  </si>
  <si>
    <t>VRN6</t>
  </si>
  <si>
    <t>Územní vlivy</t>
  </si>
  <si>
    <t>202</t>
  </si>
  <si>
    <t>060001000</t>
  </si>
  <si>
    <t>1056330446</t>
  </si>
  <si>
    <t>VRN7</t>
  </si>
  <si>
    <t>Provozní vlivy</t>
  </si>
  <si>
    <t>203</t>
  </si>
  <si>
    <t>070001000</t>
  </si>
  <si>
    <t>-2136202249</t>
  </si>
  <si>
    <t>SO 320 - SO 320 - Úprava vodoteče</t>
  </si>
  <si>
    <t>122201401</t>
  </si>
  <si>
    <t>Vykopávky v zemníku na suchu v hornině tř. 3 objem do 100 m3</t>
  </si>
  <si>
    <t>-282291578</t>
  </si>
  <si>
    <t>Poznámka k položce:
natěžení vhodné zeminy pro tvarovou úpravu koryta s naložením na dopravní prostředek</t>
  </si>
  <si>
    <t>-1923718071</t>
  </si>
  <si>
    <t>Poznámka k položce:
cca 50% - vynásobeno koef. 0,5</t>
  </si>
  <si>
    <t>63*0,5 'Přepočtené koeficientem množství</t>
  </si>
  <si>
    <t xml:space="preserve">Poplatek za zemník  </t>
  </si>
  <si>
    <t>-1053838693</t>
  </si>
  <si>
    <t>Poznámka k položce:
nákup vhodné zeminy pro tvarovou úpravu koryta - množství dle pol. 174101101 x  koef. 2,0 (2,0 t/m3)</t>
  </si>
  <si>
    <t>63*2 'Přepočtené koeficientem množství</t>
  </si>
  <si>
    <t>124203101</t>
  </si>
  <si>
    <t>Vykopávky do 1000 m3 pro koryta vodotečí v hornině tř. 3</t>
  </si>
  <si>
    <t>-908115937</t>
  </si>
  <si>
    <t>Poznámka k položce:
tvarová úprava koryta - výkop v tl. 300 mm vč. svislého přemístění a naložení na dopr.prostředek</t>
  </si>
  <si>
    <t>50,0*3,5*0,3*1,2    "dl. x š. x tl. x koef. sklonu</t>
  </si>
  <si>
    <t>124203109</t>
  </si>
  <si>
    <t>Příplatek k vykopávkám pro koryta vodotečí v hornině tř. 3 za lepivost</t>
  </si>
  <si>
    <t>-1393188399</t>
  </si>
  <si>
    <t>Poznámka k položce:
100%</t>
  </si>
  <si>
    <t>143415203</t>
  </si>
  <si>
    <t>Poznámka k položce:
se složením</t>
  </si>
  <si>
    <t>63,0    "odvoz nevhodného výkopu dle pol. 124203101 na skládku</t>
  </si>
  <si>
    <t>63,0    "dovoz vhodné zeminy ze zemníku dle pol. 174101101</t>
  </si>
  <si>
    <t>-2105394906</t>
  </si>
  <si>
    <t>Poznámka k položce:
celk. vzdálenost skládky a zemníku 20 km - množství x koef. 10,0</t>
  </si>
  <si>
    <t>126*10 'Přepočtené koeficientem množství</t>
  </si>
  <si>
    <t>903521986</t>
  </si>
  <si>
    <t>535540311</t>
  </si>
  <si>
    <t>Poznámka k položce:
množství dle pol. 124203101 x hmotnost zeminy 2 t/m3 (násobeno koef. 2,0)</t>
  </si>
  <si>
    <t>-1140843172</t>
  </si>
  <si>
    <t>Poznámka k položce:
tvarová úprava koryta – dosypání vhodného materiálu v tl. 300 mm</t>
  </si>
  <si>
    <t>181411133</t>
  </si>
  <si>
    <t>Založení parkového trávníku výsevem plochy do 1000 m2 ve svahu do 1:1</t>
  </si>
  <si>
    <t>-1558558032</t>
  </si>
  <si>
    <t>Poznámka k položce:
zatravnění koryta</t>
  </si>
  <si>
    <t>175,0*1,2    "plocha x koef. sklonu</t>
  </si>
  <si>
    <t>1951915425</t>
  </si>
  <si>
    <t>210*0,015 'Přepočtené koeficientem množství</t>
  </si>
  <si>
    <t>184802631</t>
  </si>
  <si>
    <t>Chemické odplevelení po založení kultury postřikem na široko ve svahu do 1:1</t>
  </si>
  <si>
    <t>1365659336</t>
  </si>
  <si>
    <t>1250216630</t>
  </si>
  <si>
    <t xml:space="preserve">210*10/1000*3    "plocha dle pol. 181411133 - 10 l/m2, celkem 3x   </t>
  </si>
  <si>
    <t>SO 330 - SO 330 - Přeložka kanalizace</t>
  </si>
  <si>
    <t>M - Práce a dodávky M</t>
  </si>
  <si>
    <t xml:space="preserve">    23-M - Montáže potrubí</t>
  </si>
  <si>
    <t>HZS - Hodinové zúčtovací sazby</t>
  </si>
  <si>
    <t>115201515R</t>
  </si>
  <si>
    <t>Demontáž odpadního potrubí DN 400</t>
  </si>
  <si>
    <t>841711426</t>
  </si>
  <si>
    <t>Poznámka k položce:
demontáž stávajícího kanalizačního potrubí DN 400</t>
  </si>
  <si>
    <t>132201201</t>
  </si>
  <si>
    <t>Hloubení rýh š do 2000 mm v hornině tř. 3 objemu do 100 m3</t>
  </si>
  <si>
    <t>1091502020</t>
  </si>
  <si>
    <t>Poznámka k položce:
vč. uložení části výkopu pro zpětné použití na hromady (52 m3) a naložení přebytku výkopu na dopravní prostředek</t>
  </si>
  <si>
    <t>26,0*3,0*1,0    "dl. x hl. x š.</t>
  </si>
  <si>
    <t>132201209</t>
  </si>
  <si>
    <t>Příplatek za lepivost k hloubení rýh š do 2000 mm v hornině tř. 3</t>
  </si>
  <si>
    <t>899416281</t>
  </si>
  <si>
    <t>1093453771</t>
  </si>
  <si>
    <t>Poznámka k položce:
odvoz přebytku zeminy na skládku se složením</t>
  </si>
  <si>
    <t>78    "celkový výkop</t>
  </si>
  <si>
    <t>-52    "odečet zoětného zásypu</t>
  </si>
  <si>
    <t>2013553964</t>
  </si>
  <si>
    <t>26*10 'Přepočtené koeficientem množství</t>
  </si>
  <si>
    <t>-874328418</t>
  </si>
  <si>
    <t>1352627978</t>
  </si>
  <si>
    <t>26*2 'Přepočtené koeficientem množství</t>
  </si>
  <si>
    <t>174102101</t>
  </si>
  <si>
    <t>Zásyp jam, šachet a rýh do 30 m3 sypaninou se zhutněním při překopech inženýrských sítí</t>
  </si>
  <si>
    <t>1779231669</t>
  </si>
  <si>
    <t>Poznámka k položce:
zpětný zásyp rýhy z  vytěženého materiálu vč. výkopu a vodorovného přemístění z hromad</t>
  </si>
  <si>
    <t>2,0*1,0*26,0    "v. zásypu x š. x dl.</t>
  </si>
  <si>
    <t>175102101</t>
  </si>
  <si>
    <t>Obsypání potrubí při překopech inž sítí ručně objem do 10 m3 z hor tř. 1 až 4</t>
  </si>
  <si>
    <t>-915667271</t>
  </si>
  <si>
    <t>0,8*1,0*26,0   "v. obsypu x š. x dl.</t>
  </si>
  <si>
    <t>-(3,14*0,2*0,2)*26,0   "odečet potrubí</t>
  </si>
  <si>
    <t>583373080</t>
  </si>
  <si>
    <t>štěrkopísek frakce 0-2 třída B</t>
  </si>
  <si>
    <t>1702780040</t>
  </si>
  <si>
    <t>17,534*2 'Přepočtené koeficientem množství</t>
  </si>
  <si>
    <t>175102109</t>
  </si>
  <si>
    <t>Příplatek k obsypání potrubí při překopech inž sítí objemu do 10 m3 za prohození sypaniny</t>
  </si>
  <si>
    <t>1101054098</t>
  </si>
  <si>
    <t>Poznámka k položce:
prohození stávajícího výkopu pro zásyp rýhy dle pol. 174101101</t>
  </si>
  <si>
    <t>-1140759555</t>
  </si>
  <si>
    <t>0,2*1,0*26,0    "tl. x š. x dl.</t>
  </si>
  <si>
    <t>822472111</t>
  </si>
  <si>
    <t>Montáž potrubí z trub TZH s integrovaným těsněním otevřený výkop sklon do 20 % DN 800</t>
  </si>
  <si>
    <t>-522470547</t>
  </si>
  <si>
    <t>Poznámka k položce:
montáž chráničky pro nové kanalizační potrubí pod dnem mostu</t>
  </si>
  <si>
    <t>592224120</t>
  </si>
  <si>
    <t>trouba hrdlová přímá železobet. s integrovaným těsněním  800/2500 80 x 250 x 11,5 cm</t>
  </si>
  <si>
    <t>-1645209945</t>
  </si>
  <si>
    <t>871395221</t>
  </si>
  <si>
    <t>Kanalizační potrubí z tvrdého PVC jednovrstvé tuhost třídy SN8 DN 400</t>
  </si>
  <si>
    <t>193213272</t>
  </si>
  <si>
    <t>Poznámka k položce:
vč. napojení na stávající potrubí a šachty</t>
  </si>
  <si>
    <t>892421111</t>
  </si>
  <si>
    <t>Tlaková zkouška vodou potrubí DN 400 nebo 500</t>
  </si>
  <si>
    <t>-1130867602</t>
  </si>
  <si>
    <t>Poznámka k položce:
zkouška vodotěsnosti kanalizačního potrubí</t>
  </si>
  <si>
    <t>892442111</t>
  </si>
  <si>
    <t>Zabezpečení konců potrubí DN nad 300 do 600 při tlakových zkouškách vodou</t>
  </si>
  <si>
    <t>-2033515033</t>
  </si>
  <si>
    <t>892423922</t>
  </si>
  <si>
    <t>Proplach vodovodního potrubí jednoduchý DN od 400 do 500 při opravách</t>
  </si>
  <si>
    <t>1313892603</t>
  </si>
  <si>
    <t>894811001R</t>
  </si>
  <si>
    <t>Šachta kanalizační DN 1000 hl 3000 mm</t>
  </si>
  <si>
    <t>670048403</t>
  </si>
  <si>
    <t>Poznámka k položce:
kompletní dodávka a montáž vč. ocelového poklopu, napojení na stávající a nové potrubí, vč. všech potřebných materiálů a prací - zřízení plně funkční šachty</t>
  </si>
  <si>
    <t>1014270247</t>
  </si>
  <si>
    <t>899911163</t>
  </si>
  <si>
    <t>Kluzná objímka výšky 110 mm vnějšího průměru potrubí do 477 mm</t>
  </si>
  <si>
    <t>285364376</t>
  </si>
  <si>
    <t>Poznámka k položce:
pojízdné sedlo pro zasunutí potrubí do chráničky</t>
  </si>
  <si>
    <t>-1406236630</t>
  </si>
  <si>
    <t>Poznámka k položce:
Obnova kamenné zídky – přezdění na MC maltu</t>
  </si>
  <si>
    <t>4,0*0,3    "plocha x tl. obkladního kamene</t>
  </si>
  <si>
    <t>kámen lomový LK/R regulační (bPP) (10t=6,5 m3)</t>
  </si>
  <si>
    <t>-1889431987</t>
  </si>
  <si>
    <t>1,2*1,54 'Přepočtené koeficientem množství</t>
  </si>
  <si>
    <t>997013813</t>
  </si>
  <si>
    <t>Poplatek za uložení stavebního odpadu z plastických hmot na skládce (skládkovné)</t>
  </si>
  <si>
    <t>-2014427416</t>
  </si>
  <si>
    <t>997211521</t>
  </si>
  <si>
    <t>Vodorovná doprava vybouraných hmot po suchu na vzdálenost do 1 km</t>
  </si>
  <si>
    <t>309663030</t>
  </si>
  <si>
    <t>Poznámka k položce:
odvoz vybouraného kanalizačního potrubí na skládku</t>
  </si>
  <si>
    <t>997211529</t>
  </si>
  <si>
    <t>-1374809325</t>
  </si>
  <si>
    <t>Poznámka k položce:
odvoz vybouraného kanalizačního potrubí na skládku - do 20 km (násobeno koef. 19,0)</t>
  </si>
  <si>
    <t>1,3*19 'Přepočtené koeficientem množství</t>
  </si>
  <si>
    <t>997211612</t>
  </si>
  <si>
    <t>906102257</t>
  </si>
  <si>
    <t>998276101</t>
  </si>
  <si>
    <t>Přesun hmot pro trubní vedení z trub z plastických hmot otevřený výkop</t>
  </si>
  <si>
    <t>-1057787022</t>
  </si>
  <si>
    <t>998276124</t>
  </si>
  <si>
    <t>Příplatek k přesunu hmot pro trubní vedení z trub z plastických hmot za zvětšený přesun do 500 m</t>
  </si>
  <si>
    <t>399855029</t>
  </si>
  <si>
    <t>Práce a dodávky M</t>
  </si>
  <si>
    <t>23-M</t>
  </si>
  <si>
    <t>Montáže potrubí</t>
  </si>
  <si>
    <t>230200001R</t>
  </si>
  <si>
    <t>Nasunutí potrubní DN 400 do betonové chráničky</t>
  </si>
  <si>
    <t>-1674152860</t>
  </si>
  <si>
    <t>Poznámka k položce:
nasunutí nového kanalizačního potrubí DN 400 pod dnem mostu do chráničky</t>
  </si>
  <si>
    <t>HZS</t>
  </si>
  <si>
    <t>Hodinové zúčtovací sazby</t>
  </si>
  <si>
    <t>HZS4212</t>
  </si>
  <si>
    <t>Hodinová zúčtovací sazba revizní technik specialista</t>
  </si>
  <si>
    <t>hod</t>
  </si>
  <si>
    <t>512</t>
  </si>
  <si>
    <t>295279795</t>
  </si>
  <si>
    <t>Poznámka k položce:
revize kanalizace po dokončení montáže vč. revizní zprávy</t>
  </si>
  <si>
    <t>-1973027825</t>
  </si>
  <si>
    <t>Poznámka k položce:
zaměření skutečného stavu po dokončení stavby</t>
  </si>
  <si>
    <t>-1923583880</t>
  </si>
  <si>
    <t>957637195</t>
  </si>
  <si>
    <t>SO 340 - SO 340 - Úprava obecního vodovodu</t>
  </si>
  <si>
    <t xml:space="preserve">    722 - Zdravotechnika - vnitřní vodovod</t>
  </si>
  <si>
    <t>(20+28)*1,2*0,5    "dl. x hl. x š.</t>
  </si>
  <si>
    <t>28    "celkový výkop</t>
  </si>
  <si>
    <t>-12    "odečet zoětného zásypu</t>
  </si>
  <si>
    <t>16*10 'Přepočtené koeficientem množství</t>
  </si>
  <si>
    <t>16*2 'Přepočtené koeficientem množství</t>
  </si>
  <si>
    <t>0,5*0,5*(20+28)    "v. zásypu x š. x dl.</t>
  </si>
  <si>
    <t>0,5*0,5*(20+28)   "v. obsypu x š. x dl.</t>
  </si>
  <si>
    <t>-(3,14*0,045*0,045)*(20+28)   "odečet potrubí</t>
  </si>
  <si>
    <t>11,695*2 'Přepočtené koeficientem množství</t>
  </si>
  <si>
    <t>0,2*0,5*(20+28)    "tl. x š. x dl.</t>
  </si>
  <si>
    <t>871241141</t>
  </si>
  <si>
    <t>Montáž potrubí z PE100 SDR 11 otevřený výkop svařovaných na tupo D 90 x 8,2 mm</t>
  </si>
  <si>
    <t>-1878028026</t>
  </si>
  <si>
    <t xml:space="preserve">Poznámka k položce:
nové potrubí DN 90 z PVC </t>
  </si>
  <si>
    <t>20    "přeložka vodovodu v křižovatce</t>
  </si>
  <si>
    <t>28    "přeložka vodovodu na vtoku</t>
  </si>
  <si>
    <t>286131150</t>
  </si>
  <si>
    <t>potrubí vodovodní PE100 PN16 SDR11 6 m, 12 m, 100 m, 90 x 8,2 mm</t>
  </si>
  <si>
    <t>-1876526296</t>
  </si>
  <si>
    <t>879241111R</t>
  </si>
  <si>
    <t>Montáž vodovodní přípojky na potrubí DN 90</t>
  </si>
  <si>
    <t>2124888608</t>
  </si>
  <si>
    <t>2    "v křižovatce</t>
  </si>
  <si>
    <t>2    "na vtoku</t>
  </si>
  <si>
    <t>892271111</t>
  </si>
  <si>
    <t>Tlaková zkouška vodou potrubí DN 100 nebo 125</t>
  </si>
  <si>
    <t>896716956</t>
  </si>
  <si>
    <t>892273922</t>
  </si>
  <si>
    <t>Proplach vodovodního potrubí jednoduchý DN od 80 do 125 při opravách</t>
  </si>
  <si>
    <t>597246028</t>
  </si>
  <si>
    <t>892273932</t>
  </si>
  <si>
    <t>Dezinfekce vodovodního potrubí DN od 40 do 125 při opravách</t>
  </si>
  <si>
    <t>978397070</t>
  </si>
  <si>
    <t>892372111</t>
  </si>
  <si>
    <t>Zabezpečení konců potrubí DN do 300 při tlakových zkouškách vodou</t>
  </si>
  <si>
    <t>1041259554</t>
  </si>
  <si>
    <t>899722111</t>
  </si>
  <si>
    <t>Krytí potrubí z plastů výstražnou fólií z PVC 20 cm</t>
  </si>
  <si>
    <t>190805273</t>
  </si>
  <si>
    <t>20+28</t>
  </si>
  <si>
    <t>-547641603</t>
  </si>
  <si>
    <t>Poznámka k položce:
odvoz vybouraného vodovodního potrubí na skládku</t>
  </si>
  <si>
    <t>1620214217</t>
  </si>
  <si>
    <t>Poznámka k položce:
odvoz vybouraného vodovodního potrubí na skládku - do 20 km (násobeno koef. 19,0)</t>
  </si>
  <si>
    <t>0,014*19 'Přepočtené koeficientem množství</t>
  </si>
  <si>
    <t>-261452691</t>
  </si>
  <si>
    <t>722</t>
  </si>
  <si>
    <t>Zdravotechnika - vnitřní vodovod</t>
  </si>
  <si>
    <t>722170807</t>
  </si>
  <si>
    <t>Demontáž rozvodů vody z plastů do D 110</t>
  </si>
  <si>
    <t>-540183530</t>
  </si>
  <si>
    <t xml:space="preserve">Poznámka k položce:
demontáž stavajícího potrubí </t>
  </si>
  <si>
    <t>18+25</t>
  </si>
  <si>
    <t>-503508447</t>
  </si>
  <si>
    <t>Poznámka k položce:
revize vodovodní přípojky po dokončení montáže vč. revizní zprávy</t>
  </si>
  <si>
    <t>1183834285</t>
  </si>
  <si>
    <t>…</t>
  </si>
  <si>
    <t>1569707015</t>
  </si>
  <si>
    <t>SO 430 - SO 430 - Provizorní přeložka VO</t>
  </si>
  <si>
    <t xml:space="preserve">    741 - Elektroinstalace - silnoproud</t>
  </si>
  <si>
    <t xml:space="preserve">    21-M - Elektromontáže</t>
  </si>
  <si>
    <t xml:space="preserve">    46-M - Zemní práce při extr.mont.pracích</t>
  </si>
  <si>
    <t>451571111</t>
  </si>
  <si>
    <t>Lože pod dlažby ze štěrkopísku vrstva tl do 100 mm</t>
  </si>
  <si>
    <t>-789267692</t>
  </si>
  <si>
    <t>Poznámka k položce:
ŠP lože pod provizorní přeložku kabelů VO tl. cca 50 mm</t>
  </si>
  <si>
    <t>0,5*(22+26)    "š. x dl.</t>
  </si>
  <si>
    <t>-802035877</t>
  </si>
  <si>
    <t>Poznámka k položce:
dle pol. 714122421</t>
  </si>
  <si>
    <t>741</t>
  </si>
  <si>
    <t>Elektroinstalace - silnoproud</t>
  </si>
  <si>
    <t>741110313</t>
  </si>
  <si>
    <t>Montáž trubka ochranná plastová tuhá D přes 90 do 133 mm uložená volně</t>
  </si>
  <si>
    <t>-1223109954</t>
  </si>
  <si>
    <t>Poznámka k položce:
chránička DN 110 vč. nasunutí kabelu</t>
  </si>
  <si>
    <t>286193200</t>
  </si>
  <si>
    <t>trubka, PE-HD d 110</t>
  </si>
  <si>
    <t>-820885293</t>
  </si>
  <si>
    <t>741122001R</t>
  </si>
  <si>
    <t>Demontáž kabel Cu 4x2,5 mm2 uložený volně</t>
  </si>
  <si>
    <t>137138346</t>
  </si>
  <si>
    <t>Poznámka k položce:
demontáž stávajícího kabelu vč. odvozu, uložení a poplatku za skládku</t>
  </si>
  <si>
    <t>22+19</t>
  </si>
  <si>
    <t>741122421</t>
  </si>
  <si>
    <t>Montáž kabel Cu plný kulatý pancéřovaný žíla 4x1,5 až 2,5 mm2 uložený volně (CYKY)</t>
  </si>
  <si>
    <t>517233296</t>
  </si>
  <si>
    <t>Poznámka k položce:
uložení kabelu do provizorní trasy</t>
  </si>
  <si>
    <t>22+26</t>
  </si>
  <si>
    <t>341110640</t>
  </si>
  <si>
    <t>kabel silový s Cu jádrem CYKY 4x2,5 mm2</t>
  </si>
  <si>
    <t>-577090670</t>
  </si>
  <si>
    <t>Poznámka k položce:
obsah kovu [kg/m], Cu =0,098, Al =0</t>
  </si>
  <si>
    <t>741373004R</t>
  </si>
  <si>
    <t>Demontáž svítidlo výbojkové venkovní na sloupku parkový</t>
  </si>
  <si>
    <t>-574804643</t>
  </si>
  <si>
    <t xml:space="preserve">Poznámka k položce:
kompletní demontáž stávající lampy VO vč. sloupku, podstavce a zákl. patky,  vč. naložení, odvozu a poplatku za skládku, vč. odpojení ze stávajícího rozvodu VN
</t>
  </si>
  <si>
    <t>21-M</t>
  </si>
  <si>
    <t>Elektromontáže</t>
  </si>
  <si>
    <t>210102021</t>
  </si>
  <si>
    <t>Propojení vodičů celoplastových spojkou do 22 kV venkovní páskovou SJpl 1až5 žíly do 70 mm2</t>
  </si>
  <si>
    <t>-1138995730</t>
  </si>
  <si>
    <t>Poznámka k položce:
spojkování kabelu</t>
  </si>
  <si>
    <t>2+2</t>
  </si>
  <si>
    <t>210220022</t>
  </si>
  <si>
    <t>Montáž uzemňovacího vedení vodičů FeZn pomocí svorek v zemi drátem do 10 mm ve městské zástavbě</t>
  </si>
  <si>
    <t>654951621</t>
  </si>
  <si>
    <t>354410760</t>
  </si>
  <si>
    <t>drát průměr 8 mm Cu měkký</t>
  </si>
  <si>
    <t>-123124590</t>
  </si>
  <si>
    <t>Poznámka k položce:
Hmotnost: 0,450 kg/m</t>
  </si>
  <si>
    <t>354420280</t>
  </si>
  <si>
    <t>svorka uzemnění  SR 3c Cu pro zemnící pásku a drát</t>
  </si>
  <si>
    <t>-2066719830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</si>
  <si>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</si>
  <si>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</si>
  <si>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</si>
  <si>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</si>
  <si>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</si>
  <si>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-355771724</t>
  </si>
  <si>
    <t>(22+26)/1000</t>
  </si>
  <si>
    <t>460201603</t>
  </si>
  <si>
    <t>Hloubení kabelových nezapažených rýh jakýchkoli rozměrů strojně v hornině tř 3</t>
  </si>
  <si>
    <t>1920220438</t>
  </si>
  <si>
    <t>Poznámka k položce:
rýha pro provizorní kabel</t>
  </si>
  <si>
    <t>0,5*1,2*(22+26)    "š. x hl. x dl.</t>
  </si>
  <si>
    <t>460560303</t>
  </si>
  <si>
    <t>Zásyp rýh ručně šířky 50 cm, hloubky 120 cm, z horniny třídy 3</t>
  </si>
  <si>
    <t>390044312</t>
  </si>
  <si>
    <t>Poznámka k položce:
zpětný zásyp provizorního kabelu VO vč. urovnání povrchu a zhutnění</t>
  </si>
  <si>
    <t>460620013</t>
  </si>
  <si>
    <t>Provizorní úprava terénu se zhutněním, v hornině tř 3</t>
  </si>
  <si>
    <t>-1794600945</t>
  </si>
  <si>
    <t>0,5*(22+26)</t>
  </si>
  <si>
    <t>-1503965499</t>
  </si>
  <si>
    <t>Poznámka k položce:
revize provizorního VO po dokončení montáže</t>
  </si>
  <si>
    <t>SO 431 - SO 431 - Definitivní přeložka VO</t>
  </si>
  <si>
    <t xml:space="preserve">    22-M - Montáže technologických zařízení pro dopravní stavby</t>
  </si>
  <si>
    <t>-1764695193</t>
  </si>
  <si>
    <t>Poznámka k položce:
natěžení vhodné zeminy pro zásyp kabelové rýhy dle pol. 460560303 s naložením na dopravní prostředek</t>
  </si>
  <si>
    <t>-1878325800</t>
  </si>
  <si>
    <t>5,04*0,5 'Přepočtené koeficientem množství</t>
  </si>
  <si>
    <t>Poplatek za zemník</t>
  </si>
  <si>
    <t>-609506818</t>
  </si>
  <si>
    <t>Poznámka k položce:
nákup vhodné zeminy pro zásyp kabelové rýhy - množství dle pol. dle pol. 460560303 x koef. 2,0 (2,0 t/m3)</t>
  </si>
  <si>
    <t>5,04*2 'Přepočtené koeficientem množství</t>
  </si>
  <si>
    <t>1522374525</t>
  </si>
  <si>
    <t>Poznámka k položce:
uložení nevhodného výkopu na skládku</t>
  </si>
  <si>
    <t>323378774</t>
  </si>
  <si>
    <t>Poznámka k položce:
množství dle pol. 171201201 x hmotnost zeminy 2 t/m3 (násobeno koef. 2,0)</t>
  </si>
  <si>
    <t>275311127</t>
  </si>
  <si>
    <t>Základové patky a bloky z betonu prostého C 25/30</t>
  </si>
  <si>
    <t>-1068596994</t>
  </si>
  <si>
    <t>Poznámka k položce:
patka betonová pro patici sloupu VO
(Zemní práce jsou součástí SO 201)</t>
  </si>
  <si>
    <t xml:space="preserve">1,0*1,5*1,0   "š. x dl. x v. </t>
  </si>
  <si>
    <t>275354111</t>
  </si>
  <si>
    <t>Bednění základových patek - zřízení</t>
  </si>
  <si>
    <t>-1751565885</t>
  </si>
  <si>
    <t>(1,0+1,5)*2*1,0</t>
  </si>
  <si>
    <t>275354211</t>
  </si>
  <si>
    <t>Bednění základových patek - odstranění</t>
  </si>
  <si>
    <t>-932448674</t>
  </si>
  <si>
    <t>Poznámka k položce:
ŠP lože pod kabely VO tl. 100 mm</t>
  </si>
  <si>
    <t>0,6*(8+13)    "š. x dl.</t>
  </si>
  <si>
    <t>8+13</t>
  </si>
  <si>
    <t>Poznámka k položce:
uložení kabelu do definitivní trasy</t>
  </si>
  <si>
    <t>18+19</t>
  </si>
  <si>
    <t>741210002</t>
  </si>
  <si>
    <t>Montáž rozvodnice oceloplechová nebo plastová běžná do 50 kg</t>
  </si>
  <si>
    <t>-2135591598</t>
  </si>
  <si>
    <t>357138001R</t>
  </si>
  <si>
    <t>rozvodnice stožárová</t>
  </si>
  <si>
    <t>-1866208419</t>
  </si>
  <si>
    <t>741373003</t>
  </si>
  <si>
    <t>Montáž svítidlo výbojkové venkovní na sloupek parkový</t>
  </si>
  <si>
    <t>289571431</t>
  </si>
  <si>
    <t>348444001R</t>
  </si>
  <si>
    <t xml:space="preserve">svítidlo venkovní výbojkové 150W vč. sodíkové výbojky 150 W </t>
  </si>
  <si>
    <t>-569830774</t>
  </si>
  <si>
    <t>741810003</t>
  </si>
  <si>
    <t>Celková prohlídka elektrického rozvodu a zařízení do 1 milionu Kč</t>
  </si>
  <si>
    <t>138836789</t>
  </si>
  <si>
    <t>998741101</t>
  </si>
  <si>
    <t>Přesun hmot tonážní pro silnoproud v objektech v do 6 m</t>
  </si>
  <si>
    <t>858389306</t>
  </si>
  <si>
    <t>998741192</t>
  </si>
  <si>
    <t>Příplatek k přesunu hmot tonážní 741 za zvětšený přesun do 100 m</t>
  </si>
  <si>
    <t>543674026</t>
  </si>
  <si>
    <t>210040011</t>
  </si>
  <si>
    <t>Montáž sloupů nn ocelových trubkových jednoduchých do 12 m</t>
  </si>
  <si>
    <t>1388106265</t>
  </si>
  <si>
    <t>316741090</t>
  </si>
  <si>
    <t>stožár osvětlovací pozinkovaný - uliční</t>
  </si>
  <si>
    <t>-1372153743</t>
  </si>
  <si>
    <t xml:space="preserve">Poznámka k položce:
uliční osvětlovací stožár, pozinkovaný,  celková výška V- 9400mm, spodní část dříku nad zemí opatřena otvorem s dvířky pro montáž elektropříslušenství (otvor 100x400mm). Ve spodní části dříku pro vetknutí jsou zhotoveny 2 otvory pro průchod kabelů. Zatížení stožáru max. 50 kg
</t>
  </si>
  <si>
    <t>210204124</t>
  </si>
  <si>
    <t>Montáž patic stožárů osvětlení hliníkových</t>
  </si>
  <si>
    <t>-45714461</t>
  </si>
  <si>
    <t>316740001R</t>
  </si>
  <si>
    <t xml:space="preserve">patice na stožár osvětlovací </t>
  </si>
  <si>
    <t>-1749630668</t>
  </si>
  <si>
    <t xml:space="preserve">Poznámka k položce:
s dvířky pro montáž elektropříslušenství </t>
  </si>
  <si>
    <t>40,0    "uzemňovací vedení v zemi</t>
  </si>
  <si>
    <t>1,5    "uzemňovací vedení na povrchu</t>
  </si>
  <si>
    <t>22-M</t>
  </si>
  <si>
    <t>Montáže technologických zařízení pro dopravní stavby</t>
  </si>
  <si>
    <t>220182002</t>
  </si>
  <si>
    <t>Zatažení ochranné trubky HDPE do chráničky 110 mm</t>
  </si>
  <si>
    <t>147347218</t>
  </si>
  <si>
    <t>Poznámka k položce:
Zavlečení kabelu VO do chráničky v římse</t>
  </si>
  <si>
    <t>220182041</t>
  </si>
  <si>
    <t>Položení kabelu do kabelového lože nebo do žlabu</t>
  </si>
  <si>
    <t>1757930364</t>
  </si>
  <si>
    <t>345751310</t>
  </si>
  <si>
    <t>žlab kabelový PVC s víkem</t>
  </si>
  <si>
    <t>-1579579860</t>
  </si>
  <si>
    <t>(18+19)/1000</t>
  </si>
  <si>
    <t>Poznámka k položce:
rýha pro definitivní kabel s naložením na dopravní prostředek</t>
  </si>
  <si>
    <t>0,6*0,4*(8+13)    "š. x hl. x dl.</t>
  </si>
  <si>
    <t>460201612</t>
  </si>
  <si>
    <t>Zarovnání kabelových rýh š přes 50 do 80 cm po výkopu strojně</t>
  </si>
  <si>
    <t>-236459839</t>
  </si>
  <si>
    <t>Poznámka k položce:
zpětný zásyp definitivního kabelu VO vč. urovnání povrchu a zhutnění</t>
  </si>
  <si>
    <t>460600023</t>
  </si>
  <si>
    <t>Vodorovné přemístění horniny jakékoliv třídy do 1000 m</t>
  </si>
  <si>
    <t>1138207884</t>
  </si>
  <si>
    <t>5,04    "odvoz nevhodného výkopu na skládku dle pol. 460201603</t>
  </si>
  <si>
    <t>5,04    "dovoz vhodné zeminy pro zásyp kabel. rýhy ze zemníku dle pol. 460560303</t>
  </si>
  <si>
    <t>460600031</t>
  </si>
  <si>
    <t>Příplatek k vodorovnému přemístění horniny za každých dalších 1000 m</t>
  </si>
  <si>
    <t>-1499278611</t>
  </si>
  <si>
    <t>Poznámka k položce:
celk.vzdálenost skládky a zemníku cca 20 km (násobeno koef. 19,0)</t>
  </si>
  <si>
    <t>10,08*19 'Přepočtené koeficientem množství</t>
  </si>
  <si>
    <t>0,6*(8+13)</t>
  </si>
  <si>
    <t>105212946</t>
  </si>
  <si>
    <t>Poznámka k položce:
revize VO po dokončení montáže vč. revizní zprávy</t>
  </si>
  <si>
    <t>1365374119</t>
  </si>
  <si>
    <t>283171450</t>
  </si>
  <si>
    <t>396375007</t>
  </si>
  <si>
    <t>SO 901 - SO 901 - Provizorní lávka</t>
  </si>
  <si>
    <t>111101101</t>
  </si>
  <si>
    <t>Odstranění travin z celkové plochy do 0,1 ha</t>
  </si>
  <si>
    <t>ha</t>
  </si>
  <si>
    <t>403933435</t>
  </si>
  <si>
    <t>113107122</t>
  </si>
  <si>
    <t>Odstranění podkladu pl do 50 m2 z kameniva drceného tl 200 mm</t>
  </si>
  <si>
    <t>-1812365730</t>
  </si>
  <si>
    <t>Poznámka k položce:
odstranění vrstev ŠD tl. 150 mm z provizorních konstrukcí po dokončení stavby, s naložením</t>
  </si>
  <si>
    <t>1,5*2,5*3+2,5*2,5    "podklad provizorních opěr lávek dle podélných řezů</t>
  </si>
  <si>
    <t>1,5*31,5    "ŠD z provizorní cesty pro pěší  dle pol. 564851111</t>
  </si>
  <si>
    <t>121101101</t>
  </si>
  <si>
    <t>Sejmutí ornice s přemístěním na vzdálenost do 50 m</t>
  </si>
  <si>
    <t>1255546846</t>
  </si>
  <si>
    <t>Poznámka k položce:
zřízení provizorní cesty pro pěší - sejmutí ornice v tl. 150 mm s přemístěním a uložením na hromady do vzd. 50 m</t>
  </si>
  <si>
    <t>0,15*1,5*31,5    "pro provizorní cestu - tl. x š. x dl.</t>
  </si>
  <si>
    <t>1473519212</t>
  </si>
  <si>
    <t>Poznámka k položce:
vykopávka ornice z hromad pro zpětné ohumusování s naložením</t>
  </si>
  <si>
    <t>800758620</t>
  </si>
  <si>
    <t>Poznámka k položce:
výkop pro provizorní opěry ze silničních panelů vč. přemístění a uložení na hromady v blízkosti dočasných lávek pro zpětné použití</t>
  </si>
  <si>
    <t>0,45*(1,5*2,5)*3</t>
  </si>
  <si>
    <t>1134009762</t>
  </si>
  <si>
    <t>1675452802</t>
  </si>
  <si>
    <t>Poznámka k položce:
zpětný zásyp jam po odstranění provizorních opěr lávek po dokončení stavby - úprava terénu do původního nebo upraveného stavu
Bude použita zemina z hromad</t>
  </si>
  <si>
    <t>-1723597238</t>
  </si>
  <si>
    <t>Poznámka k položce:
uvedení terénu po dokončení stavby do původního stavu - zpětné zatravnění</t>
  </si>
  <si>
    <t>-1607015033</t>
  </si>
  <si>
    <t>47,25*0,025 'Přepočtené koeficientem množství</t>
  </si>
  <si>
    <t>-960673678</t>
  </si>
  <si>
    <t>2079753979</t>
  </si>
  <si>
    <t>-1357294605</t>
  </si>
  <si>
    <t>47,25*0,03 'Přepočtené koeficientem množství</t>
  </si>
  <si>
    <t>181111131</t>
  </si>
  <si>
    <t>Plošná úprava terénu do 500 m2 zemina tř 1 až 4 nerovnosti do 200 mm v rovinně a svahu do 1:5</t>
  </si>
  <si>
    <t>593526397</t>
  </si>
  <si>
    <t>Poznámka k položce:
zřízení provizorní cesty pro pěší - urovnání terénu se zhutněním</t>
  </si>
  <si>
    <t xml:space="preserve">1,5*31,5    "dle půdorysu - š. x dl. </t>
  </si>
  <si>
    <t>-1975785259</t>
  </si>
  <si>
    <t>Poznámka k položce:
uvedení terénu po dokončení stavby do původního stavu - zpětné ohumusování v tl. 150 mm</t>
  </si>
  <si>
    <t>-365791466</t>
  </si>
  <si>
    <t>275121001</t>
  </si>
  <si>
    <t>Hranice podpěrná dočasná ze ŽB silničních dílců pl do 3 m2 hl 0,5 m - zřízení</t>
  </si>
  <si>
    <t>-1807530001</t>
  </si>
  <si>
    <t>Poznámka k položce:
provizorní opěry pro lávky pro pěší vč. podkladní vrstvy ze ŠD v tl. 150 mm</t>
  </si>
  <si>
    <t>593811350</t>
  </si>
  <si>
    <t>panel silniční IZD 37/10 200x100x15 cm</t>
  </si>
  <si>
    <t>-2119058252</t>
  </si>
  <si>
    <t>Poznámka k položce:
opotřebení silničních panelů dočasně zabudovaných je oceněno ve specifikaci jako 0,5 násobek pořizovací ceny materiálu</t>
  </si>
  <si>
    <t>2+3+2+2    "dle podél.řezu</t>
  </si>
  <si>
    <t>275121002</t>
  </si>
  <si>
    <t>Hranice podpěrná dočasná ze ŽB silničních dílců pl do 3 m2 hl 0,5 m - odstranění</t>
  </si>
  <si>
    <t>516537357</t>
  </si>
  <si>
    <t>Poznámka k položce:
odstranění provizorních opěr pro lávky pro pěší</t>
  </si>
  <si>
    <t>348170001R</t>
  </si>
  <si>
    <t>Dodávka a osazení trubkového ocelového zábradlí na provizorní lávky</t>
  </si>
  <si>
    <t>508345817</t>
  </si>
  <si>
    <t xml:space="preserve">Poznámka k položce:
trubkové celové zábradlí se dvěma madly vč. kompletní PKO, ukotvení nebo přivaření ke konstrukci lávky a vč. ostatních potřebných prací a materiálů
</t>
  </si>
  <si>
    <t xml:space="preserve">4,0*2*2 </t>
  </si>
  <si>
    <t>421941111</t>
  </si>
  <si>
    <t>Zřízení podlahy z plechu na mostnicích, chodnících nebo revizních lávkách</t>
  </si>
  <si>
    <t>-1288290476</t>
  </si>
  <si>
    <t>Poznámka k položce:
podlaha provizorních lávek plechová</t>
  </si>
  <si>
    <t>1,5*4,0*2    "š. x dl. x 2 lávky</t>
  </si>
  <si>
    <t>136000001R</t>
  </si>
  <si>
    <t>Plechová podlaha mostu</t>
  </si>
  <si>
    <t>-1625269244</t>
  </si>
  <si>
    <t>Poznámka k položce:
Kompletní dodávka podlahy (NK) ocelových provizorních lávek z plechu tl. 5 mm s výstupky nebo jiným protiskluzným opatřením vč. kompletní PKO, vč. podélných a příčných ocelových výztuh a ukotvení k provizorním opěrám ze silničních panelů
váha cca 43 kg/m2 (množství násobeno koef. 0,043)</t>
  </si>
  <si>
    <t>12*0,043 'Přepočtené koeficientem množství</t>
  </si>
  <si>
    <t>421941512</t>
  </si>
  <si>
    <t>Demontáž podlahových plechů s výztuhami na mostech</t>
  </si>
  <si>
    <t>-727153890</t>
  </si>
  <si>
    <t>Poznámka k položce:
odkoupí zhotovitel vč. odvozu</t>
  </si>
  <si>
    <t>423181111</t>
  </si>
  <si>
    <t>Dřevěná trámová mostní konstrukce z měkkých hranolů</t>
  </si>
  <si>
    <t>192363298</t>
  </si>
  <si>
    <t xml:space="preserve">Poznámka k položce:
podkladní dřevěný trámek pod lešenářské podlážky </t>
  </si>
  <si>
    <t>0,1*0,15*2,0    "odměřeno z podél. řezu</t>
  </si>
  <si>
    <t>564851111</t>
  </si>
  <si>
    <t>Podklad ze štěrkodrtě ŠD tl 150 mm</t>
  </si>
  <si>
    <t>1040775820</t>
  </si>
  <si>
    <t>Poznámka k položce:
zřízení provizorní cesty pro pěší ze ŠD vč. zhutněním</t>
  </si>
  <si>
    <t>949211111</t>
  </si>
  <si>
    <t>Montáž lešeňové podlahy s příčníky pro trubková lešení v do 10 m</t>
  </si>
  <si>
    <t>-1589544584</t>
  </si>
  <si>
    <t>1,5*2,5    "lešenářské podlážky pro vstup na provizorní lávku - odměřeno z podél.řezu</t>
  </si>
  <si>
    <t>949211211</t>
  </si>
  <si>
    <t>Příplatek k lešeňové podlaze s příčníky pro trubková lešení za první a ZKD den použití</t>
  </si>
  <si>
    <t>1392973722</t>
  </si>
  <si>
    <t>3,75*365*2</t>
  </si>
  <si>
    <t>949211811</t>
  </si>
  <si>
    <t>Demontáž lešeňové podlahy s příčníky pro trubková lešení v do 10 m</t>
  </si>
  <si>
    <t>-1173574378</t>
  </si>
  <si>
    <t>961065412</t>
  </si>
  <si>
    <t>Bourání mostovek ze dřeva měkkého z hranolů základů</t>
  </si>
  <si>
    <t>1773532314</t>
  </si>
  <si>
    <t xml:space="preserve">Poznámka k položce:
odstranění podkladního dřevěného trámku pod lešenářskou podlážkou - odveze zhotovitel na vlastní náklady </t>
  </si>
  <si>
    <t>966075142R</t>
  </si>
  <si>
    <t>1757682748</t>
  </si>
  <si>
    <t>Poznámka k položce:
demontáž trubkového zábradlí z provizorních lávek - kovové zábradlí odkoupí zhotovitel vč. odvozu</t>
  </si>
  <si>
    <t>-455379922</t>
  </si>
  <si>
    <t>Poznámka k položce:
odvoz odstraněné ŠD z provizorních konstrukcí na skládku po dokončení stavby, se složením</t>
  </si>
  <si>
    <t>2113174521</t>
  </si>
  <si>
    <t>Poznámka k položce:
odvoz ŠD na skládku do celk. vzdálenosti 20 km (násobeno koef. 19)</t>
  </si>
  <si>
    <t>18,778*19 'Přepočtené koeficientem množství</t>
  </si>
  <si>
    <t>-434046750</t>
  </si>
  <si>
    <t>998212111</t>
  </si>
  <si>
    <t>Přesun hmot pro mosty zděné, monolitické betonové nebo ocelové v do 20 m</t>
  </si>
  <si>
    <t>-818208092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</si>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</sst>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0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top"/>
      <protection locked="0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166" fontId="8" fillId="0" borderId="23" xfId="0" applyNumberFormat="1" applyFont="1" applyBorder="1" applyAlignment="1" applyProtection="1">
      <alignment/>
      <protection/>
    </xf>
    <xf numFmtId="166" fontId="8" fillId="0" borderId="24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>
      <pane ySplit="1" topLeftCell="A40" activePane="bottomLeft" state="frozen"/>
      <selection pane="bottomLeft" activeCell="X44" sqref="X43:Y4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5" t="s">
        <v>16</v>
      </c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29"/>
      <c r="AQ5" s="31"/>
      <c r="BE5" s="353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7" t="s">
        <v>19</v>
      </c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29"/>
      <c r="AQ6" s="31"/>
      <c r="BE6" s="354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54"/>
      <c r="BS7" s="24" t="s">
        <v>8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54"/>
      <c r="BS8" s="24" t="s">
        <v>8</v>
      </c>
    </row>
    <row r="9" spans="2:71" ht="29.2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28</v>
      </c>
      <c r="AL9" s="29"/>
      <c r="AM9" s="29"/>
      <c r="AN9" s="39" t="s">
        <v>29</v>
      </c>
      <c r="AO9" s="29"/>
      <c r="AP9" s="29"/>
      <c r="AQ9" s="31"/>
      <c r="BE9" s="354"/>
      <c r="BS9" s="24" t="s">
        <v>8</v>
      </c>
    </row>
    <row r="10" spans="2:71" ht="14.45" customHeight="1">
      <c r="B10" s="28"/>
      <c r="C10" s="29"/>
      <c r="D10" s="37" t="s">
        <v>30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31</v>
      </c>
      <c r="AL10" s="29"/>
      <c r="AM10" s="29"/>
      <c r="AN10" s="35" t="s">
        <v>32</v>
      </c>
      <c r="AO10" s="29"/>
      <c r="AP10" s="29"/>
      <c r="AQ10" s="31"/>
      <c r="BE10" s="354"/>
      <c r="BS10" s="24" t="s">
        <v>8</v>
      </c>
    </row>
    <row r="11" spans="2:71" ht="18.4" customHeight="1">
      <c r="B11" s="28"/>
      <c r="C11" s="29"/>
      <c r="D11" s="29"/>
      <c r="E11" s="35" t="s">
        <v>33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34</v>
      </c>
      <c r="AL11" s="29"/>
      <c r="AM11" s="29"/>
      <c r="AN11" s="35" t="s">
        <v>32</v>
      </c>
      <c r="AO11" s="29"/>
      <c r="AP11" s="29"/>
      <c r="AQ11" s="31"/>
      <c r="BE11" s="354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4"/>
      <c r="BS12" s="24" t="s">
        <v>8</v>
      </c>
    </row>
    <row r="13" spans="2:71" ht="14.45" customHeight="1">
      <c r="B13" s="28"/>
      <c r="C13" s="29"/>
      <c r="D13" s="37" t="s">
        <v>35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31</v>
      </c>
      <c r="AL13" s="29"/>
      <c r="AM13" s="29"/>
      <c r="AN13" s="40" t="s">
        <v>36</v>
      </c>
      <c r="AO13" s="29"/>
      <c r="AP13" s="29"/>
      <c r="AQ13" s="31"/>
      <c r="BE13" s="354"/>
      <c r="BS13" s="24" t="s">
        <v>8</v>
      </c>
    </row>
    <row r="14" spans="2:71" ht="13.5">
      <c r="B14" s="28"/>
      <c r="C14" s="29"/>
      <c r="D14" s="29"/>
      <c r="E14" s="358" t="s">
        <v>36</v>
      </c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7" t="s">
        <v>34</v>
      </c>
      <c r="AL14" s="29"/>
      <c r="AM14" s="29"/>
      <c r="AN14" s="40" t="s">
        <v>36</v>
      </c>
      <c r="AO14" s="29"/>
      <c r="AP14" s="29"/>
      <c r="AQ14" s="31"/>
      <c r="BE14" s="354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4"/>
      <c r="BS15" s="24" t="s">
        <v>6</v>
      </c>
    </row>
    <row r="16" spans="2:71" ht="14.45" customHeight="1">
      <c r="B16" s="28"/>
      <c r="C16" s="29"/>
      <c r="D16" s="37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31</v>
      </c>
      <c r="AL16" s="29"/>
      <c r="AM16" s="29"/>
      <c r="AN16" s="35" t="s">
        <v>38</v>
      </c>
      <c r="AO16" s="29"/>
      <c r="AP16" s="29"/>
      <c r="AQ16" s="31"/>
      <c r="BE16" s="354"/>
      <c r="BS16" s="24" t="s">
        <v>6</v>
      </c>
    </row>
    <row r="17" spans="2:71" ht="18.4" customHeight="1">
      <c r="B17" s="28"/>
      <c r="C17" s="29"/>
      <c r="D17" s="29"/>
      <c r="E17" s="35" t="s">
        <v>39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34</v>
      </c>
      <c r="AL17" s="29"/>
      <c r="AM17" s="29"/>
      <c r="AN17" s="35" t="s">
        <v>40</v>
      </c>
      <c r="AO17" s="29"/>
      <c r="AP17" s="29"/>
      <c r="AQ17" s="31"/>
      <c r="BE17" s="354"/>
      <c r="BS17" s="24" t="s">
        <v>41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4"/>
      <c r="BS18" s="24" t="s">
        <v>8</v>
      </c>
    </row>
    <row r="19" spans="2:71" ht="14.45" customHeight="1">
      <c r="B19" s="28"/>
      <c r="C19" s="29"/>
      <c r="D19" s="37" t="s">
        <v>42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4"/>
      <c r="BS19" s="24" t="s">
        <v>8</v>
      </c>
    </row>
    <row r="20" spans="2:71" ht="16.5" customHeight="1">
      <c r="B20" s="28"/>
      <c r="C20" s="29"/>
      <c r="D20" s="29"/>
      <c r="E20" s="360" t="s">
        <v>32</v>
      </c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29"/>
      <c r="AP20" s="29"/>
      <c r="AQ20" s="31"/>
      <c r="BE20" s="354"/>
      <c r="BS20" s="24" t="s">
        <v>41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4"/>
    </row>
    <row r="22" spans="2:57" ht="6.95" customHeight="1">
      <c r="B22" s="28"/>
      <c r="C22" s="2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9"/>
      <c r="AQ22" s="31"/>
      <c r="BE22" s="354"/>
    </row>
    <row r="23" spans="2:57" s="1" customFormat="1" ht="25.9" customHeight="1">
      <c r="B23" s="42"/>
      <c r="C23" s="43"/>
      <c r="D23" s="44" t="s">
        <v>43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61">
        <f>ROUND(AG51,2)</f>
        <v>0</v>
      </c>
      <c r="AL23" s="362"/>
      <c r="AM23" s="362"/>
      <c r="AN23" s="362"/>
      <c r="AO23" s="362"/>
      <c r="AP23" s="43"/>
      <c r="AQ23" s="46"/>
      <c r="BE23" s="354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54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63" t="s">
        <v>44</v>
      </c>
      <c r="M25" s="363"/>
      <c r="N25" s="363"/>
      <c r="O25" s="363"/>
      <c r="P25" s="43"/>
      <c r="Q25" s="43"/>
      <c r="R25" s="43"/>
      <c r="S25" s="43"/>
      <c r="T25" s="43"/>
      <c r="U25" s="43"/>
      <c r="V25" s="43"/>
      <c r="W25" s="363" t="s">
        <v>45</v>
      </c>
      <c r="X25" s="363"/>
      <c r="Y25" s="363"/>
      <c r="Z25" s="363"/>
      <c r="AA25" s="363"/>
      <c r="AB25" s="363"/>
      <c r="AC25" s="363"/>
      <c r="AD25" s="363"/>
      <c r="AE25" s="363"/>
      <c r="AF25" s="43"/>
      <c r="AG25" s="43"/>
      <c r="AH25" s="43"/>
      <c r="AI25" s="43"/>
      <c r="AJ25" s="43"/>
      <c r="AK25" s="363" t="s">
        <v>46</v>
      </c>
      <c r="AL25" s="363"/>
      <c r="AM25" s="363"/>
      <c r="AN25" s="363"/>
      <c r="AO25" s="363"/>
      <c r="AP25" s="43"/>
      <c r="AQ25" s="46"/>
      <c r="BE25" s="354"/>
    </row>
    <row r="26" spans="2:57" s="2" customFormat="1" ht="14.45" customHeight="1">
      <c r="B26" s="48"/>
      <c r="C26" s="49"/>
      <c r="D26" s="50" t="s">
        <v>47</v>
      </c>
      <c r="E26" s="49"/>
      <c r="F26" s="50" t="s">
        <v>48</v>
      </c>
      <c r="G26" s="49"/>
      <c r="H26" s="49"/>
      <c r="I26" s="49"/>
      <c r="J26" s="49"/>
      <c r="K26" s="49"/>
      <c r="L26" s="364">
        <v>0.21</v>
      </c>
      <c r="M26" s="365"/>
      <c r="N26" s="365"/>
      <c r="O26" s="365"/>
      <c r="P26" s="49"/>
      <c r="Q26" s="49"/>
      <c r="R26" s="49"/>
      <c r="S26" s="49"/>
      <c r="T26" s="49"/>
      <c r="U26" s="49"/>
      <c r="V26" s="49"/>
      <c r="W26" s="366">
        <f>ROUND(AZ51,2)</f>
        <v>0</v>
      </c>
      <c r="X26" s="365"/>
      <c r="Y26" s="365"/>
      <c r="Z26" s="365"/>
      <c r="AA26" s="365"/>
      <c r="AB26" s="365"/>
      <c r="AC26" s="365"/>
      <c r="AD26" s="365"/>
      <c r="AE26" s="365"/>
      <c r="AF26" s="49"/>
      <c r="AG26" s="49"/>
      <c r="AH26" s="49"/>
      <c r="AI26" s="49"/>
      <c r="AJ26" s="49"/>
      <c r="AK26" s="366">
        <f>ROUND(AV51,2)</f>
        <v>0</v>
      </c>
      <c r="AL26" s="365"/>
      <c r="AM26" s="365"/>
      <c r="AN26" s="365"/>
      <c r="AO26" s="365"/>
      <c r="AP26" s="49"/>
      <c r="AQ26" s="51"/>
      <c r="BE26" s="354"/>
    </row>
    <row r="27" spans="2:57" s="2" customFormat="1" ht="14.45" customHeight="1">
      <c r="B27" s="48"/>
      <c r="C27" s="49"/>
      <c r="D27" s="49"/>
      <c r="E27" s="49"/>
      <c r="F27" s="50" t="s">
        <v>49</v>
      </c>
      <c r="G27" s="49"/>
      <c r="H27" s="49"/>
      <c r="I27" s="49"/>
      <c r="J27" s="49"/>
      <c r="K27" s="49"/>
      <c r="L27" s="364">
        <v>0.15</v>
      </c>
      <c r="M27" s="365"/>
      <c r="N27" s="365"/>
      <c r="O27" s="365"/>
      <c r="P27" s="49"/>
      <c r="Q27" s="49"/>
      <c r="R27" s="49"/>
      <c r="S27" s="49"/>
      <c r="T27" s="49"/>
      <c r="U27" s="49"/>
      <c r="V27" s="49"/>
      <c r="W27" s="366">
        <f>ROUND(BA51,2)</f>
        <v>0</v>
      </c>
      <c r="X27" s="365"/>
      <c r="Y27" s="365"/>
      <c r="Z27" s="365"/>
      <c r="AA27" s="365"/>
      <c r="AB27" s="365"/>
      <c r="AC27" s="365"/>
      <c r="AD27" s="365"/>
      <c r="AE27" s="365"/>
      <c r="AF27" s="49"/>
      <c r="AG27" s="49"/>
      <c r="AH27" s="49"/>
      <c r="AI27" s="49"/>
      <c r="AJ27" s="49"/>
      <c r="AK27" s="366">
        <f>ROUND(AW51,2)</f>
        <v>0</v>
      </c>
      <c r="AL27" s="365"/>
      <c r="AM27" s="365"/>
      <c r="AN27" s="365"/>
      <c r="AO27" s="365"/>
      <c r="AP27" s="49"/>
      <c r="AQ27" s="51"/>
      <c r="BE27" s="354"/>
    </row>
    <row r="28" spans="2:57" s="2" customFormat="1" ht="14.45" customHeight="1" hidden="1">
      <c r="B28" s="48"/>
      <c r="C28" s="49"/>
      <c r="D28" s="49"/>
      <c r="E28" s="49"/>
      <c r="F28" s="50" t="s">
        <v>50</v>
      </c>
      <c r="G28" s="49"/>
      <c r="H28" s="49"/>
      <c r="I28" s="49"/>
      <c r="J28" s="49"/>
      <c r="K28" s="49"/>
      <c r="L28" s="364">
        <v>0.21</v>
      </c>
      <c r="M28" s="365"/>
      <c r="N28" s="365"/>
      <c r="O28" s="365"/>
      <c r="P28" s="49"/>
      <c r="Q28" s="49"/>
      <c r="R28" s="49"/>
      <c r="S28" s="49"/>
      <c r="T28" s="49"/>
      <c r="U28" s="49"/>
      <c r="V28" s="49"/>
      <c r="W28" s="366">
        <f>ROUND(BB51,2)</f>
        <v>0</v>
      </c>
      <c r="X28" s="365"/>
      <c r="Y28" s="365"/>
      <c r="Z28" s="365"/>
      <c r="AA28" s="365"/>
      <c r="AB28" s="365"/>
      <c r="AC28" s="365"/>
      <c r="AD28" s="365"/>
      <c r="AE28" s="365"/>
      <c r="AF28" s="49"/>
      <c r="AG28" s="49"/>
      <c r="AH28" s="49"/>
      <c r="AI28" s="49"/>
      <c r="AJ28" s="49"/>
      <c r="AK28" s="366">
        <v>0</v>
      </c>
      <c r="AL28" s="365"/>
      <c r="AM28" s="365"/>
      <c r="AN28" s="365"/>
      <c r="AO28" s="365"/>
      <c r="AP28" s="49"/>
      <c r="AQ28" s="51"/>
      <c r="BE28" s="354"/>
    </row>
    <row r="29" spans="2:57" s="2" customFormat="1" ht="14.45" customHeight="1" hidden="1">
      <c r="B29" s="48"/>
      <c r="C29" s="49"/>
      <c r="D29" s="49"/>
      <c r="E29" s="49"/>
      <c r="F29" s="50" t="s">
        <v>51</v>
      </c>
      <c r="G29" s="49"/>
      <c r="H29" s="49"/>
      <c r="I29" s="49"/>
      <c r="J29" s="49"/>
      <c r="K29" s="49"/>
      <c r="L29" s="364">
        <v>0.15</v>
      </c>
      <c r="M29" s="365"/>
      <c r="N29" s="365"/>
      <c r="O29" s="365"/>
      <c r="P29" s="49"/>
      <c r="Q29" s="49"/>
      <c r="R29" s="49"/>
      <c r="S29" s="49"/>
      <c r="T29" s="49"/>
      <c r="U29" s="49"/>
      <c r="V29" s="49"/>
      <c r="W29" s="366">
        <f>ROUND(BC51,2)</f>
        <v>0</v>
      </c>
      <c r="X29" s="365"/>
      <c r="Y29" s="365"/>
      <c r="Z29" s="365"/>
      <c r="AA29" s="365"/>
      <c r="AB29" s="365"/>
      <c r="AC29" s="365"/>
      <c r="AD29" s="365"/>
      <c r="AE29" s="365"/>
      <c r="AF29" s="49"/>
      <c r="AG29" s="49"/>
      <c r="AH29" s="49"/>
      <c r="AI29" s="49"/>
      <c r="AJ29" s="49"/>
      <c r="AK29" s="366">
        <v>0</v>
      </c>
      <c r="AL29" s="365"/>
      <c r="AM29" s="365"/>
      <c r="AN29" s="365"/>
      <c r="AO29" s="365"/>
      <c r="AP29" s="49"/>
      <c r="AQ29" s="51"/>
      <c r="BE29" s="354"/>
    </row>
    <row r="30" spans="2:57" s="2" customFormat="1" ht="14.45" customHeight="1" hidden="1">
      <c r="B30" s="48"/>
      <c r="C30" s="49"/>
      <c r="D30" s="49"/>
      <c r="E30" s="49"/>
      <c r="F30" s="50" t="s">
        <v>52</v>
      </c>
      <c r="G30" s="49"/>
      <c r="H30" s="49"/>
      <c r="I30" s="49"/>
      <c r="J30" s="49"/>
      <c r="K30" s="49"/>
      <c r="L30" s="364">
        <v>0</v>
      </c>
      <c r="M30" s="365"/>
      <c r="N30" s="365"/>
      <c r="O30" s="365"/>
      <c r="P30" s="49"/>
      <c r="Q30" s="49"/>
      <c r="R30" s="49"/>
      <c r="S30" s="49"/>
      <c r="T30" s="49"/>
      <c r="U30" s="49"/>
      <c r="V30" s="49"/>
      <c r="W30" s="366">
        <f>ROUND(BD51,2)</f>
        <v>0</v>
      </c>
      <c r="X30" s="365"/>
      <c r="Y30" s="365"/>
      <c r="Z30" s="365"/>
      <c r="AA30" s="365"/>
      <c r="AB30" s="365"/>
      <c r="AC30" s="365"/>
      <c r="AD30" s="365"/>
      <c r="AE30" s="365"/>
      <c r="AF30" s="49"/>
      <c r="AG30" s="49"/>
      <c r="AH30" s="49"/>
      <c r="AI30" s="49"/>
      <c r="AJ30" s="49"/>
      <c r="AK30" s="366">
        <v>0</v>
      </c>
      <c r="AL30" s="365"/>
      <c r="AM30" s="365"/>
      <c r="AN30" s="365"/>
      <c r="AO30" s="365"/>
      <c r="AP30" s="49"/>
      <c r="AQ30" s="51"/>
      <c r="BE30" s="354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54"/>
    </row>
    <row r="32" spans="2:57" s="1" customFormat="1" ht="25.9" customHeight="1">
      <c r="B32" s="42"/>
      <c r="C32" s="52"/>
      <c r="D32" s="53" t="s">
        <v>53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54</v>
      </c>
      <c r="U32" s="54"/>
      <c r="V32" s="54"/>
      <c r="W32" s="54"/>
      <c r="X32" s="367" t="s">
        <v>55</v>
      </c>
      <c r="Y32" s="368"/>
      <c r="Z32" s="368"/>
      <c r="AA32" s="368"/>
      <c r="AB32" s="368"/>
      <c r="AC32" s="54"/>
      <c r="AD32" s="54"/>
      <c r="AE32" s="54"/>
      <c r="AF32" s="54"/>
      <c r="AG32" s="54"/>
      <c r="AH32" s="54"/>
      <c r="AI32" s="54"/>
      <c r="AJ32" s="54"/>
      <c r="AK32" s="369">
        <f>SUM(AK23:AK30)</f>
        <v>0</v>
      </c>
      <c r="AL32" s="368"/>
      <c r="AM32" s="368"/>
      <c r="AN32" s="368"/>
      <c r="AO32" s="370"/>
      <c r="AP32" s="52"/>
      <c r="AQ32" s="56"/>
      <c r="BE32" s="354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56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Molitorov-neoc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71" t="str">
        <f>K6</f>
        <v>III-33420 Molitorov, most ev. č. 33420-1_bez SO 460a461</v>
      </c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3.5">
      <c r="B44" s="42"/>
      <c r="C44" s="66" t="s">
        <v>24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Kouřim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26</v>
      </c>
      <c r="AJ44" s="64"/>
      <c r="AK44" s="64"/>
      <c r="AL44" s="64"/>
      <c r="AM44" s="373" t="str">
        <f>IF(AN8="","",AN8)</f>
        <v>3. 6. 2018</v>
      </c>
      <c r="AN44" s="373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3.5">
      <c r="B46" s="42"/>
      <c r="C46" s="66" t="s">
        <v>30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>Středočeský kraj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37</v>
      </c>
      <c r="AJ46" s="64"/>
      <c r="AK46" s="64"/>
      <c r="AL46" s="64"/>
      <c r="AM46" s="374" t="str">
        <f>IF(E17="","",E17)</f>
        <v>VPÚ DECO PRAHA  a.s.</v>
      </c>
      <c r="AN46" s="374"/>
      <c r="AO46" s="374"/>
      <c r="AP46" s="374"/>
      <c r="AQ46" s="64"/>
      <c r="AR46" s="62"/>
      <c r="AS46" s="375" t="s">
        <v>57</v>
      </c>
      <c r="AT46" s="376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3.5">
      <c r="B47" s="42"/>
      <c r="C47" s="66" t="s">
        <v>35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77"/>
      <c r="AT47" s="378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79"/>
      <c r="AT48" s="380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81" t="s">
        <v>58</v>
      </c>
      <c r="D49" s="382"/>
      <c r="E49" s="382"/>
      <c r="F49" s="382"/>
      <c r="G49" s="382"/>
      <c r="H49" s="80"/>
      <c r="I49" s="383" t="s">
        <v>59</v>
      </c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4" t="s">
        <v>60</v>
      </c>
      <c r="AH49" s="382"/>
      <c r="AI49" s="382"/>
      <c r="AJ49" s="382"/>
      <c r="AK49" s="382"/>
      <c r="AL49" s="382"/>
      <c r="AM49" s="382"/>
      <c r="AN49" s="383" t="s">
        <v>61</v>
      </c>
      <c r="AO49" s="382"/>
      <c r="AP49" s="382"/>
      <c r="AQ49" s="81" t="s">
        <v>62</v>
      </c>
      <c r="AR49" s="62"/>
      <c r="AS49" s="82" t="s">
        <v>63</v>
      </c>
      <c r="AT49" s="83" t="s">
        <v>64</v>
      </c>
      <c r="AU49" s="83" t="s">
        <v>65</v>
      </c>
      <c r="AV49" s="83" t="s">
        <v>66</v>
      </c>
      <c r="AW49" s="83" t="s">
        <v>67</v>
      </c>
      <c r="AX49" s="83" t="s">
        <v>68</v>
      </c>
      <c r="AY49" s="83" t="s">
        <v>69</v>
      </c>
      <c r="AZ49" s="83" t="s">
        <v>70</v>
      </c>
      <c r="BA49" s="83" t="s">
        <v>71</v>
      </c>
      <c r="BB49" s="83" t="s">
        <v>72</v>
      </c>
      <c r="BC49" s="83" t="s">
        <v>73</v>
      </c>
      <c r="BD49" s="84" t="s">
        <v>74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75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88">
        <f>ROUND(SUM(AG52:AG61),2)</f>
        <v>0</v>
      </c>
      <c r="AH51" s="388"/>
      <c r="AI51" s="388"/>
      <c r="AJ51" s="388"/>
      <c r="AK51" s="388"/>
      <c r="AL51" s="388"/>
      <c r="AM51" s="388"/>
      <c r="AN51" s="389">
        <f aca="true" t="shared" si="0" ref="AN51:AN61">SUM(AG51,AT51)</f>
        <v>0</v>
      </c>
      <c r="AO51" s="389"/>
      <c r="AP51" s="389"/>
      <c r="AQ51" s="90" t="s">
        <v>32</v>
      </c>
      <c r="AR51" s="72"/>
      <c r="AS51" s="91">
        <f>ROUND(SUM(AS52:AS61),2)</f>
        <v>0</v>
      </c>
      <c r="AT51" s="92">
        <f aca="true" t="shared" si="1" ref="AT51:AT61">ROUND(SUM(AV51:AW51),2)</f>
        <v>0</v>
      </c>
      <c r="AU51" s="93">
        <f>ROUND(SUM(AU52:AU61),5)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ROUND(SUM(AZ52:AZ61),2)</f>
        <v>0</v>
      </c>
      <c r="BA51" s="92">
        <f>ROUND(SUM(BA52:BA61),2)</f>
        <v>0</v>
      </c>
      <c r="BB51" s="92">
        <f>ROUND(SUM(BB52:BB61),2)</f>
        <v>0</v>
      </c>
      <c r="BC51" s="92">
        <f>ROUND(SUM(BC52:BC61),2)</f>
        <v>0</v>
      </c>
      <c r="BD51" s="94">
        <f>ROUND(SUM(BD52:BD61),2)</f>
        <v>0</v>
      </c>
      <c r="BS51" s="95" t="s">
        <v>76</v>
      </c>
      <c r="BT51" s="95" t="s">
        <v>77</v>
      </c>
      <c r="BU51" s="96" t="s">
        <v>78</v>
      </c>
      <c r="BV51" s="95" t="s">
        <v>79</v>
      </c>
      <c r="BW51" s="95" t="s">
        <v>7</v>
      </c>
      <c r="BX51" s="95" t="s">
        <v>80</v>
      </c>
      <c r="CL51" s="95" t="s">
        <v>21</v>
      </c>
    </row>
    <row r="52" spans="1:91" s="5" customFormat="1" ht="16.5" customHeight="1">
      <c r="A52" s="97" t="s">
        <v>81</v>
      </c>
      <c r="B52" s="98"/>
      <c r="C52" s="99"/>
      <c r="D52" s="387" t="s">
        <v>82</v>
      </c>
      <c r="E52" s="387"/>
      <c r="F52" s="387"/>
      <c r="G52" s="387"/>
      <c r="H52" s="387"/>
      <c r="I52" s="100"/>
      <c r="J52" s="387" t="s">
        <v>83</v>
      </c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5">
        <f>'SO 020 - SO 020 - Příprav...'!J27</f>
        <v>0</v>
      </c>
      <c r="AH52" s="386"/>
      <c r="AI52" s="386"/>
      <c r="AJ52" s="386"/>
      <c r="AK52" s="386"/>
      <c r="AL52" s="386"/>
      <c r="AM52" s="386"/>
      <c r="AN52" s="385">
        <f t="shared" si="0"/>
        <v>0</v>
      </c>
      <c r="AO52" s="386"/>
      <c r="AP52" s="386"/>
      <c r="AQ52" s="101" t="s">
        <v>84</v>
      </c>
      <c r="AR52" s="102"/>
      <c r="AS52" s="103">
        <v>0</v>
      </c>
      <c r="AT52" s="104">
        <f t="shared" si="1"/>
        <v>0</v>
      </c>
      <c r="AU52" s="105">
        <f>'SO 020 - SO 020 - Příprav...'!P81</f>
        <v>0</v>
      </c>
      <c r="AV52" s="104">
        <f>'SO 020 - SO 020 - Příprav...'!J30</f>
        <v>0</v>
      </c>
      <c r="AW52" s="104">
        <f>'SO 020 - SO 020 - Příprav...'!J31</f>
        <v>0</v>
      </c>
      <c r="AX52" s="104">
        <f>'SO 020 - SO 020 - Příprav...'!J32</f>
        <v>0</v>
      </c>
      <c r="AY52" s="104">
        <f>'SO 020 - SO 020 - Příprav...'!J33</f>
        <v>0</v>
      </c>
      <c r="AZ52" s="104">
        <f>'SO 020 - SO 020 - Příprav...'!F30</f>
        <v>0</v>
      </c>
      <c r="BA52" s="104">
        <f>'SO 020 - SO 020 - Příprav...'!F31</f>
        <v>0</v>
      </c>
      <c r="BB52" s="104">
        <f>'SO 020 - SO 020 - Příprav...'!F32</f>
        <v>0</v>
      </c>
      <c r="BC52" s="104">
        <f>'SO 020 - SO 020 - Příprav...'!F33</f>
        <v>0</v>
      </c>
      <c r="BD52" s="106">
        <f>'SO 020 - SO 020 - Příprav...'!F34</f>
        <v>0</v>
      </c>
      <c r="BT52" s="107" t="s">
        <v>85</v>
      </c>
      <c r="BV52" s="107" t="s">
        <v>79</v>
      </c>
      <c r="BW52" s="107" t="s">
        <v>86</v>
      </c>
      <c r="BX52" s="107" t="s">
        <v>7</v>
      </c>
      <c r="CL52" s="107" t="s">
        <v>87</v>
      </c>
      <c r="CM52" s="107" t="s">
        <v>77</v>
      </c>
    </row>
    <row r="53" spans="1:91" s="5" customFormat="1" ht="16.5" customHeight="1">
      <c r="A53" s="97" t="s">
        <v>81</v>
      </c>
      <c r="B53" s="98"/>
      <c r="C53" s="99"/>
      <c r="D53" s="387" t="s">
        <v>88</v>
      </c>
      <c r="E53" s="387"/>
      <c r="F53" s="387"/>
      <c r="G53" s="387"/>
      <c r="H53" s="387"/>
      <c r="I53" s="100"/>
      <c r="J53" s="387" t="s">
        <v>89</v>
      </c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5">
        <f>'SO 182 - SO 182 - DIO'!J27</f>
        <v>0</v>
      </c>
      <c r="AH53" s="386"/>
      <c r="AI53" s="386"/>
      <c r="AJ53" s="386"/>
      <c r="AK53" s="386"/>
      <c r="AL53" s="386"/>
      <c r="AM53" s="386"/>
      <c r="AN53" s="385">
        <f t="shared" si="0"/>
        <v>0</v>
      </c>
      <c r="AO53" s="386"/>
      <c r="AP53" s="386"/>
      <c r="AQ53" s="101" t="s">
        <v>84</v>
      </c>
      <c r="AR53" s="102"/>
      <c r="AS53" s="103">
        <v>0</v>
      </c>
      <c r="AT53" s="104">
        <f t="shared" si="1"/>
        <v>0</v>
      </c>
      <c r="AU53" s="105">
        <f>'SO 182 - SO 182 - DIO'!P80</f>
        <v>0</v>
      </c>
      <c r="AV53" s="104">
        <f>'SO 182 - SO 182 - DIO'!J30</f>
        <v>0</v>
      </c>
      <c r="AW53" s="104">
        <f>'SO 182 - SO 182 - DIO'!J31</f>
        <v>0</v>
      </c>
      <c r="AX53" s="104">
        <f>'SO 182 - SO 182 - DIO'!J32</f>
        <v>0</v>
      </c>
      <c r="AY53" s="104">
        <f>'SO 182 - SO 182 - DIO'!J33</f>
        <v>0</v>
      </c>
      <c r="AZ53" s="104">
        <f>'SO 182 - SO 182 - DIO'!F30</f>
        <v>0</v>
      </c>
      <c r="BA53" s="104">
        <f>'SO 182 - SO 182 - DIO'!F31</f>
        <v>0</v>
      </c>
      <c r="BB53" s="104">
        <f>'SO 182 - SO 182 - DIO'!F32</f>
        <v>0</v>
      </c>
      <c r="BC53" s="104">
        <f>'SO 182 - SO 182 - DIO'!F33</f>
        <v>0</v>
      </c>
      <c r="BD53" s="106">
        <f>'SO 182 - SO 182 - DIO'!F34</f>
        <v>0</v>
      </c>
      <c r="BT53" s="107" t="s">
        <v>85</v>
      </c>
      <c r="BV53" s="107" t="s">
        <v>79</v>
      </c>
      <c r="BW53" s="107" t="s">
        <v>90</v>
      </c>
      <c r="BX53" s="107" t="s">
        <v>7</v>
      </c>
      <c r="CL53" s="107" t="s">
        <v>32</v>
      </c>
      <c r="CM53" s="107" t="s">
        <v>77</v>
      </c>
    </row>
    <row r="54" spans="1:91" s="5" customFormat="1" ht="31.5" customHeight="1">
      <c r="A54" s="97" t="s">
        <v>81</v>
      </c>
      <c r="B54" s="98"/>
      <c r="C54" s="99"/>
      <c r="D54" s="387" t="s">
        <v>91</v>
      </c>
      <c r="E54" s="387"/>
      <c r="F54" s="387"/>
      <c r="G54" s="387"/>
      <c r="H54" s="387"/>
      <c r="I54" s="100"/>
      <c r="J54" s="387" t="s">
        <v>92</v>
      </c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5">
        <f>'SO 186 - SO 186 - Stavebn...'!J27</f>
        <v>0</v>
      </c>
      <c r="AH54" s="386"/>
      <c r="AI54" s="386"/>
      <c r="AJ54" s="386"/>
      <c r="AK54" s="386"/>
      <c r="AL54" s="386"/>
      <c r="AM54" s="386"/>
      <c r="AN54" s="385">
        <f t="shared" si="0"/>
        <v>0</v>
      </c>
      <c r="AO54" s="386"/>
      <c r="AP54" s="386"/>
      <c r="AQ54" s="101" t="s">
        <v>84</v>
      </c>
      <c r="AR54" s="102"/>
      <c r="AS54" s="103">
        <v>0</v>
      </c>
      <c r="AT54" s="104">
        <f t="shared" si="1"/>
        <v>0</v>
      </c>
      <c r="AU54" s="105">
        <f>'SO 186 - SO 186 - Stavebn...'!P84</f>
        <v>0</v>
      </c>
      <c r="AV54" s="104">
        <f>'SO 186 - SO 186 - Stavebn...'!J30</f>
        <v>0</v>
      </c>
      <c r="AW54" s="104">
        <f>'SO 186 - SO 186 - Stavebn...'!J31</f>
        <v>0</v>
      </c>
      <c r="AX54" s="104">
        <f>'SO 186 - SO 186 - Stavebn...'!J32</f>
        <v>0</v>
      </c>
      <c r="AY54" s="104">
        <f>'SO 186 - SO 186 - Stavebn...'!J33</f>
        <v>0</v>
      </c>
      <c r="AZ54" s="104">
        <f>'SO 186 - SO 186 - Stavebn...'!F30</f>
        <v>0</v>
      </c>
      <c r="BA54" s="104">
        <f>'SO 186 - SO 186 - Stavebn...'!F31</f>
        <v>0</v>
      </c>
      <c r="BB54" s="104">
        <f>'SO 186 - SO 186 - Stavebn...'!F32</f>
        <v>0</v>
      </c>
      <c r="BC54" s="104">
        <f>'SO 186 - SO 186 - Stavebn...'!F33</f>
        <v>0</v>
      </c>
      <c r="BD54" s="106">
        <f>'SO 186 - SO 186 - Stavebn...'!F34</f>
        <v>0</v>
      </c>
      <c r="BT54" s="107" t="s">
        <v>85</v>
      </c>
      <c r="BV54" s="107" t="s">
        <v>79</v>
      </c>
      <c r="BW54" s="107" t="s">
        <v>93</v>
      </c>
      <c r="BX54" s="107" t="s">
        <v>7</v>
      </c>
      <c r="CL54" s="107" t="s">
        <v>32</v>
      </c>
      <c r="CM54" s="107" t="s">
        <v>77</v>
      </c>
    </row>
    <row r="55" spans="1:91" s="5" customFormat="1" ht="16.5" customHeight="1">
      <c r="A55" s="97" t="s">
        <v>81</v>
      </c>
      <c r="B55" s="98"/>
      <c r="C55" s="99"/>
      <c r="D55" s="387" t="s">
        <v>94</v>
      </c>
      <c r="E55" s="387"/>
      <c r="F55" s="387"/>
      <c r="G55" s="387"/>
      <c r="H55" s="387"/>
      <c r="I55" s="100"/>
      <c r="J55" s="387" t="s">
        <v>95</v>
      </c>
      <c r="K55" s="387"/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5">
        <f>'SO 201 - SO 201 - Most ev...'!J27</f>
        <v>0</v>
      </c>
      <c r="AH55" s="386"/>
      <c r="AI55" s="386"/>
      <c r="AJ55" s="386"/>
      <c r="AK55" s="386"/>
      <c r="AL55" s="386"/>
      <c r="AM55" s="386"/>
      <c r="AN55" s="385">
        <f t="shared" si="0"/>
        <v>0</v>
      </c>
      <c r="AO55" s="386"/>
      <c r="AP55" s="386"/>
      <c r="AQ55" s="101" t="s">
        <v>84</v>
      </c>
      <c r="AR55" s="102"/>
      <c r="AS55" s="103">
        <v>0</v>
      </c>
      <c r="AT55" s="104">
        <f t="shared" si="1"/>
        <v>0</v>
      </c>
      <c r="AU55" s="105">
        <f>'SO 201 - SO 201 - Most ev...'!P95</f>
        <v>0</v>
      </c>
      <c r="AV55" s="104">
        <f>'SO 201 - SO 201 - Most ev...'!J30</f>
        <v>0</v>
      </c>
      <c r="AW55" s="104">
        <f>'SO 201 - SO 201 - Most ev...'!J31</f>
        <v>0</v>
      </c>
      <c r="AX55" s="104">
        <f>'SO 201 - SO 201 - Most ev...'!J32</f>
        <v>0</v>
      </c>
      <c r="AY55" s="104">
        <f>'SO 201 - SO 201 - Most ev...'!J33</f>
        <v>0</v>
      </c>
      <c r="AZ55" s="104">
        <f>'SO 201 - SO 201 - Most ev...'!F30</f>
        <v>0</v>
      </c>
      <c r="BA55" s="104">
        <f>'SO 201 - SO 201 - Most ev...'!F31</f>
        <v>0</v>
      </c>
      <c r="BB55" s="104">
        <f>'SO 201 - SO 201 - Most ev...'!F32</f>
        <v>0</v>
      </c>
      <c r="BC55" s="104">
        <f>'SO 201 - SO 201 - Most ev...'!F33</f>
        <v>0</v>
      </c>
      <c r="BD55" s="106">
        <f>'SO 201 - SO 201 - Most ev...'!F34</f>
        <v>0</v>
      </c>
      <c r="BT55" s="107" t="s">
        <v>85</v>
      </c>
      <c r="BV55" s="107" t="s">
        <v>79</v>
      </c>
      <c r="BW55" s="107" t="s">
        <v>96</v>
      </c>
      <c r="BX55" s="107" t="s">
        <v>7</v>
      </c>
      <c r="CL55" s="107" t="s">
        <v>97</v>
      </c>
      <c r="CM55" s="107" t="s">
        <v>77</v>
      </c>
    </row>
    <row r="56" spans="1:91" s="5" customFormat="1" ht="16.5" customHeight="1">
      <c r="A56" s="97" t="s">
        <v>81</v>
      </c>
      <c r="B56" s="98"/>
      <c r="C56" s="99"/>
      <c r="D56" s="387" t="s">
        <v>98</v>
      </c>
      <c r="E56" s="387"/>
      <c r="F56" s="387"/>
      <c r="G56" s="387"/>
      <c r="H56" s="387"/>
      <c r="I56" s="100"/>
      <c r="J56" s="387" t="s">
        <v>99</v>
      </c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5">
        <f>'SO 320 - SO 320 - Úprava ...'!J27</f>
        <v>0</v>
      </c>
      <c r="AH56" s="386"/>
      <c r="AI56" s="386"/>
      <c r="AJ56" s="386"/>
      <c r="AK56" s="386"/>
      <c r="AL56" s="386"/>
      <c r="AM56" s="386"/>
      <c r="AN56" s="385">
        <f t="shared" si="0"/>
        <v>0</v>
      </c>
      <c r="AO56" s="386"/>
      <c r="AP56" s="386"/>
      <c r="AQ56" s="101" t="s">
        <v>84</v>
      </c>
      <c r="AR56" s="102"/>
      <c r="AS56" s="103">
        <v>0</v>
      </c>
      <c r="AT56" s="104">
        <f t="shared" si="1"/>
        <v>0</v>
      </c>
      <c r="AU56" s="105">
        <f>'SO 320 - SO 320 - Úprava ...'!P78</f>
        <v>0</v>
      </c>
      <c r="AV56" s="104">
        <f>'SO 320 - SO 320 - Úprava ...'!J30</f>
        <v>0</v>
      </c>
      <c r="AW56" s="104">
        <f>'SO 320 - SO 320 - Úprava ...'!J31</f>
        <v>0</v>
      </c>
      <c r="AX56" s="104">
        <f>'SO 320 - SO 320 - Úprava ...'!J32</f>
        <v>0</v>
      </c>
      <c r="AY56" s="104">
        <f>'SO 320 - SO 320 - Úprava ...'!J33</f>
        <v>0</v>
      </c>
      <c r="AZ56" s="104">
        <f>'SO 320 - SO 320 - Úprava ...'!F30</f>
        <v>0</v>
      </c>
      <c r="BA56" s="104">
        <f>'SO 320 - SO 320 - Úprava ...'!F31</f>
        <v>0</v>
      </c>
      <c r="BB56" s="104">
        <f>'SO 320 - SO 320 - Úprava ...'!F32</f>
        <v>0</v>
      </c>
      <c r="BC56" s="104">
        <f>'SO 320 - SO 320 - Úprava ...'!F33</f>
        <v>0</v>
      </c>
      <c r="BD56" s="106">
        <f>'SO 320 - SO 320 - Úprava ...'!F34</f>
        <v>0</v>
      </c>
      <c r="BT56" s="107" t="s">
        <v>85</v>
      </c>
      <c r="BV56" s="107" t="s">
        <v>79</v>
      </c>
      <c r="BW56" s="107" t="s">
        <v>100</v>
      </c>
      <c r="BX56" s="107" t="s">
        <v>7</v>
      </c>
      <c r="CL56" s="107" t="s">
        <v>101</v>
      </c>
      <c r="CM56" s="107" t="s">
        <v>77</v>
      </c>
    </row>
    <row r="57" spans="1:91" s="5" customFormat="1" ht="16.5" customHeight="1">
      <c r="A57" s="97" t="s">
        <v>81</v>
      </c>
      <c r="B57" s="98"/>
      <c r="C57" s="99"/>
      <c r="D57" s="387" t="s">
        <v>102</v>
      </c>
      <c r="E57" s="387"/>
      <c r="F57" s="387"/>
      <c r="G57" s="387"/>
      <c r="H57" s="387"/>
      <c r="I57" s="100"/>
      <c r="J57" s="387" t="s">
        <v>103</v>
      </c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5">
        <f>'SO 330 - SO 330 - Přeložk...'!J27</f>
        <v>0</v>
      </c>
      <c r="AH57" s="386"/>
      <c r="AI57" s="386"/>
      <c r="AJ57" s="386"/>
      <c r="AK57" s="386"/>
      <c r="AL57" s="386"/>
      <c r="AM57" s="386"/>
      <c r="AN57" s="385">
        <f t="shared" si="0"/>
        <v>0</v>
      </c>
      <c r="AO57" s="386"/>
      <c r="AP57" s="386"/>
      <c r="AQ57" s="101" t="s">
        <v>84</v>
      </c>
      <c r="AR57" s="102"/>
      <c r="AS57" s="103">
        <v>0</v>
      </c>
      <c r="AT57" s="104">
        <f t="shared" si="1"/>
        <v>0</v>
      </c>
      <c r="AU57" s="105">
        <f>'SO 330 - SO 330 - Přeložk...'!P88</f>
        <v>0</v>
      </c>
      <c r="AV57" s="104">
        <f>'SO 330 - SO 330 - Přeložk...'!J30</f>
        <v>0</v>
      </c>
      <c r="AW57" s="104">
        <f>'SO 330 - SO 330 - Přeložk...'!J31</f>
        <v>0</v>
      </c>
      <c r="AX57" s="104">
        <f>'SO 330 - SO 330 - Přeložk...'!J32</f>
        <v>0</v>
      </c>
      <c r="AY57" s="104">
        <f>'SO 330 - SO 330 - Přeložk...'!J33</f>
        <v>0</v>
      </c>
      <c r="AZ57" s="104">
        <f>'SO 330 - SO 330 - Přeložk...'!F30</f>
        <v>0</v>
      </c>
      <c r="BA57" s="104">
        <f>'SO 330 - SO 330 - Přeložk...'!F31</f>
        <v>0</v>
      </c>
      <c r="BB57" s="104">
        <f>'SO 330 - SO 330 - Přeložk...'!F32</f>
        <v>0</v>
      </c>
      <c r="BC57" s="104">
        <f>'SO 330 - SO 330 - Přeložk...'!F33</f>
        <v>0</v>
      </c>
      <c r="BD57" s="106">
        <f>'SO 330 - SO 330 - Přeložk...'!F34</f>
        <v>0</v>
      </c>
      <c r="BT57" s="107" t="s">
        <v>85</v>
      </c>
      <c r="BV57" s="107" t="s">
        <v>79</v>
      </c>
      <c r="BW57" s="107" t="s">
        <v>104</v>
      </c>
      <c r="BX57" s="107" t="s">
        <v>7</v>
      </c>
      <c r="CL57" s="107" t="s">
        <v>105</v>
      </c>
      <c r="CM57" s="107" t="s">
        <v>106</v>
      </c>
    </row>
    <row r="58" spans="1:91" s="5" customFormat="1" ht="16.5" customHeight="1">
      <c r="A58" s="97" t="s">
        <v>81</v>
      </c>
      <c r="B58" s="98"/>
      <c r="C58" s="99"/>
      <c r="D58" s="387" t="s">
        <v>107</v>
      </c>
      <c r="E58" s="387"/>
      <c r="F58" s="387"/>
      <c r="G58" s="387"/>
      <c r="H58" s="387"/>
      <c r="I58" s="100"/>
      <c r="J58" s="387" t="s">
        <v>108</v>
      </c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5">
        <f>'SO 340 - SO 340 - Úprava ...'!J27</f>
        <v>0</v>
      </c>
      <c r="AH58" s="386"/>
      <c r="AI58" s="386"/>
      <c r="AJ58" s="386"/>
      <c r="AK58" s="386"/>
      <c r="AL58" s="386"/>
      <c r="AM58" s="386"/>
      <c r="AN58" s="385">
        <f t="shared" si="0"/>
        <v>0</v>
      </c>
      <c r="AO58" s="386"/>
      <c r="AP58" s="386"/>
      <c r="AQ58" s="101" t="s">
        <v>84</v>
      </c>
      <c r="AR58" s="102"/>
      <c r="AS58" s="103">
        <v>0</v>
      </c>
      <c r="AT58" s="104">
        <f t="shared" si="1"/>
        <v>0</v>
      </c>
      <c r="AU58" s="105">
        <f>'SO 340 - SO 340 - Úprava ...'!P87</f>
        <v>0</v>
      </c>
      <c r="AV58" s="104">
        <f>'SO 340 - SO 340 - Úprava ...'!J30</f>
        <v>0</v>
      </c>
      <c r="AW58" s="104">
        <f>'SO 340 - SO 340 - Úprava ...'!J31</f>
        <v>0</v>
      </c>
      <c r="AX58" s="104">
        <f>'SO 340 - SO 340 - Úprava ...'!J32</f>
        <v>0</v>
      </c>
      <c r="AY58" s="104">
        <f>'SO 340 - SO 340 - Úprava ...'!J33</f>
        <v>0</v>
      </c>
      <c r="AZ58" s="104">
        <f>'SO 340 - SO 340 - Úprava ...'!F30</f>
        <v>0</v>
      </c>
      <c r="BA58" s="104">
        <f>'SO 340 - SO 340 - Úprava ...'!F31</f>
        <v>0</v>
      </c>
      <c r="BB58" s="104">
        <f>'SO 340 - SO 340 - Úprava ...'!F32</f>
        <v>0</v>
      </c>
      <c r="BC58" s="104">
        <f>'SO 340 - SO 340 - Úprava ...'!F33</f>
        <v>0</v>
      </c>
      <c r="BD58" s="106">
        <f>'SO 340 - SO 340 - Úprava ...'!F34</f>
        <v>0</v>
      </c>
      <c r="BT58" s="107" t="s">
        <v>85</v>
      </c>
      <c r="BV58" s="107" t="s">
        <v>79</v>
      </c>
      <c r="BW58" s="107" t="s">
        <v>109</v>
      </c>
      <c r="BX58" s="107" t="s">
        <v>7</v>
      </c>
      <c r="CL58" s="107" t="s">
        <v>105</v>
      </c>
      <c r="CM58" s="107" t="s">
        <v>106</v>
      </c>
    </row>
    <row r="59" spans="1:91" s="5" customFormat="1" ht="16.5" customHeight="1">
      <c r="A59" s="97" t="s">
        <v>81</v>
      </c>
      <c r="B59" s="98"/>
      <c r="C59" s="99"/>
      <c r="D59" s="387" t="s">
        <v>110</v>
      </c>
      <c r="E59" s="387"/>
      <c r="F59" s="387"/>
      <c r="G59" s="387"/>
      <c r="H59" s="387"/>
      <c r="I59" s="100"/>
      <c r="J59" s="387" t="s">
        <v>111</v>
      </c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5">
        <f>'SO 430 - SO 430 - Provizo...'!J27</f>
        <v>0</v>
      </c>
      <c r="AH59" s="386"/>
      <c r="AI59" s="386"/>
      <c r="AJ59" s="386"/>
      <c r="AK59" s="386"/>
      <c r="AL59" s="386"/>
      <c r="AM59" s="386"/>
      <c r="AN59" s="385">
        <f t="shared" si="0"/>
        <v>0</v>
      </c>
      <c r="AO59" s="386"/>
      <c r="AP59" s="386"/>
      <c r="AQ59" s="101" t="s">
        <v>84</v>
      </c>
      <c r="AR59" s="102"/>
      <c r="AS59" s="103">
        <v>0</v>
      </c>
      <c r="AT59" s="104">
        <f t="shared" si="1"/>
        <v>0</v>
      </c>
      <c r="AU59" s="105">
        <f>'SO 430 - SO 430 - Provizo...'!P86</f>
        <v>0</v>
      </c>
      <c r="AV59" s="104">
        <f>'SO 430 - SO 430 - Provizo...'!J30</f>
        <v>0</v>
      </c>
      <c r="AW59" s="104">
        <f>'SO 430 - SO 430 - Provizo...'!J31</f>
        <v>0</v>
      </c>
      <c r="AX59" s="104">
        <f>'SO 430 - SO 430 - Provizo...'!J32</f>
        <v>0</v>
      </c>
      <c r="AY59" s="104">
        <f>'SO 430 - SO 430 - Provizo...'!J33</f>
        <v>0</v>
      </c>
      <c r="AZ59" s="104">
        <f>'SO 430 - SO 430 - Provizo...'!F30</f>
        <v>0</v>
      </c>
      <c r="BA59" s="104">
        <f>'SO 430 - SO 430 - Provizo...'!F31</f>
        <v>0</v>
      </c>
      <c r="BB59" s="104">
        <f>'SO 430 - SO 430 - Provizo...'!F32</f>
        <v>0</v>
      </c>
      <c r="BC59" s="104">
        <f>'SO 430 - SO 430 - Provizo...'!F33</f>
        <v>0</v>
      </c>
      <c r="BD59" s="106">
        <f>'SO 430 - SO 430 - Provizo...'!F34</f>
        <v>0</v>
      </c>
      <c r="BT59" s="107" t="s">
        <v>85</v>
      </c>
      <c r="BV59" s="107" t="s">
        <v>79</v>
      </c>
      <c r="BW59" s="107" t="s">
        <v>112</v>
      </c>
      <c r="BX59" s="107" t="s">
        <v>7</v>
      </c>
      <c r="CL59" s="107" t="s">
        <v>113</v>
      </c>
      <c r="CM59" s="107" t="s">
        <v>77</v>
      </c>
    </row>
    <row r="60" spans="1:91" s="5" customFormat="1" ht="16.5" customHeight="1">
      <c r="A60" s="97" t="s">
        <v>81</v>
      </c>
      <c r="B60" s="98"/>
      <c r="C60" s="99"/>
      <c r="D60" s="387" t="s">
        <v>114</v>
      </c>
      <c r="E60" s="387"/>
      <c r="F60" s="387"/>
      <c r="G60" s="387"/>
      <c r="H60" s="387"/>
      <c r="I60" s="100"/>
      <c r="J60" s="387" t="s">
        <v>115</v>
      </c>
      <c r="K60" s="387"/>
      <c r="L60" s="387"/>
      <c r="M60" s="387"/>
      <c r="N60" s="387"/>
      <c r="O60" s="387"/>
      <c r="P60" s="387"/>
      <c r="Q60" s="387"/>
      <c r="R60" s="387"/>
      <c r="S60" s="387"/>
      <c r="T60" s="387"/>
      <c r="U60" s="387"/>
      <c r="V60" s="387"/>
      <c r="W60" s="387"/>
      <c r="X60" s="387"/>
      <c r="Y60" s="387"/>
      <c r="Z60" s="387"/>
      <c r="AA60" s="387"/>
      <c r="AB60" s="387"/>
      <c r="AC60" s="387"/>
      <c r="AD60" s="387"/>
      <c r="AE60" s="387"/>
      <c r="AF60" s="387"/>
      <c r="AG60" s="385">
        <f>'SO 431 - SO 431 - Definit...'!J27</f>
        <v>0</v>
      </c>
      <c r="AH60" s="386"/>
      <c r="AI60" s="386"/>
      <c r="AJ60" s="386"/>
      <c r="AK60" s="386"/>
      <c r="AL60" s="386"/>
      <c r="AM60" s="386"/>
      <c r="AN60" s="385">
        <f t="shared" si="0"/>
        <v>0</v>
      </c>
      <c r="AO60" s="386"/>
      <c r="AP60" s="386"/>
      <c r="AQ60" s="101" t="s">
        <v>84</v>
      </c>
      <c r="AR60" s="102"/>
      <c r="AS60" s="103">
        <v>0</v>
      </c>
      <c r="AT60" s="104">
        <f t="shared" si="1"/>
        <v>0</v>
      </c>
      <c r="AU60" s="105">
        <f>'SO 431 - SO 431 - Definit...'!P90</f>
        <v>0</v>
      </c>
      <c r="AV60" s="104">
        <f>'SO 431 - SO 431 - Definit...'!J30</f>
        <v>0</v>
      </c>
      <c r="AW60" s="104">
        <f>'SO 431 - SO 431 - Definit...'!J31</f>
        <v>0</v>
      </c>
      <c r="AX60" s="104">
        <f>'SO 431 - SO 431 - Definit...'!J32</f>
        <v>0</v>
      </c>
      <c r="AY60" s="104">
        <f>'SO 431 - SO 431 - Definit...'!J33</f>
        <v>0</v>
      </c>
      <c r="AZ60" s="104">
        <f>'SO 431 - SO 431 - Definit...'!F30</f>
        <v>0</v>
      </c>
      <c r="BA60" s="104">
        <f>'SO 431 - SO 431 - Definit...'!F31</f>
        <v>0</v>
      </c>
      <c r="BB60" s="104">
        <f>'SO 431 - SO 431 - Definit...'!F32</f>
        <v>0</v>
      </c>
      <c r="BC60" s="104">
        <f>'SO 431 - SO 431 - Definit...'!F33</f>
        <v>0</v>
      </c>
      <c r="BD60" s="106">
        <f>'SO 431 - SO 431 - Definit...'!F34</f>
        <v>0</v>
      </c>
      <c r="BT60" s="107" t="s">
        <v>85</v>
      </c>
      <c r="BV60" s="107" t="s">
        <v>79</v>
      </c>
      <c r="BW60" s="107" t="s">
        <v>116</v>
      </c>
      <c r="BX60" s="107" t="s">
        <v>7</v>
      </c>
      <c r="CL60" s="107" t="s">
        <v>113</v>
      </c>
      <c r="CM60" s="107" t="s">
        <v>77</v>
      </c>
    </row>
    <row r="61" spans="1:91" s="5" customFormat="1" ht="16.5" customHeight="1">
      <c r="A61" s="97" t="s">
        <v>81</v>
      </c>
      <c r="B61" s="98"/>
      <c r="C61" s="99"/>
      <c r="D61" s="387" t="s">
        <v>117</v>
      </c>
      <c r="E61" s="387"/>
      <c r="F61" s="387"/>
      <c r="G61" s="387"/>
      <c r="H61" s="387"/>
      <c r="I61" s="100"/>
      <c r="J61" s="387" t="s">
        <v>118</v>
      </c>
      <c r="K61" s="387"/>
      <c r="L61" s="387"/>
      <c r="M61" s="387"/>
      <c r="N61" s="387"/>
      <c r="O61" s="387"/>
      <c r="P61" s="387"/>
      <c r="Q61" s="387"/>
      <c r="R61" s="387"/>
      <c r="S61" s="387"/>
      <c r="T61" s="387"/>
      <c r="U61" s="387"/>
      <c r="V61" s="387"/>
      <c r="W61" s="387"/>
      <c r="X61" s="387"/>
      <c r="Y61" s="387"/>
      <c r="Z61" s="387"/>
      <c r="AA61" s="387"/>
      <c r="AB61" s="387"/>
      <c r="AC61" s="387"/>
      <c r="AD61" s="387"/>
      <c r="AE61" s="387"/>
      <c r="AF61" s="387"/>
      <c r="AG61" s="385">
        <f>'SO 901 - SO 901 - Provizo...'!J27</f>
        <v>0</v>
      </c>
      <c r="AH61" s="386"/>
      <c r="AI61" s="386"/>
      <c r="AJ61" s="386"/>
      <c r="AK61" s="386"/>
      <c r="AL61" s="386"/>
      <c r="AM61" s="386"/>
      <c r="AN61" s="385">
        <f t="shared" si="0"/>
        <v>0</v>
      </c>
      <c r="AO61" s="386"/>
      <c r="AP61" s="386"/>
      <c r="AQ61" s="101" t="s">
        <v>84</v>
      </c>
      <c r="AR61" s="102"/>
      <c r="AS61" s="108">
        <v>0</v>
      </c>
      <c r="AT61" s="109">
        <f t="shared" si="1"/>
        <v>0</v>
      </c>
      <c r="AU61" s="110">
        <f>'SO 901 - SO 901 - Provizo...'!P85</f>
        <v>0</v>
      </c>
      <c r="AV61" s="109">
        <f>'SO 901 - SO 901 - Provizo...'!J30</f>
        <v>0</v>
      </c>
      <c r="AW61" s="109">
        <f>'SO 901 - SO 901 - Provizo...'!J31</f>
        <v>0</v>
      </c>
      <c r="AX61" s="109">
        <f>'SO 901 - SO 901 - Provizo...'!J32</f>
        <v>0</v>
      </c>
      <c r="AY61" s="109">
        <f>'SO 901 - SO 901 - Provizo...'!J33</f>
        <v>0</v>
      </c>
      <c r="AZ61" s="109">
        <f>'SO 901 - SO 901 - Provizo...'!F30</f>
        <v>0</v>
      </c>
      <c r="BA61" s="109">
        <f>'SO 901 - SO 901 - Provizo...'!F31</f>
        <v>0</v>
      </c>
      <c r="BB61" s="109">
        <f>'SO 901 - SO 901 - Provizo...'!F32</f>
        <v>0</v>
      </c>
      <c r="BC61" s="109">
        <f>'SO 901 - SO 901 - Provizo...'!F33</f>
        <v>0</v>
      </c>
      <c r="BD61" s="111">
        <f>'SO 901 - SO 901 - Provizo...'!F34</f>
        <v>0</v>
      </c>
      <c r="BT61" s="107" t="s">
        <v>85</v>
      </c>
      <c r="BV61" s="107" t="s">
        <v>79</v>
      </c>
      <c r="BW61" s="107" t="s">
        <v>119</v>
      </c>
      <c r="BX61" s="107" t="s">
        <v>7</v>
      </c>
      <c r="CL61" s="107" t="s">
        <v>120</v>
      </c>
      <c r="CM61" s="107" t="s">
        <v>106</v>
      </c>
    </row>
    <row r="62" spans="2:44" s="1" customFormat="1" ht="30" customHeight="1">
      <c r="B62" s="42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2"/>
    </row>
    <row r="63" spans="2:44" s="1" customFormat="1" ht="6.95" customHeight="1"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62"/>
    </row>
  </sheetData>
  <sheetProtection algorithmName="SHA-512" hashValue="lPYgyvtSg/UwZRZ8Bip8v5BwzRXDk32OdCDNz/W1XWPHqLorj3va757k4EEkaa6QZgVQLHH1xf2k3G6Y9Vx6DQ==" saltValue="IbV04ptAn7fBqWUagMU3t5F1b5fZmWK5ixs1HOa3qOkwqMuhHplLViB+LvpKwziv7wg/smU2u1saYHtQWfHC2A==" spinCount="100000" sheet="1" objects="1" scenarios="1" formatColumns="0" formatRows="0"/>
  <mergeCells count="77">
    <mergeCell ref="AG51:AM51"/>
    <mergeCell ref="AN51:AP51"/>
    <mergeCell ref="AR2:BE2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020 - SO 020 - Příprav...'!C2" display="/"/>
    <hyperlink ref="A53" location="'SO 182 - SO 182 - DIO'!C2" display="/"/>
    <hyperlink ref="A54" location="'SO 186 - SO 186 - Stavebn...'!C2" display="/"/>
    <hyperlink ref="A55" location="'SO 201 - SO 201 - Most ev...'!C2" display="/"/>
    <hyperlink ref="A56" location="'SO 320 - SO 320 - Úprava ...'!C2" display="/"/>
    <hyperlink ref="A57" location="'SO 330 - SO 330 - Přeložk...'!C2" display="/"/>
    <hyperlink ref="A58" location="'SO 340 - SO 340 - Úprava ...'!C2" display="/"/>
    <hyperlink ref="A59" location="'SO 430 - SO 430 - Provizo...'!C2" display="/"/>
    <hyperlink ref="A60" location="'SO 431 - SO 431 - Definit...'!C2" display="/"/>
    <hyperlink ref="A61" location="'SO 901 - SO 901 - Proviz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121</v>
      </c>
      <c r="G1" s="399" t="s">
        <v>122</v>
      </c>
      <c r="H1" s="399"/>
      <c r="I1" s="116"/>
      <c r="J1" s="115" t="s">
        <v>123</v>
      </c>
      <c r="K1" s="114" t="s">
        <v>124</v>
      </c>
      <c r="L1" s="115" t="s">
        <v>125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116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77</v>
      </c>
    </row>
    <row r="4" spans="2:46" ht="36.95" customHeight="1">
      <c r="B4" s="28"/>
      <c r="C4" s="29"/>
      <c r="D4" s="30" t="s">
        <v>126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16.5" customHeight="1">
      <c r="B7" s="28"/>
      <c r="C7" s="29"/>
      <c r="D7" s="29"/>
      <c r="E7" s="391" t="str">
        <f>'Rekapitulace stavby'!K6</f>
        <v>III-33420 Molitorov, most ev. č. 33420-1_bez SO 460a461</v>
      </c>
      <c r="F7" s="392"/>
      <c r="G7" s="392"/>
      <c r="H7" s="392"/>
      <c r="I7" s="118"/>
      <c r="J7" s="29"/>
      <c r="K7" s="31"/>
    </row>
    <row r="8" spans="2:11" s="1" customFormat="1" ht="13.5">
      <c r="B8" s="42"/>
      <c r="C8" s="43"/>
      <c r="D8" s="37" t="s">
        <v>127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3" t="s">
        <v>1861</v>
      </c>
      <c r="F9" s="394"/>
      <c r="G9" s="394"/>
      <c r="H9" s="394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113</v>
      </c>
      <c r="G11" s="43"/>
      <c r="H11" s="43"/>
      <c r="I11" s="120" t="s">
        <v>22</v>
      </c>
      <c r="J11" s="35" t="s">
        <v>32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0" t="s">
        <v>26</v>
      </c>
      <c r="J12" s="121" t="str">
        <f>'Rekapitulace stavby'!AN8</f>
        <v>3. 6. 2018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19"/>
      <c r="J13" s="43"/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20" t="s">
        <v>31</v>
      </c>
      <c r="J14" s="35" t="s">
        <v>32</v>
      </c>
      <c r="K14" s="46"/>
    </row>
    <row r="15" spans="2:11" s="1" customFormat="1" ht="18" customHeight="1">
      <c r="B15" s="42"/>
      <c r="C15" s="43"/>
      <c r="D15" s="43"/>
      <c r="E15" s="35" t="s">
        <v>33</v>
      </c>
      <c r="F15" s="43"/>
      <c r="G15" s="43"/>
      <c r="H15" s="43"/>
      <c r="I15" s="120" t="s">
        <v>34</v>
      </c>
      <c r="J15" s="35" t="s">
        <v>32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35</v>
      </c>
      <c r="E17" s="43"/>
      <c r="F17" s="43"/>
      <c r="G17" s="43"/>
      <c r="H17" s="43"/>
      <c r="I17" s="120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34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37</v>
      </c>
      <c r="E20" s="43"/>
      <c r="F20" s="43"/>
      <c r="G20" s="43"/>
      <c r="H20" s="43"/>
      <c r="I20" s="120" t="s">
        <v>31</v>
      </c>
      <c r="J20" s="35" t="s">
        <v>38</v>
      </c>
      <c r="K20" s="46"/>
    </row>
    <row r="21" spans="2:11" s="1" customFormat="1" ht="18" customHeight="1">
      <c r="B21" s="42"/>
      <c r="C21" s="43"/>
      <c r="D21" s="43"/>
      <c r="E21" s="35" t="s">
        <v>39</v>
      </c>
      <c r="F21" s="43"/>
      <c r="G21" s="43"/>
      <c r="H21" s="43"/>
      <c r="I21" s="120" t="s">
        <v>34</v>
      </c>
      <c r="J21" s="35" t="s">
        <v>40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42</v>
      </c>
      <c r="E23" s="43"/>
      <c r="F23" s="43"/>
      <c r="G23" s="43"/>
      <c r="H23" s="43"/>
      <c r="I23" s="119"/>
      <c r="J23" s="43"/>
      <c r="K23" s="46"/>
    </row>
    <row r="24" spans="2:11" s="6" customFormat="1" ht="16.5" customHeight="1">
      <c r="B24" s="122"/>
      <c r="C24" s="123"/>
      <c r="D24" s="123"/>
      <c r="E24" s="360" t="s">
        <v>32</v>
      </c>
      <c r="F24" s="360"/>
      <c r="G24" s="360"/>
      <c r="H24" s="360"/>
      <c r="I24" s="124"/>
      <c r="J24" s="123"/>
      <c r="K24" s="12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6"/>
      <c r="J26" s="86"/>
      <c r="K26" s="127"/>
    </row>
    <row r="27" spans="2:11" s="1" customFormat="1" ht="25.35" customHeight="1">
      <c r="B27" s="42"/>
      <c r="C27" s="43"/>
      <c r="D27" s="128" t="s">
        <v>43</v>
      </c>
      <c r="E27" s="43"/>
      <c r="F27" s="43"/>
      <c r="G27" s="43"/>
      <c r="H27" s="43"/>
      <c r="I27" s="119"/>
      <c r="J27" s="129">
        <f>ROUND(J90,2)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6"/>
      <c r="J28" s="86"/>
      <c r="K28" s="127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30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31">
        <f>ROUND(SUM(BE90:BE186),2)</f>
        <v>0</v>
      </c>
      <c r="G30" s="43"/>
      <c r="H30" s="43"/>
      <c r="I30" s="132">
        <v>0.21</v>
      </c>
      <c r="J30" s="131">
        <f>ROUND(ROUND((SUM(BE90:BE186)),2)*I30,2)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31">
        <f>ROUND(SUM(BF90:BF186),2)</f>
        <v>0</v>
      </c>
      <c r="G31" s="43"/>
      <c r="H31" s="43"/>
      <c r="I31" s="132">
        <v>0.15</v>
      </c>
      <c r="J31" s="131">
        <f>ROUND(ROUND((SUM(BF90:BF186)),2)*I31,2)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31">
        <f>ROUND(SUM(BG90:BG186),2)</f>
        <v>0</v>
      </c>
      <c r="G32" s="43"/>
      <c r="H32" s="43"/>
      <c r="I32" s="132">
        <v>0.21</v>
      </c>
      <c r="J32" s="13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31">
        <f>ROUND(SUM(BH90:BH186),2)</f>
        <v>0</v>
      </c>
      <c r="G33" s="43"/>
      <c r="H33" s="43"/>
      <c r="I33" s="132">
        <v>0.15</v>
      </c>
      <c r="J33" s="13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31">
        <f>ROUND(SUM(BI90:BI186),2)</f>
        <v>0</v>
      </c>
      <c r="G34" s="43"/>
      <c r="H34" s="43"/>
      <c r="I34" s="132">
        <v>0</v>
      </c>
      <c r="J34" s="13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3"/>
      <c r="D36" s="134" t="s">
        <v>53</v>
      </c>
      <c r="E36" s="80"/>
      <c r="F36" s="80"/>
      <c r="G36" s="135" t="s">
        <v>54</v>
      </c>
      <c r="H36" s="136" t="s">
        <v>55</v>
      </c>
      <c r="I36" s="137"/>
      <c r="J36" s="138">
        <f>SUM(J27:J34)</f>
        <v>0</v>
      </c>
      <c r="K36" s="13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0"/>
      <c r="J37" s="58"/>
      <c r="K37" s="59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2"/>
      <c r="C42" s="30" t="s">
        <v>129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16.5" customHeight="1">
      <c r="B45" s="42"/>
      <c r="C45" s="43"/>
      <c r="D45" s="43"/>
      <c r="E45" s="391" t="str">
        <f>E7</f>
        <v>III-33420 Molitorov, most ev. č. 33420-1_bez SO 460a461</v>
      </c>
      <c r="F45" s="392"/>
      <c r="G45" s="392"/>
      <c r="H45" s="392"/>
      <c r="I45" s="119"/>
      <c r="J45" s="43"/>
      <c r="K45" s="46"/>
    </row>
    <row r="46" spans="2:11" s="1" customFormat="1" ht="14.45" customHeight="1">
      <c r="B46" s="42"/>
      <c r="C46" s="37" t="s">
        <v>127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17.25" customHeight="1">
      <c r="B47" s="42"/>
      <c r="C47" s="43"/>
      <c r="D47" s="43"/>
      <c r="E47" s="393" t="str">
        <f>E9</f>
        <v>SO 431 - SO 431 - Definitivní přeložka VO</v>
      </c>
      <c r="F47" s="394"/>
      <c r="G47" s="394"/>
      <c r="H47" s="394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Kouřim</v>
      </c>
      <c r="G49" s="43"/>
      <c r="H49" s="43"/>
      <c r="I49" s="120" t="s">
        <v>26</v>
      </c>
      <c r="J49" s="121" t="str">
        <f>IF(J12="","",J12)</f>
        <v>3. 6. 2018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3.5">
      <c r="B51" s="42"/>
      <c r="C51" s="37" t="s">
        <v>30</v>
      </c>
      <c r="D51" s="43"/>
      <c r="E51" s="43"/>
      <c r="F51" s="35" t="str">
        <f>E15</f>
        <v>Středočeský kraj</v>
      </c>
      <c r="G51" s="43"/>
      <c r="H51" s="43"/>
      <c r="I51" s="120" t="s">
        <v>37</v>
      </c>
      <c r="J51" s="360" t="str">
        <f>E21</f>
        <v>VPÚ DECO PRAHA  a.s.</v>
      </c>
      <c r="K51" s="46"/>
    </row>
    <row r="52" spans="2:11" s="1" customFormat="1" ht="14.45" customHeight="1">
      <c r="B52" s="42"/>
      <c r="C52" s="37" t="s">
        <v>35</v>
      </c>
      <c r="D52" s="43"/>
      <c r="E52" s="43"/>
      <c r="F52" s="35" t="str">
        <f>IF(E18="","",E18)</f>
        <v/>
      </c>
      <c r="G52" s="43"/>
      <c r="H52" s="43"/>
      <c r="I52" s="119"/>
      <c r="J52" s="395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5" t="s">
        <v>130</v>
      </c>
      <c r="D54" s="133"/>
      <c r="E54" s="133"/>
      <c r="F54" s="133"/>
      <c r="G54" s="133"/>
      <c r="H54" s="133"/>
      <c r="I54" s="146"/>
      <c r="J54" s="147" t="s">
        <v>131</v>
      </c>
      <c r="K54" s="14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49" t="s">
        <v>132</v>
      </c>
      <c r="D56" s="43"/>
      <c r="E56" s="43"/>
      <c r="F56" s="43"/>
      <c r="G56" s="43"/>
      <c r="H56" s="43"/>
      <c r="I56" s="119"/>
      <c r="J56" s="129">
        <f>J90</f>
        <v>0</v>
      </c>
      <c r="K56" s="46"/>
      <c r="AU56" s="24" t="s">
        <v>133</v>
      </c>
    </row>
    <row r="57" spans="2:11" s="7" customFormat="1" ht="24.95" customHeight="1">
      <c r="B57" s="150"/>
      <c r="C57" s="151"/>
      <c r="D57" s="152" t="s">
        <v>134</v>
      </c>
      <c r="E57" s="153"/>
      <c r="F57" s="153"/>
      <c r="G57" s="153"/>
      <c r="H57" s="153"/>
      <c r="I57" s="154"/>
      <c r="J57" s="155">
        <f>J91</f>
        <v>0</v>
      </c>
      <c r="K57" s="156"/>
    </row>
    <row r="58" spans="2:11" s="8" customFormat="1" ht="19.9" customHeight="1">
      <c r="B58" s="157"/>
      <c r="C58" s="158"/>
      <c r="D58" s="159" t="s">
        <v>135</v>
      </c>
      <c r="E58" s="160"/>
      <c r="F58" s="160"/>
      <c r="G58" s="160"/>
      <c r="H58" s="160"/>
      <c r="I58" s="161"/>
      <c r="J58" s="162">
        <f>J92</f>
        <v>0</v>
      </c>
      <c r="K58" s="163"/>
    </row>
    <row r="59" spans="2:11" s="8" customFormat="1" ht="19.9" customHeight="1">
      <c r="B59" s="157"/>
      <c r="C59" s="158"/>
      <c r="D59" s="159" t="s">
        <v>384</v>
      </c>
      <c r="E59" s="160"/>
      <c r="F59" s="160"/>
      <c r="G59" s="160"/>
      <c r="H59" s="160"/>
      <c r="I59" s="161"/>
      <c r="J59" s="162">
        <f>J106</f>
        <v>0</v>
      </c>
      <c r="K59" s="163"/>
    </row>
    <row r="60" spans="2:11" s="8" customFormat="1" ht="19.9" customHeight="1">
      <c r="B60" s="157"/>
      <c r="C60" s="158"/>
      <c r="D60" s="159" t="s">
        <v>386</v>
      </c>
      <c r="E60" s="160"/>
      <c r="F60" s="160"/>
      <c r="G60" s="160"/>
      <c r="H60" s="160"/>
      <c r="I60" s="161"/>
      <c r="J60" s="162">
        <f>J113</f>
        <v>0</v>
      </c>
      <c r="K60" s="163"/>
    </row>
    <row r="61" spans="2:11" s="8" customFormat="1" ht="19.9" customHeight="1">
      <c r="B61" s="157"/>
      <c r="C61" s="158"/>
      <c r="D61" s="159" t="s">
        <v>388</v>
      </c>
      <c r="E61" s="160"/>
      <c r="F61" s="160"/>
      <c r="G61" s="160"/>
      <c r="H61" s="160"/>
      <c r="I61" s="161"/>
      <c r="J61" s="162">
        <f>J117</f>
        <v>0</v>
      </c>
      <c r="K61" s="163"/>
    </row>
    <row r="62" spans="2:11" s="7" customFormat="1" ht="24.95" customHeight="1">
      <c r="B62" s="150"/>
      <c r="C62" s="151"/>
      <c r="D62" s="152" t="s">
        <v>389</v>
      </c>
      <c r="E62" s="153"/>
      <c r="F62" s="153"/>
      <c r="G62" s="153"/>
      <c r="H62" s="153"/>
      <c r="I62" s="154"/>
      <c r="J62" s="155">
        <f>J121</f>
        <v>0</v>
      </c>
      <c r="K62" s="156"/>
    </row>
    <row r="63" spans="2:11" s="8" customFormat="1" ht="19.9" customHeight="1">
      <c r="B63" s="157"/>
      <c r="C63" s="158"/>
      <c r="D63" s="159" t="s">
        <v>1785</v>
      </c>
      <c r="E63" s="160"/>
      <c r="F63" s="160"/>
      <c r="G63" s="160"/>
      <c r="H63" s="160"/>
      <c r="I63" s="161"/>
      <c r="J63" s="162">
        <f>J122</f>
        <v>0</v>
      </c>
      <c r="K63" s="163"/>
    </row>
    <row r="64" spans="2:11" s="7" customFormat="1" ht="24.95" customHeight="1">
      <c r="B64" s="150"/>
      <c r="C64" s="151"/>
      <c r="D64" s="152" t="s">
        <v>1606</v>
      </c>
      <c r="E64" s="153"/>
      <c r="F64" s="153"/>
      <c r="G64" s="153"/>
      <c r="H64" s="153"/>
      <c r="I64" s="154"/>
      <c r="J64" s="155">
        <f>J135</f>
        <v>0</v>
      </c>
      <c r="K64" s="156"/>
    </row>
    <row r="65" spans="2:11" s="8" customFormat="1" ht="19.9" customHeight="1">
      <c r="B65" s="157"/>
      <c r="C65" s="158"/>
      <c r="D65" s="159" t="s">
        <v>1786</v>
      </c>
      <c r="E65" s="160"/>
      <c r="F65" s="160"/>
      <c r="G65" s="160"/>
      <c r="H65" s="160"/>
      <c r="I65" s="161"/>
      <c r="J65" s="162">
        <f>J136</f>
        <v>0</v>
      </c>
      <c r="K65" s="163"/>
    </row>
    <row r="66" spans="2:11" s="8" customFormat="1" ht="19.9" customHeight="1">
      <c r="B66" s="157"/>
      <c r="C66" s="158"/>
      <c r="D66" s="159" t="s">
        <v>1862</v>
      </c>
      <c r="E66" s="160"/>
      <c r="F66" s="160"/>
      <c r="G66" s="160"/>
      <c r="H66" s="160"/>
      <c r="I66" s="161"/>
      <c r="J66" s="162">
        <f>J153</f>
        <v>0</v>
      </c>
      <c r="K66" s="163"/>
    </row>
    <row r="67" spans="2:11" s="8" customFormat="1" ht="19.9" customHeight="1">
      <c r="B67" s="157"/>
      <c r="C67" s="158"/>
      <c r="D67" s="159" t="s">
        <v>1787</v>
      </c>
      <c r="E67" s="160"/>
      <c r="F67" s="160"/>
      <c r="G67" s="160"/>
      <c r="H67" s="160"/>
      <c r="I67" s="161"/>
      <c r="J67" s="162">
        <f>J158</f>
        <v>0</v>
      </c>
      <c r="K67" s="163"/>
    </row>
    <row r="68" spans="2:11" s="7" customFormat="1" ht="24.95" customHeight="1">
      <c r="B68" s="150"/>
      <c r="C68" s="151"/>
      <c r="D68" s="152" t="s">
        <v>1608</v>
      </c>
      <c r="E68" s="153"/>
      <c r="F68" s="153"/>
      <c r="G68" s="153"/>
      <c r="H68" s="153"/>
      <c r="I68" s="154"/>
      <c r="J68" s="155">
        <f>J178</f>
        <v>0</v>
      </c>
      <c r="K68" s="156"/>
    </row>
    <row r="69" spans="2:11" s="7" customFormat="1" ht="24.95" customHeight="1">
      <c r="B69" s="150"/>
      <c r="C69" s="151"/>
      <c r="D69" s="152" t="s">
        <v>137</v>
      </c>
      <c r="E69" s="153"/>
      <c r="F69" s="153"/>
      <c r="G69" s="153"/>
      <c r="H69" s="153"/>
      <c r="I69" s="154"/>
      <c r="J69" s="155">
        <f>J181</f>
        <v>0</v>
      </c>
      <c r="K69" s="156"/>
    </row>
    <row r="70" spans="2:11" s="8" customFormat="1" ht="19.9" customHeight="1">
      <c r="B70" s="157"/>
      <c r="C70" s="158"/>
      <c r="D70" s="159" t="s">
        <v>391</v>
      </c>
      <c r="E70" s="160"/>
      <c r="F70" s="160"/>
      <c r="G70" s="160"/>
      <c r="H70" s="160"/>
      <c r="I70" s="161"/>
      <c r="J70" s="162">
        <f>J182</f>
        <v>0</v>
      </c>
      <c r="K70" s="163"/>
    </row>
    <row r="71" spans="2:11" s="1" customFormat="1" ht="21.75" customHeight="1">
      <c r="B71" s="42"/>
      <c r="C71" s="43"/>
      <c r="D71" s="43"/>
      <c r="E71" s="43"/>
      <c r="F71" s="43"/>
      <c r="G71" s="43"/>
      <c r="H71" s="43"/>
      <c r="I71" s="119"/>
      <c r="J71" s="43"/>
      <c r="K71" s="46"/>
    </row>
    <row r="72" spans="2:11" s="1" customFormat="1" ht="6.95" customHeight="1">
      <c r="B72" s="57"/>
      <c r="C72" s="58"/>
      <c r="D72" s="58"/>
      <c r="E72" s="58"/>
      <c r="F72" s="58"/>
      <c r="G72" s="58"/>
      <c r="H72" s="58"/>
      <c r="I72" s="140"/>
      <c r="J72" s="58"/>
      <c r="K72" s="59"/>
    </row>
    <row r="76" spans="2:12" s="1" customFormat="1" ht="6.95" customHeight="1">
      <c r="B76" s="60"/>
      <c r="C76" s="61"/>
      <c r="D76" s="61"/>
      <c r="E76" s="61"/>
      <c r="F76" s="61"/>
      <c r="G76" s="61"/>
      <c r="H76" s="61"/>
      <c r="I76" s="143"/>
      <c r="J76" s="61"/>
      <c r="K76" s="61"/>
      <c r="L76" s="62"/>
    </row>
    <row r="77" spans="2:12" s="1" customFormat="1" ht="36.95" customHeight="1">
      <c r="B77" s="42"/>
      <c r="C77" s="63" t="s">
        <v>139</v>
      </c>
      <c r="D77" s="64"/>
      <c r="E77" s="64"/>
      <c r="F77" s="64"/>
      <c r="G77" s="64"/>
      <c r="H77" s="64"/>
      <c r="I77" s="164"/>
      <c r="J77" s="64"/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64"/>
      <c r="J78" s="64"/>
      <c r="K78" s="64"/>
      <c r="L78" s="62"/>
    </row>
    <row r="79" spans="2:12" s="1" customFormat="1" ht="14.45" customHeight="1">
      <c r="B79" s="42"/>
      <c r="C79" s="66" t="s">
        <v>18</v>
      </c>
      <c r="D79" s="64"/>
      <c r="E79" s="64"/>
      <c r="F79" s="64"/>
      <c r="G79" s="64"/>
      <c r="H79" s="64"/>
      <c r="I79" s="164"/>
      <c r="J79" s="64"/>
      <c r="K79" s="64"/>
      <c r="L79" s="62"/>
    </row>
    <row r="80" spans="2:12" s="1" customFormat="1" ht="16.5" customHeight="1">
      <c r="B80" s="42"/>
      <c r="C80" s="64"/>
      <c r="D80" s="64"/>
      <c r="E80" s="396" t="str">
        <f>E7</f>
        <v>III-33420 Molitorov, most ev. č. 33420-1_bez SO 460a461</v>
      </c>
      <c r="F80" s="397"/>
      <c r="G80" s="397"/>
      <c r="H80" s="397"/>
      <c r="I80" s="164"/>
      <c r="J80" s="64"/>
      <c r="K80" s="64"/>
      <c r="L80" s="62"/>
    </row>
    <row r="81" spans="2:12" s="1" customFormat="1" ht="14.45" customHeight="1">
      <c r="B81" s="42"/>
      <c r="C81" s="66" t="s">
        <v>127</v>
      </c>
      <c r="D81" s="64"/>
      <c r="E81" s="64"/>
      <c r="F81" s="64"/>
      <c r="G81" s="64"/>
      <c r="H81" s="64"/>
      <c r="I81" s="164"/>
      <c r="J81" s="64"/>
      <c r="K81" s="64"/>
      <c r="L81" s="62"/>
    </row>
    <row r="82" spans="2:12" s="1" customFormat="1" ht="17.25" customHeight="1">
      <c r="B82" s="42"/>
      <c r="C82" s="64"/>
      <c r="D82" s="64"/>
      <c r="E82" s="371" t="str">
        <f>E9</f>
        <v>SO 431 - SO 431 - Definitivní přeložka VO</v>
      </c>
      <c r="F82" s="398"/>
      <c r="G82" s="398"/>
      <c r="H82" s="398"/>
      <c r="I82" s="164"/>
      <c r="J82" s="64"/>
      <c r="K82" s="64"/>
      <c r="L82" s="62"/>
    </row>
    <row r="83" spans="2:12" s="1" customFormat="1" ht="6.95" customHeight="1">
      <c r="B83" s="42"/>
      <c r="C83" s="64"/>
      <c r="D83" s="64"/>
      <c r="E83" s="64"/>
      <c r="F83" s="64"/>
      <c r="G83" s="64"/>
      <c r="H83" s="64"/>
      <c r="I83" s="164"/>
      <c r="J83" s="64"/>
      <c r="K83" s="64"/>
      <c r="L83" s="62"/>
    </row>
    <row r="84" spans="2:12" s="1" customFormat="1" ht="18" customHeight="1">
      <c r="B84" s="42"/>
      <c r="C84" s="66" t="s">
        <v>24</v>
      </c>
      <c r="D84" s="64"/>
      <c r="E84" s="64"/>
      <c r="F84" s="165" t="str">
        <f>F12</f>
        <v>Kouřim</v>
      </c>
      <c r="G84" s="64"/>
      <c r="H84" s="64"/>
      <c r="I84" s="166" t="s">
        <v>26</v>
      </c>
      <c r="J84" s="74" t="str">
        <f>IF(J12="","",J12)</f>
        <v>3. 6. 2018</v>
      </c>
      <c r="K84" s="64"/>
      <c r="L84" s="62"/>
    </row>
    <row r="85" spans="2:12" s="1" customFormat="1" ht="6.95" customHeight="1">
      <c r="B85" s="42"/>
      <c r="C85" s="64"/>
      <c r="D85" s="64"/>
      <c r="E85" s="64"/>
      <c r="F85" s="64"/>
      <c r="G85" s="64"/>
      <c r="H85" s="64"/>
      <c r="I85" s="164"/>
      <c r="J85" s="64"/>
      <c r="K85" s="64"/>
      <c r="L85" s="62"/>
    </row>
    <row r="86" spans="2:12" s="1" customFormat="1" ht="13.5">
      <c r="B86" s="42"/>
      <c r="C86" s="66" t="s">
        <v>30</v>
      </c>
      <c r="D86" s="64"/>
      <c r="E86" s="64"/>
      <c r="F86" s="165" t="str">
        <f>E15</f>
        <v>Středočeský kraj</v>
      </c>
      <c r="G86" s="64"/>
      <c r="H86" s="64"/>
      <c r="I86" s="166" t="s">
        <v>37</v>
      </c>
      <c r="J86" s="165" t="str">
        <f>E21</f>
        <v>VPÚ DECO PRAHA  a.s.</v>
      </c>
      <c r="K86" s="64"/>
      <c r="L86" s="62"/>
    </row>
    <row r="87" spans="2:12" s="1" customFormat="1" ht="14.45" customHeight="1">
      <c r="B87" s="42"/>
      <c r="C87" s="66" t="s">
        <v>35</v>
      </c>
      <c r="D87" s="64"/>
      <c r="E87" s="64"/>
      <c r="F87" s="165" t="str">
        <f>IF(E18="","",E18)</f>
        <v/>
      </c>
      <c r="G87" s="64"/>
      <c r="H87" s="64"/>
      <c r="I87" s="164"/>
      <c r="J87" s="64"/>
      <c r="K87" s="64"/>
      <c r="L87" s="62"/>
    </row>
    <row r="88" spans="2:12" s="1" customFormat="1" ht="10.35" customHeight="1">
      <c r="B88" s="42"/>
      <c r="C88" s="64"/>
      <c r="D88" s="64"/>
      <c r="E88" s="64"/>
      <c r="F88" s="64"/>
      <c r="G88" s="64"/>
      <c r="H88" s="64"/>
      <c r="I88" s="164"/>
      <c r="J88" s="64"/>
      <c r="K88" s="64"/>
      <c r="L88" s="62"/>
    </row>
    <row r="89" spans="2:20" s="9" customFormat="1" ht="29.25" customHeight="1">
      <c r="B89" s="167"/>
      <c r="C89" s="168" t="s">
        <v>140</v>
      </c>
      <c r="D89" s="169" t="s">
        <v>62</v>
      </c>
      <c r="E89" s="169" t="s">
        <v>58</v>
      </c>
      <c r="F89" s="169" t="s">
        <v>141</v>
      </c>
      <c r="G89" s="169" t="s">
        <v>142</v>
      </c>
      <c r="H89" s="169" t="s">
        <v>143</v>
      </c>
      <c r="I89" s="170" t="s">
        <v>144</v>
      </c>
      <c r="J89" s="169" t="s">
        <v>131</v>
      </c>
      <c r="K89" s="171" t="s">
        <v>145</v>
      </c>
      <c r="L89" s="172"/>
      <c r="M89" s="82" t="s">
        <v>146</v>
      </c>
      <c r="N89" s="83" t="s">
        <v>47</v>
      </c>
      <c r="O89" s="83" t="s">
        <v>147</v>
      </c>
      <c r="P89" s="83" t="s">
        <v>148</v>
      </c>
      <c r="Q89" s="83" t="s">
        <v>149</v>
      </c>
      <c r="R89" s="83" t="s">
        <v>150</v>
      </c>
      <c r="S89" s="83" t="s">
        <v>151</v>
      </c>
      <c r="T89" s="84" t="s">
        <v>152</v>
      </c>
    </row>
    <row r="90" spans="2:63" s="1" customFormat="1" ht="29.25" customHeight="1">
      <c r="B90" s="42"/>
      <c r="C90" s="88" t="s">
        <v>132</v>
      </c>
      <c r="D90" s="64"/>
      <c r="E90" s="64"/>
      <c r="F90" s="64"/>
      <c r="G90" s="64"/>
      <c r="H90" s="64"/>
      <c r="I90" s="164"/>
      <c r="J90" s="173">
        <f>BK90</f>
        <v>0</v>
      </c>
      <c r="K90" s="64"/>
      <c r="L90" s="62"/>
      <c r="M90" s="85"/>
      <c r="N90" s="86"/>
      <c r="O90" s="86"/>
      <c r="P90" s="174">
        <f>P91+P121+P135+P178+P181</f>
        <v>0</v>
      </c>
      <c r="Q90" s="86"/>
      <c r="R90" s="174">
        <f>R91+R121+R135+R178+R181</f>
        <v>3.2466875999999996</v>
      </c>
      <c r="S90" s="86"/>
      <c r="T90" s="175">
        <f>T91+T121+T135+T178+T181</f>
        <v>0</v>
      </c>
      <c r="AT90" s="24" t="s">
        <v>76</v>
      </c>
      <c r="AU90" s="24" t="s">
        <v>133</v>
      </c>
      <c r="BK90" s="176">
        <f>BK91+BK121+BK135+BK178+BK181</f>
        <v>0</v>
      </c>
    </row>
    <row r="91" spans="2:63" s="10" customFormat="1" ht="37.35" customHeight="1">
      <c r="B91" s="177"/>
      <c r="C91" s="178"/>
      <c r="D91" s="179" t="s">
        <v>76</v>
      </c>
      <c r="E91" s="180" t="s">
        <v>153</v>
      </c>
      <c r="F91" s="180" t="s">
        <v>154</v>
      </c>
      <c r="G91" s="178"/>
      <c r="H91" s="178"/>
      <c r="I91" s="181"/>
      <c r="J91" s="182">
        <f>BK91</f>
        <v>0</v>
      </c>
      <c r="K91" s="178"/>
      <c r="L91" s="183"/>
      <c r="M91" s="184"/>
      <c r="N91" s="185"/>
      <c r="O91" s="185"/>
      <c r="P91" s="186">
        <f>P92+P106+P113+P117</f>
        <v>0</v>
      </c>
      <c r="Q91" s="185"/>
      <c r="R91" s="186">
        <f>R92+R106+R113+R117</f>
        <v>2.686412</v>
      </c>
      <c r="S91" s="185"/>
      <c r="T91" s="187">
        <f>T92+T106+T113+T117</f>
        <v>0</v>
      </c>
      <c r="AR91" s="188" t="s">
        <v>85</v>
      </c>
      <c r="AT91" s="189" t="s">
        <v>76</v>
      </c>
      <c r="AU91" s="189" t="s">
        <v>77</v>
      </c>
      <c r="AY91" s="188" t="s">
        <v>155</v>
      </c>
      <c r="BK91" s="190">
        <f>BK92+BK106+BK113+BK117</f>
        <v>0</v>
      </c>
    </row>
    <row r="92" spans="2:63" s="10" customFormat="1" ht="19.9" customHeight="1">
      <c r="B92" s="177"/>
      <c r="C92" s="178"/>
      <c r="D92" s="179" t="s">
        <v>76</v>
      </c>
      <c r="E92" s="191" t="s">
        <v>85</v>
      </c>
      <c r="F92" s="191" t="s">
        <v>156</v>
      </c>
      <c r="G92" s="178"/>
      <c r="H92" s="178"/>
      <c r="I92" s="181"/>
      <c r="J92" s="192">
        <f>BK92</f>
        <v>0</v>
      </c>
      <c r="K92" s="178"/>
      <c r="L92" s="183"/>
      <c r="M92" s="184"/>
      <c r="N92" s="185"/>
      <c r="O92" s="185"/>
      <c r="P92" s="186">
        <f>SUM(P93:P105)</f>
        <v>0</v>
      </c>
      <c r="Q92" s="185"/>
      <c r="R92" s="186">
        <f>SUM(R93:R105)</f>
        <v>0</v>
      </c>
      <c r="S92" s="185"/>
      <c r="T92" s="187">
        <f>SUM(T93:T105)</f>
        <v>0</v>
      </c>
      <c r="AR92" s="188" t="s">
        <v>85</v>
      </c>
      <c r="AT92" s="189" t="s">
        <v>76</v>
      </c>
      <c r="AU92" s="189" t="s">
        <v>85</v>
      </c>
      <c r="AY92" s="188" t="s">
        <v>155</v>
      </c>
      <c r="BK92" s="190">
        <f>SUM(BK93:BK105)</f>
        <v>0</v>
      </c>
    </row>
    <row r="93" spans="2:65" s="1" customFormat="1" ht="16.5" customHeight="1">
      <c r="B93" s="42"/>
      <c r="C93" s="193" t="s">
        <v>85</v>
      </c>
      <c r="D93" s="193" t="s">
        <v>157</v>
      </c>
      <c r="E93" s="194" t="s">
        <v>1561</v>
      </c>
      <c r="F93" s="195" t="s">
        <v>1562</v>
      </c>
      <c r="G93" s="196" t="s">
        <v>172</v>
      </c>
      <c r="H93" s="197">
        <v>5.04</v>
      </c>
      <c r="I93" s="198"/>
      <c r="J93" s="199">
        <f>ROUND(I93*H93,2)</f>
        <v>0</v>
      </c>
      <c r="K93" s="195" t="s">
        <v>161</v>
      </c>
      <c r="L93" s="62"/>
      <c r="M93" s="200" t="s">
        <v>32</v>
      </c>
      <c r="N93" s="201" t="s">
        <v>48</v>
      </c>
      <c r="O93" s="43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AR93" s="24" t="s">
        <v>162</v>
      </c>
      <c r="AT93" s="24" t="s">
        <v>157</v>
      </c>
      <c r="AU93" s="24" t="s">
        <v>106</v>
      </c>
      <c r="AY93" s="24" t="s">
        <v>155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4" t="s">
        <v>85</v>
      </c>
      <c r="BK93" s="204">
        <f>ROUND(I93*H93,2)</f>
        <v>0</v>
      </c>
      <c r="BL93" s="24" t="s">
        <v>162</v>
      </c>
      <c r="BM93" s="24" t="s">
        <v>1863</v>
      </c>
    </row>
    <row r="94" spans="2:47" s="1" customFormat="1" ht="40.5">
      <c r="B94" s="42"/>
      <c r="C94" s="64"/>
      <c r="D94" s="205" t="s">
        <v>164</v>
      </c>
      <c r="E94" s="64"/>
      <c r="F94" s="206" t="s">
        <v>1864</v>
      </c>
      <c r="G94" s="64"/>
      <c r="H94" s="64"/>
      <c r="I94" s="164"/>
      <c r="J94" s="64"/>
      <c r="K94" s="64"/>
      <c r="L94" s="62"/>
      <c r="M94" s="207"/>
      <c r="N94" s="43"/>
      <c r="O94" s="43"/>
      <c r="P94" s="43"/>
      <c r="Q94" s="43"/>
      <c r="R94" s="43"/>
      <c r="S94" s="43"/>
      <c r="T94" s="79"/>
      <c r="AT94" s="24" t="s">
        <v>164</v>
      </c>
      <c r="AU94" s="24" t="s">
        <v>106</v>
      </c>
    </row>
    <row r="95" spans="2:65" s="1" customFormat="1" ht="16.5" customHeight="1">
      <c r="B95" s="42"/>
      <c r="C95" s="193" t="s">
        <v>106</v>
      </c>
      <c r="D95" s="193" t="s">
        <v>157</v>
      </c>
      <c r="E95" s="194" t="s">
        <v>422</v>
      </c>
      <c r="F95" s="195" t="s">
        <v>423</v>
      </c>
      <c r="G95" s="196" t="s">
        <v>172</v>
      </c>
      <c r="H95" s="197">
        <v>2.52</v>
      </c>
      <c r="I95" s="198"/>
      <c r="J95" s="199">
        <f>ROUND(I95*H95,2)</f>
        <v>0</v>
      </c>
      <c r="K95" s="195" t="s">
        <v>161</v>
      </c>
      <c r="L95" s="62"/>
      <c r="M95" s="200" t="s">
        <v>32</v>
      </c>
      <c r="N95" s="201" t="s">
        <v>48</v>
      </c>
      <c r="O95" s="43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AR95" s="24" t="s">
        <v>162</v>
      </c>
      <c r="AT95" s="24" t="s">
        <v>157</v>
      </c>
      <c r="AU95" s="24" t="s">
        <v>106</v>
      </c>
      <c r="AY95" s="24" t="s">
        <v>155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4" t="s">
        <v>85</v>
      </c>
      <c r="BK95" s="204">
        <f>ROUND(I95*H95,2)</f>
        <v>0</v>
      </c>
      <c r="BL95" s="24" t="s">
        <v>162</v>
      </c>
      <c r="BM95" s="24" t="s">
        <v>1865</v>
      </c>
    </row>
    <row r="96" spans="2:47" s="1" customFormat="1" ht="27">
      <c r="B96" s="42"/>
      <c r="C96" s="64"/>
      <c r="D96" s="205" t="s">
        <v>164</v>
      </c>
      <c r="E96" s="64"/>
      <c r="F96" s="206" t="s">
        <v>1566</v>
      </c>
      <c r="G96" s="64"/>
      <c r="H96" s="64"/>
      <c r="I96" s="164"/>
      <c r="J96" s="64"/>
      <c r="K96" s="64"/>
      <c r="L96" s="62"/>
      <c r="M96" s="207"/>
      <c r="N96" s="43"/>
      <c r="O96" s="43"/>
      <c r="P96" s="43"/>
      <c r="Q96" s="43"/>
      <c r="R96" s="43"/>
      <c r="S96" s="43"/>
      <c r="T96" s="79"/>
      <c r="AT96" s="24" t="s">
        <v>164</v>
      </c>
      <c r="AU96" s="24" t="s">
        <v>106</v>
      </c>
    </row>
    <row r="97" spans="2:51" s="11" customFormat="1" ht="13.5">
      <c r="B97" s="208"/>
      <c r="C97" s="209"/>
      <c r="D97" s="205" t="s">
        <v>175</v>
      </c>
      <c r="E97" s="209"/>
      <c r="F97" s="211" t="s">
        <v>1866</v>
      </c>
      <c r="G97" s="209"/>
      <c r="H97" s="212">
        <v>2.52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175</v>
      </c>
      <c r="AU97" s="218" t="s">
        <v>106</v>
      </c>
      <c r="AV97" s="11" t="s">
        <v>106</v>
      </c>
      <c r="AW97" s="11" t="s">
        <v>6</v>
      </c>
      <c r="AX97" s="11" t="s">
        <v>85</v>
      </c>
      <c r="AY97" s="218" t="s">
        <v>155</v>
      </c>
    </row>
    <row r="98" spans="2:65" s="1" customFormat="1" ht="16.5" customHeight="1">
      <c r="B98" s="42"/>
      <c r="C98" s="193" t="s">
        <v>169</v>
      </c>
      <c r="D98" s="193" t="s">
        <v>157</v>
      </c>
      <c r="E98" s="194" t="s">
        <v>425</v>
      </c>
      <c r="F98" s="195" t="s">
        <v>1867</v>
      </c>
      <c r="G98" s="196" t="s">
        <v>222</v>
      </c>
      <c r="H98" s="197">
        <v>10.08</v>
      </c>
      <c r="I98" s="198"/>
      <c r="J98" s="199">
        <f>ROUND(I98*H98,2)</f>
        <v>0</v>
      </c>
      <c r="K98" s="195" t="s">
        <v>32</v>
      </c>
      <c r="L98" s="62"/>
      <c r="M98" s="200" t="s">
        <v>32</v>
      </c>
      <c r="N98" s="201" t="s">
        <v>48</v>
      </c>
      <c r="O98" s="43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4" t="s">
        <v>162</v>
      </c>
      <c r="AT98" s="24" t="s">
        <v>157</v>
      </c>
      <c r="AU98" s="24" t="s">
        <v>106</v>
      </c>
      <c r="AY98" s="24" t="s">
        <v>155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85</v>
      </c>
      <c r="BK98" s="204">
        <f>ROUND(I98*H98,2)</f>
        <v>0</v>
      </c>
      <c r="BL98" s="24" t="s">
        <v>162</v>
      </c>
      <c r="BM98" s="24" t="s">
        <v>1868</v>
      </c>
    </row>
    <row r="99" spans="2:47" s="1" customFormat="1" ht="40.5">
      <c r="B99" s="42"/>
      <c r="C99" s="64"/>
      <c r="D99" s="205" t="s">
        <v>164</v>
      </c>
      <c r="E99" s="64"/>
      <c r="F99" s="206" t="s">
        <v>1869</v>
      </c>
      <c r="G99" s="64"/>
      <c r="H99" s="64"/>
      <c r="I99" s="164"/>
      <c r="J99" s="64"/>
      <c r="K99" s="64"/>
      <c r="L99" s="62"/>
      <c r="M99" s="207"/>
      <c r="N99" s="43"/>
      <c r="O99" s="43"/>
      <c r="P99" s="43"/>
      <c r="Q99" s="43"/>
      <c r="R99" s="43"/>
      <c r="S99" s="43"/>
      <c r="T99" s="79"/>
      <c r="AT99" s="24" t="s">
        <v>164</v>
      </c>
      <c r="AU99" s="24" t="s">
        <v>106</v>
      </c>
    </row>
    <row r="100" spans="2:51" s="11" customFormat="1" ht="13.5">
      <c r="B100" s="208"/>
      <c r="C100" s="209"/>
      <c r="D100" s="205" t="s">
        <v>175</v>
      </c>
      <c r="E100" s="209"/>
      <c r="F100" s="211" t="s">
        <v>1870</v>
      </c>
      <c r="G100" s="209"/>
      <c r="H100" s="212">
        <v>10.08</v>
      </c>
      <c r="I100" s="213"/>
      <c r="J100" s="209"/>
      <c r="K100" s="209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175</v>
      </c>
      <c r="AU100" s="218" t="s">
        <v>106</v>
      </c>
      <c r="AV100" s="11" t="s">
        <v>106</v>
      </c>
      <c r="AW100" s="11" t="s">
        <v>6</v>
      </c>
      <c r="AX100" s="11" t="s">
        <v>85</v>
      </c>
      <c r="AY100" s="218" t="s">
        <v>155</v>
      </c>
    </row>
    <row r="101" spans="2:65" s="1" customFormat="1" ht="16.5" customHeight="1">
      <c r="B101" s="42"/>
      <c r="C101" s="193" t="s">
        <v>162</v>
      </c>
      <c r="D101" s="193" t="s">
        <v>157</v>
      </c>
      <c r="E101" s="194" t="s">
        <v>216</v>
      </c>
      <c r="F101" s="195" t="s">
        <v>217</v>
      </c>
      <c r="G101" s="196" t="s">
        <v>172</v>
      </c>
      <c r="H101" s="197">
        <v>5.04</v>
      </c>
      <c r="I101" s="198"/>
      <c r="J101" s="199">
        <f>ROUND(I101*H101,2)</f>
        <v>0</v>
      </c>
      <c r="K101" s="195" t="s">
        <v>161</v>
      </c>
      <c r="L101" s="62"/>
      <c r="M101" s="200" t="s">
        <v>32</v>
      </c>
      <c r="N101" s="201" t="s">
        <v>48</v>
      </c>
      <c r="O101" s="43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AR101" s="24" t="s">
        <v>162</v>
      </c>
      <c r="AT101" s="24" t="s">
        <v>157</v>
      </c>
      <c r="AU101" s="24" t="s">
        <v>106</v>
      </c>
      <c r="AY101" s="24" t="s">
        <v>155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4" t="s">
        <v>85</v>
      </c>
      <c r="BK101" s="204">
        <f>ROUND(I101*H101,2)</f>
        <v>0</v>
      </c>
      <c r="BL101" s="24" t="s">
        <v>162</v>
      </c>
      <c r="BM101" s="24" t="s">
        <v>1871</v>
      </c>
    </row>
    <row r="102" spans="2:47" s="1" customFormat="1" ht="27">
      <c r="B102" s="42"/>
      <c r="C102" s="64"/>
      <c r="D102" s="205" t="s">
        <v>164</v>
      </c>
      <c r="E102" s="64"/>
      <c r="F102" s="206" t="s">
        <v>1872</v>
      </c>
      <c r="G102" s="64"/>
      <c r="H102" s="64"/>
      <c r="I102" s="164"/>
      <c r="J102" s="64"/>
      <c r="K102" s="64"/>
      <c r="L102" s="62"/>
      <c r="M102" s="207"/>
      <c r="N102" s="43"/>
      <c r="O102" s="43"/>
      <c r="P102" s="43"/>
      <c r="Q102" s="43"/>
      <c r="R102" s="43"/>
      <c r="S102" s="43"/>
      <c r="T102" s="79"/>
      <c r="AT102" s="24" t="s">
        <v>164</v>
      </c>
      <c r="AU102" s="24" t="s">
        <v>106</v>
      </c>
    </row>
    <row r="103" spans="2:65" s="1" customFormat="1" ht="16.5" customHeight="1">
      <c r="B103" s="42"/>
      <c r="C103" s="193" t="s">
        <v>181</v>
      </c>
      <c r="D103" s="193" t="s">
        <v>157</v>
      </c>
      <c r="E103" s="194" t="s">
        <v>220</v>
      </c>
      <c r="F103" s="195" t="s">
        <v>221</v>
      </c>
      <c r="G103" s="196" t="s">
        <v>222</v>
      </c>
      <c r="H103" s="197">
        <v>10.08</v>
      </c>
      <c r="I103" s="198"/>
      <c r="J103" s="199">
        <f>ROUND(I103*H103,2)</f>
        <v>0</v>
      </c>
      <c r="K103" s="195" t="s">
        <v>161</v>
      </c>
      <c r="L103" s="62"/>
      <c r="M103" s="200" t="s">
        <v>32</v>
      </c>
      <c r="N103" s="201" t="s">
        <v>48</v>
      </c>
      <c r="O103" s="43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AR103" s="24" t="s">
        <v>162</v>
      </c>
      <c r="AT103" s="24" t="s">
        <v>157</v>
      </c>
      <c r="AU103" s="24" t="s">
        <v>106</v>
      </c>
      <c r="AY103" s="24" t="s">
        <v>155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4" t="s">
        <v>85</v>
      </c>
      <c r="BK103" s="204">
        <f>ROUND(I103*H103,2)</f>
        <v>0</v>
      </c>
      <c r="BL103" s="24" t="s">
        <v>162</v>
      </c>
      <c r="BM103" s="24" t="s">
        <v>1873</v>
      </c>
    </row>
    <row r="104" spans="2:47" s="1" customFormat="1" ht="27">
      <c r="B104" s="42"/>
      <c r="C104" s="64"/>
      <c r="D104" s="205" t="s">
        <v>164</v>
      </c>
      <c r="E104" s="64"/>
      <c r="F104" s="206" t="s">
        <v>1874</v>
      </c>
      <c r="G104" s="64"/>
      <c r="H104" s="64"/>
      <c r="I104" s="164"/>
      <c r="J104" s="64"/>
      <c r="K104" s="64"/>
      <c r="L104" s="62"/>
      <c r="M104" s="207"/>
      <c r="N104" s="43"/>
      <c r="O104" s="43"/>
      <c r="P104" s="43"/>
      <c r="Q104" s="43"/>
      <c r="R104" s="43"/>
      <c r="S104" s="43"/>
      <c r="T104" s="79"/>
      <c r="AT104" s="24" t="s">
        <v>164</v>
      </c>
      <c r="AU104" s="24" t="s">
        <v>106</v>
      </c>
    </row>
    <row r="105" spans="2:51" s="11" customFormat="1" ht="13.5">
      <c r="B105" s="208"/>
      <c r="C105" s="209"/>
      <c r="D105" s="205" t="s">
        <v>175</v>
      </c>
      <c r="E105" s="209"/>
      <c r="F105" s="211" t="s">
        <v>1870</v>
      </c>
      <c r="G105" s="209"/>
      <c r="H105" s="212">
        <v>10.08</v>
      </c>
      <c r="I105" s="213"/>
      <c r="J105" s="209"/>
      <c r="K105" s="209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175</v>
      </c>
      <c r="AU105" s="218" t="s">
        <v>106</v>
      </c>
      <c r="AV105" s="11" t="s">
        <v>106</v>
      </c>
      <c r="AW105" s="11" t="s">
        <v>6</v>
      </c>
      <c r="AX105" s="11" t="s">
        <v>85</v>
      </c>
      <c r="AY105" s="218" t="s">
        <v>155</v>
      </c>
    </row>
    <row r="106" spans="2:63" s="10" customFormat="1" ht="29.85" customHeight="1">
      <c r="B106" s="177"/>
      <c r="C106" s="178"/>
      <c r="D106" s="179" t="s">
        <v>76</v>
      </c>
      <c r="E106" s="191" t="s">
        <v>106</v>
      </c>
      <c r="F106" s="191" t="s">
        <v>610</v>
      </c>
      <c r="G106" s="178"/>
      <c r="H106" s="178"/>
      <c r="I106" s="181"/>
      <c r="J106" s="192">
        <f>BK106</f>
        <v>0</v>
      </c>
      <c r="K106" s="178"/>
      <c r="L106" s="183"/>
      <c r="M106" s="184"/>
      <c r="N106" s="185"/>
      <c r="O106" s="185"/>
      <c r="P106" s="186">
        <f>SUM(P107:P112)</f>
        <v>0</v>
      </c>
      <c r="Q106" s="185"/>
      <c r="R106" s="186">
        <f>SUM(R107:R112)</f>
        <v>0.0074</v>
      </c>
      <c r="S106" s="185"/>
      <c r="T106" s="187">
        <f>SUM(T107:T112)</f>
        <v>0</v>
      </c>
      <c r="AR106" s="188" t="s">
        <v>85</v>
      </c>
      <c r="AT106" s="189" t="s">
        <v>76</v>
      </c>
      <c r="AU106" s="189" t="s">
        <v>85</v>
      </c>
      <c r="AY106" s="188" t="s">
        <v>155</v>
      </c>
      <c r="BK106" s="190">
        <f>SUM(BK107:BK112)</f>
        <v>0</v>
      </c>
    </row>
    <row r="107" spans="2:65" s="1" customFormat="1" ht="16.5" customHeight="1">
      <c r="B107" s="42"/>
      <c r="C107" s="193" t="s">
        <v>189</v>
      </c>
      <c r="D107" s="193" t="s">
        <v>157</v>
      </c>
      <c r="E107" s="194" t="s">
        <v>1875</v>
      </c>
      <c r="F107" s="195" t="s">
        <v>1876</v>
      </c>
      <c r="G107" s="196" t="s">
        <v>172</v>
      </c>
      <c r="H107" s="197">
        <v>1.5</v>
      </c>
      <c r="I107" s="198"/>
      <c r="J107" s="199">
        <f>ROUND(I107*H107,2)</f>
        <v>0</v>
      </c>
      <c r="K107" s="195" t="s">
        <v>161</v>
      </c>
      <c r="L107" s="62"/>
      <c r="M107" s="200" t="s">
        <v>32</v>
      </c>
      <c r="N107" s="201" t="s">
        <v>48</v>
      </c>
      <c r="O107" s="43"/>
      <c r="P107" s="202">
        <f>O107*H107</f>
        <v>0</v>
      </c>
      <c r="Q107" s="202">
        <v>0</v>
      </c>
      <c r="R107" s="202">
        <f>Q107*H107</f>
        <v>0</v>
      </c>
      <c r="S107" s="202">
        <v>0</v>
      </c>
      <c r="T107" s="203">
        <f>S107*H107</f>
        <v>0</v>
      </c>
      <c r="AR107" s="24" t="s">
        <v>162</v>
      </c>
      <c r="AT107" s="24" t="s">
        <v>157</v>
      </c>
      <c r="AU107" s="24" t="s">
        <v>106</v>
      </c>
      <c r="AY107" s="24" t="s">
        <v>155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4" t="s">
        <v>85</v>
      </c>
      <c r="BK107" s="204">
        <f>ROUND(I107*H107,2)</f>
        <v>0</v>
      </c>
      <c r="BL107" s="24" t="s">
        <v>162</v>
      </c>
      <c r="BM107" s="24" t="s">
        <v>1877</v>
      </c>
    </row>
    <row r="108" spans="2:47" s="1" customFormat="1" ht="40.5">
      <c r="B108" s="42"/>
      <c r="C108" s="64"/>
      <c r="D108" s="205" t="s">
        <v>164</v>
      </c>
      <c r="E108" s="64"/>
      <c r="F108" s="206" t="s">
        <v>1878</v>
      </c>
      <c r="G108" s="64"/>
      <c r="H108" s="64"/>
      <c r="I108" s="164"/>
      <c r="J108" s="64"/>
      <c r="K108" s="64"/>
      <c r="L108" s="62"/>
      <c r="M108" s="207"/>
      <c r="N108" s="43"/>
      <c r="O108" s="43"/>
      <c r="P108" s="43"/>
      <c r="Q108" s="43"/>
      <c r="R108" s="43"/>
      <c r="S108" s="43"/>
      <c r="T108" s="79"/>
      <c r="AT108" s="24" t="s">
        <v>164</v>
      </c>
      <c r="AU108" s="24" t="s">
        <v>106</v>
      </c>
    </row>
    <row r="109" spans="2:51" s="11" customFormat="1" ht="13.5">
      <c r="B109" s="208"/>
      <c r="C109" s="209"/>
      <c r="D109" s="205" t="s">
        <v>175</v>
      </c>
      <c r="E109" s="210" t="s">
        <v>32</v>
      </c>
      <c r="F109" s="211" t="s">
        <v>1879</v>
      </c>
      <c r="G109" s="209"/>
      <c r="H109" s="212">
        <v>1.5</v>
      </c>
      <c r="I109" s="213"/>
      <c r="J109" s="209"/>
      <c r="K109" s="209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175</v>
      </c>
      <c r="AU109" s="218" t="s">
        <v>106</v>
      </c>
      <c r="AV109" s="11" t="s">
        <v>106</v>
      </c>
      <c r="AW109" s="11" t="s">
        <v>41</v>
      </c>
      <c r="AX109" s="11" t="s">
        <v>85</v>
      </c>
      <c r="AY109" s="218" t="s">
        <v>155</v>
      </c>
    </row>
    <row r="110" spans="2:65" s="1" customFormat="1" ht="16.5" customHeight="1">
      <c r="B110" s="42"/>
      <c r="C110" s="193" t="s">
        <v>193</v>
      </c>
      <c r="D110" s="193" t="s">
        <v>157</v>
      </c>
      <c r="E110" s="194" t="s">
        <v>1880</v>
      </c>
      <c r="F110" s="195" t="s">
        <v>1881</v>
      </c>
      <c r="G110" s="196" t="s">
        <v>160</v>
      </c>
      <c r="H110" s="197">
        <v>5</v>
      </c>
      <c r="I110" s="198"/>
      <c r="J110" s="199">
        <f>ROUND(I110*H110,2)</f>
        <v>0</v>
      </c>
      <c r="K110" s="195" t="s">
        <v>161</v>
      </c>
      <c r="L110" s="62"/>
      <c r="M110" s="200" t="s">
        <v>32</v>
      </c>
      <c r="N110" s="201" t="s">
        <v>48</v>
      </c>
      <c r="O110" s="43"/>
      <c r="P110" s="202">
        <f>O110*H110</f>
        <v>0</v>
      </c>
      <c r="Q110" s="202">
        <v>0.00144</v>
      </c>
      <c r="R110" s="202">
        <f>Q110*H110</f>
        <v>0.007200000000000001</v>
      </c>
      <c r="S110" s="202">
        <v>0</v>
      </c>
      <c r="T110" s="203">
        <f>S110*H110</f>
        <v>0</v>
      </c>
      <c r="AR110" s="24" t="s">
        <v>162</v>
      </c>
      <c r="AT110" s="24" t="s">
        <v>157</v>
      </c>
      <c r="AU110" s="24" t="s">
        <v>106</v>
      </c>
      <c r="AY110" s="24" t="s">
        <v>155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4" t="s">
        <v>85</v>
      </c>
      <c r="BK110" s="204">
        <f>ROUND(I110*H110,2)</f>
        <v>0</v>
      </c>
      <c r="BL110" s="24" t="s">
        <v>162</v>
      </c>
      <c r="BM110" s="24" t="s">
        <v>1882</v>
      </c>
    </row>
    <row r="111" spans="2:51" s="11" customFormat="1" ht="13.5">
      <c r="B111" s="208"/>
      <c r="C111" s="209"/>
      <c r="D111" s="205" t="s">
        <v>175</v>
      </c>
      <c r="E111" s="210" t="s">
        <v>32</v>
      </c>
      <c r="F111" s="211" t="s">
        <v>1883</v>
      </c>
      <c r="G111" s="209"/>
      <c r="H111" s="212">
        <v>5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175</v>
      </c>
      <c r="AU111" s="218" t="s">
        <v>106</v>
      </c>
      <c r="AV111" s="11" t="s">
        <v>106</v>
      </c>
      <c r="AW111" s="11" t="s">
        <v>41</v>
      </c>
      <c r="AX111" s="11" t="s">
        <v>85</v>
      </c>
      <c r="AY111" s="218" t="s">
        <v>155</v>
      </c>
    </row>
    <row r="112" spans="2:65" s="1" customFormat="1" ht="16.5" customHeight="1">
      <c r="B112" s="42"/>
      <c r="C112" s="193" t="s">
        <v>198</v>
      </c>
      <c r="D112" s="193" t="s">
        <v>157</v>
      </c>
      <c r="E112" s="194" t="s">
        <v>1884</v>
      </c>
      <c r="F112" s="195" t="s">
        <v>1885</v>
      </c>
      <c r="G112" s="196" t="s">
        <v>160</v>
      </c>
      <c r="H112" s="197">
        <v>5</v>
      </c>
      <c r="I112" s="198"/>
      <c r="J112" s="199">
        <f>ROUND(I112*H112,2)</f>
        <v>0</v>
      </c>
      <c r="K112" s="195" t="s">
        <v>161</v>
      </c>
      <c r="L112" s="62"/>
      <c r="M112" s="200" t="s">
        <v>32</v>
      </c>
      <c r="N112" s="201" t="s">
        <v>48</v>
      </c>
      <c r="O112" s="43"/>
      <c r="P112" s="202">
        <f>O112*H112</f>
        <v>0</v>
      </c>
      <c r="Q112" s="202">
        <v>4E-05</v>
      </c>
      <c r="R112" s="202">
        <f>Q112*H112</f>
        <v>0.0002</v>
      </c>
      <c r="S112" s="202">
        <v>0</v>
      </c>
      <c r="T112" s="203">
        <f>S112*H112</f>
        <v>0</v>
      </c>
      <c r="AR112" s="24" t="s">
        <v>162</v>
      </c>
      <c r="AT112" s="24" t="s">
        <v>157</v>
      </c>
      <c r="AU112" s="24" t="s">
        <v>106</v>
      </c>
      <c r="AY112" s="24" t="s">
        <v>155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4" t="s">
        <v>85</v>
      </c>
      <c r="BK112" s="204">
        <f>ROUND(I112*H112,2)</f>
        <v>0</v>
      </c>
      <c r="BL112" s="24" t="s">
        <v>162</v>
      </c>
      <c r="BM112" s="24" t="s">
        <v>1886</v>
      </c>
    </row>
    <row r="113" spans="2:63" s="10" customFormat="1" ht="29.85" customHeight="1">
      <c r="B113" s="177"/>
      <c r="C113" s="178"/>
      <c r="D113" s="179" t="s">
        <v>76</v>
      </c>
      <c r="E113" s="191" t="s">
        <v>162</v>
      </c>
      <c r="F113" s="191" t="s">
        <v>849</v>
      </c>
      <c r="G113" s="178"/>
      <c r="H113" s="178"/>
      <c r="I113" s="181"/>
      <c r="J113" s="192">
        <f>BK113</f>
        <v>0</v>
      </c>
      <c r="K113" s="178"/>
      <c r="L113" s="183"/>
      <c r="M113" s="184"/>
      <c r="N113" s="185"/>
      <c r="O113" s="185"/>
      <c r="P113" s="186">
        <f>SUM(P114:P116)</f>
        <v>0</v>
      </c>
      <c r="Q113" s="185"/>
      <c r="R113" s="186">
        <f>SUM(R114:R116)</f>
        <v>2.677752</v>
      </c>
      <c r="S113" s="185"/>
      <c r="T113" s="187">
        <f>SUM(T114:T116)</f>
        <v>0</v>
      </c>
      <c r="AR113" s="188" t="s">
        <v>85</v>
      </c>
      <c r="AT113" s="189" t="s">
        <v>76</v>
      </c>
      <c r="AU113" s="189" t="s">
        <v>85</v>
      </c>
      <c r="AY113" s="188" t="s">
        <v>155</v>
      </c>
      <c r="BK113" s="190">
        <f>SUM(BK114:BK116)</f>
        <v>0</v>
      </c>
    </row>
    <row r="114" spans="2:65" s="1" customFormat="1" ht="16.5" customHeight="1">
      <c r="B114" s="42"/>
      <c r="C114" s="193" t="s">
        <v>204</v>
      </c>
      <c r="D114" s="193" t="s">
        <v>157</v>
      </c>
      <c r="E114" s="194" t="s">
        <v>1788</v>
      </c>
      <c r="F114" s="195" t="s">
        <v>1789</v>
      </c>
      <c r="G114" s="196" t="s">
        <v>160</v>
      </c>
      <c r="H114" s="197">
        <v>12.6</v>
      </c>
      <c r="I114" s="198"/>
      <c r="J114" s="199">
        <f>ROUND(I114*H114,2)</f>
        <v>0</v>
      </c>
      <c r="K114" s="195" t="s">
        <v>161</v>
      </c>
      <c r="L114" s="62"/>
      <c r="M114" s="200" t="s">
        <v>32</v>
      </c>
      <c r="N114" s="201" t="s">
        <v>48</v>
      </c>
      <c r="O114" s="43"/>
      <c r="P114" s="202">
        <f>O114*H114</f>
        <v>0</v>
      </c>
      <c r="Q114" s="202">
        <v>0.21252</v>
      </c>
      <c r="R114" s="202">
        <f>Q114*H114</f>
        <v>2.677752</v>
      </c>
      <c r="S114" s="202">
        <v>0</v>
      </c>
      <c r="T114" s="203">
        <f>S114*H114</f>
        <v>0</v>
      </c>
      <c r="AR114" s="24" t="s">
        <v>162</v>
      </c>
      <c r="AT114" s="24" t="s">
        <v>157</v>
      </c>
      <c r="AU114" s="24" t="s">
        <v>106</v>
      </c>
      <c r="AY114" s="24" t="s">
        <v>155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4" t="s">
        <v>85</v>
      </c>
      <c r="BK114" s="204">
        <f>ROUND(I114*H114,2)</f>
        <v>0</v>
      </c>
      <c r="BL114" s="24" t="s">
        <v>162</v>
      </c>
      <c r="BM114" s="24" t="s">
        <v>1790</v>
      </c>
    </row>
    <row r="115" spans="2:47" s="1" customFormat="1" ht="27">
      <c r="B115" s="42"/>
      <c r="C115" s="64"/>
      <c r="D115" s="205" t="s">
        <v>164</v>
      </c>
      <c r="E115" s="64"/>
      <c r="F115" s="206" t="s">
        <v>1887</v>
      </c>
      <c r="G115" s="64"/>
      <c r="H115" s="64"/>
      <c r="I115" s="164"/>
      <c r="J115" s="64"/>
      <c r="K115" s="64"/>
      <c r="L115" s="62"/>
      <c r="M115" s="207"/>
      <c r="N115" s="43"/>
      <c r="O115" s="43"/>
      <c r="P115" s="43"/>
      <c r="Q115" s="43"/>
      <c r="R115" s="43"/>
      <c r="S115" s="43"/>
      <c r="T115" s="79"/>
      <c r="AT115" s="24" t="s">
        <v>164</v>
      </c>
      <c r="AU115" s="24" t="s">
        <v>106</v>
      </c>
    </row>
    <row r="116" spans="2:51" s="11" customFormat="1" ht="13.5">
      <c r="B116" s="208"/>
      <c r="C116" s="209"/>
      <c r="D116" s="205" t="s">
        <v>175</v>
      </c>
      <c r="E116" s="210" t="s">
        <v>32</v>
      </c>
      <c r="F116" s="211" t="s">
        <v>1888</v>
      </c>
      <c r="G116" s="209"/>
      <c r="H116" s="212">
        <v>12.6</v>
      </c>
      <c r="I116" s="213"/>
      <c r="J116" s="209"/>
      <c r="K116" s="209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175</v>
      </c>
      <c r="AU116" s="218" t="s">
        <v>106</v>
      </c>
      <c r="AV116" s="11" t="s">
        <v>106</v>
      </c>
      <c r="AW116" s="11" t="s">
        <v>41</v>
      </c>
      <c r="AX116" s="11" t="s">
        <v>85</v>
      </c>
      <c r="AY116" s="218" t="s">
        <v>155</v>
      </c>
    </row>
    <row r="117" spans="2:63" s="10" customFormat="1" ht="29.85" customHeight="1">
      <c r="B117" s="177"/>
      <c r="C117" s="178"/>
      <c r="D117" s="179" t="s">
        <v>76</v>
      </c>
      <c r="E117" s="191" t="s">
        <v>198</v>
      </c>
      <c r="F117" s="191" t="s">
        <v>1067</v>
      </c>
      <c r="G117" s="178"/>
      <c r="H117" s="178"/>
      <c r="I117" s="181"/>
      <c r="J117" s="192">
        <f>BK117</f>
        <v>0</v>
      </c>
      <c r="K117" s="178"/>
      <c r="L117" s="183"/>
      <c r="M117" s="184"/>
      <c r="N117" s="185"/>
      <c r="O117" s="185"/>
      <c r="P117" s="186">
        <f>SUM(P118:P120)</f>
        <v>0</v>
      </c>
      <c r="Q117" s="185"/>
      <c r="R117" s="186">
        <f>SUM(R118:R120)</f>
        <v>0.00126</v>
      </c>
      <c r="S117" s="185"/>
      <c r="T117" s="187">
        <f>SUM(T118:T120)</f>
        <v>0</v>
      </c>
      <c r="AR117" s="188" t="s">
        <v>85</v>
      </c>
      <c r="AT117" s="189" t="s">
        <v>76</v>
      </c>
      <c r="AU117" s="189" t="s">
        <v>85</v>
      </c>
      <c r="AY117" s="188" t="s">
        <v>155</v>
      </c>
      <c r="BK117" s="190">
        <f>SUM(BK118:BK120)</f>
        <v>0</v>
      </c>
    </row>
    <row r="118" spans="2:65" s="1" customFormat="1" ht="16.5" customHeight="1">
      <c r="B118" s="42"/>
      <c r="C118" s="193" t="s">
        <v>209</v>
      </c>
      <c r="D118" s="193" t="s">
        <v>157</v>
      </c>
      <c r="E118" s="194" t="s">
        <v>1762</v>
      </c>
      <c r="F118" s="195" t="s">
        <v>1763</v>
      </c>
      <c r="G118" s="196" t="s">
        <v>259</v>
      </c>
      <c r="H118" s="197">
        <v>21</v>
      </c>
      <c r="I118" s="198"/>
      <c r="J118" s="199">
        <f>ROUND(I118*H118,2)</f>
        <v>0</v>
      </c>
      <c r="K118" s="195" t="s">
        <v>161</v>
      </c>
      <c r="L118" s="62"/>
      <c r="M118" s="200" t="s">
        <v>32</v>
      </c>
      <c r="N118" s="201" t="s">
        <v>48</v>
      </c>
      <c r="O118" s="43"/>
      <c r="P118" s="202">
        <f>O118*H118</f>
        <v>0</v>
      </c>
      <c r="Q118" s="202">
        <v>6E-05</v>
      </c>
      <c r="R118" s="202">
        <f>Q118*H118</f>
        <v>0.00126</v>
      </c>
      <c r="S118" s="202">
        <v>0</v>
      </c>
      <c r="T118" s="203">
        <f>S118*H118</f>
        <v>0</v>
      </c>
      <c r="AR118" s="24" t="s">
        <v>162</v>
      </c>
      <c r="AT118" s="24" t="s">
        <v>157</v>
      </c>
      <c r="AU118" s="24" t="s">
        <v>106</v>
      </c>
      <c r="AY118" s="24" t="s">
        <v>155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85</v>
      </c>
      <c r="BK118" s="204">
        <f>ROUND(I118*H118,2)</f>
        <v>0</v>
      </c>
      <c r="BL118" s="24" t="s">
        <v>162</v>
      </c>
      <c r="BM118" s="24" t="s">
        <v>1793</v>
      </c>
    </row>
    <row r="119" spans="2:47" s="1" customFormat="1" ht="27">
      <c r="B119" s="42"/>
      <c r="C119" s="64"/>
      <c r="D119" s="205" t="s">
        <v>164</v>
      </c>
      <c r="E119" s="64"/>
      <c r="F119" s="206" t="s">
        <v>1794</v>
      </c>
      <c r="G119" s="64"/>
      <c r="H119" s="64"/>
      <c r="I119" s="164"/>
      <c r="J119" s="64"/>
      <c r="K119" s="64"/>
      <c r="L119" s="62"/>
      <c r="M119" s="207"/>
      <c r="N119" s="43"/>
      <c r="O119" s="43"/>
      <c r="P119" s="43"/>
      <c r="Q119" s="43"/>
      <c r="R119" s="43"/>
      <c r="S119" s="43"/>
      <c r="T119" s="79"/>
      <c r="AT119" s="24" t="s">
        <v>164</v>
      </c>
      <c r="AU119" s="24" t="s">
        <v>106</v>
      </c>
    </row>
    <row r="120" spans="2:51" s="11" customFormat="1" ht="13.5">
      <c r="B120" s="208"/>
      <c r="C120" s="209"/>
      <c r="D120" s="205" t="s">
        <v>175</v>
      </c>
      <c r="E120" s="210" t="s">
        <v>32</v>
      </c>
      <c r="F120" s="211" t="s">
        <v>1889</v>
      </c>
      <c r="G120" s="209"/>
      <c r="H120" s="212">
        <v>21</v>
      </c>
      <c r="I120" s="213"/>
      <c r="J120" s="209"/>
      <c r="K120" s="209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175</v>
      </c>
      <c r="AU120" s="218" t="s">
        <v>106</v>
      </c>
      <c r="AV120" s="11" t="s">
        <v>106</v>
      </c>
      <c r="AW120" s="11" t="s">
        <v>41</v>
      </c>
      <c r="AX120" s="11" t="s">
        <v>85</v>
      </c>
      <c r="AY120" s="218" t="s">
        <v>155</v>
      </c>
    </row>
    <row r="121" spans="2:63" s="10" customFormat="1" ht="37.35" customHeight="1">
      <c r="B121" s="177"/>
      <c r="C121" s="178"/>
      <c r="D121" s="179" t="s">
        <v>76</v>
      </c>
      <c r="E121" s="180" t="s">
        <v>1370</v>
      </c>
      <c r="F121" s="180" t="s">
        <v>1371</v>
      </c>
      <c r="G121" s="178"/>
      <c r="H121" s="178"/>
      <c r="I121" s="181"/>
      <c r="J121" s="182">
        <f>BK121</f>
        <v>0</v>
      </c>
      <c r="K121" s="178"/>
      <c r="L121" s="183"/>
      <c r="M121" s="184"/>
      <c r="N121" s="185"/>
      <c r="O121" s="185"/>
      <c r="P121" s="186">
        <f>P122</f>
        <v>0</v>
      </c>
      <c r="Q121" s="185"/>
      <c r="R121" s="186">
        <f>R122</f>
        <v>0.03217</v>
      </c>
      <c r="S121" s="185"/>
      <c r="T121" s="187">
        <f>T122</f>
        <v>0</v>
      </c>
      <c r="AR121" s="188" t="s">
        <v>106</v>
      </c>
      <c r="AT121" s="189" t="s">
        <v>76</v>
      </c>
      <c r="AU121" s="189" t="s">
        <v>77</v>
      </c>
      <c r="AY121" s="188" t="s">
        <v>155</v>
      </c>
      <c r="BK121" s="190">
        <f>BK122</f>
        <v>0</v>
      </c>
    </row>
    <row r="122" spans="2:63" s="10" customFormat="1" ht="19.9" customHeight="1">
      <c r="B122" s="177"/>
      <c r="C122" s="178"/>
      <c r="D122" s="179" t="s">
        <v>76</v>
      </c>
      <c r="E122" s="191" t="s">
        <v>1795</v>
      </c>
      <c r="F122" s="191" t="s">
        <v>1796</v>
      </c>
      <c r="G122" s="178"/>
      <c r="H122" s="178"/>
      <c r="I122" s="181"/>
      <c r="J122" s="192">
        <f>BK122</f>
        <v>0</v>
      </c>
      <c r="K122" s="178"/>
      <c r="L122" s="183"/>
      <c r="M122" s="184"/>
      <c r="N122" s="185"/>
      <c r="O122" s="185"/>
      <c r="P122" s="186">
        <f>SUM(P123:P134)</f>
        <v>0</v>
      </c>
      <c r="Q122" s="185"/>
      <c r="R122" s="186">
        <f>SUM(R123:R134)</f>
        <v>0.03217</v>
      </c>
      <c r="S122" s="185"/>
      <c r="T122" s="187">
        <f>SUM(T123:T134)</f>
        <v>0</v>
      </c>
      <c r="AR122" s="188" t="s">
        <v>106</v>
      </c>
      <c r="AT122" s="189" t="s">
        <v>76</v>
      </c>
      <c r="AU122" s="189" t="s">
        <v>85</v>
      </c>
      <c r="AY122" s="188" t="s">
        <v>155</v>
      </c>
      <c r="BK122" s="190">
        <f>SUM(BK123:BK134)</f>
        <v>0</v>
      </c>
    </row>
    <row r="123" spans="2:65" s="1" customFormat="1" ht="25.5" customHeight="1">
      <c r="B123" s="42"/>
      <c r="C123" s="193" t="s">
        <v>215</v>
      </c>
      <c r="D123" s="193" t="s">
        <v>157</v>
      </c>
      <c r="E123" s="194" t="s">
        <v>1809</v>
      </c>
      <c r="F123" s="195" t="s">
        <v>1810</v>
      </c>
      <c r="G123" s="196" t="s">
        <v>259</v>
      </c>
      <c r="H123" s="197">
        <v>37</v>
      </c>
      <c r="I123" s="198"/>
      <c r="J123" s="199">
        <f>ROUND(I123*H123,2)</f>
        <v>0</v>
      </c>
      <c r="K123" s="195" t="s">
        <v>161</v>
      </c>
      <c r="L123" s="62"/>
      <c r="M123" s="200" t="s">
        <v>32</v>
      </c>
      <c r="N123" s="201" t="s">
        <v>48</v>
      </c>
      <c r="O123" s="43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AR123" s="24" t="s">
        <v>245</v>
      </c>
      <c r="AT123" s="24" t="s">
        <v>157</v>
      </c>
      <c r="AU123" s="24" t="s">
        <v>106</v>
      </c>
      <c r="AY123" s="24" t="s">
        <v>155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4" t="s">
        <v>85</v>
      </c>
      <c r="BK123" s="204">
        <f>ROUND(I123*H123,2)</f>
        <v>0</v>
      </c>
      <c r="BL123" s="24" t="s">
        <v>245</v>
      </c>
      <c r="BM123" s="24" t="s">
        <v>1811</v>
      </c>
    </row>
    <row r="124" spans="2:47" s="1" customFormat="1" ht="27">
      <c r="B124" s="42"/>
      <c r="C124" s="64"/>
      <c r="D124" s="205" t="s">
        <v>164</v>
      </c>
      <c r="E124" s="64"/>
      <c r="F124" s="206" t="s">
        <v>1890</v>
      </c>
      <c r="G124" s="64"/>
      <c r="H124" s="64"/>
      <c r="I124" s="164"/>
      <c r="J124" s="64"/>
      <c r="K124" s="64"/>
      <c r="L124" s="62"/>
      <c r="M124" s="207"/>
      <c r="N124" s="43"/>
      <c r="O124" s="43"/>
      <c r="P124" s="43"/>
      <c r="Q124" s="43"/>
      <c r="R124" s="43"/>
      <c r="S124" s="43"/>
      <c r="T124" s="79"/>
      <c r="AT124" s="24" t="s">
        <v>164</v>
      </c>
      <c r="AU124" s="24" t="s">
        <v>106</v>
      </c>
    </row>
    <row r="125" spans="2:51" s="11" customFormat="1" ht="13.5">
      <c r="B125" s="208"/>
      <c r="C125" s="209"/>
      <c r="D125" s="205" t="s">
        <v>175</v>
      </c>
      <c r="E125" s="210" t="s">
        <v>32</v>
      </c>
      <c r="F125" s="211" t="s">
        <v>1891</v>
      </c>
      <c r="G125" s="209"/>
      <c r="H125" s="212">
        <v>37</v>
      </c>
      <c r="I125" s="213"/>
      <c r="J125" s="209"/>
      <c r="K125" s="209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175</v>
      </c>
      <c r="AU125" s="218" t="s">
        <v>106</v>
      </c>
      <c r="AV125" s="11" t="s">
        <v>106</v>
      </c>
      <c r="AW125" s="11" t="s">
        <v>41</v>
      </c>
      <c r="AX125" s="11" t="s">
        <v>85</v>
      </c>
      <c r="AY125" s="218" t="s">
        <v>155</v>
      </c>
    </row>
    <row r="126" spans="2:65" s="1" customFormat="1" ht="16.5" customHeight="1">
      <c r="B126" s="42"/>
      <c r="C126" s="244" t="s">
        <v>219</v>
      </c>
      <c r="D126" s="244" t="s">
        <v>470</v>
      </c>
      <c r="E126" s="245" t="s">
        <v>1814</v>
      </c>
      <c r="F126" s="246" t="s">
        <v>1815</v>
      </c>
      <c r="G126" s="247" t="s">
        <v>259</v>
      </c>
      <c r="H126" s="248">
        <v>37</v>
      </c>
      <c r="I126" s="249"/>
      <c r="J126" s="250">
        <f>ROUND(I126*H126,2)</f>
        <v>0</v>
      </c>
      <c r="K126" s="246" t="s">
        <v>161</v>
      </c>
      <c r="L126" s="251"/>
      <c r="M126" s="252" t="s">
        <v>32</v>
      </c>
      <c r="N126" s="253" t="s">
        <v>48</v>
      </c>
      <c r="O126" s="43"/>
      <c r="P126" s="202">
        <f>O126*H126</f>
        <v>0</v>
      </c>
      <c r="Q126" s="202">
        <v>0.00021</v>
      </c>
      <c r="R126" s="202">
        <f>Q126*H126</f>
        <v>0.00777</v>
      </c>
      <c r="S126" s="202">
        <v>0</v>
      </c>
      <c r="T126" s="203">
        <f>S126*H126</f>
        <v>0</v>
      </c>
      <c r="AR126" s="24" t="s">
        <v>562</v>
      </c>
      <c r="AT126" s="24" t="s">
        <v>470</v>
      </c>
      <c r="AU126" s="24" t="s">
        <v>106</v>
      </c>
      <c r="AY126" s="24" t="s">
        <v>155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4" t="s">
        <v>85</v>
      </c>
      <c r="BK126" s="204">
        <f>ROUND(I126*H126,2)</f>
        <v>0</v>
      </c>
      <c r="BL126" s="24" t="s">
        <v>245</v>
      </c>
      <c r="BM126" s="24" t="s">
        <v>1816</v>
      </c>
    </row>
    <row r="127" spans="2:47" s="1" customFormat="1" ht="27">
      <c r="B127" s="42"/>
      <c r="C127" s="64"/>
      <c r="D127" s="205" t="s">
        <v>164</v>
      </c>
      <c r="E127" s="64"/>
      <c r="F127" s="206" t="s">
        <v>1817</v>
      </c>
      <c r="G127" s="64"/>
      <c r="H127" s="64"/>
      <c r="I127" s="164"/>
      <c r="J127" s="64"/>
      <c r="K127" s="64"/>
      <c r="L127" s="62"/>
      <c r="M127" s="207"/>
      <c r="N127" s="43"/>
      <c r="O127" s="43"/>
      <c r="P127" s="43"/>
      <c r="Q127" s="43"/>
      <c r="R127" s="43"/>
      <c r="S127" s="43"/>
      <c r="T127" s="79"/>
      <c r="AT127" s="24" t="s">
        <v>164</v>
      </c>
      <c r="AU127" s="24" t="s">
        <v>106</v>
      </c>
    </row>
    <row r="128" spans="2:65" s="1" customFormat="1" ht="16.5" customHeight="1">
      <c r="B128" s="42"/>
      <c r="C128" s="193" t="s">
        <v>226</v>
      </c>
      <c r="D128" s="193" t="s">
        <v>157</v>
      </c>
      <c r="E128" s="194" t="s">
        <v>1892</v>
      </c>
      <c r="F128" s="195" t="s">
        <v>1893</v>
      </c>
      <c r="G128" s="196" t="s">
        <v>263</v>
      </c>
      <c r="H128" s="197">
        <v>1</v>
      </c>
      <c r="I128" s="198"/>
      <c r="J128" s="199">
        <f aca="true" t="shared" si="0" ref="J128:J134">ROUND(I128*H128,2)</f>
        <v>0</v>
      </c>
      <c r="K128" s="195" t="s">
        <v>161</v>
      </c>
      <c r="L128" s="62"/>
      <c r="M128" s="200" t="s">
        <v>32</v>
      </c>
      <c r="N128" s="201" t="s">
        <v>48</v>
      </c>
      <c r="O128" s="43"/>
      <c r="P128" s="202">
        <f aca="true" t="shared" si="1" ref="P128:P134">O128*H128</f>
        <v>0</v>
      </c>
      <c r="Q128" s="202">
        <v>0</v>
      </c>
      <c r="R128" s="202">
        <f aca="true" t="shared" si="2" ref="R128:R134">Q128*H128</f>
        <v>0</v>
      </c>
      <c r="S128" s="202">
        <v>0</v>
      </c>
      <c r="T128" s="203">
        <f aca="true" t="shared" si="3" ref="T128:T134">S128*H128</f>
        <v>0</v>
      </c>
      <c r="AR128" s="24" t="s">
        <v>245</v>
      </c>
      <c r="AT128" s="24" t="s">
        <v>157</v>
      </c>
      <c r="AU128" s="24" t="s">
        <v>106</v>
      </c>
      <c r="AY128" s="24" t="s">
        <v>155</v>
      </c>
      <c r="BE128" s="204">
        <f aca="true" t="shared" si="4" ref="BE128:BE134">IF(N128="základní",J128,0)</f>
        <v>0</v>
      </c>
      <c r="BF128" s="204">
        <f aca="true" t="shared" si="5" ref="BF128:BF134">IF(N128="snížená",J128,0)</f>
        <v>0</v>
      </c>
      <c r="BG128" s="204">
        <f aca="true" t="shared" si="6" ref="BG128:BG134">IF(N128="zákl. přenesená",J128,0)</f>
        <v>0</v>
      </c>
      <c r="BH128" s="204">
        <f aca="true" t="shared" si="7" ref="BH128:BH134">IF(N128="sníž. přenesená",J128,0)</f>
        <v>0</v>
      </c>
      <c r="BI128" s="204">
        <f aca="true" t="shared" si="8" ref="BI128:BI134">IF(N128="nulová",J128,0)</f>
        <v>0</v>
      </c>
      <c r="BJ128" s="24" t="s">
        <v>85</v>
      </c>
      <c r="BK128" s="204">
        <f aca="true" t="shared" si="9" ref="BK128:BK134">ROUND(I128*H128,2)</f>
        <v>0</v>
      </c>
      <c r="BL128" s="24" t="s">
        <v>245</v>
      </c>
      <c r="BM128" s="24" t="s">
        <v>1894</v>
      </c>
    </row>
    <row r="129" spans="2:65" s="1" customFormat="1" ht="16.5" customHeight="1">
      <c r="B129" s="42"/>
      <c r="C129" s="244" t="s">
        <v>231</v>
      </c>
      <c r="D129" s="244" t="s">
        <v>470</v>
      </c>
      <c r="E129" s="245" t="s">
        <v>1895</v>
      </c>
      <c r="F129" s="246" t="s">
        <v>1896</v>
      </c>
      <c r="G129" s="247" t="s">
        <v>263</v>
      </c>
      <c r="H129" s="248">
        <v>1</v>
      </c>
      <c r="I129" s="249"/>
      <c r="J129" s="250">
        <f t="shared" si="0"/>
        <v>0</v>
      </c>
      <c r="K129" s="246" t="s">
        <v>32</v>
      </c>
      <c r="L129" s="251"/>
      <c r="M129" s="252" t="s">
        <v>32</v>
      </c>
      <c r="N129" s="253" t="s">
        <v>48</v>
      </c>
      <c r="O129" s="43"/>
      <c r="P129" s="202">
        <f t="shared" si="1"/>
        <v>0</v>
      </c>
      <c r="Q129" s="202">
        <v>0.0169</v>
      </c>
      <c r="R129" s="202">
        <f t="shared" si="2"/>
        <v>0.0169</v>
      </c>
      <c r="S129" s="202">
        <v>0</v>
      </c>
      <c r="T129" s="203">
        <f t="shared" si="3"/>
        <v>0</v>
      </c>
      <c r="AR129" s="24" t="s">
        <v>1145</v>
      </c>
      <c r="AT129" s="24" t="s">
        <v>470</v>
      </c>
      <c r="AU129" s="24" t="s">
        <v>106</v>
      </c>
      <c r="AY129" s="24" t="s">
        <v>155</v>
      </c>
      <c r="BE129" s="204">
        <f t="shared" si="4"/>
        <v>0</v>
      </c>
      <c r="BF129" s="204">
        <f t="shared" si="5"/>
        <v>0</v>
      </c>
      <c r="BG129" s="204">
        <f t="shared" si="6"/>
        <v>0</v>
      </c>
      <c r="BH129" s="204">
        <f t="shared" si="7"/>
        <v>0</v>
      </c>
      <c r="BI129" s="204">
        <f t="shared" si="8"/>
        <v>0</v>
      </c>
      <c r="BJ129" s="24" t="s">
        <v>85</v>
      </c>
      <c r="BK129" s="204">
        <f t="shared" si="9"/>
        <v>0</v>
      </c>
      <c r="BL129" s="24" t="s">
        <v>1145</v>
      </c>
      <c r="BM129" s="24" t="s">
        <v>1897</v>
      </c>
    </row>
    <row r="130" spans="2:65" s="1" customFormat="1" ht="16.5" customHeight="1">
      <c r="B130" s="42"/>
      <c r="C130" s="193" t="s">
        <v>10</v>
      </c>
      <c r="D130" s="193" t="s">
        <v>157</v>
      </c>
      <c r="E130" s="194" t="s">
        <v>1898</v>
      </c>
      <c r="F130" s="195" t="s">
        <v>1899</v>
      </c>
      <c r="G130" s="196" t="s">
        <v>263</v>
      </c>
      <c r="H130" s="197">
        <v>1</v>
      </c>
      <c r="I130" s="198"/>
      <c r="J130" s="199">
        <f t="shared" si="0"/>
        <v>0</v>
      </c>
      <c r="K130" s="195" t="s">
        <v>161</v>
      </c>
      <c r="L130" s="62"/>
      <c r="M130" s="200" t="s">
        <v>32</v>
      </c>
      <c r="N130" s="201" t="s">
        <v>48</v>
      </c>
      <c r="O130" s="43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AR130" s="24" t="s">
        <v>245</v>
      </c>
      <c r="AT130" s="24" t="s">
        <v>157</v>
      </c>
      <c r="AU130" s="24" t="s">
        <v>106</v>
      </c>
      <c r="AY130" s="24" t="s">
        <v>155</v>
      </c>
      <c r="BE130" s="204">
        <f t="shared" si="4"/>
        <v>0</v>
      </c>
      <c r="BF130" s="204">
        <f t="shared" si="5"/>
        <v>0</v>
      </c>
      <c r="BG130" s="204">
        <f t="shared" si="6"/>
        <v>0</v>
      </c>
      <c r="BH130" s="204">
        <f t="shared" si="7"/>
        <v>0</v>
      </c>
      <c r="BI130" s="204">
        <f t="shared" si="8"/>
        <v>0</v>
      </c>
      <c r="BJ130" s="24" t="s">
        <v>85</v>
      </c>
      <c r="BK130" s="204">
        <f t="shared" si="9"/>
        <v>0</v>
      </c>
      <c r="BL130" s="24" t="s">
        <v>245</v>
      </c>
      <c r="BM130" s="24" t="s">
        <v>1900</v>
      </c>
    </row>
    <row r="131" spans="2:65" s="1" customFormat="1" ht="16.5" customHeight="1">
      <c r="B131" s="42"/>
      <c r="C131" s="244" t="s">
        <v>245</v>
      </c>
      <c r="D131" s="244" t="s">
        <v>470</v>
      </c>
      <c r="E131" s="245" t="s">
        <v>1901</v>
      </c>
      <c r="F131" s="246" t="s">
        <v>1902</v>
      </c>
      <c r="G131" s="247" t="s">
        <v>263</v>
      </c>
      <c r="H131" s="248">
        <v>1</v>
      </c>
      <c r="I131" s="249"/>
      <c r="J131" s="250">
        <f t="shared" si="0"/>
        <v>0</v>
      </c>
      <c r="K131" s="246" t="s">
        <v>32</v>
      </c>
      <c r="L131" s="251"/>
      <c r="M131" s="252" t="s">
        <v>32</v>
      </c>
      <c r="N131" s="253" t="s">
        <v>48</v>
      </c>
      <c r="O131" s="43"/>
      <c r="P131" s="202">
        <f t="shared" si="1"/>
        <v>0</v>
      </c>
      <c r="Q131" s="202">
        <v>0.0075</v>
      </c>
      <c r="R131" s="202">
        <f t="shared" si="2"/>
        <v>0.0075</v>
      </c>
      <c r="S131" s="202">
        <v>0</v>
      </c>
      <c r="T131" s="203">
        <f t="shared" si="3"/>
        <v>0</v>
      </c>
      <c r="AR131" s="24" t="s">
        <v>562</v>
      </c>
      <c r="AT131" s="24" t="s">
        <v>470</v>
      </c>
      <c r="AU131" s="24" t="s">
        <v>106</v>
      </c>
      <c r="AY131" s="24" t="s">
        <v>155</v>
      </c>
      <c r="BE131" s="204">
        <f t="shared" si="4"/>
        <v>0</v>
      </c>
      <c r="BF131" s="204">
        <f t="shared" si="5"/>
        <v>0</v>
      </c>
      <c r="BG131" s="204">
        <f t="shared" si="6"/>
        <v>0</v>
      </c>
      <c r="BH131" s="204">
        <f t="shared" si="7"/>
        <v>0</v>
      </c>
      <c r="BI131" s="204">
        <f t="shared" si="8"/>
        <v>0</v>
      </c>
      <c r="BJ131" s="24" t="s">
        <v>85</v>
      </c>
      <c r="BK131" s="204">
        <f t="shared" si="9"/>
        <v>0</v>
      </c>
      <c r="BL131" s="24" t="s">
        <v>245</v>
      </c>
      <c r="BM131" s="24" t="s">
        <v>1903</v>
      </c>
    </row>
    <row r="132" spans="2:65" s="1" customFormat="1" ht="16.5" customHeight="1">
      <c r="B132" s="42"/>
      <c r="C132" s="193" t="s">
        <v>378</v>
      </c>
      <c r="D132" s="193" t="s">
        <v>157</v>
      </c>
      <c r="E132" s="194" t="s">
        <v>1904</v>
      </c>
      <c r="F132" s="195" t="s">
        <v>1905</v>
      </c>
      <c r="G132" s="196" t="s">
        <v>263</v>
      </c>
      <c r="H132" s="197">
        <v>1</v>
      </c>
      <c r="I132" s="198"/>
      <c r="J132" s="199">
        <f t="shared" si="0"/>
        <v>0</v>
      </c>
      <c r="K132" s="195" t="s">
        <v>161</v>
      </c>
      <c r="L132" s="62"/>
      <c r="M132" s="200" t="s">
        <v>32</v>
      </c>
      <c r="N132" s="201" t="s">
        <v>48</v>
      </c>
      <c r="O132" s="43"/>
      <c r="P132" s="202">
        <f t="shared" si="1"/>
        <v>0</v>
      </c>
      <c r="Q132" s="202">
        <v>0</v>
      </c>
      <c r="R132" s="202">
        <f t="shared" si="2"/>
        <v>0</v>
      </c>
      <c r="S132" s="202">
        <v>0</v>
      </c>
      <c r="T132" s="203">
        <f t="shared" si="3"/>
        <v>0</v>
      </c>
      <c r="AR132" s="24" t="s">
        <v>245</v>
      </c>
      <c r="AT132" s="24" t="s">
        <v>157</v>
      </c>
      <c r="AU132" s="24" t="s">
        <v>106</v>
      </c>
      <c r="AY132" s="24" t="s">
        <v>155</v>
      </c>
      <c r="BE132" s="204">
        <f t="shared" si="4"/>
        <v>0</v>
      </c>
      <c r="BF132" s="204">
        <f t="shared" si="5"/>
        <v>0</v>
      </c>
      <c r="BG132" s="204">
        <f t="shared" si="6"/>
        <v>0</v>
      </c>
      <c r="BH132" s="204">
        <f t="shared" si="7"/>
        <v>0</v>
      </c>
      <c r="BI132" s="204">
        <f t="shared" si="8"/>
        <v>0</v>
      </c>
      <c r="BJ132" s="24" t="s">
        <v>85</v>
      </c>
      <c r="BK132" s="204">
        <f t="shared" si="9"/>
        <v>0</v>
      </c>
      <c r="BL132" s="24" t="s">
        <v>245</v>
      </c>
      <c r="BM132" s="24" t="s">
        <v>1906</v>
      </c>
    </row>
    <row r="133" spans="2:65" s="1" customFormat="1" ht="16.5" customHeight="1">
      <c r="B133" s="42"/>
      <c r="C133" s="193" t="s">
        <v>480</v>
      </c>
      <c r="D133" s="193" t="s">
        <v>157</v>
      </c>
      <c r="E133" s="194" t="s">
        <v>1907</v>
      </c>
      <c r="F133" s="195" t="s">
        <v>1908</v>
      </c>
      <c r="G133" s="196" t="s">
        <v>222</v>
      </c>
      <c r="H133" s="197">
        <v>0.015</v>
      </c>
      <c r="I133" s="198"/>
      <c r="J133" s="199">
        <f t="shared" si="0"/>
        <v>0</v>
      </c>
      <c r="K133" s="195" t="s">
        <v>161</v>
      </c>
      <c r="L133" s="62"/>
      <c r="M133" s="200" t="s">
        <v>32</v>
      </c>
      <c r="N133" s="201" t="s">
        <v>48</v>
      </c>
      <c r="O133" s="43"/>
      <c r="P133" s="202">
        <f t="shared" si="1"/>
        <v>0</v>
      </c>
      <c r="Q133" s="202">
        <v>0</v>
      </c>
      <c r="R133" s="202">
        <f t="shared" si="2"/>
        <v>0</v>
      </c>
      <c r="S133" s="202">
        <v>0</v>
      </c>
      <c r="T133" s="203">
        <f t="shared" si="3"/>
        <v>0</v>
      </c>
      <c r="AR133" s="24" t="s">
        <v>245</v>
      </c>
      <c r="AT133" s="24" t="s">
        <v>157</v>
      </c>
      <c r="AU133" s="24" t="s">
        <v>106</v>
      </c>
      <c r="AY133" s="24" t="s">
        <v>155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24" t="s">
        <v>85</v>
      </c>
      <c r="BK133" s="204">
        <f t="shared" si="9"/>
        <v>0</v>
      </c>
      <c r="BL133" s="24" t="s">
        <v>245</v>
      </c>
      <c r="BM133" s="24" t="s">
        <v>1909</v>
      </c>
    </row>
    <row r="134" spans="2:65" s="1" customFormat="1" ht="16.5" customHeight="1">
      <c r="B134" s="42"/>
      <c r="C134" s="193" t="s">
        <v>483</v>
      </c>
      <c r="D134" s="193" t="s">
        <v>157</v>
      </c>
      <c r="E134" s="194" t="s">
        <v>1910</v>
      </c>
      <c r="F134" s="195" t="s">
        <v>1911</v>
      </c>
      <c r="G134" s="196" t="s">
        <v>222</v>
      </c>
      <c r="H134" s="197">
        <v>0.015</v>
      </c>
      <c r="I134" s="198"/>
      <c r="J134" s="199">
        <f t="shared" si="0"/>
        <v>0</v>
      </c>
      <c r="K134" s="195" t="s">
        <v>161</v>
      </c>
      <c r="L134" s="62"/>
      <c r="M134" s="200" t="s">
        <v>32</v>
      </c>
      <c r="N134" s="201" t="s">
        <v>48</v>
      </c>
      <c r="O134" s="43"/>
      <c r="P134" s="202">
        <f t="shared" si="1"/>
        <v>0</v>
      </c>
      <c r="Q134" s="202">
        <v>0</v>
      </c>
      <c r="R134" s="202">
        <f t="shared" si="2"/>
        <v>0</v>
      </c>
      <c r="S134" s="202">
        <v>0</v>
      </c>
      <c r="T134" s="203">
        <f t="shared" si="3"/>
        <v>0</v>
      </c>
      <c r="AR134" s="24" t="s">
        <v>245</v>
      </c>
      <c r="AT134" s="24" t="s">
        <v>157</v>
      </c>
      <c r="AU134" s="24" t="s">
        <v>106</v>
      </c>
      <c r="AY134" s="24" t="s">
        <v>155</v>
      </c>
      <c r="BE134" s="204">
        <f t="shared" si="4"/>
        <v>0</v>
      </c>
      <c r="BF134" s="204">
        <f t="shared" si="5"/>
        <v>0</v>
      </c>
      <c r="BG134" s="204">
        <f t="shared" si="6"/>
        <v>0</v>
      </c>
      <c r="BH134" s="204">
        <f t="shared" si="7"/>
        <v>0</v>
      </c>
      <c r="BI134" s="204">
        <f t="shared" si="8"/>
        <v>0</v>
      </c>
      <c r="BJ134" s="24" t="s">
        <v>85</v>
      </c>
      <c r="BK134" s="204">
        <f t="shared" si="9"/>
        <v>0</v>
      </c>
      <c r="BL134" s="24" t="s">
        <v>245</v>
      </c>
      <c r="BM134" s="24" t="s">
        <v>1912</v>
      </c>
    </row>
    <row r="135" spans="2:63" s="10" customFormat="1" ht="37.35" customHeight="1">
      <c r="B135" s="177"/>
      <c r="C135" s="178"/>
      <c r="D135" s="179" t="s">
        <v>76</v>
      </c>
      <c r="E135" s="180" t="s">
        <v>470</v>
      </c>
      <c r="F135" s="180" t="s">
        <v>1705</v>
      </c>
      <c r="G135" s="178"/>
      <c r="H135" s="178"/>
      <c r="I135" s="181"/>
      <c r="J135" s="182">
        <f>BK135</f>
        <v>0</v>
      </c>
      <c r="K135" s="178"/>
      <c r="L135" s="183"/>
      <c r="M135" s="184"/>
      <c r="N135" s="185"/>
      <c r="O135" s="185"/>
      <c r="P135" s="186">
        <f>P136+P153+P158</f>
        <v>0</v>
      </c>
      <c r="Q135" s="185"/>
      <c r="R135" s="186">
        <f>R136+R153+R158</f>
        <v>0.5281056</v>
      </c>
      <c r="S135" s="185"/>
      <c r="T135" s="187">
        <f>T136+T153+T158</f>
        <v>0</v>
      </c>
      <c r="AR135" s="188" t="s">
        <v>169</v>
      </c>
      <c r="AT135" s="189" t="s">
        <v>76</v>
      </c>
      <c r="AU135" s="189" t="s">
        <v>77</v>
      </c>
      <c r="AY135" s="188" t="s">
        <v>155</v>
      </c>
      <c r="BK135" s="190">
        <f>BK136+BK153+BK158</f>
        <v>0</v>
      </c>
    </row>
    <row r="136" spans="2:63" s="10" customFormat="1" ht="19.9" customHeight="1">
      <c r="B136" s="177"/>
      <c r="C136" s="178"/>
      <c r="D136" s="179" t="s">
        <v>76</v>
      </c>
      <c r="E136" s="191" t="s">
        <v>1822</v>
      </c>
      <c r="F136" s="191" t="s">
        <v>1823</v>
      </c>
      <c r="G136" s="178"/>
      <c r="H136" s="178"/>
      <c r="I136" s="181"/>
      <c r="J136" s="192">
        <f>BK136</f>
        <v>0</v>
      </c>
      <c r="K136" s="178"/>
      <c r="L136" s="183"/>
      <c r="M136" s="184"/>
      <c r="N136" s="185"/>
      <c r="O136" s="185"/>
      <c r="P136" s="186">
        <f>SUM(P137:P152)</f>
        <v>0</v>
      </c>
      <c r="Q136" s="185"/>
      <c r="R136" s="186">
        <f>SUM(R137:R152)</f>
        <v>0.39087999999999995</v>
      </c>
      <c r="S136" s="185"/>
      <c r="T136" s="187">
        <f>SUM(T137:T152)</f>
        <v>0</v>
      </c>
      <c r="AR136" s="188" t="s">
        <v>169</v>
      </c>
      <c r="AT136" s="189" t="s">
        <v>76</v>
      </c>
      <c r="AU136" s="189" t="s">
        <v>85</v>
      </c>
      <c r="AY136" s="188" t="s">
        <v>155</v>
      </c>
      <c r="BK136" s="190">
        <f>SUM(BK137:BK152)</f>
        <v>0</v>
      </c>
    </row>
    <row r="137" spans="2:65" s="1" customFormat="1" ht="16.5" customHeight="1">
      <c r="B137" s="42"/>
      <c r="C137" s="193" t="s">
        <v>487</v>
      </c>
      <c r="D137" s="193" t="s">
        <v>157</v>
      </c>
      <c r="E137" s="194" t="s">
        <v>1913</v>
      </c>
      <c r="F137" s="195" t="s">
        <v>1914</v>
      </c>
      <c r="G137" s="196" t="s">
        <v>263</v>
      </c>
      <c r="H137" s="197">
        <v>1</v>
      </c>
      <c r="I137" s="198"/>
      <c r="J137" s="199">
        <f>ROUND(I137*H137,2)</f>
        <v>0</v>
      </c>
      <c r="K137" s="195" t="s">
        <v>161</v>
      </c>
      <c r="L137" s="62"/>
      <c r="M137" s="200" t="s">
        <v>32</v>
      </c>
      <c r="N137" s="201" t="s">
        <v>48</v>
      </c>
      <c r="O137" s="43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AR137" s="24" t="s">
        <v>162</v>
      </c>
      <c r="AT137" s="24" t="s">
        <v>157</v>
      </c>
      <c r="AU137" s="24" t="s">
        <v>106</v>
      </c>
      <c r="AY137" s="24" t="s">
        <v>155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24" t="s">
        <v>85</v>
      </c>
      <c r="BK137" s="204">
        <f>ROUND(I137*H137,2)</f>
        <v>0</v>
      </c>
      <c r="BL137" s="24" t="s">
        <v>162</v>
      </c>
      <c r="BM137" s="24" t="s">
        <v>1915</v>
      </c>
    </row>
    <row r="138" spans="2:65" s="1" customFormat="1" ht="16.5" customHeight="1">
      <c r="B138" s="42"/>
      <c r="C138" s="244" t="s">
        <v>9</v>
      </c>
      <c r="D138" s="244" t="s">
        <v>470</v>
      </c>
      <c r="E138" s="245" t="s">
        <v>1916</v>
      </c>
      <c r="F138" s="246" t="s">
        <v>1917</v>
      </c>
      <c r="G138" s="247" t="s">
        <v>263</v>
      </c>
      <c r="H138" s="248">
        <v>1</v>
      </c>
      <c r="I138" s="249"/>
      <c r="J138" s="250">
        <f>ROUND(I138*H138,2)</f>
        <v>0</v>
      </c>
      <c r="K138" s="246" t="s">
        <v>161</v>
      </c>
      <c r="L138" s="251"/>
      <c r="M138" s="252" t="s">
        <v>32</v>
      </c>
      <c r="N138" s="253" t="s">
        <v>48</v>
      </c>
      <c r="O138" s="43"/>
      <c r="P138" s="202">
        <f>O138*H138</f>
        <v>0</v>
      </c>
      <c r="Q138" s="202">
        <v>0.152</v>
      </c>
      <c r="R138" s="202">
        <f>Q138*H138</f>
        <v>0.152</v>
      </c>
      <c r="S138" s="202">
        <v>0</v>
      </c>
      <c r="T138" s="203">
        <f>S138*H138</f>
        <v>0</v>
      </c>
      <c r="AR138" s="24" t="s">
        <v>1145</v>
      </c>
      <c r="AT138" s="24" t="s">
        <v>470</v>
      </c>
      <c r="AU138" s="24" t="s">
        <v>106</v>
      </c>
      <c r="AY138" s="24" t="s">
        <v>155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4" t="s">
        <v>85</v>
      </c>
      <c r="BK138" s="204">
        <f>ROUND(I138*H138,2)</f>
        <v>0</v>
      </c>
      <c r="BL138" s="24" t="s">
        <v>1145</v>
      </c>
      <c r="BM138" s="24" t="s">
        <v>1918</v>
      </c>
    </row>
    <row r="139" spans="2:47" s="1" customFormat="1" ht="67.5">
      <c r="B139" s="42"/>
      <c r="C139" s="64"/>
      <c r="D139" s="205" t="s">
        <v>164</v>
      </c>
      <c r="E139" s="64"/>
      <c r="F139" s="206" t="s">
        <v>1919</v>
      </c>
      <c r="G139" s="64"/>
      <c r="H139" s="64"/>
      <c r="I139" s="164"/>
      <c r="J139" s="64"/>
      <c r="K139" s="64"/>
      <c r="L139" s="62"/>
      <c r="M139" s="207"/>
      <c r="N139" s="43"/>
      <c r="O139" s="43"/>
      <c r="P139" s="43"/>
      <c r="Q139" s="43"/>
      <c r="R139" s="43"/>
      <c r="S139" s="43"/>
      <c r="T139" s="79"/>
      <c r="AT139" s="24" t="s">
        <v>164</v>
      </c>
      <c r="AU139" s="24" t="s">
        <v>106</v>
      </c>
    </row>
    <row r="140" spans="2:65" s="1" customFormat="1" ht="25.5" customHeight="1">
      <c r="B140" s="42"/>
      <c r="C140" s="193" t="s">
        <v>494</v>
      </c>
      <c r="D140" s="193" t="s">
        <v>157</v>
      </c>
      <c r="E140" s="194" t="s">
        <v>1824</v>
      </c>
      <c r="F140" s="195" t="s">
        <v>1825</v>
      </c>
      <c r="G140" s="196" t="s">
        <v>263</v>
      </c>
      <c r="H140" s="197">
        <v>4</v>
      </c>
      <c r="I140" s="198"/>
      <c r="J140" s="199">
        <f>ROUND(I140*H140,2)</f>
        <v>0</v>
      </c>
      <c r="K140" s="195" t="s">
        <v>161</v>
      </c>
      <c r="L140" s="62"/>
      <c r="M140" s="200" t="s">
        <v>32</v>
      </c>
      <c r="N140" s="201" t="s">
        <v>48</v>
      </c>
      <c r="O140" s="43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AR140" s="24" t="s">
        <v>765</v>
      </c>
      <c r="AT140" s="24" t="s">
        <v>157</v>
      </c>
      <c r="AU140" s="24" t="s">
        <v>106</v>
      </c>
      <c r="AY140" s="24" t="s">
        <v>155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4" t="s">
        <v>85</v>
      </c>
      <c r="BK140" s="204">
        <f>ROUND(I140*H140,2)</f>
        <v>0</v>
      </c>
      <c r="BL140" s="24" t="s">
        <v>765</v>
      </c>
      <c r="BM140" s="24" t="s">
        <v>1826</v>
      </c>
    </row>
    <row r="141" spans="2:47" s="1" customFormat="1" ht="27">
      <c r="B141" s="42"/>
      <c r="C141" s="64"/>
      <c r="D141" s="205" t="s">
        <v>164</v>
      </c>
      <c r="E141" s="64"/>
      <c r="F141" s="206" t="s">
        <v>1827</v>
      </c>
      <c r="G141" s="64"/>
      <c r="H141" s="64"/>
      <c r="I141" s="164"/>
      <c r="J141" s="64"/>
      <c r="K141" s="64"/>
      <c r="L141" s="62"/>
      <c r="M141" s="207"/>
      <c r="N141" s="43"/>
      <c r="O141" s="43"/>
      <c r="P141" s="43"/>
      <c r="Q141" s="43"/>
      <c r="R141" s="43"/>
      <c r="S141" s="43"/>
      <c r="T141" s="79"/>
      <c r="AT141" s="24" t="s">
        <v>164</v>
      </c>
      <c r="AU141" s="24" t="s">
        <v>106</v>
      </c>
    </row>
    <row r="142" spans="2:51" s="11" customFormat="1" ht="13.5">
      <c r="B142" s="208"/>
      <c r="C142" s="209"/>
      <c r="D142" s="205" t="s">
        <v>175</v>
      </c>
      <c r="E142" s="210" t="s">
        <v>32</v>
      </c>
      <c r="F142" s="211" t="s">
        <v>1828</v>
      </c>
      <c r="G142" s="209"/>
      <c r="H142" s="212">
        <v>4</v>
      </c>
      <c r="I142" s="213"/>
      <c r="J142" s="209"/>
      <c r="K142" s="209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175</v>
      </c>
      <c r="AU142" s="218" t="s">
        <v>106</v>
      </c>
      <c r="AV142" s="11" t="s">
        <v>106</v>
      </c>
      <c r="AW142" s="11" t="s">
        <v>41</v>
      </c>
      <c r="AX142" s="11" t="s">
        <v>85</v>
      </c>
      <c r="AY142" s="218" t="s">
        <v>155</v>
      </c>
    </row>
    <row r="143" spans="2:65" s="1" customFormat="1" ht="16.5" customHeight="1">
      <c r="B143" s="42"/>
      <c r="C143" s="193" t="s">
        <v>499</v>
      </c>
      <c r="D143" s="193" t="s">
        <v>157</v>
      </c>
      <c r="E143" s="194" t="s">
        <v>1920</v>
      </c>
      <c r="F143" s="195" t="s">
        <v>1921</v>
      </c>
      <c r="G143" s="196" t="s">
        <v>263</v>
      </c>
      <c r="H143" s="197">
        <v>1</v>
      </c>
      <c r="I143" s="198"/>
      <c r="J143" s="199">
        <f>ROUND(I143*H143,2)</f>
        <v>0</v>
      </c>
      <c r="K143" s="195" t="s">
        <v>161</v>
      </c>
      <c r="L143" s="62"/>
      <c r="M143" s="200" t="s">
        <v>32</v>
      </c>
      <c r="N143" s="201" t="s">
        <v>48</v>
      </c>
      <c r="O143" s="43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AR143" s="24" t="s">
        <v>765</v>
      </c>
      <c r="AT143" s="24" t="s">
        <v>157</v>
      </c>
      <c r="AU143" s="24" t="s">
        <v>106</v>
      </c>
      <c r="AY143" s="24" t="s">
        <v>155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24" t="s">
        <v>85</v>
      </c>
      <c r="BK143" s="204">
        <f>ROUND(I143*H143,2)</f>
        <v>0</v>
      </c>
      <c r="BL143" s="24" t="s">
        <v>765</v>
      </c>
      <c r="BM143" s="24" t="s">
        <v>1922</v>
      </c>
    </row>
    <row r="144" spans="2:65" s="1" customFormat="1" ht="16.5" customHeight="1">
      <c r="B144" s="42"/>
      <c r="C144" s="244" t="s">
        <v>509</v>
      </c>
      <c r="D144" s="244" t="s">
        <v>470</v>
      </c>
      <c r="E144" s="245" t="s">
        <v>1923</v>
      </c>
      <c r="F144" s="246" t="s">
        <v>1924</v>
      </c>
      <c r="G144" s="247" t="s">
        <v>263</v>
      </c>
      <c r="H144" s="248">
        <v>1</v>
      </c>
      <c r="I144" s="249"/>
      <c r="J144" s="250">
        <f>ROUND(I144*H144,2)</f>
        <v>0</v>
      </c>
      <c r="K144" s="246" t="s">
        <v>32</v>
      </c>
      <c r="L144" s="251"/>
      <c r="M144" s="252" t="s">
        <v>32</v>
      </c>
      <c r="N144" s="253" t="s">
        <v>48</v>
      </c>
      <c r="O144" s="43"/>
      <c r="P144" s="202">
        <f>O144*H144</f>
        <v>0</v>
      </c>
      <c r="Q144" s="202">
        <v>0.197</v>
      </c>
      <c r="R144" s="202">
        <f>Q144*H144</f>
        <v>0.197</v>
      </c>
      <c r="S144" s="202">
        <v>0</v>
      </c>
      <c r="T144" s="203">
        <f>S144*H144</f>
        <v>0</v>
      </c>
      <c r="AR144" s="24" t="s">
        <v>1145</v>
      </c>
      <c r="AT144" s="24" t="s">
        <v>470</v>
      </c>
      <c r="AU144" s="24" t="s">
        <v>106</v>
      </c>
      <c r="AY144" s="24" t="s">
        <v>155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4" t="s">
        <v>85</v>
      </c>
      <c r="BK144" s="204">
        <f>ROUND(I144*H144,2)</f>
        <v>0</v>
      </c>
      <c r="BL144" s="24" t="s">
        <v>1145</v>
      </c>
      <c r="BM144" s="24" t="s">
        <v>1925</v>
      </c>
    </row>
    <row r="145" spans="2:47" s="1" customFormat="1" ht="27">
      <c r="B145" s="42"/>
      <c r="C145" s="64"/>
      <c r="D145" s="205" t="s">
        <v>164</v>
      </c>
      <c r="E145" s="64"/>
      <c r="F145" s="206" t="s">
        <v>1926</v>
      </c>
      <c r="G145" s="64"/>
      <c r="H145" s="64"/>
      <c r="I145" s="164"/>
      <c r="J145" s="64"/>
      <c r="K145" s="64"/>
      <c r="L145" s="62"/>
      <c r="M145" s="207"/>
      <c r="N145" s="43"/>
      <c r="O145" s="43"/>
      <c r="P145" s="43"/>
      <c r="Q145" s="43"/>
      <c r="R145" s="43"/>
      <c r="S145" s="43"/>
      <c r="T145" s="79"/>
      <c r="AT145" s="24" t="s">
        <v>164</v>
      </c>
      <c r="AU145" s="24" t="s">
        <v>106</v>
      </c>
    </row>
    <row r="146" spans="2:65" s="1" customFormat="1" ht="25.5" customHeight="1">
      <c r="B146" s="42"/>
      <c r="C146" s="193" t="s">
        <v>513</v>
      </c>
      <c r="D146" s="193" t="s">
        <v>157</v>
      </c>
      <c r="E146" s="194" t="s">
        <v>1829</v>
      </c>
      <c r="F146" s="195" t="s">
        <v>1830</v>
      </c>
      <c r="G146" s="196" t="s">
        <v>259</v>
      </c>
      <c r="H146" s="197">
        <v>41.5</v>
      </c>
      <c r="I146" s="198"/>
      <c r="J146" s="199">
        <f>ROUND(I146*H146,2)</f>
        <v>0</v>
      </c>
      <c r="K146" s="195" t="s">
        <v>161</v>
      </c>
      <c r="L146" s="62"/>
      <c r="M146" s="200" t="s">
        <v>32</v>
      </c>
      <c r="N146" s="201" t="s">
        <v>48</v>
      </c>
      <c r="O146" s="43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AR146" s="24" t="s">
        <v>765</v>
      </c>
      <c r="AT146" s="24" t="s">
        <v>157</v>
      </c>
      <c r="AU146" s="24" t="s">
        <v>106</v>
      </c>
      <c r="AY146" s="24" t="s">
        <v>155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4" t="s">
        <v>85</v>
      </c>
      <c r="BK146" s="204">
        <f>ROUND(I146*H146,2)</f>
        <v>0</v>
      </c>
      <c r="BL146" s="24" t="s">
        <v>765</v>
      </c>
      <c r="BM146" s="24" t="s">
        <v>1831</v>
      </c>
    </row>
    <row r="147" spans="2:51" s="11" customFormat="1" ht="13.5">
      <c r="B147" s="208"/>
      <c r="C147" s="209"/>
      <c r="D147" s="205" t="s">
        <v>175</v>
      </c>
      <c r="E147" s="210" t="s">
        <v>32</v>
      </c>
      <c r="F147" s="211" t="s">
        <v>1927</v>
      </c>
      <c r="G147" s="209"/>
      <c r="H147" s="212">
        <v>40</v>
      </c>
      <c r="I147" s="213"/>
      <c r="J147" s="209"/>
      <c r="K147" s="209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175</v>
      </c>
      <c r="AU147" s="218" t="s">
        <v>106</v>
      </c>
      <c r="AV147" s="11" t="s">
        <v>106</v>
      </c>
      <c r="AW147" s="11" t="s">
        <v>41</v>
      </c>
      <c r="AX147" s="11" t="s">
        <v>77</v>
      </c>
      <c r="AY147" s="218" t="s">
        <v>155</v>
      </c>
    </row>
    <row r="148" spans="2:51" s="11" customFormat="1" ht="13.5">
      <c r="B148" s="208"/>
      <c r="C148" s="209"/>
      <c r="D148" s="205" t="s">
        <v>175</v>
      </c>
      <c r="E148" s="210" t="s">
        <v>32</v>
      </c>
      <c r="F148" s="211" t="s">
        <v>1928</v>
      </c>
      <c r="G148" s="209"/>
      <c r="H148" s="212">
        <v>1.5</v>
      </c>
      <c r="I148" s="213"/>
      <c r="J148" s="209"/>
      <c r="K148" s="209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175</v>
      </c>
      <c r="AU148" s="218" t="s">
        <v>106</v>
      </c>
      <c r="AV148" s="11" t="s">
        <v>106</v>
      </c>
      <c r="AW148" s="11" t="s">
        <v>41</v>
      </c>
      <c r="AX148" s="11" t="s">
        <v>77</v>
      </c>
      <c r="AY148" s="218" t="s">
        <v>155</v>
      </c>
    </row>
    <row r="149" spans="2:51" s="12" customFormat="1" ht="13.5">
      <c r="B149" s="219"/>
      <c r="C149" s="220"/>
      <c r="D149" s="205" t="s">
        <v>175</v>
      </c>
      <c r="E149" s="221" t="s">
        <v>32</v>
      </c>
      <c r="F149" s="222" t="s">
        <v>188</v>
      </c>
      <c r="G149" s="220"/>
      <c r="H149" s="223">
        <v>41.5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175</v>
      </c>
      <c r="AU149" s="229" t="s">
        <v>106</v>
      </c>
      <c r="AV149" s="12" t="s">
        <v>162</v>
      </c>
      <c r="AW149" s="12" t="s">
        <v>41</v>
      </c>
      <c r="AX149" s="12" t="s">
        <v>85</v>
      </c>
      <c r="AY149" s="229" t="s">
        <v>155</v>
      </c>
    </row>
    <row r="150" spans="2:65" s="1" customFormat="1" ht="16.5" customHeight="1">
      <c r="B150" s="42"/>
      <c r="C150" s="244" t="s">
        <v>519</v>
      </c>
      <c r="D150" s="244" t="s">
        <v>470</v>
      </c>
      <c r="E150" s="245" t="s">
        <v>1832</v>
      </c>
      <c r="F150" s="246" t="s">
        <v>1833</v>
      </c>
      <c r="G150" s="247" t="s">
        <v>592</v>
      </c>
      <c r="H150" s="248">
        <v>41.5</v>
      </c>
      <c r="I150" s="249"/>
      <c r="J150" s="250">
        <f>ROUND(I150*H150,2)</f>
        <v>0</v>
      </c>
      <c r="K150" s="246" t="s">
        <v>161</v>
      </c>
      <c r="L150" s="251"/>
      <c r="M150" s="252" t="s">
        <v>32</v>
      </c>
      <c r="N150" s="253" t="s">
        <v>48</v>
      </c>
      <c r="O150" s="43"/>
      <c r="P150" s="202">
        <f>O150*H150</f>
        <v>0</v>
      </c>
      <c r="Q150" s="202">
        <v>0.001</v>
      </c>
      <c r="R150" s="202">
        <f>Q150*H150</f>
        <v>0.0415</v>
      </c>
      <c r="S150" s="202">
        <v>0</v>
      </c>
      <c r="T150" s="203">
        <f>S150*H150</f>
        <v>0</v>
      </c>
      <c r="AR150" s="24" t="s">
        <v>1145</v>
      </c>
      <c r="AT150" s="24" t="s">
        <v>470</v>
      </c>
      <c r="AU150" s="24" t="s">
        <v>106</v>
      </c>
      <c r="AY150" s="24" t="s">
        <v>155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24" t="s">
        <v>85</v>
      </c>
      <c r="BK150" s="204">
        <f>ROUND(I150*H150,2)</f>
        <v>0</v>
      </c>
      <c r="BL150" s="24" t="s">
        <v>1145</v>
      </c>
      <c r="BM150" s="24" t="s">
        <v>1834</v>
      </c>
    </row>
    <row r="151" spans="2:47" s="1" customFormat="1" ht="27">
      <c r="B151" s="42"/>
      <c r="C151" s="64"/>
      <c r="D151" s="205" t="s">
        <v>164</v>
      </c>
      <c r="E151" s="64"/>
      <c r="F151" s="206" t="s">
        <v>1835</v>
      </c>
      <c r="G151" s="64"/>
      <c r="H151" s="64"/>
      <c r="I151" s="164"/>
      <c r="J151" s="64"/>
      <c r="K151" s="64"/>
      <c r="L151" s="62"/>
      <c r="M151" s="207"/>
      <c r="N151" s="43"/>
      <c r="O151" s="43"/>
      <c r="P151" s="43"/>
      <c r="Q151" s="43"/>
      <c r="R151" s="43"/>
      <c r="S151" s="43"/>
      <c r="T151" s="79"/>
      <c r="AT151" s="24" t="s">
        <v>164</v>
      </c>
      <c r="AU151" s="24" t="s">
        <v>106</v>
      </c>
    </row>
    <row r="152" spans="2:65" s="1" customFormat="1" ht="16.5" customHeight="1">
      <c r="B152" s="42"/>
      <c r="C152" s="244" t="s">
        <v>524</v>
      </c>
      <c r="D152" s="244" t="s">
        <v>470</v>
      </c>
      <c r="E152" s="245" t="s">
        <v>1836</v>
      </c>
      <c r="F152" s="246" t="s">
        <v>1837</v>
      </c>
      <c r="G152" s="247" t="s">
        <v>263</v>
      </c>
      <c r="H152" s="248">
        <v>2</v>
      </c>
      <c r="I152" s="249"/>
      <c r="J152" s="250">
        <f>ROUND(I152*H152,2)</f>
        <v>0</v>
      </c>
      <c r="K152" s="246" t="s">
        <v>161</v>
      </c>
      <c r="L152" s="251"/>
      <c r="M152" s="252" t="s">
        <v>32</v>
      </c>
      <c r="N152" s="253" t="s">
        <v>48</v>
      </c>
      <c r="O152" s="43"/>
      <c r="P152" s="202">
        <f>O152*H152</f>
        <v>0</v>
      </c>
      <c r="Q152" s="202">
        <v>0.00019</v>
      </c>
      <c r="R152" s="202">
        <f>Q152*H152</f>
        <v>0.00038</v>
      </c>
      <c r="S152" s="202">
        <v>0</v>
      </c>
      <c r="T152" s="203">
        <f>S152*H152</f>
        <v>0</v>
      </c>
      <c r="AR152" s="24" t="s">
        <v>1145</v>
      </c>
      <c r="AT152" s="24" t="s">
        <v>470</v>
      </c>
      <c r="AU152" s="24" t="s">
        <v>106</v>
      </c>
      <c r="AY152" s="24" t="s">
        <v>155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4" t="s">
        <v>85</v>
      </c>
      <c r="BK152" s="204">
        <f>ROUND(I152*H152,2)</f>
        <v>0</v>
      </c>
      <c r="BL152" s="24" t="s">
        <v>1145</v>
      </c>
      <c r="BM152" s="24" t="s">
        <v>1838</v>
      </c>
    </row>
    <row r="153" spans="2:63" s="10" customFormat="1" ht="29.85" customHeight="1">
      <c r="B153" s="177"/>
      <c r="C153" s="178"/>
      <c r="D153" s="179" t="s">
        <v>76</v>
      </c>
      <c r="E153" s="191" t="s">
        <v>1929</v>
      </c>
      <c r="F153" s="191" t="s">
        <v>1930</v>
      </c>
      <c r="G153" s="178"/>
      <c r="H153" s="178"/>
      <c r="I153" s="181"/>
      <c r="J153" s="192">
        <f>BK153</f>
        <v>0</v>
      </c>
      <c r="K153" s="178"/>
      <c r="L153" s="183"/>
      <c r="M153" s="184"/>
      <c r="N153" s="185"/>
      <c r="O153" s="185"/>
      <c r="P153" s="186">
        <f>SUM(P154:P157)</f>
        <v>0</v>
      </c>
      <c r="Q153" s="185"/>
      <c r="R153" s="186">
        <f>SUM(R154:R157)</f>
        <v>0.1369</v>
      </c>
      <c r="S153" s="185"/>
      <c r="T153" s="187">
        <f>SUM(T154:T157)</f>
        <v>0</v>
      </c>
      <c r="AR153" s="188" t="s">
        <v>169</v>
      </c>
      <c r="AT153" s="189" t="s">
        <v>76</v>
      </c>
      <c r="AU153" s="189" t="s">
        <v>85</v>
      </c>
      <c r="AY153" s="188" t="s">
        <v>155</v>
      </c>
      <c r="BK153" s="190">
        <f>SUM(BK154:BK157)</f>
        <v>0</v>
      </c>
    </row>
    <row r="154" spans="2:65" s="1" customFormat="1" ht="16.5" customHeight="1">
      <c r="B154" s="42"/>
      <c r="C154" s="193" t="s">
        <v>527</v>
      </c>
      <c r="D154" s="193" t="s">
        <v>157</v>
      </c>
      <c r="E154" s="194" t="s">
        <v>1931</v>
      </c>
      <c r="F154" s="195" t="s">
        <v>1932</v>
      </c>
      <c r="G154" s="196" t="s">
        <v>259</v>
      </c>
      <c r="H154" s="197">
        <v>20</v>
      </c>
      <c r="I154" s="198"/>
      <c r="J154" s="199">
        <f>ROUND(I154*H154,2)</f>
        <v>0</v>
      </c>
      <c r="K154" s="195" t="s">
        <v>161</v>
      </c>
      <c r="L154" s="62"/>
      <c r="M154" s="200" t="s">
        <v>32</v>
      </c>
      <c r="N154" s="201" t="s">
        <v>48</v>
      </c>
      <c r="O154" s="43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AR154" s="24" t="s">
        <v>162</v>
      </c>
      <c r="AT154" s="24" t="s">
        <v>157</v>
      </c>
      <c r="AU154" s="24" t="s">
        <v>106</v>
      </c>
      <c r="AY154" s="24" t="s">
        <v>155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24" t="s">
        <v>85</v>
      </c>
      <c r="BK154" s="204">
        <f>ROUND(I154*H154,2)</f>
        <v>0</v>
      </c>
      <c r="BL154" s="24" t="s">
        <v>162</v>
      </c>
      <c r="BM154" s="24" t="s">
        <v>1933</v>
      </c>
    </row>
    <row r="155" spans="2:47" s="1" customFormat="1" ht="27">
      <c r="B155" s="42"/>
      <c r="C155" s="64"/>
      <c r="D155" s="205" t="s">
        <v>164</v>
      </c>
      <c r="E155" s="64"/>
      <c r="F155" s="206" t="s">
        <v>1934</v>
      </c>
      <c r="G155" s="64"/>
      <c r="H155" s="64"/>
      <c r="I155" s="164"/>
      <c r="J155" s="64"/>
      <c r="K155" s="64"/>
      <c r="L155" s="62"/>
      <c r="M155" s="207"/>
      <c r="N155" s="43"/>
      <c r="O155" s="43"/>
      <c r="P155" s="43"/>
      <c r="Q155" s="43"/>
      <c r="R155" s="43"/>
      <c r="S155" s="43"/>
      <c r="T155" s="79"/>
      <c r="AT155" s="24" t="s">
        <v>164</v>
      </c>
      <c r="AU155" s="24" t="s">
        <v>106</v>
      </c>
    </row>
    <row r="156" spans="2:65" s="1" customFormat="1" ht="16.5" customHeight="1">
      <c r="B156" s="42"/>
      <c r="C156" s="193" t="s">
        <v>531</v>
      </c>
      <c r="D156" s="193" t="s">
        <v>157</v>
      </c>
      <c r="E156" s="194" t="s">
        <v>1935</v>
      </c>
      <c r="F156" s="195" t="s">
        <v>1936</v>
      </c>
      <c r="G156" s="196" t="s">
        <v>259</v>
      </c>
      <c r="H156" s="197">
        <v>37</v>
      </c>
      <c r="I156" s="198"/>
      <c r="J156" s="199">
        <f>ROUND(I156*H156,2)</f>
        <v>0</v>
      </c>
      <c r="K156" s="195" t="s">
        <v>161</v>
      </c>
      <c r="L156" s="62"/>
      <c r="M156" s="200" t="s">
        <v>32</v>
      </c>
      <c r="N156" s="201" t="s">
        <v>48</v>
      </c>
      <c r="O156" s="43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AR156" s="24" t="s">
        <v>765</v>
      </c>
      <c r="AT156" s="24" t="s">
        <v>157</v>
      </c>
      <c r="AU156" s="24" t="s">
        <v>106</v>
      </c>
      <c r="AY156" s="24" t="s">
        <v>155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24" t="s">
        <v>85</v>
      </c>
      <c r="BK156" s="204">
        <f>ROUND(I156*H156,2)</f>
        <v>0</v>
      </c>
      <c r="BL156" s="24" t="s">
        <v>765</v>
      </c>
      <c r="BM156" s="24" t="s">
        <v>1937</v>
      </c>
    </row>
    <row r="157" spans="2:65" s="1" customFormat="1" ht="16.5" customHeight="1">
      <c r="B157" s="42"/>
      <c r="C157" s="244" t="s">
        <v>545</v>
      </c>
      <c r="D157" s="244" t="s">
        <v>470</v>
      </c>
      <c r="E157" s="245" t="s">
        <v>1938</v>
      </c>
      <c r="F157" s="246" t="s">
        <v>1939</v>
      </c>
      <c r="G157" s="247" t="s">
        <v>259</v>
      </c>
      <c r="H157" s="248">
        <v>37</v>
      </c>
      <c r="I157" s="249"/>
      <c r="J157" s="250">
        <f>ROUND(I157*H157,2)</f>
        <v>0</v>
      </c>
      <c r="K157" s="246" t="s">
        <v>161</v>
      </c>
      <c r="L157" s="251"/>
      <c r="M157" s="252" t="s">
        <v>32</v>
      </c>
      <c r="N157" s="253" t="s">
        <v>48</v>
      </c>
      <c r="O157" s="43"/>
      <c r="P157" s="202">
        <f>O157*H157</f>
        <v>0</v>
      </c>
      <c r="Q157" s="202">
        <v>0.0037</v>
      </c>
      <c r="R157" s="202">
        <f>Q157*H157</f>
        <v>0.1369</v>
      </c>
      <c r="S157" s="202">
        <v>0</v>
      </c>
      <c r="T157" s="203">
        <f>S157*H157</f>
        <v>0</v>
      </c>
      <c r="AR157" s="24" t="s">
        <v>1145</v>
      </c>
      <c r="AT157" s="24" t="s">
        <v>470</v>
      </c>
      <c r="AU157" s="24" t="s">
        <v>106</v>
      </c>
      <c r="AY157" s="24" t="s">
        <v>155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24" t="s">
        <v>85</v>
      </c>
      <c r="BK157" s="204">
        <f>ROUND(I157*H157,2)</f>
        <v>0</v>
      </c>
      <c r="BL157" s="24" t="s">
        <v>1145</v>
      </c>
      <c r="BM157" s="24" t="s">
        <v>1940</v>
      </c>
    </row>
    <row r="158" spans="2:63" s="10" customFormat="1" ht="29.85" customHeight="1">
      <c r="B158" s="177"/>
      <c r="C158" s="178"/>
      <c r="D158" s="179" t="s">
        <v>76</v>
      </c>
      <c r="E158" s="191" t="s">
        <v>1839</v>
      </c>
      <c r="F158" s="191" t="s">
        <v>1840</v>
      </c>
      <c r="G158" s="178"/>
      <c r="H158" s="178"/>
      <c r="I158" s="181"/>
      <c r="J158" s="192">
        <f>BK158</f>
        <v>0</v>
      </c>
      <c r="K158" s="178"/>
      <c r="L158" s="183"/>
      <c r="M158" s="184"/>
      <c r="N158" s="185"/>
      <c r="O158" s="185"/>
      <c r="P158" s="186">
        <f>SUM(P159:P177)</f>
        <v>0</v>
      </c>
      <c r="Q158" s="185"/>
      <c r="R158" s="186">
        <f>SUM(R159:R177)</f>
        <v>0.0003256</v>
      </c>
      <c r="S158" s="185"/>
      <c r="T158" s="187">
        <f>SUM(T159:T177)</f>
        <v>0</v>
      </c>
      <c r="AR158" s="188" t="s">
        <v>169</v>
      </c>
      <c r="AT158" s="189" t="s">
        <v>76</v>
      </c>
      <c r="AU158" s="189" t="s">
        <v>85</v>
      </c>
      <c r="AY158" s="188" t="s">
        <v>155</v>
      </c>
      <c r="BK158" s="190">
        <f>SUM(BK159:BK177)</f>
        <v>0</v>
      </c>
    </row>
    <row r="159" spans="2:65" s="1" customFormat="1" ht="16.5" customHeight="1">
      <c r="B159" s="42"/>
      <c r="C159" s="193" t="s">
        <v>557</v>
      </c>
      <c r="D159" s="193" t="s">
        <v>157</v>
      </c>
      <c r="E159" s="194" t="s">
        <v>1841</v>
      </c>
      <c r="F159" s="195" t="s">
        <v>1842</v>
      </c>
      <c r="G159" s="196" t="s">
        <v>1843</v>
      </c>
      <c r="H159" s="197">
        <v>0.037</v>
      </c>
      <c r="I159" s="198"/>
      <c r="J159" s="199">
        <f>ROUND(I159*H159,2)</f>
        <v>0</v>
      </c>
      <c r="K159" s="195" t="s">
        <v>161</v>
      </c>
      <c r="L159" s="62"/>
      <c r="M159" s="200" t="s">
        <v>32</v>
      </c>
      <c r="N159" s="201" t="s">
        <v>48</v>
      </c>
      <c r="O159" s="43"/>
      <c r="P159" s="202">
        <f>O159*H159</f>
        <v>0</v>
      </c>
      <c r="Q159" s="202">
        <v>0.0088</v>
      </c>
      <c r="R159" s="202">
        <f>Q159*H159</f>
        <v>0.0003256</v>
      </c>
      <c r="S159" s="202">
        <v>0</v>
      </c>
      <c r="T159" s="203">
        <f>S159*H159</f>
        <v>0</v>
      </c>
      <c r="AR159" s="24" t="s">
        <v>765</v>
      </c>
      <c r="AT159" s="24" t="s">
        <v>157</v>
      </c>
      <c r="AU159" s="24" t="s">
        <v>106</v>
      </c>
      <c r="AY159" s="24" t="s">
        <v>155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24" t="s">
        <v>85</v>
      </c>
      <c r="BK159" s="204">
        <f>ROUND(I159*H159,2)</f>
        <v>0</v>
      </c>
      <c r="BL159" s="24" t="s">
        <v>765</v>
      </c>
      <c r="BM159" s="24" t="s">
        <v>1844</v>
      </c>
    </row>
    <row r="160" spans="2:51" s="11" customFormat="1" ht="13.5">
      <c r="B160" s="208"/>
      <c r="C160" s="209"/>
      <c r="D160" s="205" t="s">
        <v>175</v>
      </c>
      <c r="E160" s="210" t="s">
        <v>32</v>
      </c>
      <c r="F160" s="211" t="s">
        <v>1941</v>
      </c>
      <c r="G160" s="209"/>
      <c r="H160" s="212">
        <v>0.037</v>
      </c>
      <c r="I160" s="213"/>
      <c r="J160" s="209"/>
      <c r="K160" s="209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175</v>
      </c>
      <c r="AU160" s="218" t="s">
        <v>106</v>
      </c>
      <c r="AV160" s="11" t="s">
        <v>106</v>
      </c>
      <c r="AW160" s="11" t="s">
        <v>41</v>
      </c>
      <c r="AX160" s="11" t="s">
        <v>85</v>
      </c>
      <c r="AY160" s="218" t="s">
        <v>155</v>
      </c>
    </row>
    <row r="161" spans="2:65" s="1" customFormat="1" ht="25.5" customHeight="1">
      <c r="B161" s="42"/>
      <c r="C161" s="193" t="s">
        <v>562</v>
      </c>
      <c r="D161" s="193" t="s">
        <v>157</v>
      </c>
      <c r="E161" s="194" t="s">
        <v>1846</v>
      </c>
      <c r="F161" s="195" t="s">
        <v>1847</v>
      </c>
      <c r="G161" s="196" t="s">
        <v>172</v>
      </c>
      <c r="H161" s="197">
        <v>5.04</v>
      </c>
      <c r="I161" s="198"/>
      <c r="J161" s="199">
        <f>ROUND(I161*H161,2)</f>
        <v>0</v>
      </c>
      <c r="K161" s="195" t="s">
        <v>161</v>
      </c>
      <c r="L161" s="62"/>
      <c r="M161" s="200" t="s">
        <v>32</v>
      </c>
      <c r="N161" s="201" t="s">
        <v>48</v>
      </c>
      <c r="O161" s="43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AR161" s="24" t="s">
        <v>765</v>
      </c>
      <c r="AT161" s="24" t="s">
        <v>157</v>
      </c>
      <c r="AU161" s="24" t="s">
        <v>106</v>
      </c>
      <c r="AY161" s="24" t="s">
        <v>155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24" t="s">
        <v>85</v>
      </c>
      <c r="BK161" s="204">
        <f>ROUND(I161*H161,2)</f>
        <v>0</v>
      </c>
      <c r="BL161" s="24" t="s">
        <v>765</v>
      </c>
      <c r="BM161" s="24" t="s">
        <v>1848</v>
      </c>
    </row>
    <row r="162" spans="2:47" s="1" customFormat="1" ht="27">
      <c r="B162" s="42"/>
      <c r="C162" s="64"/>
      <c r="D162" s="205" t="s">
        <v>164</v>
      </c>
      <c r="E162" s="64"/>
      <c r="F162" s="206" t="s">
        <v>1942</v>
      </c>
      <c r="G162" s="64"/>
      <c r="H162" s="64"/>
      <c r="I162" s="164"/>
      <c r="J162" s="64"/>
      <c r="K162" s="64"/>
      <c r="L162" s="62"/>
      <c r="M162" s="207"/>
      <c r="N162" s="43"/>
      <c r="O162" s="43"/>
      <c r="P162" s="43"/>
      <c r="Q162" s="43"/>
      <c r="R162" s="43"/>
      <c r="S162" s="43"/>
      <c r="T162" s="79"/>
      <c r="AT162" s="24" t="s">
        <v>164</v>
      </c>
      <c r="AU162" s="24" t="s">
        <v>106</v>
      </c>
    </row>
    <row r="163" spans="2:51" s="11" customFormat="1" ht="13.5">
      <c r="B163" s="208"/>
      <c r="C163" s="209"/>
      <c r="D163" s="205" t="s">
        <v>175</v>
      </c>
      <c r="E163" s="210" t="s">
        <v>32</v>
      </c>
      <c r="F163" s="211" t="s">
        <v>1943</v>
      </c>
      <c r="G163" s="209"/>
      <c r="H163" s="212">
        <v>5.04</v>
      </c>
      <c r="I163" s="213"/>
      <c r="J163" s="209"/>
      <c r="K163" s="209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175</v>
      </c>
      <c r="AU163" s="218" t="s">
        <v>106</v>
      </c>
      <c r="AV163" s="11" t="s">
        <v>106</v>
      </c>
      <c r="AW163" s="11" t="s">
        <v>41</v>
      </c>
      <c r="AX163" s="11" t="s">
        <v>85</v>
      </c>
      <c r="AY163" s="218" t="s">
        <v>155</v>
      </c>
    </row>
    <row r="164" spans="2:65" s="1" customFormat="1" ht="16.5" customHeight="1">
      <c r="B164" s="42"/>
      <c r="C164" s="193" t="s">
        <v>568</v>
      </c>
      <c r="D164" s="193" t="s">
        <v>157</v>
      </c>
      <c r="E164" s="194" t="s">
        <v>1944</v>
      </c>
      <c r="F164" s="195" t="s">
        <v>1945</v>
      </c>
      <c r="G164" s="196" t="s">
        <v>259</v>
      </c>
      <c r="H164" s="197">
        <v>21</v>
      </c>
      <c r="I164" s="198"/>
      <c r="J164" s="199">
        <f>ROUND(I164*H164,2)</f>
        <v>0</v>
      </c>
      <c r="K164" s="195" t="s">
        <v>161</v>
      </c>
      <c r="L164" s="62"/>
      <c r="M164" s="200" t="s">
        <v>32</v>
      </c>
      <c r="N164" s="201" t="s">
        <v>48</v>
      </c>
      <c r="O164" s="43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AR164" s="24" t="s">
        <v>765</v>
      </c>
      <c r="AT164" s="24" t="s">
        <v>157</v>
      </c>
      <c r="AU164" s="24" t="s">
        <v>106</v>
      </c>
      <c r="AY164" s="24" t="s">
        <v>155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24" t="s">
        <v>85</v>
      </c>
      <c r="BK164" s="204">
        <f>ROUND(I164*H164,2)</f>
        <v>0</v>
      </c>
      <c r="BL164" s="24" t="s">
        <v>765</v>
      </c>
      <c r="BM164" s="24" t="s">
        <v>1946</v>
      </c>
    </row>
    <row r="165" spans="2:51" s="11" customFormat="1" ht="13.5">
      <c r="B165" s="208"/>
      <c r="C165" s="209"/>
      <c r="D165" s="205" t="s">
        <v>175</v>
      </c>
      <c r="E165" s="210" t="s">
        <v>32</v>
      </c>
      <c r="F165" s="211" t="s">
        <v>1889</v>
      </c>
      <c r="G165" s="209"/>
      <c r="H165" s="212">
        <v>21</v>
      </c>
      <c r="I165" s="213"/>
      <c r="J165" s="209"/>
      <c r="K165" s="209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175</v>
      </c>
      <c r="AU165" s="218" t="s">
        <v>106</v>
      </c>
      <c r="AV165" s="11" t="s">
        <v>106</v>
      </c>
      <c r="AW165" s="11" t="s">
        <v>41</v>
      </c>
      <c r="AX165" s="11" t="s">
        <v>85</v>
      </c>
      <c r="AY165" s="218" t="s">
        <v>155</v>
      </c>
    </row>
    <row r="166" spans="2:65" s="1" customFormat="1" ht="16.5" customHeight="1">
      <c r="B166" s="42"/>
      <c r="C166" s="193" t="s">
        <v>576</v>
      </c>
      <c r="D166" s="193" t="s">
        <v>157</v>
      </c>
      <c r="E166" s="194" t="s">
        <v>1851</v>
      </c>
      <c r="F166" s="195" t="s">
        <v>1852</v>
      </c>
      <c r="G166" s="196" t="s">
        <v>259</v>
      </c>
      <c r="H166" s="197">
        <v>5.04</v>
      </c>
      <c r="I166" s="198"/>
      <c r="J166" s="199">
        <f>ROUND(I166*H166,2)</f>
        <v>0</v>
      </c>
      <c r="K166" s="195" t="s">
        <v>161</v>
      </c>
      <c r="L166" s="62"/>
      <c r="M166" s="200" t="s">
        <v>32</v>
      </c>
      <c r="N166" s="201" t="s">
        <v>48</v>
      </c>
      <c r="O166" s="43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AR166" s="24" t="s">
        <v>765</v>
      </c>
      <c r="AT166" s="24" t="s">
        <v>157</v>
      </c>
      <c r="AU166" s="24" t="s">
        <v>106</v>
      </c>
      <c r="AY166" s="24" t="s">
        <v>155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24" t="s">
        <v>85</v>
      </c>
      <c r="BK166" s="204">
        <f>ROUND(I166*H166,2)</f>
        <v>0</v>
      </c>
      <c r="BL166" s="24" t="s">
        <v>765</v>
      </c>
      <c r="BM166" s="24" t="s">
        <v>1853</v>
      </c>
    </row>
    <row r="167" spans="2:47" s="1" customFormat="1" ht="27">
      <c r="B167" s="42"/>
      <c r="C167" s="64"/>
      <c r="D167" s="205" t="s">
        <v>164</v>
      </c>
      <c r="E167" s="64"/>
      <c r="F167" s="206" t="s">
        <v>1947</v>
      </c>
      <c r="G167" s="64"/>
      <c r="H167" s="64"/>
      <c r="I167" s="164"/>
      <c r="J167" s="64"/>
      <c r="K167" s="64"/>
      <c r="L167" s="62"/>
      <c r="M167" s="207"/>
      <c r="N167" s="43"/>
      <c r="O167" s="43"/>
      <c r="P167" s="43"/>
      <c r="Q167" s="43"/>
      <c r="R167" s="43"/>
      <c r="S167" s="43"/>
      <c r="T167" s="79"/>
      <c r="AT167" s="24" t="s">
        <v>164</v>
      </c>
      <c r="AU167" s="24" t="s">
        <v>106</v>
      </c>
    </row>
    <row r="168" spans="2:65" s="1" customFormat="1" ht="16.5" customHeight="1">
      <c r="B168" s="42"/>
      <c r="C168" s="193" t="s">
        <v>585</v>
      </c>
      <c r="D168" s="193" t="s">
        <v>157</v>
      </c>
      <c r="E168" s="194" t="s">
        <v>1948</v>
      </c>
      <c r="F168" s="195" t="s">
        <v>1949</v>
      </c>
      <c r="G168" s="196" t="s">
        <v>172</v>
      </c>
      <c r="H168" s="197">
        <v>10.08</v>
      </c>
      <c r="I168" s="198"/>
      <c r="J168" s="199">
        <f>ROUND(I168*H168,2)</f>
        <v>0</v>
      </c>
      <c r="K168" s="195" t="s">
        <v>161</v>
      </c>
      <c r="L168" s="62"/>
      <c r="M168" s="200" t="s">
        <v>32</v>
      </c>
      <c r="N168" s="201" t="s">
        <v>48</v>
      </c>
      <c r="O168" s="43"/>
      <c r="P168" s="202">
        <f>O168*H168</f>
        <v>0</v>
      </c>
      <c r="Q168" s="202">
        <v>0</v>
      </c>
      <c r="R168" s="202">
        <f>Q168*H168</f>
        <v>0</v>
      </c>
      <c r="S168" s="202">
        <v>0</v>
      </c>
      <c r="T168" s="203">
        <f>S168*H168</f>
        <v>0</v>
      </c>
      <c r="AR168" s="24" t="s">
        <v>765</v>
      </c>
      <c r="AT168" s="24" t="s">
        <v>157</v>
      </c>
      <c r="AU168" s="24" t="s">
        <v>106</v>
      </c>
      <c r="AY168" s="24" t="s">
        <v>155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24" t="s">
        <v>85</v>
      </c>
      <c r="BK168" s="204">
        <f>ROUND(I168*H168,2)</f>
        <v>0</v>
      </c>
      <c r="BL168" s="24" t="s">
        <v>765</v>
      </c>
      <c r="BM168" s="24" t="s">
        <v>1950</v>
      </c>
    </row>
    <row r="169" spans="2:47" s="1" customFormat="1" ht="27">
      <c r="B169" s="42"/>
      <c r="C169" s="64"/>
      <c r="D169" s="205" t="s">
        <v>164</v>
      </c>
      <c r="E169" s="64"/>
      <c r="F169" s="206" t="s">
        <v>1582</v>
      </c>
      <c r="G169" s="64"/>
      <c r="H169" s="64"/>
      <c r="I169" s="164"/>
      <c r="J169" s="64"/>
      <c r="K169" s="64"/>
      <c r="L169" s="62"/>
      <c r="M169" s="207"/>
      <c r="N169" s="43"/>
      <c r="O169" s="43"/>
      <c r="P169" s="43"/>
      <c r="Q169" s="43"/>
      <c r="R169" s="43"/>
      <c r="S169" s="43"/>
      <c r="T169" s="79"/>
      <c r="AT169" s="24" t="s">
        <v>164</v>
      </c>
      <c r="AU169" s="24" t="s">
        <v>106</v>
      </c>
    </row>
    <row r="170" spans="2:51" s="11" customFormat="1" ht="13.5">
      <c r="B170" s="208"/>
      <c r="C170" s="209"/>
      <c r="D170" s="205" t="s">
        <v>175</v>
      </c>
      <c r="E170" s="210" t="s">
        <v>32</v>
      </c>
      <c r="F170" s="211" t="s">
        <v>1951</v>
      </c>
      <c r="G170" s="209"/>
      <c r="H170" s="212">
        <v>5.04</v>
      </c>
      <c r="I170" s="213"/>
      <c r="J170" s="209"/>
      <c r="K170" s="209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175</v>
      </c>
      <c r="AU170" s="218" t="s">
        <v>106</v>
      </c>
      <c r="AV170" s="11" t="s">
        <v>106</v>
      </c>
      <c r="AW170" s="11" t="s">
        <v>41</v>
      </c>
      <c r="AX170" s="11" t="s">
        <v>77</v>
      </c>
      <c r="AY170" s="218" t="s">
        <v>155</v>
      </c>
    </row>
    <row r="171" spans="2:51" s="11" customFormat="1" ht="13.5">
      <c r="B171" s="208"/>
      <c r="C171" s="209"/>
      <c r="D171" s="205" t="s">
        <v>175</v>
      </c>
      <c r="E171" s="210" t="s">
        <v>32</v>
      </c>
      <c r="F171" s="211" t="s">
        <v>1952</v>
      </c>
      <c r="G171" s="209"/>
      <c r="H171" s="212">
        <v>5.04</v>
      </c>
      <c r="I171" s="213"/>
      <c r="J171" s="209"/>
      <c r="K171" s="209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175</v>
      </c>
      <c r="AU171" s="218" t="s">
        <v>106</v>
      </c>
      <c r="AV171" s="11" t="s">
        <v>106</v>
      </c>
      <c r="AW171" s="11" t="s">
        <v>41</v>
      </c>
      <c r="AX171" s="11" t="s">
        <v>77</v>
      </c>
      <c r="AY171" s="218" t="s">
        <v>155</v>
      </c>
    </row>
    <row r="172" spans="2:51" s="12" customFormat="1" ht="13.5">
      <c r="B172" s="219"/>
      <c r="C172" s="220"/>
      <c r="D172" s="205" t="s">
        <v>175</v>
      </c>
      <c r="E172" s="221" t="s">
        <v>32</v>
      </c>
      <c r="F172" s="222" t="s">
        <v>188</v>
      </c>
      <c r="G172" s="220"/>
      <c r="H172" s="223">
        <v>10.08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175</v>
      </c>
      <c r="AU172" s="229" t="s">
        <v>106</v>
      </c>
      <c r="AV172" s="12" t="s">
        <v>162</v>
      </c>
      <c r="AW172" s="12" t="s">
        <v>41</v>
      </c>
      <c r="AX172" s="12" t="s">
        <v>85</v>
      </c>
      <c r="AY172" s="229" t="s">
        <v>155</v>
      </c>
    </row>
    <row r="173" spans="2:65" s="1" customFormat="1" ht="16.5" customHeight="1">
      <c r="B173" s="42"/>
      <c r="C173" s="193" t="s">
        <v>589</v>
      </c>
      <c r="D173" s="193" t="s">
        <v>157</v>
      </c>
      <c r="E173" s="194" t="s">
        <v>1953</v>
      </c>
      <c r="F173" s="195" t="s">
        <v>1954</v>
      </c>
      <c r="G173" s="196" t="s">
        <v>172</v>
      </c>
      <c r="H173" s="197">
        <v>191.52</v>
      </c>
      <c r="I173" s="198"/>
      <c r="J173" s="199">
        <f>ROUND(I173*H173,2)</f>
        <v>0</v>
      </c>
      <c r="K173" s="195" t="s">
        <v>161</v>
      </c>
      <c r="L173" s="62"/>
      <c r="M173" s="200" t="s">
        <v>32</v>
      </c>
      <c r="N173" s="201" t="s">
        <v>48</v>
      </c>
      <c r="O173" s="43"/>
      <c r="P173" s="202">
        <f>O173*H173</f>
        <v>0</v>
      </c>
      <c r="Q173" s="202">
        <v>0</v>
      </c>
      <c r="R173" s="202">
        <f>Q173*H173</f>
        <v>0</v>
      </c>
      <c r="S173" s="202">
        <v>0</v>
      </c>
      <c r="T173" s="203">
        <f>S173*H173</f>
        <v>0</v>
      </c>
      <c r="AR173" s="24" t="s">
        <v>765</v>
      </c>
      <c r="AT173" s="24" t="s">
        <v>157</v>
      </c>
      <c r="AU173" s="24" t="s">
        <v>106</v>
      </c>
      <c r="AY173" s="24" t="s">
        <v>155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24" t="s">
        <v>85</v>
      </c>
      <c r="BK173" s="204">
        <f>ROUND(I173*H173,2)</f>
        <v>0</v>
      </c>
      <c r="BL173" s="24" t="s">
        <v>765</v>
      </c>
      <c r="BM173" s="24" t="s">
        <v>1955</v>
      </c>
    </row>
    <row r="174" spans="2:47" s="1" customFormat="1" ht="27">
      <c r="B174" s="42"/>
      <c r="C174" s="64"/>
      <c r="D174" s="205" t="s">
        <v>164</v>
      </c>
      <c r="E174" s="64"/>
      <c r="F174" s="206" t="s">
        <v>1956</v>
      </c>
      <c r="G174" s="64"/>
      <c r="H174" s="64"/>
      <c r="I174" s="164"/>
      <c r="J174" s="64"/>
      <c r="K174" s="64"/>
      <c r="L174" s="62"/>
      <c r="M174" s="207"/>
      <c r="N174" s="43"/>
      <c r="O174" s="43"/>
      <c r="P174" s="43"/>
      <c r="Q174" s="43"/>
      <c r="R174" s="43"/>
      <c r="S174" s="43"/>
      <c r="T174" s="79"/>
      <c r="AT174" s="24" t="s">
        <v>164</v>
      </c>
      <c r="AU174" s="24" t="s">
        <v>106</v>
      </c>
    </row>
    <row r="175" spans="2:51" s="11" customFormat="1" ht="13.5">
      <c r="B175" s="208"/>
      <c r="C175" s="209"/>
      <c r="D175" s="205" t="s">
        <v>175</v>
      </c>
      <c r="E175" s="209"/>
      <c r="F175" s="211" t="s">
        <v>1957</v>
      </c>
      <c r="G175" s="209"/>
      <c r="H175" s="212">
        <v>191.52</v>
      </c>
      <c r="I175" s="213"/>
      <c r="J175" s="209"/>
      <c r="K175" s="209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175</v>
      </c>
      <c r="AU175" s="218" t="s">
        <v>106</v>
      </c>
      <c r="AV175" s="11" t="s">
        <v>106</v>
      </c>
      <c r="AW175" s="11" t="s">
        <v>6</v>
      </c>
      <c r="AX175" s="11" t="s">
        <v>85</v>
      </c>
      <c r="AY175" s="218" t="s">
        <v>155</v>
      </c>
    </row>
    <row r="176" spans="2:65" s="1" customFormat="1" ht="16.5" customHeight="1">
      <c r="B176" s="42"/>
      <c r="C176" s="193" t="s">
        <v>595</v>
      </c>
      <c r="D176" s="193" t="s">
        <v>157</v>
      </c>
      <c r="E176" s="194" t="s">
        <v>1855</v>
      </c>
      <c r="F176" s="195" t="s">
        <v>1856</v>
      </c>
      <c r="G176" s="196" t="s">
        <v>160</v>
      </c>
      <c r="H176" s="197">
        <v>12.6</v>
      </c>
      <c r="I176" s="198"/>
      <c r="J176" s="199">
        <f>ROUND(I176*H176,2)</f>
        <v>0</v>
      </c>
      <c r="K176" s="195" t="s">
        <v>161</v>
      </c>
      <c r="L176" s="62"/>
      <c r="M176" s="200" t="s">
        <v>32</v>
      </c>
      <c r="N176" s="201" t="s">
        <v>48</v>
      </c>
      <c r="O176" s="43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AR176" s="24" t="s">
        <v>765</v>
      </c>
      <c r="AT176" s="24" t="s">
        <v>157</v>
      </c>
      <c r="AU176" s="24" t="s">
        <v>106</v>
      </c>
      <c r="AY176" s="24" t="s">
        <v>155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24" t="s">
        <v>85</v>
      </c>
      <c r="BK176" s="204">
        <f>ROUND(I176*H176,2)</f>
        <v>0</v>
      </c>
      <c r="BL176" s="24" t="s">
        <v>765</v>
      </c>
      <c r="BM176" s="24" t="s">
        <v>1857</v>
      </c>
    </row>
    <row r="177" spans="2:51" s="11" customFormat="1" ht="13.5">
      <c r="B177" s="208"/>
      <c r="C177" s="209"/>
      <c r="D177" s="205" t="s">
        <v>175</v>
      </c>
      <c r="E177" s="210" t="s">
        <v>32</v>
      </c>
      <c r="F177" s="211" t="s">
        <v>1958</v>
      </c>
      <c r="G177" s="209"/>
      <c r="H177" s="212">
        <v>12.6</v>
      </c>
      <c r="I177" s="213"/>
      <c r="J177" s="209"/>
      <c r="K177" s="209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175</v>
      </c>
      <c r="AU177" s="218" t="s">
        <v>106</v>
      </c>
      <c r="AV177" s="11" t="s">
        <v>106</v>
      </c>
      <c r="AW177" s="11" t="s">
        <v>41</v>
      </c>
      <c r="AX177" s="11" t="s">
        <v>85</v>
      </c>
      <c r="AY177" s="218" t="s">
        <v>155</v>
      </c>
    </row>
    <row r="178" spans="2:63" s="10" customFormat="1" ht="37.35" customHeight="1">
      <c r="B178" s="177"/>
      <c r="C178" s="178"/>
      <c r="D178" s="179" t="s">
        <v>76</v>
      </c>
      <c r="E178" s="180" t="s">
        <v>1712</v>
      </c>
      <c r="F178" s="180" t="s">
        <v>1713</v>
      </c>
      <c r="G178" s="178"/>
      <c r="H178" s="178"/>
      <c r="I178" s="181"/>
      <c r="J178" s="182">
        <f>BK178</f>
        <v>0</v>
      </c>
      <c r="K178" s="178"/>
      <c r="L178" s="183"/>
      <c r="M178" s="184"/>
      <c r="N178" s="185"/>
      <c r="O178" s="185"/>
      <c r="P178" s="186">
        <f>SUM(P179:P180)</f>
        <v>0</v>
      </c>
      <c r="Q178" s="185"/>
      <c r="R178" s="186">
        <f>SUM(R179:R180)</f>
        <v>0</v>
      </c>
      <c r="S178" s="185"/>
      <c r="T178" s="187">
        <f>SUM(T179:T180)</f>
        <v>0</v>
      </c>
      <c r="AR178" s="188" t="s">
        <v>162</v>
      </c>
      <c r="AT178" s="189" t="s">
        <v>76</v>
      </c>
      <c r="AU178" s="189" t="s">
        <v>77</v>
      </c>
      <c r="AY178" s="188" t="s">
        <v>155</v>
      </c>
      <c r="BK178" s="190">
        <f>SUM(BK179:BK180)</f>
        <v>0</v>
      </c>
    </row>
    <row r="179" spans="2:65" s="1" customFormat="1" ht="16.5" customHeight="1">
      <c r="B179" s="42"/>
      <c r="C179" s="193" t="s">
        <v>599</v>
      </c>
      <c r="D179" s="193" t="s">
        <v>157</v>
      </c>
      <c r="E179" s="194" t="s">
        <v>1714</v>
      </c>
      <c r="F179" s="195" t="s">
        <v>1715</v>
      </c>
      <c r="G179" s="196" t="s">
        <v>1716</v>
      </c>
      <c r="H179" s="197">
        <v>8</v>
      </c>
      <c r="I179" s="198"/>
      <c r="J179" s="199">
        <f>ROUND(I179*H179,2)</f>
        <v>0</v>
      </c>
      <c r="K179" s="195" t="s">
        <v>161</v>
      </c>
      <c r="L179" s="62"/>
      <c r="M179" s="200" t="s">
        <v>32</v>
      </c>
      <c r="N179" s="201" t="s">
        <v>48</v>
      </c>
      <c r="O179" s="43"/>
      <c r="P179" s="202">
        <f>O179*H179</f>
        <v>0</v>
      </c>
      <c r="Q179" s="202">
        <v>0</v>
      </c>
      <c r="R179" s="202">
        <f>Q179*H179</f>
        <v>0</v>
      </c>
      <c r="S179" s="202">
        <v>0</v>
      </c>
      <c r="T179" s="203">
        <f>S179*H179</f>
        <v>0</v>
      </c>
      <c r="AR179" s="24" t="s">
        <v>1717</v>
      </c>
      <c r="AT179" s="24" t="s">
        <v>157</v>
      </c>
      <c r="AU179" s="24" t="s">
        <v>85</v>
      </c>
      <c r="AY179" s="24" t="s">
        <v>155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24" t="s">
        <v>85</v>
      </c>
      <c r="BK179" s="204">
        <f>ROUND(I179*H179,2)</f>
        <v>0</v>
      </c>
      <c r="BL179" s="24" t="s">
        <v>1717</v>
      </c>
      <c r="BM179" s="24" t="s">
        <v>1959</v>
      </c>
    </row>
    <row r="180" spans="2:47" s="1" customFormat="1" ht="27">
      <c r="B180" s="42"/>
      <c r="C180" s="64"/>
      <c r="D180" s="205" t="s">
        <v>164</v>
      </c>
      <c r="E180" s="64"/>
      <c r="F180" s="206" t="s">
        <v>1960</v>
      </c>
      <c r="G180" s="64"/>
      <c r="H180" s="64"/>
      <c r="I180" s="164"/>
      <c r="J180" s="64"/>
      <c r="K180" s="64"/>
      <c r="L180" s="62"/>
      <c r="M180" s="207"/>
      <c r="N180" s="43"/>
      <c r="O180" s="43"/>
      <c r="P180" s="43"/>
      <c r="Q180" s="43"/>
      <c r="R180" s="43"/>
      <c r="S180" s="43"/>
      <c r="T180" s="79"/>
      <c r="AT180" s="24" t="s">
        <v>164</v>
      </c>
      <c r="AU180" s="24" t="s">
        <v>85</v>
      </c>
    </row>
    <row r="181" spans="2:63" s="10" customFormat="1" ht="37.35" customHeight="1">
      <c r="B181" s="177"/>
      <c r="C181" s="178"/>
      <c r="D181" s="179" t="s">
        <v>76</v>
      </c>
      <c r="E181" s="180" t="s">
        <v>241</v>
      </c>
      <c r="F181" s="180" t="s">
        <v>242</v>
      </c>
      <c r="G181" s="178"/>
      <c r="H181" s="178"/>
      <c r="I181" s="181"/>
      <c r="J181" s="182">
        <f>BK181</f>
        <v>0</v>
      </c>
      <c r="K181" s="178"/>
      <c r="L181" s="183"/>
      <c r="M181" s="184"/>
      <c r="N181" s="185"/>
      <c r="O181" s="185"/>
      <c r="P181" s="186">
        <f>P182</f>
        <v>0</v>
      </c>
      <c r="Q181" s="185"/>
      <c r="R181" s="186">
        <f>R182</f>
        <v>0</v>
      </c>
      <c r="S181" s="185"/>
      <c r="T181" s="187">
        <f>T182</f>
        <v>0</v>
      </c>
      <c r="AR181" s="188" t="s">
        <v>181</v>
      </c>
      <c r="AT181" s="189" t="s">
        <v>76</v>
      </c>
      <c r="AU181" s="189" t="s">
        <v>77</v>
      </c>
      <c r="AY181" s="188" t="s">
        <v>155</v>
      </c>
      <c r="BK181" s="190">
        <f>BK182</f>
        <v>0</v>
      </c>
    </row>
    <row r="182" spans="2:63" s="10" customFormat="1" ht="19.9" customHeight="1">
      <c r="B182" s="177"/>
      <c r="C182" s="178"/>
      <c r="D182" s="179" t="s">
        <v>76</v>
      </c>
      <c r="E182" s="191" t="s">
        <v>1503</v>
      </c>
      <c r="F182" s="191" t="s">
        <v>1504</v>
      </c>
      <c r="G182" s="178"/>
      <c r="H182" s="178"/>
      <c r="I182" s="181"/>
      <c r="J182" s="192">
        <f>BK182</f>
        <v>0</v>
      </c>
      <c r="K182" s="178"/>
      <c r="L182" s="183"/>
      <c r="M182" s="184"/>
      <c r="N182" s="185"/>
      <c r="O182" s="185"/>
      <c r="P182" s="186">
        <f>SUM(P183:P186)</f>
        <v>0</v>
      </c>
      <c r="Q182" s="185"/>
      <c r="R182" s="186">
        <f>SUM(R183:R186)</f>
        <v>0</v>
      </c>
      <c r="S182" s="185"/>
      <c r="T182" s="187">
        <f>SUM(T183:T186)</f>
        <v>0</v>
      </c>
      <c r="AR182" s="188" t="s">
        <v>181</v>
      </c>
      <c r="AT182" s="189" t="s">
        <v>76</v>
      </c>
      <c r="AU182" s="189" t="s">
        <v>85</v>
      </c>
      <c r="AY182" s="188" t="s">
        <v>155</v>
      </c>
      <c r="BK182" s="190">
        <f>SUM(BK183:BK186)</f>
        <v>0</v>
      </c>
    </row>
    <row r="183" spans="2:65" s="1" customFormat="1" ht="16.5" customHeight="1">
      <c r="B183" s="42"/>
      <c r="C183" s="193" t="s">
        <v>604</v>
      </c>
      <c r="D183" s="193" t="s">
        <v>157</v>
      </c>
      <c r="E183" s="194" t="s">
        <v>1524</v>
      </c>
      <c r="F183" s="195" t="s">
        <v>1525</v>
      </c>
      <c r="G183" s="196" t="s">
        <v>248</v>
      </c>
      <c r="H183" s="197">
        <v>1</v>
      </c>
      <c r="I183" s="198"/>
      <c r="J183" s="199">
        <f>ROUND(I183*H183,2)</f>
        <v>0</v>
      </c>
      <c r="K183" s="195" t="s">
        <v>161</v>
      </c>
      <c r="L183" s="62"/>
      <c r="M183" s="200" t="s">
        <v>32</v>
      </c>
      <c r="N183" s="201" t="s">
        <v>48</v>
      </c>
      <c r="O183" s="43"/>
      <c r="P183" s="202">
        <f>O183*H183</f>
        <v>0</v>
      </c>
      <c r="Q183" s="202">
        <v>0</v>
      </c>
      <c r="R183" s="202">
        <f>Q183*H183</f>
        <v>0</v>
      </c>
      <c r="S183" s="202">
        <v>0</v>
      </c>
      <c r="T183" s="203">
        <f>S183*H183</f>
        <v>0</v>
      </c>
      <c r="AR183" s="24" t="s">
        <v>249</v>
      </c>
      <c r="AT183" s="24" t="s">
        <v>157</v>
      </c>
      <c r="AU183" s="24" t="s">
        <v>106</v>
      </c>
      <c r="AY183" s="24" t="s">
        <v>155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24" t="s">
        <v>85</v>
      </c>
      <c r="BK183" s="204">
        <f>ROUND(I183*H183,2)</f>
        <v>0</v>
      </c>
      <c r="BL183" s="24" t="s">
        <v>249</v>
      </c>
      <c r="BM183" s="24" t="s">
        <v>1961</v>
      </c>
    </row>
    <row r="184" spans="2:47" s="1" customFormat="1" ht="27">
      <c r="B184" s="42"/>
      <c r="C184" s="64"/>
      <c r="D184" s="205" t="s">
        <v>164</v>
      </c>
      <c r="E184" s="64"/>
      <c r="F184" s="206" t="s">
        <v>1721</v>
      </c>
      <c r="G184" s="64"/>
      <c r="H184" s="64"/>
      <c r="I184" s="164"/>
      <c r="J184" s="64"/>
      <c r="K184" s="64"/>
      <c r="L184" s="62"/>
      <c r="M184" s="207"/>
      <c r="N184" s="43"/>
      <c r="O184" s="43"/>
      <c r="P184" s="43"/>
      <c r="Q184" s="43"/>
      <c r="R184" s="43"/>
      <c r="S184" s="43"/>
      <c r="T184" s="79"/>
      <c r="AT184" s="24" t="s">
        <v>164</v>
      </c>
      <c r="AU184" s="24" t="s">
        <v>106</v>
      </c>
    </row>
    <row r="185" spans="2:65" s="1" customFormat="1" ht="16.5" customHeight="1">
      <c r="B185" s="42"/>
      <c r="C185" s="193" t="s">
        <v>611</v>
      </c>
      <c r="D185" s="193" t="s">
        <v>157</v>
      </c>
      <c r="E185" s="194" t="s">
        <v>1529</v>
      </c>
      <c r="F185" s="195" t="s">
        <v>1530</v>
      </c>
      <c r="G185" s="196" t="s">
        <v>248</v>
      </c>
      <c r="H185" s="197">
        <v>1</v>
      </c>
      <c r="I185" s="198"/>
      <c r="J185" s="199">
        <f>ROUND(I185*H185,2)</f>
        <v>0</v>
      </c>
      <c r="K185" s="195" t="s">
        <v>161</v>
      </c>
      <c r="L185" s="62"/>
      <c r="M185" s="200" t="s">
        <v>32</v>
      </c>
      <c r="N185" s="201" t="s">
        <v>48</v>
      </c>
      <c r="O185" s="43"/>
      <c r="P185" s="202">
        <f>O185*H185</f>
        <v>0</v>
      </c>
      <c r="Q185" s="202">
        <v>0</v>
      </c>
      <c r="R185" s="202">
        <f>Q185*H185</f>
        <v>0</v>
      </c>
      <c r="S185" s="202">
        <v>0</v>
      </c>
      <c r="T185" s="203">
        <f>S185*H185</f>
        <v>0</v>
      </c>
      <c r="AR185" s="24" t="s">
        <v>249</v>
      </c>
      <c r="AT185" s="24" t="s">
        <v>157</v>
      </c>
      <c r="AU185" s="24" t="s">
        <v>106</v>
      </c>
      <c r="AY185" s="24" t="s">
        <v>155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24" t="s">
        <v>85</v>
      </c>
      <c r="BK185" s="204">
        <f>ROUND(I185*H185,2)</f>
        <v>0</v>
      </c>
      <c r="BL185" s="24" t="s">
        <v>249</v>
      </c>
      <c r="BM185" s="24" t="s">
        <v>1962</v>
      </c>
    </row>
    <row r="186" spans="2:65" s="1" customFormat="1" ht="16.5" customHeight="1">
      <c r="B186" s="42"/>
      <c r="C186" s="193" t="s">
        <v>616</v>
      </c>
      <c r="D186" s="193" t="s">
        <v>157</v>
      </c>
      <c r="E186" s="194" t="s">
        <v>1534</v>
      </c>
      <c r="F186" s="195" t="s">
        <v>1535</v>
      </c>
      <c r="G186" s="196" t="s">
        <v>1782</v>
      </c>
      <c r="H186" s="197">
        <v>1</v>
      </c>
      <c r="I186" s="198"/>
      <c r="J186" s="199">
        <f>ROUND(I186*H186,2)</f>
        <v>0</v>
      </c>
      <c r="K186" s="195" t="s">
        <v>161</v>
      </c>
      <c r="L186" s="62"/>
      <c r="M186" s="200" t="s">
        <v>32</v>
      </c>
      <c r="N186" s="265" t="s">
        <v>48</v>
      </c>
      <c r="O186" s="231"/>
      <c r="P186" s="266">
        <f>O186*H186</f>
        <v>0</v>
      </c>
      <c r="Q186" s="266">
        <v>0</v>
      </c>
      <c r="R186" s="266">
        <f>Q186*H186</f>
        <v>0</v>
      </c>
      <c r="S186" s="266">
        <v>0</v>
      </c>
      <c r="T186" s="267">
        <f>S186*H186</f>
        <v>0</v>
      </c>
      <c r="AR186" s="24" t="s">
        <v>249</v>
      </c>
      <c r="AT186" s="24" t="s">
        <v>157</v>
      </c>
      <c r="AU186" s="24" t="s">
        <v>106</v>
      </c>
      <c r="AY186" s="24" t="s">
        <v>155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4" t="s">
        <v>85</v>
      </c>
      <c r="BK186" s="204">
        <f>ROUND(I186*H186,2)</f>
        <v>0</v>
      </c>
      <c r="BL186" s="24" t="s">
        <v>249</v>
      </c>
      <c r="BM186" s="24" t="s">
        <v>1963</v>
      </c>
    </row>
    <row r="187" spans="2:12" s="1" customFormat="1" ht="6.95" customHeight="1">
      <c r="B187" s="57"/>
      <c r="C187" s="58"/>
      <c r="D187" s="58"/>
      <c r="E187" s="58"/>
      <c r="F187" s="58"/>
      <c r="G187" s="58"/>
      <c r="H187" s="58"/>
      <c r="I187" s="140"/>
      <c r="J187" s="58"/>
      <c r="K187" s="58"/>
      <c r="L187" s="62"/>
    </row>
  </sheetData>
  <sheetProtection algorithmName="SHA-512" hashValue="PZhvCMFJbBtDiUlGSVzxfaEJUXAX9OoLWdtMdTBxeMyCJJNzrVvC6oIZA3CnpPnGb9tV7VFbkR+X/tYpUgUQDQ==" saltValue="fWOQxveLUhKE84LnKj3U9ScUCuUKiKqJEoMfhLev+bgBgCgNX70EDYYv+dbdbVM0PtTeB3lTkexQsNXiIUxozg==" spinCount="100000" sheet="1" objects="1" scenarios="1" formatColumns="0" formatRows="0" autoFilter="0"/>
  <autoFilter ref="C89:K186"/>
  <mergeCells count="10">
    <mergeCell ref="J51:J52"/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121</v>
      </c>
      <c r="G1" s="399" t="s">
        <v>122</v>
      </c>
      <c r="H1" s="399"/>
      <c r="I1" s="116"/>
      <c r="J1" s="115" t="s">
        <v>123</v>
      </c>
      <c r="K1" s="114" t="s">
        <v>124</v>
      </c>
      <c r="L1" s="115" t="s">
        <v>125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119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106</v>
      </c>
    </row>
    <row r="4" spans="2:46" ht="36.95" customHeight="1">
      <c r="B4" s="28"/>
      <c r="C4" s="29"/>
      <c r="D4" s="30" t="s">
        <v>126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16.5" customHeight="1">
      <c r="B7" s="28"/>
      <c r="C7" s="29"/>
      <c r="D7" s="29"/>
      <c r="E7" s="391" t="str">
        <f>'Rekapitulace stavby'!K6</f>
        <v>III-33420 Molitorov, most ev. č. 33420-1_bez SO 460a461</v>
      </c>
      <c r="F7" s="392"/>
      <c r="G7" s="392"/>
      <c r="H7" s="392"/>
      <c r="I7" s="118"/>
      <c r="J7" s="29"/>
      <c r="K7" s="31"/>
    </row>
    <row r="8" spans="2:11" s="1" customFormat="1" ht="13.5">
      <c r="B8" s="42"/>
      <c r="C8" s="43"/>
      <c r="D8" s="37" t="s">
        <v>127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3" t="s">
        <v>1964</v>
      </c>
      <c r="F9" s="394"/>
      <c r="G9" s="394"/>
      <c r="H9" s="394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120</v>
      </c>
      <c r="G11" s="43"/>
      <c r="H11" s="43"/>
      <c r="I11" s="120" t="s">
        <v>22</v>
      </c>
      <c r="J11" s="35" t="s">
        <v>32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0" t="s">
        <v>26</v>
      </c>
      <c r="J12" s="121" t="str">
        <f>'Rekapitulace stavby'!AN8</f>
        <v>3. 6. 2018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19"/>
      <c r="J13" s="43"/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20" t="s">
        <v>31</v>
      </c>
      <c r="J14" s="35" t="s">
        <v>32</v>
      </c>
      <c r="K14" s="46"/>
    </row>
    <row r="15" spans="2:11" s="1" customFormat="1" ht="18" customHeight="1">
      <c r="B15" s="42"/>
      <c r="C15" s="43"/>
      <c r="D15" s="43"/>
      <c r="E15" s="35" t="s">
        <v>33</v>
      </c>
      <c r="F15" s="43"/>
      <c r="G15" s="43"/>
      <c r="H15" s="43"/>
      <c r="I15" s="120" t="s">
        <v>34</v>
      </c>
      <c r="J15" s="35" t="s">
        <v>32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35</v>
      </c>
      <c r="E17" s="43"/>
      <c r="F17" s="43"/>
      <c r="G17" s="43"/>
      <c r="H17" s="43"/>
      <c r="I17" s="120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34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37</v>
      </c>
      <c r="E20" s="43"/>
      <c r="F20" s="43"/>
      <c r="G20" s="43"/>
      <c r="H20" s="43"/>
      <c r="I20" s="120" t="s">
        <v>31</v>
      </c>
      <c r="J20" s="35" t="s">
        <v>38</v>
      </c>
      <c r="K20" s="46"/>
    </row>
    <row r="21" spans="2:11" s="1" customFormat="1" ht="18" customHeight="1">
      <c r="B21" s="42"/>
      <c r="C21" s="43"/>
      <c r="D21" s="43"/>
      <c r="E21" s="35" t="s">
        <v>39</v>
      </c>
      <c r="F21" s="43"/>
      <c r="G21" s="43"/>
      <c r="H21" s="43"/>
      <c r="I21" s="120" t="s">
        <v>34</v>
      </c>
      <c r="J21" s="35" t="s">
        <v>40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42</v>
      </c>
      <c r="E23" s="43"/>
      <c r="F23" s="43"/>
      <c r="G23" s="43"/>
      <c r="H23" s="43"/>
      <c r="I23" s="119"/>
      <c r="J23" s="43"/>
      <c r="K23" s="46"/>
    </row>
    <row r="24" spans="2:11" s="6" customFormat="1" ht="16.5" customHeight="1">
      <c r="B24" s="122"/>
      <c r="C24" s="123"/>
      <c r="D24" s="123"/>
      <c r="E24" s="360" t="s">
        <v>32</v>
      </c>
      <c r="F24" s="360"/>
      <c r="G24" s="360"/>
      <c r="H24" s="360"/>
      <c r="I24" s="124"/>
      <c r="J24" s="123"/>
      <c r="K24" s="12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6"/>
      <c r="J26" s="86"/>
      <c r="K26" s="127"/>
    </row>
    <row r="27" spans="2:11" s="1" customFormat="1" ht="25.35" customHeight="1">
      <c r="B27" s="42"/>
      <c r="C27" s="43"/>
      <c r="D27" s="128" t="s">
        <v>43</v>
      </c>
      <c r="E27" s="43"/>
      <c r="F27" s="43"/>
      <c r="G27" s="43"/>
      <c r="H27" s="43"/>
      <c r="I27" s="119"/>
      <c r="J27" s="129">
        <f>ROUND(J85,2)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6"/>
      <c r="J28" s="86"/>
      <c r="K28" s="127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30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31">
        <f>ROUND(SUM(BE85:BE168),2)</f>
        <v>0</v>
      </c>
      <c r="G30" s="43"/>
      <c r="H30" s="43"/>
      <c r="I30" s="132">
        <v>0.21</v>
      </c>
      <c r="J30" s="131">
        <f>ROUND(ROUND((SUM(BE85:BE168)),2)*I30,2)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31">
        <f>ROUND(SUM(BF85:BF168),2)</f>
        <v>0</v>
      </c>
      <c r="G31" s="43"/>
      <c r="H31" s="43"/>
      <c r="I31" s="132">
        <v>0.15</v>
      </c>
      <c r="J31" s="131">
        <f>ROUND(ROUND((SUM(BF85:BF168)),2)*I31,2)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31">
        <f>ROUND(SUM(BG85:BG168),2)</f>
        <v>0</v>
      </c>
      <c r="G32" s="43"/>
      <c r="H32" s="43"/>
      <c r="I32" s="132">
        <v>0.21</v>
      </c>
      <c r="J32" s="13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31">
        <f>ROUND(SUM(BH85:BH168),2)</f>
        <v>0</v>
      </c>
      <c r="G33" s="43"/>
      <c r="H33" s="43"/>
      <c r="I33" s="132">
        <v>0.15</v>
      </c>
      <c r="J33" s="13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31">
        <f>ROUND(SUM(BI85:BI168),2)</f>
        <v>0</v>
      </c>
      <c r="G34" s="43"/>
      <c r="H34" s="43"/>
      <c r="I34" s="132">
        <v>0</v>
      </c>
      <c r="J34" s="13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3"/>
      <c r="D36" s="134" t="s">
        <v>53</v>
      </c>
      <c r="E36" s="80"/>
      <c r="F36" s="80"/>
      <c r="G36" s="135" t="s">
        <v>54</v>
      </c>
      <c r="H36" s="136" t="s">
        <v>55</v>
      </c>
      <c r="I36" s="137"/>
      <c r="J36" s="138">
        <f>SUM(J27:J34)</f>
        <v>0</v>
      </c>
      <c r="K36" s="13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0"/>
      <c r="J37" s="58"/>
      <c r="K37" s="59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2"/>
      <c r="C42" s="30" t="s">
        <v>129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16.5" customHeight="1">
      <c r="B45" s="42"/>
      <c r="C45" s="43"/>
      <c r="D45" s="43"/>
      <c r="E45" s="391" t="str">
        <f>E7</f>
        <v>III-33420 Molitorov, most ev. č. 33420-1_bez SO 460a461</v>
      </c>
      <c r="F45" s="392"/>
      <c r="G45" s="392"/>
      <c r="H45" s="392"/>
      <c r="I45" s="119"/>
      <c r="J45" s="43"/>
      <c r="K45" s="46"/>
    </row>
    <row r="46" spans="2:11" s="1" customFormat="1" ht="14.45" customHeight="1">
      <c r="B46" s="42"/>
      <c r="C46" s="37" t="s">
        <v>127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17.25" customHeight="1">
      <c r="B47" s="42"/>
      <c r="C47" s="43"/>
      <c r="D47" s="43"/>
      <c r="E47" s="393" t="str">
        <f>E9</f>
        <v>SO 901 - SO 901 - Provizorní lávka</v>
      </c>
      <c r="F47" s="394"/>
      <c r="G47" s="394"/>
      <c r="H47" s="394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Kouřim</v>
      </c>
      <c r="G49" s="43"/>
      <c r="H49" s="43"/>
      <c r="I49" s="120" t="s">
        <v>26</v>
      </c>
      <c r="J49" s="121" t="str">
        <f>IF(J12="","",J12)</f>
        <v>3. 6. 2018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3.5">
      <c r="B51" s="42"/>
      <c r="C51" s="37" t="s">
        <v>30</v>
      </c>
      <c r="D51" s="43"/>
      <c r="E51" s="43"/>
      <c r="F51" s="35" t="str">
        <f>E15</f>
        <v>Středočeský kraj</v>
      </c>
      <c r="G51" s="43"/>
      <c r="H51" s="43"/>
      <c r="I51" s="120" t="s">
        <v>37</v>
      </c>
      <c r="J51" s="360" t="str">
        <f>E21</f>
        <v>VPÚ DECO PRAHA  a.s.</v>
      </c>
      <c r="K51" s="46"/>
    </row>
    <row r="52" spans="2:11" s="1" customFormat="1" ht="14.45" customHeight="1">
      <c r="B52" s="42"/>
      <c r="C52" s="37" t="s">
        <v>35</v>
      </c>
      <c r="D52" s="43"/>
      <c r="E52" s="43"/>
      <c r="F52" s="35" t="str">
        <f>IF(E18="","",E18)</f>
        <v/>
      </c>
      <c r="G52" s="43"/>
      <c r="H52" s="43"/>
      <c r="I52" s="119"/>
      <c r="J52" s="395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5" t="s">
        <v>130</v>
      </c>
      <c r="D54" s="133"/>
      <c r="E54" s="133"/>
      <c r="F54" s="133"/>
      <c r="G54" s="133"/>
      <c r="H54" s="133"/>
      <c r="I54" s="146"/>
      <c r="J54" s="147" t="s">
        <v>131</v>
      </c>
      <c r="K54" s="14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49" t="s">
        <v>132</v>
      </c>
      <c r="D56" s="43"/>
      <c r="E56" s="43"/>
      <c r="F56" s="43"/>
      <c r="G56" s="43"/>
      <c r="H56" s="43"/>
      <c r="I56" s="119"/>
      <c r="J56" s="129">
        <f>J85</f>
        <v>0</v>
      </c>
      <c r="K56" s="46"/>
      <c r="AU56" s="24" t="s">
        <v>133</v>
      </c>
    </row>
    <row r="57" spans="2:11" s="7" customFormat="1" ht="24.95" customHeight="1">
      <c r="B57" s="150"/>
      <c r="C57" s="151"/>
      <c r="D57" s="152" t="s">
        <v>134</v>
      </c>
      <c r="E57" s="153"/>
      <c r="F57" s="153"/>
      <c r="G57" s="153"/>
      <c r="H57" s="153"/>
      <c r="I57" s="154"/>
      <c r="J57" s="155">
        <f>J86</f>
        <v>0</v>
      </c>
      <c r="K57" s="156"/>
    </row>
    <row r="58" spans="2:11" s="8" customFormat="1" ht="19.9" customHeight="1">
      <c r="B58" s="157"/>
      <c r="C58" s="158"/>
      <c r="D58" s="159" t="s">
        <v>135</v>
      </c>
      <c r="E58" s="160"/>
      <c r="F58" s="160"/>
      <c r="G58" s="160"/>
      <c r="H58" s="160"/>
      <c r="I58" s="161"/>
      <c r="J58" s="162">
        <f>J87</f>
        <v>0</v>
      </c>
      <c r="K58" s="163"/>
    </row>
    <row r="59" spans="2:11" s="8" customFormat="1" ht="19.9" customHeight="1">
      <c r="B59" s="157"/>
      <c r="C59" s="158"/>
      <c r="D59" s="159" t="s">
        <v>384</v>
      </c>
      <c r="E59" s="160"/>
      <c r="F59" s="160"/>
      <c r="G59" s="160"/>
      <c r="H59" s="160"/>
      <c r="I59" s="161"/>
      <c r="J59" s="162">
        <f>J121</f>
        <v>0</v>
      </c>
      <c r="K59" s="163"/>
    </row>
    <row r="60" spans="2:11" s="8" customFormat="1" ht="19.9" customHeight="1">
      <c r="B60" s="157"/>
      <c r="C60" s="158"/>
      <c r="D60" s="159" t="s">
        <v>385</v>
      </c>
      <c r="E60" s="160"/>
      <c r="F60" s="160"/>
      <c r="G60" s="160"/>
      <c r="H60" s="160"/>
      <c r="I60" s="161"/>
      <c r="J60" s="162">
        <f>J129</f>
        <v>0</v>
      </c>
      <c r="K60" s="163"/>
    </row>
    <row r="61" spans="2:11" s="8" customFormat="1" ht="19.9" customHeight="1">
      <c r="B61" s="157"/>
      <c r="C61" s="158"/>
      <c r="D61" s="159" t="s">
        <v>386</v>
      </c>
      <c r="E61" s="160"/>
      <c r="F61" s="160"/>
      <c r="G61" s="160"/>
      <c r="H61" s="160"/>
      <c r="I61" s="161"/>
      <c r="J61" s="162">
        <f>J133</f>
        <v>0</v>
      </c>
      <c r="K61" s="163"/>
    </row>
    <row r="62" spans="2:11" s="8" customFormat="1" ht="19.9" customHeight="1">
      <c r="B62" s="157"/>
      <c r="C62" s="158"/>
      <c r="D62" s="159" t="s">
        <v>301</v>
      </c>
      <c r="E62" s="160"/>
      <c r="F62" s="160"/>
      <c r="G62" s="160"/>
      <c r="H62" s="160"/>
      <c r="I62" s="161"/>
      <c r="J62" s="162">
        <f>J145</f>
        <v>0</v>
      </c>
      <c r="K62" s="163"/>
    </row>
    <row r="63" spans="2:11" s="8" customFormat="1" ht="19.9" customHeight="1">
      <c r="B63" s="157"/>
      <c r="C63" s="158"/>
      <c r="D63" s="159" t="s">
        <v>254</v>
      </c>
      <c r="E63" s="160"/>
      <c r="F63" s="160"/>
      <c r="G63" s="160"/>
      <c r="H63" s="160"/>
      <c r="I63" s="161"/>
      <c r="J63" s="162">
        <f>J149</f>
        <v>0</v>
      </c>
      <c r="K63" s="163"/>
    </row>
    <row r="64" spans="2:11" s="8" customFormat="1" ht="19.9" customHeight="1">
      <c r="B64" s="157"/>
      <c r="C64" s="158"/>
      <c r="D64" s="159" t="s">
        <v>302</v>
      </c>
      <c r="E64" s="160"/>
      <c r="F64" s="160"/>
      <c r="G64" s="160"/>
      <c r="H64" s="160"/>
      <c r="I64" s="161"/>
      <c r="J64" s="162">
        <f>J160</f>
        <v>0</v>
      </c>
      <c r="K64" s="163"/>
    </row>
    <row r="65" spans="2:11" s="8" customFormat="1" ht="19.9" customHeight="1">
      <c r="B65" s="157"/>
      <c r="C65" s="158"/>
      <c r="D65" s="159" t="s">
        <v>136</v>
      </c>
      <c r="E65" s="160"/>
      <c r="F65" s="160"/>
      <c r="G65" s="160"/>
      <c r="H65" s="160"/>
      <c r="I65" s="161"/>
      <c r="J65" s="162">
        <f>J167</f>
        <v>0</v>
      </c>
      <c r="K65" s="163"/>
    </row>
    <row r="66" spans="2:11" s="1" customFormat="1" ht="21.75" customHeight="1">
      <c r="B66" s="42"/>
      <c r="C66" s="43"/>
      <c r="D66" s="43"/>
      <c r="E66" s="43"/>
      <c r="F66" s="43"/>
      <c r="G66" s="43"/>
      <c r="H66" s="43"/>
      <c r="I66" s="119"/>
      <c r="J66" s="43"/>
      <c r="K66" s="46"/>
    </row>
    <row r="67" spans="2:11" s="1" customFormat="1" ht="6.95" customHeight="1">
      <c r="B67" s="57"/>
      <c r="C67" s="58"/>
      <c r="D67" s="58"/>
      <c r="E67" s="58"/>
      <c r="F67" s="58"/>
      <c r="G67" s="58"/>
      <c r="H67" s="58"/>
      <c r="I67" s="140"/>
      <c r="J67" s="58"/>
      <c r="K67" s="59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43"/>
      <c r="J71" s="61"/>
      <c r="K71" s="61"/>
      <c r="L71" s="62"/>
    </row>
    <row r="72" spans="2:12" s="1" customFormat="1" ht="36.95" customHeight="1">
      <c r="B72" s="42"/>
      <c r="C72" s="63" t="s">
        <v>139</v>
      </c>
      <c r="D72" s="64"/>
      <c r="E72" s="64"/>
      <c r="F72" s="64"/>
      <c r="G72" s="64"/>
      <c r="H72" s="64"/>
      <c r="I72" s="164"/>
      <c r="J72" s="64"/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64"/>
      <c r="J73" s="64"/>
      <c r="K73" s="64"/>
      <c r="L73" s="62"/>
    </row>
    <row r="74" spans="2:12" s="1" customFormat="1" ht="14.45" customHeight="1">
      <c r="B74" s="42"/>
      <c r="C74" s="66" t="s">
        <v>18</v>
      </c>
      <c r="D74" s="64"/>
      <c r="E74" s="64"/>
      <c r="F74" s="64"/>
      <c r="G74" s="64"/>
      <c r="H74" s="64"/>
      <c r="I74" s="164"/>
      <c r="J74" s="64"/>
      <c r="K74" s="64"/>
      <c r="L74" s="62"/>
    </row>
    <row r="75" spans="2:12" s="1" customFormat="1" ht="16.5" customHeight="1">
      <c r="B75" s="42"/>
      <c r="C75" s="64"/>
      <c r="D75" s="64"/>
      <c r="E75" s="396" t="str">
        <f>E7</f>
        <v>III-33420 Molitorov, most ev. č. 33420-1_bez SO 460a461</v>
      </c>
      <c r="F75" s="397"/>
      <c r="G75" s="397"/>
      <c r="H75" s="397"/>
      <c r="I75" s="164"/>
      <c r="J75" s="64"/>
      <c r="K75" s="64"/>
      <c r="L75" s="62"/>
    </row>
    <row r="76" spans="2:12" s="1" customFormat="1" ht="14.45" customHeight="1">
      <c r="B76" s="42"/>
      <c r="C76" s="66" t="s">
        <v>127</v>
      </c>
      <c r="D76" s="64"/>
      <c r="E76" s="64"/>
      <c r="F76" s="64"/>
      <c r="G76" s="64"/>
      <c r="H76" s="64"/>
      <c r="I76" s="164"/>
      <c r="J76" s="64"/>
      <c r="K76" s="64"/>
      <c r="L76" s="62"/>
    </row>
    <row r="77" spans="2:12" s="1" customFormat="1" ht="17.25" customHeight="1">
      <c r="B77" s="42"/>
      <c r="C77" s="64"/>
      <c r="D77" s="64"/>
      <c r="E77" s="371" t="str">
        <f>E9</f>
        <v>SO 901 - SO 901 - Provizorní lávka</v>
      </c>
      <c r="F77" s="398"/>
      <c r="G77" s="398"/>
      <c r="H77" s="398"/>
      <c r="I77" s="164"/>
      <c r="J77" s="64"/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64"/>
      <c r="J78" s="64"/>
      <c r="K78" s="64"/>
      <c r="L78" s="62"/>
    </row>
    <row r="79" spans="2:12" s="1" customFormat="1" ht="18" customHeight="1">
      <c r="B79" s="42"/>
      <c r="C79" s="66" t="s">
        <v>24</v>
      </c>
      <c r="D79" s="64"/>
      <c r="E79" s="64"/>
      <c r="F79" s="165" t="str">
        <f>F12</f>
        <v>Kouřim</v>
      </c>
      <c r="G79" s="64"/>
      <c r="H79" s="64"/>
      <c r="I79" s="166" t="s">
        <v>26</v>
      </c>
      <c r="J79" s="74" t="str">
        <f>IF(J12="","",J12)</f>
        <v>3. 6. 2018</v>
      </c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64"/>
      <c r="J80" s="64"/>
      <c r="K80" s="64"/>
      <c r="L80" s="62"/>
    </row>
    <row r="81" spans="2:12" s="1" customFormat="1" ht="13.5">
      <c r="B81" s="42"/>
      <c r="C81" s="66" t="s">
        <v>30</v>
      </c>
      <c r="D81" s="64"/>
      <c r="E81" s="64"/>
      <c r="F81" s="165" t="str">
        <f>E15</f>
        <v>Středočeský kraj</v>
      </c>
      <c r="G81" s="64"/>
      <c r="H81" s="64"/>
      <c r="I81" s="166" t="s">
        <v>37</v>
      </c>
      <c r="J81" s="165" t="str">
        <f>E21</f>
        <v>VPÚ DECO PRAHA  a.s.</v>
      </c>
      <c r="K81" s="64"/>
      <c r="L81" s="62"/>
    </row>
    <row r="82" spans="2:12" s="1" customFormat="1" ht="14.45" customHeight="1">
      <c r="B82" s="42"/>
      <c r="C82" s="66" t="s">
        <v>35</v>
      </c>
      <c r="D82" s="64"/>
      <c r="E82" s="64"/>
      <c r="F82" s="165" t="str">
        <f>IF(E18="","",E18)</f>
        <v/>
      </c>
      <c r="G82" s="64"/>
      <c r="H82" s="64"/>
      <c r="I82" s="164"/>
      <c r="J82" s="64"/>
      <c r="K82" s="64"/>
      <c r="L82" s="62"/>
    </row>
    <row r="83" spans="2:12" s="1" customFormat="1" ht="10.35" customHeight="1">
      <c r="B83" s="42"/>
      <c r="C83" s="64"/>
      <c r="D83" s="64"/>
      <c r="E83" s="64"/>
      <c r="F83" s="64"/>
      <c r="G83" s="64"/>
      <c r="H83" s="64"/>
      <c r="I83" s="164"/>
      <c r="J83" s="64"/>
      <c r="K83" s="64"/>
      <c r="L83" s="62"/>
    </row>
    <row r="84" spans="2:20" s="9" customFormat="1" ht="29.25" customHeight="1">
      <c r="B84" s="167"/>
      <c r="C84" s="168" t="s">
        <v>140</v>
      </c>
      <c r="D84" s="169" t="s">
        <v>62</v>
      </c>
      <c r="E84" s="169" t="s">
        <v>58</v>
      </c>
      <c r="F84" s="169" t="s">
        <v>141</v>
      </c>
      <c r="G84" s="169" t="s">
        <v>142</v>
      </c>
      <c r="H84" s="169" t="s">
        <v>143</v>
      </c>
      <c r="I84" s="170" t="s">
        <v>144</v>
      </c>
      <c r="J84" s="169" t="s">
        <v>131</v>
      </c>
      <c r="K84" s="171" t="s">
        <v>145</v>
      </c>
      <c r="L84" s="172"/>
      <c r="M84" s="82" t="s">
        <v>146</v>
      </c>
      <c r="N84" s="83" t="s">
        <v>47</v>
      </c>
      <c r="O84" s="83" t="s">
        <v>147</v>
      </c>
      <c r="P84" s="83" t="s">
        <v>148</v>
      </c>
      <c r="Q84" s="83" t="s">
        <v>149</v>
      </c>
      <c r="R84" s="83" t="s">
        <v>150</v>
      </c>
      <c r="S84" s="83" t="s">
        <v>151</v>
      </c>
      <c r="T84" s="84" t="s">
        <v>152</v>
      </c>
    </row>
    <row r="85" spans="2:63" s="1" customFormat="1" ht="29.25" customHeight="1">
      <c r="B85" s="42"/>
      <c r="C85" s="88" t="s">
        <v>132</v>
      </c>
      <c r="D85" s="64"/>
      <c r="E85" s="64"/>
      <c r="F85" s="64"/>
      <c r="G85" s="64"/>
      <c r="H85" s="64"/>
      <c r="I85" s="164"/>
      <c r="J85" s="173">
        <f>BK85</f>
        <v>0</v>
      </c>
      <c r="K85" s="64"/>
      <c r="L85" s="62"/>
      <c r="M85" s="85"/>
      <c r="N85" s="86"/>
      <c r="O85" s="86"/>
      <c r="P85" s="174">
        <f>P86</f>
        <v>0</v>
      </c>
      <c r="Q85" s="86"/>
      <c r="R85" s="174">
        <f>R86</f>
        <v>7.8360907</v>
      </c>
      <c r="S85" s="86"/>
      <c r="T85" s="175">
        <f>T86</f>
        <v>0</v>
      </c>
      <c r="AT85" s="24" t="s">
        <v>76</v>
      </c>
      <c r="AU85" s="24" t="s">
        <v>133</v>
      </c>
      <c r="BK85" s="176">
        <f>BK86</f>
        <v>0</v>
      </c>
    </row>
    <row r="86" spans="2:63" s="10" customFormat="1" ht="37.35" customHeight="1">
      <c r="B86" s="177"/>
      <c r="C86" s="178"/>
      <c r="D86" s="179" t="s">
        <v>76</v>
      </c>
      <c r="E86" s="180" t="s">
        <v>153</v>
      </c>
      <c r="F86" s="180" t="s">
        <v>154</v>
      </c>
      <c r="G86" s="178"/>
      <c r="H86" s="178"/>
      <c r="I86" s="181"/>
      <c r="J86" s="182">
        <f>BK86</f>
        <v>0</v>
      </c>
      <c r="K86" s="178"/>
      <c r="L86" s="183"/>
      <c r="M86" s="184"/>
      <c r="N86" s="185"/>
      <c r="O86" s="185"/>
      <c r="P86" s="186">
        <f>P87+P121+P129+P133+P145+P149+P160+P167</f>
        <v>0</v>
      </c>
      <c r="Q86" s="185"/>
      <c r="R86" s="186">
        <f>R87+R121+R129+R133+R145+R149+R160+R167</f>
        <v>7.8360907</v>
      </c>
      <c r="S86" s="185"/>
      <c r="T86" s="187">
        <f>T87+T121+T129+T133+T145+T149+T160+T167</f>
        <v>0</v>
      </c>
      <c r="AR86" s="188" t="s">
        <v>85</v>
      </c>
      <c r="AT86" s="189" t="s">
        <v>76</v>
      </c>
      <c r="AU86" s="189" t="s">
        <v>77</v>
      </c>
      <c r="AY86" s="188" t="s">
        <v>155</v>
      </c>
      <c r="BK86" s="190">
        <f>BK87+BK121+BK129+BK133+BK145+BK149+BK160+BK167</f>
        <v>0</v>
      </c>
    </row>
    <row r="87" spans="2:63" s="10" customFormat="1" ht="19.9" customHeight="1">
      <c r="B87" s="177"/>
      <c r="C87" s="178"/>
      <c r="D87" s="179" t="s">
        <v>76</v>
      </c>
      <c r="E87" s="191" t="s">
        <v>85</v>
      </c>
      <c r="F87" s="191" t="s">
        <v>156</v>
      </c>
      <c r="G87" s="178"/>
      <c r="H87" s="178"/>
      <c r="I87" s="181"/>
      <c r="J87" s="192">
        <f>BK87</f>
        <v>0</v>
      </c>
      <c r="K87" s="178"/>
      <c r="L87" s="183"/>
      <c r="M87" s="184"/>
      <c r="N87" s="185"/>
      <c r="O87" s="185"/>
      <c r="P87" s="186">
        <f>SUM(P88:P120)</f>
        <v>0</v>
      </c>
      <c r="Q87" s="185"/>
      <c r="R87" s="186">
        <f>SUM(R88:R120)</f>
        <v>0.06118850000000001</v>
      </c>
      <c r="S87" s="185"/>
      <c r="T87" s="187">
        <f>SUM(T88:T120)</f>
        <v>0</v>
      </c>
      <c r="AR87" s="188" t="s">
        <v>85</v>
      </c>
      <c r="AT87" s="189" t="s">
        <v>76</v>
      </c>
      <c r="AU87" s="189" t="s">
        <v>85</v>
      </c>
      <c r="AY87" s="188" t="s">
        <v>155</v>
      </c>
      <c r="BK87" s="190">
        <f>SUM(BK88:BK120)</f>
        <v>0</v>
      </c>
    </row>
    <row r="88" spans="2:65" s="1" customFormat="1" ht="16.5" customHeight="1">
      <c r="B88" s="42"/>
      <c r="C88" s="193" t="s">
        <v>85</v>
      </c>
      <c r="D88" s="193" t="s">
        <v>157</v>
      </c>
      <c r="E88" s="194" t="s">
        <v>1965</v>
      </c>
      <c r="F88" s="195" t="s">
        <v>1966</v>
      </c>
      <c r="G88" s="196" t="s">
        <v>1967</v>
      </c>
      <c r="H88" s="197">
        <v>0.005</v>
      </c>
      <c r="I88" s="198"/>
      <c r="J88" s="199">
        <f>ROUND(I88*H88,2)</f>
        <v>0</v>
      </c>
      <c r="K88" s="195" t="s">
        <v>161</v>
      </c>
      <c r="L88" s="62"/>
      <c r="M88" s="200" t="s">
        <v>32</v>
      </c>
      <c r="N88" s="201" t="s">
        <v>48</v>
      </c>
      <c r="O88" s="43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AR88" s="24" t="s">
        <v>162</v>
      </c>
      <c r="AT88" s="24" t="s">
        <v>157</v>
      </c>
      <c r="AU88" s="24" t="s">
        <v>106</v>
      </c>
      <c r="AY88" s="24" t="s">
        <v>155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24" t="s">
        <v>85</v>
      </c>
      <c r="BK88" s="204">
        <f>ROUND(I88*H88,2)</f>
        <v>0</v>
      </c>
      <c r="BL88" s="24" t="s">
        <v>162</v>
      </c>
      <c r="BM88" s="24" t="s">
        <v>1968</v>
      </c>
    </row>
    <row r="89" spans="2:65" s="1" customFormat="1" ht="16.5" customHeight="1">
      <c r="B89" s="42"/>
      <c r="C89" s="193" t="s">
        <v>106</v>
      </c>
      <c r="D89" s="193" t="s">
        <v>157</v>
      </c>
      <c r="E89" s="194" t="s">
        <v>1969</v>
      </c>
      <c r="F89" s="195" t="s">
        <v>1970</v>
      </c>
      <c r="G89" s="196" t="s">
        <v>160</v>
      </c>
      <c r="H89" s="197">
        <v>64.75</v>
      </c>
      <c r="I89" s="198"/>
      <c r="J89" s="199">
        <f>ROUND(I89*H89,2)</f>
        <v>0</v>
      </c>
      <c r="K89" s="195" t="s">
        <v>161</v>
      </c>
      <c r="L89" s="62"/>
      <c r="M89" s="200" t="s">
        <v>32</v>
      </c>
      <c r="N89" s="201" t="s">
        <v>48</v>
      </c>
      <c r="O89" s="43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AR89" s="24" t="s">
        <v>162</v>
      </c>
      <c r="AT89" s="24" t="s">
        <v>157</v>
      </c>
      <c r="AU89" s="24" t="s">
        <v>106</v>
      </c>
      <c r="AY89" s="24" t="s">
        <v>155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4" t="s">
        <v>85</v>
      </c>
      <c r="BK89" s="204">
        <f>ROUND(I89*H89,2)</f>
        <v>0</v>
      </c>
      <c r="BL89" s="24" t="s">
        <v>162</v>
      </c>
      <c r="BM89" s="24" t="s">
        <v>1971</v>
      </c>
    </row>
    <row r="90" spans="2:47" s="1" customFormat="1" ht="27">
      <c r="B90" s="42"/>
      <c r="C90" s="64"/>
      <c r="D90" s="205" t="s">
        <v>164</v>
      </c>
      <c r="E90" s="64"/>
      <c r="F90" s="206" t="s">
        <v>1972</v>
      </c>
      <c r="G90" s="64"/>
      <c r="H90" s="64"/>
      <c r="I90" s="164"/>
      <c r="J90" s="64"/>
      <c r="K90" s="64"/>
      <c r="L90" s="62"/>
      <c r="M90" s="207"/>
      <c r="N90" s="43"/>
      <c r="O90" s="43"/>
      <c r="P90" s="43"/>
      <c r="Q90" s="43"/>
      <c r="R90" s="43"/>
      <c r="S90" s="43"/>
      <c r="T90" s="79"/>
      <c r="AT90" s="24" t="s">
        <v>164</v>
      </c>
      <c r="AU90" s="24" t="s">
        <v>106</v>
      </c>
    </row>
    <row r="91" spans="2:51" s="11" customFormat="1" ht="13.5">
      <c r="B91" s="208"/>
      <c r="C91" s="209"/>
      <c r="D91" s="205" t="s">
        <v>175</v>
      </c>
      <c r="E91" s="210" t="s">
        <v>32</v>
      </c>
      <c r="F91" s="211" t="s">
        <v>1973</v>
      </c>
      <c r="G91" s="209"/>
      <c r="H91" s="212">
        <v>17.5</v>
      </c>
      <c r="I91" s="213"/>
      <c r="J91" s="209"/>
      <c r="K91" s="209"/>
      <c r="L91" s="214"/>
      <c r="M91" s="215"/>
      <c r="N91" s="216"/>
      <c r="O91" s="216"/>
      <c r="P91" s="216"/>
      <c r="Q91" s="216"/>
      <c r="R91" s="216"/>
      <c r="S91" s="216"/>
      <c r="T91" s="217"/>
      <c r="AT91" s="218" t="s">
        <v>175</v>
      </c>
      <c r="AU91" s="218" t="s">
        <v>106</v>
      </c>
      <c r="AV91" s="11" t="s">
        <v>106</v>
      </c>
      <c r="AW91" s="11" t="s">
        <v>41</v>
      </c>
      <c r="AX91" s="11" t="s">
        <v>77</v>
      </c>
      <c r="AY91" s="218" t="s">
        <v>155</v>
      </c>
    </row>
    <row r="92" spans="2:51" s="11" customFormat="1" ht="13.5">
      <c r="B92" s="208"/>
      <c r="C92" s="209"/>
      <c r="D92" s="205" t="s">
        <v>175</v>
      </c>
      <c r="E92" s="210" t="s">
        <v>32</v>
      </c>
      <c r="F92" s="211" t="s">
        <v>1974</v>
      </c>
      <c r="G92" s="209"/>
      <c r="H92" s="212">
        <v>47.25</v>
      </c>
      <c r="I92" s="213"/>
      <c r="J92" s="209"/>
      <c r="K92" s="209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175</v>
      </c>
      <c r="AU92" s="218" t="s">
        <v>106</v>
      </c>
      <c r="AV92" s="11" t="s">
        <v>106</v>
      </c>
      <c r="AW92" s="11" t="s">
        <v>41</v>
      </c>
      <c r="AX92" s="11" t="s">
        <v>77</v>
      </c>
      <c r="AY92" s="218" t="s">
        <v>155</v>
      </c>
    </row>
    <row r="93" spans="2:51" s="12" customFormat="1" ht="13.5">
      <c r="B93" s="219"/>
      <c r="C93" s="220"/>
      <c r="D93" s="205" t="s">
        <v>175</v>
      </c>
      <c r="E93" s="221" t="s">
        <v>32</v>
      </c>
      <c r="F93" s="222" t="s">
        <v>188</v>
      </c>
      <c r="G93" s="220"/>
      <c r="H93" s="223">
        <v>64.75</v>
      </c>
      <c r="I93" s="224"/>
      <c r="J93" s="220"/>
      <c r="K93" s="220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175</v>
      </c>
      <c r="AU93" s="229" t="s">
        <v>106</v>
      </c>
      <c r="AV93" s="12" t="s">
        <v>162</v>
      </c>
      <c r="AW93" s="12" t="s">
        <v>41</v>
      </c>
      <c r="AX93" s="12" t="s">
        <v>85</v>
      </c>
      <c r="AY93" s="229" t="s">
        <v>155</v>
      </c>
    </row>
    <row r="94" spans="2:65" s="1" customFormat="1" ht="16.5" customHeight="1">
      <c r="B94" s="42"/>
      <c r="C94" s="193" t="s">
        <v>169</v>
      </c>
      <c r="D94" s="193" t="s">
        <v>157</v>
      </c>
      <c r="E94" s="194" t="s">
        <v>1975</v>
      </c>
      <c r="F94" s="195" t="s">
        <v>1976</v>
      </c>
      <c r="G94" s="196" t="s">
        <v>172</v>
      </c>
      <c r="H94" s="197">
        <v>7.088</v>
      </c>
      <c r="I94" s="198"/>
      <c r="J94" s="199">
        <f>ROUND(I94*H94,2)</f>
        <v>0</v>
      </c>
      <c r="K94" s="195" t="s">
        <v>161</v>
      </c>
      <c r="L94" s="62"/>
      <c r="M94" s="200" t="s">
        <v>32</v>
      </c>
      <c r="N94" s="201" t="s">
        <v>48</v>
      </c>
      <c r="O94" s="43"/>
      <c r="P94" s="202">
        <f>O94*H94</f>
        <v>0</v>
      </c>
      <c r="Q94" s="202">
        <v>0</v>
      </c>
      <c r="R94" s="202">
        <f>Q94*H94</f>
        <v>0</v>
      </c>
      <c r="S94" s="202">
        <v>0</v>
      </c>
      <c r="T94" s="203">
        <f>S94*H94</f>
        <v>0</v>
      </c>
      <c r="AR94" s="24" t="s">
        <v>162</v>
      </c>
      <c r="AT94" s="24" t="s">
        <v>157</v>
      </c>
      <c r="AU94" s="24" t="s">
        <v>106</v>
      </c>
      <c r="AY94" s="24" t="s">
        <v>155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4" t="s">
        <v>85</v>
      </c>
      <c r="BK94" s="204">
        <f>ROUND(I94*H94,2)</f>
        <v>0</v>
      </c>
      <c r="BL94" s="24" t="s">
        <v>162</v>
      </c>
      <c r="BM94" s="24" t="s">
        <v>1977</v>
      </c>
    </row>
    <row r="95" spans="2:47" s="1" customFormat="1" ht="40.5">
      <c r="B95" s="42"/>
      <c r="C95" s="64"/>
      <c r="D95" s="205" t="s">
        <v>164</v>
      </c>
      <c r="E95" s="64"/>
      <c r="F95" s="206" t="s">
        <v>1978</v>
      </c>
      <c r="G95" s="64"/>
      <c r="H95" s="64"/>
      <c r="I95" s="164"/>
      <c r="J95" s="64"/>
      <c r="K95" s="64"/>
      <c r="L95" s="62"/>
      <c r="M95" s="207"/>
      <c r="N95" s="43"/>
      <c r="O95" s="43"/>
      <c r="P95" s="43"/>
      <c r="Q95" s="43"/>
      <c r="R95" s="43"/>
      <c r="S95" s="43"/>
      <c r="T95" s="79"/>
      <c r="AT95" s="24" t="s">
        <v>164</v>
      </c>
      <c r="AU95" s="24" t="s">
        <v>106</v>
      </c>
    </row>
    <row r="96" spans="2:51" s="11" customFormat="1" ht="13.5">
      <c r="B96" s="208"/>
      <c r="C96" s="209"/>
      <c r="D96" s="205" t="s">
        <v>175</v>
      </c>
      <c r="E96" s="210" t="s">
        <v>32</v>
      </c>
      <c r="F96" s="211" t="s">
        <v>1979</v>
      </c>
      <c r="G96" s="209"/>
      <c r="H96" s="212">
        <v>7.088</v>
      </c>
      <c r="I96" s="213"/>
      <c r="J96" s="209"/>
      <c r="K96" s="209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175</v>
      </c>
      <c r="AU96" s="218" t="s">
        <v>106</v>
      </c>
      <c r="AV96" s="11" t="s">
        <v>106</v>
      </c>
      <c r="AW96" s="11" t="s">
        <v>41</v>
      </c>
      <c r="AX96" s="11" t="s">
        <v>85</v>
      </c>
      <c r="AY96" s="218" t="s">
        <v>155</v>
      </c>
    </row>
    <row r="97" spans="2:65" s="1" customFormat="1" ht="16.5" customHeight="1">
      <c r="B97" s="42"/>
      <c r="C97" s="193" t="s">
        <v>162</v>
      </c>
      <c r="D97" s="193" t="s">
        <v>157</v>
      </c>
      <c r="E97" s="194" t="s">
        <v>177</v>
      </c>
      <c r="F97" s="195" t="s">
        <v>178</v>
      </c>
      <c r="G97" s="196" t="s">
        <v>172</v>
      </c>
      <c r="H97" s="197">
        <v>7.088</v>
      </c>
      <c r="I97" s="198"/>
      <c r="J97" s="199">
        <f>ROUND(I97*H97,2)</f>
        <v>0</v>
      </c>
      <c r="K97" s="195" t="s">
        <v>161</v>
      </c>
      <c r="L97" s="62"/>
      <c r="M97" s="200" t="s">
        <v>32</v>
      </c>
      <c r="N97" s="201" t="s">
        <v>48</v>
      </c>
      <c r="O97" s="43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AR97" s="24" t="s">
        <v>162</v>
      </c>
      <c r="AT97" s="24" t="s">
        <v>157</v>
      </c>
      <c r="AU97" s="24" t="s">
        <v>106</v>
      </c>
      <c r="AY97" s="24" t="s">
        <v>155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4" t="s">
        <v>85</v>
      </c>
      <c r="BK97" s="204">
        <f>ROUND(I97*H97,2)</f>
        <v>0</v>
      </c>
      <c r="BL97" s="24" t="s">
        <v>162</v>
      </c>
      <c r="BM97" s="24" t="s">
        <v>1980</v>
      </c>
    </row>
    <row r="98" spans="2:47" s="1" customFormat="1" ht="27">
      <c r="B98" s="42"/>
      <c r="C98" s="64"/>
      <c r="D98" s="205" t="s">
        <v>164</v>
      </c>
      <c r="E98" s="64"/>
      <c r="F98" s="206" t="s">
        <v>1981</v>
      </c>
      <c r="G98" s="64"/>
      <c r="H98" s="64"/>
      <c r="I98" s="164"/>
      <c r="J98" s="64"/>
      <c r="K98" s="64"/>
      <c r="L98" s="62"/>
      <c r="M98" s="207"/>
      <c r="N98" s="43"/>
      <c r="O98" s="43"/>
      <c r="P98" s="43"/>
      <c r="Q98" s="43"/>
      <c r="R98" s="43"/>
      <c r="S98" s="43"/>
      <c r="T98" s="79"/>
      <c r="AT98" s="24" t="s">
        <v>164</v>
      </c>
      <c r="AU98" s="24" t="s">
        <v>106</v>
      </c>
    </row>
    <row r="99" spans="2:65" s="1" customFormat="1" ht="16.5" customHeight="1">
      <c r="B99" s="42"/>
      <c r="C99" s="193" t="s">
        <v>181</v>
      </c>
      <c r="D99" s="193" t="s">
        <v>157</v>
      </c>
      <c r="E99" s="194" t="s">
        <v>443</v>
      </c>
      <c r="F99" s="195" t="s">
        <v>444</v>
      </c>
      <c r="G99" s="196" t="s">
        <v>172</v>
      </c>
      <c r="H99" s="197">
        <v>5.063</v>
      </c>
      <c r="I99" s="198"/>
      <c r="J99" s="199">
        <f>ROUND(I99*H99,2)</f>
        <v>0</v>
      </c>
      <c r="K99" s="195" t="s">
        <v>161</v>
      </c>
      <c r="L99" s="62"/>
      <c r="M99" s="200" t="s">
        <v>32</v>
      </c>
      <c r="N99" s="201" t="s">
        <v>48</v>
      </c>
      <c r="O99" s="43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AR99" s="24" t="s">
        <v>162</v>
      </c>
      <c r="AT99" s="24" t="s">
        <v>157</v>
      </c>
      <c r="AU99" s="24" t="s">
        <v>106</v>
      </c>
      <c r="AY99" s="24" t="s">
        <v>155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24" t="s">
        <v>85</v>
      </c>
      <c r="BK99" s="204">
        <f>ROUND(I99*H99,2)</f>
        <v>0</v>
      </c>
      <c r="BL99" s="24" t="s">
        <v>162</v>
      </c>
      <c r="BM99" s="24" t="s">
        <v>1982</v>
      </c>
    </row>
    <row r="100" spans="2:47" s="1" customFormat="1" ht="40.5">
      <c r="B100" s="42"/>
      <c r="C100" s="64"/>
      <c r="D100" s="205" t="s">
        <v>164</v>
      </c>
      <c r="E100" s="64"/>
      <c r="F100" s="206" t="s">
        <v>1983</v>
      </c>
      <c r="G100" s="64"/>
      <c r="H100" s="64"/>
      <c r="I100" s="164"/>
      <c r="J100" s="64"/>
      <c r="K100" s="64"/>
      <c r="L100" s="62"/>
      <c r="M100" s="207"/>
      <c r="N100" s="43"/>
      <c r="O100" s="43"/>
      <c r="P100" s="43"/>
      <c r="Q100" s="43"/>
      <c r="R100" s="43"/>
      <c r="S100" s="43"/>
      <c r="T100" s="79"/>
      <c r="AT100" s="24" t="s">
        <v>164</v>
      </c>
      <c r="AU100" s="24" t="s">
        <v>106</v>
      </c>
    </row>
    <row r="101" spans="2:51" s="11" customFormat="1" ht="13.5">
      <c r="B101" s="208"/>
      <c r="C101" s="209"/>
      <c r="D101" s="205" t="s">
        <v>175</v>
      </c>
      <c r="E101" s="210" t="s">
        <v>32</v>
      </c>
      <c r="F101" s="211" t="s">
        <v>1984</v>
      </c>
      <c r="G101" s="209"/>
      <c r="H101" s="212">
        <v>5.063</v>
      </c>
      <c r="I101" s="213"/>
      <c r="J101" s="209"/>
      <c r="K101" s="209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175</v>
      </c>
      <c r="AU101" s="218" t="s">
        <v>106</v>
      </c>
      <c r="AV101" s="11" t="s">
        <v>106</v>
      </c>
      <c r="AW101" s="11" t="s">
        <v>41</v>
      </c>
      <c r="AX101" s="11" t="s">
        <v>85</v>
      </c>
      <c r="AY101" s="218" t="s">
        <v>155</v>
      </c>
    </row>
    <row r="102" spans="2:65" s="1" customFormat="1" ht="16.5" customHeight="1">
      <c r="B102" s="42"/>
      <c r="C102" s="193" t="s">
        <v>189</v>
      </c>
      <c r="D102" s="193" t="s">
        <v>157</v>
      </c>
      <c r="E102" s="194" t="s">
        <v>451</v>
      </c>
      <c r="F102" s="195" t="s">
        <v>452</v>
      </c>
      <c r="G102" s="196" t="s">
        <v>172</v>
      </c>
      <c r="H102" s="197">
        <v>5.063</v>
      </c>
      <c r="I102" s="198"/>
      <c r="J102" s="199">
        <f>ROUND(I102*H102,2)</f>
        <v>0</v>
      </c>
      <c r="K102" s="195" t="s">
        <v>161</v>
      </c>
      <c r="L102" s="62"/>
      <c r="M102" s="200" t="s">
        <v>32</v>
      </c>
      <c r="N102" s="201" t="s">
        <v>48</v>
      </c>
      <c r="O102" s="43"/>
      <c r="P102" s="202">
        <f>O102*H102</f>
        <v>0</v>
      </c>
      <c r="Q102" s="202">
        <v>0</v>
      </c>
      <c r="R102" s="202">
        <f>Q102*H102</f>
        <v>0</v>
      </c>
      <c r="S102" s="202">
        <v>0</v>
      </c>
      <c r="T102" s="203">
        <f>S102*H102</f>
        <v>0</v>
      </c>
      <c r="AR102" s="24" t="s">
        <v>162</v>
      </c>
      <c r="AT102" s="24" t="s">
        <v>157</v>
      </c>
      <c r="AU102" s="24" t="s">
        <v>106</v>
      </c>
      <c r="AY102" s="24" t="s">
        <v>155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4" t="s">
        <v>85</v>
      </c>
      <c r="BK102" s="204">
        <f>ROUND(I102*H102,2)</f>
        <v>0</v>
      </c>
      <c r="BL102" s="24" t="s">
        <v>162</v>
      </c>
      <c r="BM102" s="24" t="s">
        <v>1985</v>
      </c>
    </row>
    <row r="103" spans="2:65" s="1" customFormat="1" ht="16.5" customHeight="1">
      <c r="B103" s="42"/>
      <c r="C103" s="193" t="s">
        <v>193</v>
      </c>
      <c r="D103" s="193" t="s">
        <v>157</v>
      </c>
      <c r="E103" s="194" t="s">
        <v>532</v>
      </c>
      <c r="F103" s="195" t="s">
        <v>533</v>
      </c>
      <c r="G103" s="196" t="s">
        <v>172</v>
      </c>
      <c r="H103" s="197">
        <v>5.063</v>
      </c>
      <c r="I103" s="198"/>
      <c r="J103" s="199">
        <f>ROUND(I103*H103,2)</f>
        <v>0</v>
      </c>
      <c r="K103" s="195" t="s">
        <v>161</v>
      </c>
      <c r="L103" s="62"/>
      <c r="M103" s="200" t="s">
        <v>32</v>
      </c>
      <c r="N103" s="201" t="s">
        <v>48</v>
      </c>
      <c r="O103" s="43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AR103" s="24" t="s">
        <v>162</v>
      </c>
      <c r="AT103" s="24" t="s">
        <v>157</v>
      </c>
      <c r="AU103" s="24" t="s">
        <v>106</v>
      </c>
      <c r="AY103" s="24" t="s">
        <v>155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4" t="s">
        <v>85</v>
      </c>
      <c r="BK103" s="204">
        <f>ROUND(I103*H103,2)</f>
        <v>0</v>
      </c>
      <c r="BL103" s="24" t="s">
        <v>162</v>
      </c>
      <c r="BM103" s="24" t="s">
        <v>1986</v>
      </c>
    </row>
    <row r="104" spans="2:47" s="1" customFormat="1" ht="54">
      <c r="B104" s="42"/>
      <c r="C104" s="64"/>
      <c r="D104" s="205" t="s">
        <v>164</v>
      </c>
      <c r="E104" s="64"/>
      <c r="F104" s="206" t="s">
        <v>1987</v>
      </c>
      <c r="G104" s="64"/>
      <c r="H104" s="64"/>
      <c r="I104" s="164"/>
      <c r="J104" s="64"/>
      <c r="K104" s="64"/>
      <c r="L104" s="62"/>
      <c r="M104" s="207"/>
      <c r="N104" s="43"/>
      <c r="O104" s="43"/>
      <c r="P104" s="43"/>
      <c r="Q104" s="43"/>
      <c r="R104" s="43"/>
      <c r="S104" s="43"/>
      <c r="T104" s="79"/>
      <c r="AT104" s="24" t="s">
        <v>164</v>
      </c>
      <c r="AU104" s="24" t="s">
        <v>106</v>
      </c>
    </row>
    <row r="105" spans="2:65" s="1" customFormat="1" ht="16.5" customHeight="1">
      <c r="B105" s="42"/>
      <c r="C105" s="193" t="s">
        <v>198</v>
      </c>
      <c r="D105" s="193" t="s">
        <v>157</v>
      </c>
      <c r="E105" s="194" t="s">
        <v>586</v>
      </c>
      <c r="F105" s="195" t="s">
        <v>587</v>
      </c>
      <c r="G105" s="196" t="s">
        <v>160</v>
      </c>
      <c r="H105" s="197">
        <v>47.25</v>
      </c>
      <c r="I105" s="198"/>
      <c r="J105" s="199">
        <f>ROUND(I105*H105,2)</f>
        <v>0</v>
      </c>
      <c r="K105" s="195" t="s">
        <v>161</v>
      </c>
      <c r="L105" s="62"/>
      <c r="M105" s="200" t="s">
        <v>32</v>
      </c>
      <c r="N105" s="201" t="s">
        <v>48</v>
      </c>
      <c r="O105" s="43"/>
      <c r="P105" s="202">
        <f>O105*H105</f>
        <v>0</v>
      </c>
      <c r="Q105" s="202">
        <v>0.00127</v>
      </c>
      <c r="R105" s="202">
        <f>Q105*H105</f>
        <v>0.060007500000000005</v>
      </c>
      <c r="S105" s="202">
        <v>0</v>
      </c>
      <c r="T105" s="203">
        <f>S105*H105</f>
        <v>0</v>
      </c>
      <c r="AR105" s="24" t="s">
        <v>162</v>
      </c>
      <c r="AT105" s="24" t="s">
        <v>157</v>
      </c>
      <c r="AU105" s="24" t="s">
        <v>106</v>
      </c>
      <c r="AY105" s="24" t="s">
        <v>155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4" t="s">
        <v>85</v>
      </c>
      <c r="BK105" s="204">
        <f>ROUND(I105*H105,2)</f>
        <v>0</v>
      </c>
      <c r="BL105" s="24" t="s">
        <v>162</v>
      </c>
      <c r="BM105" s="24" t="s">
        <v>1988</v>
      </c>
    </row>
    <row r="106" spans="2:47" s="1" customFormat="1" ht="27">
      <c r="B106" s="42"/>
      <c r="C106" s="64"/>
      <c r="D106" s="205" t="s">
        <v>164</v>
      </c>
      <c r="E106" s="64"/>
      <c r="F106" s="206" t="s">
        <v>1989</v>
      </c>
      <c r="G106" s="64"/>
      <c r="H106" s="64"/>
      <c r="I106" s="164"/>
      <c r="J106" s="64"/>
      <c r="K106" s="64"/>
      <c r="L106" s="62"/>
      <c r="M106" s="207"/>
      <c r="N106" s="43"/>
      <c r="O106" s="43"/>
      <c r="P106" s="43"/>
      <c r="Q106" s="43"/>
      <c r="R106" s="43"/>
      <c r="S106" s="43"/>
      <c r="T106" s="79"/>
      <c r="AT106" s="24" t="s">
        <v>164</v>
      </c>
      <c r="AU106" s="24" t="s">
        <v>106</v>
      </c>
    </row>
    <row r="107" spans="2:65" s="1" customFormat="1" ht="16.5" customHeight="1">
      <c r="B107" s="42"/>
      <c r="C107" s="244" t="s">
        <v>204</v>
      </c>
      <c r="D107" s="244" t="s">
        <v>470</v>
      </c>
      <c r="E107" s="245" t="s">
        <v>590</v>
      </c>
      <c r="F107" s="246" t="s">
        <v>591</v>
      </c>
      <c r="G107" s="247" t="s">
        <v>592</v>
      </c>
      <c r="H107" s="248">
        <v>1.181</v>
      </c>
      <c r="I107" s="249"/>
      <c r="J107" s="250">
        <f>ROUND(I107*H107,2)</f>
        <v>0</v>
      </c>
      <c r="K107" s="246" t="s">
        <v>161</v>
      </c>
      <c r="L107" s="251"/>
      <c r="M107" s="252" t="s">
        <v>32</v>
      </c>
      <c r="N107" s="253" t="s">
        <v>48</v>
      </c>
      <c r="O107" s="43"/>
      <c r="P107" s="202">
        <f>O107*H107</f>
        <v>0</v>
      </c>
      <c r="Q107" s="202">
        <v>0.001</v>
      </c>
      <c r="R107" s="202">
        <f>Q107*H107</f>
        <v>0.001181</v>
      </c>
      <c r="S107" s="202">
        <v>0</v>
      </c>
      <c r="T107" s="203">
        <f>S107*H107</f>
        <v>0</v>
      </c>
      <c r="AR107" s="24" t="s">
        <v>198</v>
      </c>
      <c r="AT107" s="24" t="s">
        <v>470</v>
      </c>
      <c r="AU107" s="24" t="s">
        <v>106</v>
      </c>
      <c r="AY107" s="24" t="s">
        <v>155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4" t="s">
        <v>85</v>
      </c>
      <c r="BK107" s="204">
        <f>ROUND(I107*H107,2)</f>
        <v>0</v>
      </c>
      <c r="BL107" s="24" t="s">
        <v>162</v>
      </c>
      <c r="BM107" s="24" t="s">
        <v>1990</v>
      </c>
    </row>
    <row r="108" spans="2:51" s="11" customFormat="1" ht="13.5">
      <c r="B108" s="208"/>
      <c r="C108" s="209"/>
      <c r="D108" s="205" t="s">
        <v>175</v>
      </c>
      <c r="E108" s="209"/>
      <c r="F108" s="211" t="s">
        <v>1991</v>
      </c>
      <c r="G108" s="209"/>
      <c r="H108" s="212">
        <v>1.181</v>
      </c>
      <c r="I108" s="213"/>
      <c r="J108" s="209"/>
      <c r="K108" s="209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175</v>
      </c>
      <c r="AU108" s="218" t="s">
        <v>106</v>
      </c>
      <c r="AV108" s="11" t="s">
        <v>106</v>
      </c>
      <c r="AW108" s="11" t="s">
        <v>6</v>
      </c>
      <c r="AX108" s="11" t="s">
        <v>85</v>
      </c>
      <c r="AY108" s="218" t="s">
        <v>155</v>
      </c>
    </row>
    <row r="109" spans="2:65" s="1" customFormat="1" ht="25.5" customHeight="1">
      <c r="B109" s="42"/>
      <c r="C109" s="193" t="s">
        <v>209</v>
      </c>
      <c r="D109" s="193" t="s">
        <v>157</v>
      </c>
      <c r="E109" s="194" t="s">
        <v>596</v>
      </c>
      <c r="F109" s="195" t="s">
        <v>597</v>
      </c>
      <c r="G109" s="196" t="s">
        <v>160</v>
      </c>
      <c r="H109" s="197">
        <v>47.25</v>
      </c>
      <c r="I109" s="198"/>
      <c r="J109" s="199">
        <f>ROUND(I109*H109,2)</f>
        <v>0</v>
      </c>
      <c r="K109" s="195" t="s">
        <v>161</v>
      </c>
      <c r="L109" s="62"/>
      <c r="M109" s="200" t="s">
        <v>32</v>
      </c>
      <c r="N109" s="201" t="s">
        <v>48</v>
      </c>
      <c r="O109" s="43"/>
      <c r="P109" s="202">
        <f>O109*H109</f>
        <v>0</v>
      </c>
      <c r="Q109" s="202">
        <v>0</v>
      </c>
      <c r="R109" s="202">
        <f>Q109*H109</f>
        <v>0</v>
      </c>
      <c r="S109" s="202">
        <v>0</v>
      </c>
      <c r="T109" s="203">
        <f>S109*H109</f>
        <v>0</v>
      </c>
      <c r="AR109" s="24" t="s">
        <v>162</v>
      </c>
      <c r="AT109" s="24" t="s">
        <v>157</v>
      </c>
      <c r="AU109" s="24" t="s">
        <v>106</v>
      </c>
      <c r="AY109" s="24" t="s">
        <v>155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4" t="s">
        <v>85</v>
      </c>
      <c r="BK109" s="204">
        <f>ROUND(I109*H109,2)</f>
        <v>0</v>
      </c>
      <c r="BL109" s="24" t="s">
        <v>162</v>
      </c>
      <c r="BM109" s="24" t="s">
        <v>1992</v>
      </c>
    </row>
    <row r="110" spans="2:65" s="1" customFormat="1" ht="16.5" customHeight="1">
      <c r="B110" s="42"/>
      <c r="C110" s="193" t="s">
        <v>215</v>
      </c>
      <c r="D110" s="193" t="s">
        <v>157</v>
      </c>
      <c r="E110" s="194" t="s">
        <v>600</v>
      </c>
      <c r="F110" s="195" t="s">
        <v>601</v>
      </c>
      <c r="G110" s="196" t="s">
        <v>160</v>
      </c>
      <c r="H110" s="197">
        <v>47.25</v>
      </c>
      <c r="I110" s="198"/>
      <c r="J110" s="199">
        <f>ROUND(I110*H110,2)</f>
        <v>0</v>
      </c>
      <c r="K110" s="195" t="s">
        <v>161</v>
      </c>
      <c r="L110" s="62"/>
      <c r="M110" s="200" t="s">
        <v>32</v>
      </c>
      <c r="N110" s="201" t="s">
        <v>48</v>
      </c>
      <c r="O110" s="43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AR110" s="24" t="s">
        <v>162</v>
      </c>
      <c r="AT110" s="24" t="s">
        <v>157</v>
      </c>
      <c r="AU110" s="24" t="s">
        <v>106</v>
      </c>
      <c r="AY110" s="24" t="s">
        <v>155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4" t="s">
        <v>85</v>
      </c>
      <c r="BK110" s="204">
        <f>ROUND(I110*H110,2)</f>
        <v>0</v>
      </c>
      <c r="BL110" s="24" t="s">
        <v>162</v>
      </c>
      <c r="BM110" s="24" t="s">
        <v>1993</v>
      </c>
    </row>
    <row r="111" spans="2:47" s="1" customFormat="1" ht="40.5">
      <c r="B111" s="42"/>
      <c r="C111" s="64"/>
      <c r="D111" s="205" t="s">
        <v>164</v>
      </c>
      <c r="E111" s="64"/>
      <c r="F111" s="206" t="s">
        <v>603</v>
      </c>
      <c r="G111" s="64"/>
      <c r="H111" s="64"/>
      <c r="I111" s="164"/>
      <c r="J111" s="64"/>
      <c r="K111" s="64"/>
      <c r="L111" s="62"/>
      <c r="M111" s="207"/>
      <c r="N111" s="43"/>
      <c r="O111" s="43"/>
      <c r="P111" s="43"/>
      <c r="Q111" s="43"/>
      <c r="R111" s="43"/>
      <c r="S111" s="43"/>
      <c r="T111" s="79"/>
      <c r="AT111" s="24" t="s">
        <v>164</v>
      </c>
      <c r="AU111" s="24" t="s">
        <v>106</v>
      </c>
    </row>
    <row r="112" spans="2:65" s="1" customFormat="1" ht="16.5" customHeight="1">
      <c r="B112" s="42"/>
      <c r="C112" s="193" t="s">
        <v>219</v>
      </c>
      <c r="D112" s="193" t="s">
        <v>157</v>
      </c>
      <c r="E112" s="194" t="s">
        <v>605</v>
      </c>
      <c r="F112" s="195" t="s">
        <v>606</v>
      </c>
      <c r="G112" s="196" t="s">
        <v>172</v>
      </c>
      <c r="H112" s="197">
        <v>1.418</v>
      </c>
      <c r="I112" s="198"/>
      <c r="J112" s="199">
        <f>ROUND(I112*H112,2)</f>
        <v>0</v>
      </c>
      <c r="K112" s="195" t="s">
        <v>161</v>
      </c>
      <c r="L112" s="62"/>
      <c r="M112" s="200" t="s">
        <v>32</v>
      </c>
      <c r="N112" s="201" t="s">
        <v>48</v>
      </c>
      <c r="O112" s="43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AR112" s="24" t="s">
        <v>162</v>
      </c>
      <c r="AT112" s="24" t="s">
        <v>157</v>
      </c>
      <c r="AU112" s="24" t="s">
        <v>106</v>
      </c>
      <c r="AY112" s="24" t="s">
        <v>155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4" t="s">
        <v>85</v>
      </c>
      <c r="BK112" s="204">
        <f>ROUND(I112*H112,2)</f>
        <v>0</v>
      </c>
      <c r="BL112" s="24" t="s">
        <v>162</v>
      </c>
      <c r="BM112" s="24" t="s">
        <v>1994</v>
      </c>
    </row>
    <row r="113" spans="2:47" s="1" customFormat="1" ht="27">
      <c r="B113" s="42"/>
      <c r="C113" s="64"/>
      <c r="D113" s="205" t="s">
        <v>164</v>
      </c>
      <c r="E113" s="64"/>
      <c r="F113" s="206" t="s">
        <v>608</v>
      </c>
      <c r="G113" s="64"/>
      <c r="H113" s="64"/>
      <c r="I113" s="164"/>
      <c r="J113" s="64"/>
      <c r="K113" s="64"/>
      <c r="L113" s="62"/>
      <c r="M113" s="207"/>
      <c r="N113" s="43"/>
      <c r="O113" s="43"/>
      <c r="P113" s="43"/>
      <c r="Q113" s="43"/>
      <c r="R113" s="43"/>
      <c r="S113" s="43"/>
      <c r="T113" s="79"/>
      <c r="AT113" s="24" t="s">
        <v>164</v>
      </c>
      <c r="AU113" s="24" t="s">
        <v>106</v>
      </c>
    </row>
    <row r="114" spans="2:51" s="11" customFormat="1" ht="13.5">
      <c r="B114" s="208"/>
      <c r="C114" s="209"/>
      <c r="D114" s="205" t="s">
        <v>175</v>
      </c>
      <c r="E114" s="209"/>
      <c r="F114" s="211" t="s">
        <v>1995</v>
      </c>
      <c r="G114" s="209"/>
      <c r="H114" s="212">
        <v>1.418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175</v>
      </c>
      <c r="AU114" s="218" t="s">
        <v>106</v>
      </c>
      <c r="AV114" s="11" t="s">
        <v>106</v>
      </c>
      <c r="AW114" s="11" t="s">
        <v>6</v>
      </c>
      <c r="AX114" s="11" t="s">
        <v>85</v>
      </c>
      <c r="AY114" s="218" t="s">
        <v>155</v>
      </c>
    </row>
    <row r="115" spans="2:65" s="1" customFormat="1" ht="25.5" customHeight="1">
      <c r="B115" s="42"/>
      <c r="C115" s="193" t="s">
        <v>226</v>
      </c>
      <c r="D115" s="193" t="s">
        <v>157</v>
      </c>
      <c r="E115" s="194" t="s">
        <v>1996</v>
      </c>
      <c r="F115" s="195" t="s">
        <v>1997</v>
      </c>
      <c r="G115" s="196" t="s">
        <v>160</v>
      </c>
      <c r="H115" s="197">
        <v>47.25</v>
      </c>
      <c r="I115" s="198"/>
      <c r="J115" s="199">
        <f>ROUND(I115*H115,2)</f>
        <v>0</v>
      </c>
      <c r="K115" s="195" t="s">
        <v>161</v>
      </c>
      <c r="L115" s="62"/>
      <c r="M115" s="200" t="s">
        <v>32</v>
      </c>
      <c r="N115" s="201" t="s">
        <v>48</v>
      </c>
      <c r="O115" s="43"/>
      <c r="P115" s="202">
        <f>O115*H115</f>
        <v>0</v>
      </c>
      <c r="Q115" s="202">
        <v>0</v>
      </c>
      <c r="R115" s="202">
        <f>Q115*H115</f>
        <v>0</v>
      </c>
      <c r="S115" s="202">
        <v>0</v>
      </c>
      <c r="T115" s="203">
        <f>S115*H115</f>
        <v>0</v>
      </c>
      <c r="AR115" s="24" t="s">
        <v>162</v>
      </c>
      <c r="AT115" s="24" t="s">
        <v>157</v>
      </c>
      <c r="AU115" s="24" t="s">
        <v>106</v>
      </c>
      <c r="AY115" s="24" t="s">
        <v>155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4" t="s">
        <v>85</v>
      </c>
      <c r="BK115" s="204">
        <f>ROUND(I115*H115,2)</f>
        <v>0</v>
      </c>
      <c r="BL115" s="24" t="s">
        <v>162</v>
      </c>
      <c r="BM115" s="24" t="s">
        <v>1998</v>
      </c>
    </row>
    <row r="116" spans="2:47" s="1" customFormat="1" ht="27">
      <c r="B116" s="42"/>
      <c r="C116" s="64"/>
      <c r="D116" s="205" t="s">
        <v>164</v>
      </c>
      <c r="E116" s="64"/>
      <c r="F116" s="206" t="s">
        <v>1999</v>
      </c>
      <c r="G116" s="64"/>
      <c r="H116" s="64"/>
      <c r="I116" s="164"/>
      <c r="J116" s="64"/>
      <c r="K116" s="64"/>
      <c r="L116" s="62"/>
      <c r="M116" s="207"/>
      <c r="N116" s="43"/>
      <c r="O116" s="43"/>
      <c r="P116" s="43"/>
      <c r="Q116" s="43"/>
      <c r="R116" s="43"/>
      <c r="S116" s="43"/>
      <c r="T116" s="79"/>
      <c r="AT116" s="24" t="s">
        <v>164</v>
      </c>
      <c r="AU116" s="24" t="s">
        <v>106</v>
      </c>
    </row>
    <row r="117" spans="2:51" s="11" customFormat="1" ht="13.5">
      <c r="B117" s="208"/>
      <c r="C117" s="209"/>
      <c r="D117" s="205" t="s">
        <v>175</v>
      </c>
      <c r="E117" s="210" t="s">
        <v>32</v>
      </c>
      <c r="F117" s="211" t="s">
        <v>2000</v>
      </c>
      <c r="G117" s="209"/>
      <c r="H117" s="212">
        <v>47.25</v>
      </c>
      <c r="I117" s="213"/>
      <c r="J117" s="209"/>
      <c r="K117" s="209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175</v>
      </c>
      <c r="AU117" s="218" t="s">
        <v>106</v>
      </c>
      <c r="AV117" s="11" t="s">
        <v>106</v>
      </c>
      <c r="AW117" s="11" t="s">
        <v>41</v>
      </c>
      <c r="AX117" s="11" t="s">
        <v>85</v>
      </c>
      <c r="AY117" s="218" t="s">
        <v>155</v>
      </c>
    </row>
    <row r="118" spans="2:65" s="1" customFormat="1" ht="25.5" customHeight="1">
      <c r="B118" s="42"/>
      <c r="C118" s="193" t="s">
        <v>231</v>
      </c>
      <c r="D118" s="193" t="s">
        <v>157</v>
      </c>
      <c r="E118" s="194" t="s">
        <v>227</v>
      </c>
      <c r="F118" s="195" t="s">
        <v>228</v>
      </c>
      <c r="G118" s="196" t="s">
        <v>160</v>
      </c>
      <c r="H118" s="197">
        <v>47.25</v>
      </c>
      <c r="I118" s="198"/>
      <c r="J118" s="199">
        <f>ROUND(I118*H118,2)</f>
        <v>0</v>
      </c>
      <c r="K118" s="195" t="s">
        <v>161</v>
      </c>
      <c r="L118" s="62"/>
      <c r="M118" s="200" t="s">
        <v>32</v>
      </c>
      <c r="N118" s="201" t="s">
        <v>48</v>
      </c>
      <c r="O118" s="43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AR118" s="24" t="s">
        <v>162</v>
      </c>
      <c r="AT118" s="24" t="s">
        <v>157</v>
      </c>
      <c r="AU118" s="24" t="s">
        <v>106</v>
      </c>
      <c r="AY118" s="24" t="s">
        <v>155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85</v>
      </c>
      <c r="BK118" s="204">
        <f>ROUND(I118*H118,2)</f>
        <v>0</v>
      </c>
      <c r="BL118" s="24" t="s">
        <v>162</v>
      </c>
      <c r="BM118" s="24" t="s">
        <v>2001</v>
      </c>
    </row>
    <row r="119" spans="2:47" s="1" customFormat="1" ht="27">
      <c r="B119" s="42"/>
      <c r="C119" s="64"/>
      <c r="D119" s="205" t="s">
        <v>164</v>
      </c>
      <c r="E119" s="64"/>
      <c r="F119" s="206" t="s">
        <v>2002</v>
      </c>
      <c r="G119" s="64"/>
      <c r="H119" s="64"/>
      <c r="I119" s="164"/>
      <c r="J119" s="64"/>
      <c r="K119" s="64"/>
      <c r="L119" s="62"/>
      <c r="M119" s="207"/>
      <c r="N119" s="43"/>
      <c r="O119" s="43"/>
      <c r="P119" s="43"/>
      <c r="Q119" s="43"/>
      <c r="R119" s="43"/>
      <c r="S119" s="43"/>
      <c r="T119" s="79"/>
      <c r="AT119" s="24" t="s">
        <v>164</v>
      </c>
      <c r="AU119" s="24" t="s">
        <v>106</v>
      </c>
    </row>
    <row r="120" spans="2:65" s="1" customFormat="1" ht="16.5" customHeight="1">
      <c r="B120" s="42"/>
      <c r="C120" s="193" t="s">
        <v>10</v>
      </c>
      <c r="D120" s="193" t="s">
        <v>157</v>
      </c>
      <c r="E120" s="194" t="s">
        <v>232</v>
      </c>
      <c r="F120" s="195" t="s">
        <v>233</v>
      </c>
      <c r="G120" s="196" t="s">
        <v>172</v>
      </c>
      <c r="H120" s="197">
        <v>7.088</v>
      </c>
      <c r="I120" s="198"/>
      <c r="J120" s="199">
        <f>ROUND(I120*H120,2)</f>
        <v>0</v>
      </c>
      <c r="K120" s="195" t="s">
        <v>161</v>
      </c>
      <c r="L120" s="62"/>
      <c r="M120" s="200" t="s">
        <v>32</v>
      </c>
      <c r="N120" s="201" t="s">
        <v>48</v>
      </c>
      <c r="O120" s="43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AR120" s="24" t="s">
        <v>162</v>
      </c>
      <c r="AT120" s="24" t="s">
        <v>157</v>
      </c>
      <c r="AU120" s="24" t="s">
        <v>106</v>
      </c>
      <c r="AY120" s="24" t="s">
        <v>155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4" t="s">
        <v>85</v>
      </c>
      <c r="BK120" s="204">
        <f>ROUND(I120*H120,2)</f>
        <v>0</v>
      </c>
      <c r="BL120" s="24" t="s">
        <v>162</v>
      </c>
      <c r="BM120" s="24" t="s">
        <v>2003</v>
      </c>
    </row>
    <row r="121" spans="2:63" s="10" customFormat="1" ht="29.85" customHeight="1">
      <c r="B121" s="177"/>
      <c r="C121" s="178"/>
      <c r="D121" s="179" t="s">
        <v>76</v>
      </c>
      <c r="E121" s="191" t="s">
        <v>106</v>
      </c>
      <c r="F121" s="191" t="s">
        <v>610</v>
      </c>
      <c r="G121" s="178"/>
      <c r="H121" s="178"/>
      <c r="I121" s="181"/>
      <c r="J121" s="192">
        <f>BK121</f>
        <v>0</v>
      </c>
      <c r="K121" s="178"/>
      <c r="L121" s="183"/>
      <c r="M121" s="184"/>
      <c r="N121" s="185"/>
      <c r="O121" s="185"/>
      <c r="P121" s="186">
        <f>SUM(P122:P128)</f>
        <v>0</v>
      </c>
      <c r="Q121" s="185"/>
      <c r="R121" s="186">
        <f>SUM(R122:R128)</f>
        <v>7.202999999999999</v>
      </c>
      <c r="S121" s="185"/>
      <c r="T121" s="187">
        <f>SUM(T122:T128)</f>
        <v>0</v>
      </c>
      <c r="AR121" s="188" t="s">
        <v>85</v>
      </c>
      <c r="AT121" s="189" t="s">
        <v>76</v>
      </c>
      <c r="AU121" s="189" t="s">
        <v>85</v>
      </c>
      <c r="AY121" s="188" t="s">
        <v>155</v>
      </c>
      <c r="BK121" s="190">
        <f>SUM(BK122:BK128)</f>
        <v>0</v>
      </c>
    </row>
    <row r="122" spans="2:65" s="1" customFormat="1" ht="25.5" customHeight="1">
      <c r="B122" s="42"/>
      <c r="C122" s="193" t="s">
        <v>245</v>
      </c>
      <c r="D122" s="193" t="s">
        <v>157</v>
      </c>
      <c r="E122" s="194" t="s">
        <v>2004</v>
      </c>
      <c r="F122" s="195" t="s">
        <v>2005</v>
      </c>
      <c r="G122" s="196" t="s">
        <v>263</v>
      </c>
      <c r="H122" s="197">
        <v>5</v>
      </c>
      <c r="I122" s="198"/>
      <c r="J122" s="199">
        <f>ROUND(I122*H122,2)</f>
        <v>0</v>
      </c>
      <c r="K122" s="195" t="s">
        <v>161</v>
      </c>
      <c r="L122" s="62"/>
      <c r="M122" s="200" t="s">
        <v>32</v>
      </c>
      <c r="N122" s="201" t="s">
        <v>48</v>
      </c>
      <c r="O122" s="43"/>
      <c r="P122" s="202">
        <f>O122*H122</f>
        <v>0</v>
      </c>
      <c r="Q122" s="202">
        <v>0.15</v>
      </c>
      <c r="R122" s="202">
        <f>Q122*H122</f>
        <v>0.75</v>
      </c>
      <c r="S122" s="202">
        <v>0</v>
      </c>
      <c r="T122" s="203">
        <f>S122*H122</f>
        <v>0</v>
      </c>
      <c r="AR122" s="24" t="s">
        <v>162</v>
      </c>
      <c r="AT122" s="24" t="s">
        <v>157</v>
      </c>
      <c r="AU122" s="24" t="s">
        <v>106</v>
      </c>
      <c r="AY122" s="24" t="s">
        <v>155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4" t="s">
        <v>85</v>
      </c>
      <c r="BK122" s="204">
        <f>ROUND(I122*H122,2)</f>
        <v>0</v>
      </c>
      <c r="BL122" s="24" t="s">
        <v>162</v>
      </c>
      <c r="BM122" s="24" t="s">
        <v>2006</v>
      </c>
    </row>
    <row r="123" spans="2:47" s="1" customFormat="1" ht="27">
      <c r="B123" s="42"/>
      <c r="C123" s="64"/>
      <c r="D123" s="205" t="s">
        <v>164</v>
      </c>
      <c r="E123" s="64"/>
      <c r="F123" s="206" t="s">
        <v>2007</v>
      </c>
      <c r="G123" s="64"/>
      <c r="H123" s="64"/>
      <c r="I123" s="164"/>
      <c r="J123" s="64"/>
      <c r="K123" s="64"/>
      <c r="L123" s="62"/>
      <c r="M123" s="207"/>
      <c r="N123" s="43"/>
      <c r="O123" s="43"/>
      <c r="P123" s="43"/>
      <c r="Q123" s="43"/>
      <c r="R123" s="43"/>
      <c r="S123" s="43"/>
      <c r="T123" s="79"/>
      <c r="AT123" s="24" t="s">
        <v>164</v>
      </c>
      <c r="AU123" s="24" t="s">
        <v>106</v>
      </c>
    </row>
    <row r="124" spans="2:65" s="1" customFormat="1" ht="16.5" customHeight="1">
      <c r="B124" s="42"/>
      <c r="C124" s="244" t="s">
        <v>378</v>
      </c>
      <c r="D124" s="244" t="s">
        <v>470</v>
      </c>
      <c r="E124" s="245" t="s">
        <v>2008</v>
      </c>
      <c r="F124" s="246" t="s">
        <v>2009</v>
      </c>
      <c r="G124" s="247" t="s">
        <v>263</v>
      </c>
      <c r="H124" s="248">
        <v>9</v>
      </c>
      <c r="I124" s="249"/>
      <c r="J124" s="250">
        <f>ROUND(I124*H124,2)</f>
        <v>0</v>
      </c>
      <c r="K124" s="246" t="s">
        <v>161</v>
      </c>
      <c r="L124" s="251"/>
      <c r="M124" s="252" t="s">
        <v>32</v>
      </c>
      <c r="N124" s="253" t="s">
        <v>48</v>
      </c>
      <c r="O124" s="43"/>
      <c r="P124" s="202">
        <f>O124*H124</f>
        <v>0</v>
      </c>
      <c r="Q124" s="202">
        <v>0.717</v>
      </c>
      <c r="R124" s="202">
        <f>Q124*H124</f>
        <v>6.452999999999999</v>
      </c>
      <c r="S124" s="202">
        <v>0</v>
      </c>
      <c r="T124" s="203">
        <f>S124*H124</f>
        <v>0</v>
      </c>
      <c r="AR124" s="24" t="s">
        <v>198</v>
      </c>
      <c r="AT124" s="24" t="s">
        <v>470</v>
      </c>
      <c r="AU124" s="24" t="s">
        <v>106</v>
      </c>
      <c r="AY124" s="24" t="s">
        <v>155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4" t="s">
        <v>85</v>
      </c>
      <c r="BK124" s="204">
        <f>ROUND(I124*H124,2)</f>
        <v>0</v>
      </c>
      <c r="BL124" s="24" t="s">
        <v>162</v>
      </c>
      <c r="BM124" s="24" t="s">
        <v>2010</v>
      </c>
    </row>
    <row r="125" spans="2:47" s="1" customFormat="1" ht="40.5">
      <c r="B125" s="42"/>
      <c r="C125" s="64"/>
      <c r="D125" s="205" t="s">
        <v>164</v>
      </c>
      <c r="E125" s="64"/>
      <c r="F125" s="206" t="s">
        <v>2011</v>
      </c>
      <c r="G125" s="64"/>
      <c r="H125" s="64"/>
      <c r="I125" s="164"/>
      <c r="J125" s="64"/>
      <c r="K125" s="64"/>
      <c r="L125" s="62"/>
      <c r="M125" s="207"/>
      <c r="N125" s="43"/>
      <c r="O125" s="43"/>
      <c r="P125" s="43"/>
      <c r="Q125" s="43"/>
      <c r="R125" s="43"/>
      <c r="S125" s="43"/>
      <c r="T125" s="79"/>
      <c r="AT125" s="24" t="s">
        <v>164</v>
      </c>
      <c r="AU125" s="24" t="s">
        <v>106</v>
      </c>
    </row>
    <row r="126" spans="2:51" s="11" customFormat="1" ht="13.5">
      <c r="B126" s="208"/>
      <c r="C126" s="209"/>
      <c r="D126" s="205" t="s">
        <v>175</v>
      </c>
      <c r="E126" s="210" t="s">
        <v>32</v>
      </c>
      <c r="F126" s="211" t="s">
        <v>2012</v>
      </c>
      <c r="G126" s="209"/>
      <c r="H126" s="212">
        <v>9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175</v>
      </c>
      <c r="AU126" s="218" t="s">
        <v>106</v>
      </c>
      <c r="AV126" s="11" t="s">
        <v>106</v>
      </c>
      <c r="AW126" s="11" t="s">
        <v>41</v>
      </c>
      <c r="AX126" s="11" t="s">
        <v>85</v>
      </c>
      <c r="AY126" s="218" t="s">
        <v>155</v>
      </c>
    </row>
    <row r="127" spans="2:65" s="1" customFormat="1" ht="25.5" customHeight="1">
      <c r="B127" s="42"/>
      <c r="C127" s="193" t="s">
        <v>480</v>
      </c>
      <c r="D127" s="193" t="s">
        <v>157</v>
      </c>
      <c r="E127" s="194" t="s">
        <v>2013</v>
      </c>
      <c r="F127" s="195" t="s">
        <v>2014</v>
      </c>
      <c r="G127" s="196" t="s">
        <v>263</v>
      </c>
      <c r="H127" s="197">
        <v>5</v>
      </c>
      <c r="I127" s="198"/>
      <c r="J127" s="199">
        <f>ROUND(I127*H127,2)</f>
        <v>0</v>
      </c>
      <c r="K127" s="195" t="s">
        <v>161</v>
      </c>
      <c r="L127" s="62"/>
      <c r="M127" s="200" t="s">
        <v>32</v>
      </c>
      <c r="N127" s="201" t="s">
        <v>48</v>
      </c>
      <c r="O127" s="43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AR127" s="24" t="s">
        <v>162</v>
      </c>
      <c r="AT127" s="24" t="s">
        <v>157</v>
      </c>
      <c r="AU127" s="24" t="s">
        <v>106</v>
      </c>
      <c r="AY127" s="24" t="s">
        <v>155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4" t="s">
        <v>85</v>
      </c>
      <c r="BK127" s="204">
        <f>ROUND(I127*H127,2)</f>
        <v>0</v>
      </c>
      <c r="BL127" s="24" t="s">
        <v>162</v>
      </c>
      <c r="BM127" s="24" t="s">
        <v>2015</v>
      </c>
    </row>
    <row r="128" spans="2:47" s="1" customFormat="1" ht="27">
      <c r="B128" s="42"/>
      <c r="C128" s="64"/>
      <c r="D128" s="205" t="s">
        <v>164</v>
      </c>
      <c r="E128" s="64"/>
      <c r="F128" s="206" t="s">
        <v>2016</v>
      </c>
      <c r="G128" s="64"/>
      <c r="H128" s="64"/>
      <c r="I128" s="164"/>
      <c r="J128" s="64"/>
      <c r="K128" s="64"/>
      <c r="L128" s="62"/>
      <c r="M128" s="207"/>
      <c r="N128" s="43"/>
      <c r="O128" s="43"/>
      <c r="P128" s="43"/>
      <c r="Q128" s="43"/>
      <c r="R128" s="43"/>
      <c r="S128" s="43"/>
      <c r="T128" s="79"/>
      <c r="AT128" s="24" t="s">
        <v>164</v>
      </c>
      <c r="AU128" s="24" t="s">
        <v>106</v>
      </c>
    </row>
    <row r="129" spans="2:63" s="10" customFormat="1" ht="29.85" customHeight="1">
      <c r="B129" s="177"/>
      <c r="C129" s="178"/>
      <c r="D129" s="179" t="s">
        <v>76</v>
      </c>
      <c r="E129" s="191" t="s">
        <v>169</v>
      </c>
      <c r="F129" s="191" t="s">
        <v>696</v>
      </c>
      <c r="G129" s="178"/>
      <c r="H129" s="178"/>
      <c r="I129" s="181"/>
      <c r="J129" s="192">
        <f>BK129</f>
        <v>0</v>
      </c>
      <c r="K129" s="178"/>
      <c r="L129" s="183"/>
      <c r="M129" s="184"/>
      <c r="N129" s="185"/>
      <c r="O129" s="185"/>
      <c r="P129" s="186">
        <f>SUM(P130:P132)</f>
        <v>0</v>
      </c>
      <c r="Q129" s="185"/>
      <c r="R129" s="186">
        <f>SUM(R130:R132)</f>
        <v>0.00528</v>
      </c>
      <c r="S129" s="185"/>
      <c r="T129" s="187">
        <f>SUM(T130:T132)</f>
        <v>0</v>
      </c>
      <c r="AR129" s="188" t="s">
        <v>85</v>
      </c>
      <c r="AT129" s="189" t="s">
        <v>76</v>
      </c>
      <c r="AU129" s="189" t="s">
        <v>85</v>
      </c>
      <c r="AY129" s="188" t="s">
        <v>155</v>
      </c>
      <c r="BK129" s="190">
        <f>SUM(BK130:BK132)</f>
        <v>0</v>
      </c>
    </row>
    <row r="130" spans="2:65" s="1" customFormat="1" ht="16.5" customHeight="1">
      <c r="B130" s="42"/>
      <c r="C130" s="193" t="s">
        <v>483</v>
      </c>
      <c r="D130" s="193" t="s">
        <v>157</v>
      </c>
      <c r="E130" s="194" t="s">
        <v>2017</v>
      </c>
      <c r="F130" s="195" t="s">
        <v>2018</v>
      </c>
      <c r="G130" s="196" t="s">
        <v>259</v>
      </c>
      <c r="H130" s="197">
        <v>16</v>
      </c>
      <c r="I130" s="198"/>
      <c r="J130" s="199">
        <f>ROUND(I130*H130,2)</f>
        <v>0</v>
      </c>
      <c r="K130" s="195" t="s">
        <v>32</v>
      </c>
      <c r="L130" s="62"/>
      <c r="M130" s="200" t="s">
        <v>32</v>
      </c>
      <c r="N130" s="201" t="s">
        <v>48</v>
      </c>
      <c r="O130" s="43"/>
      <c r="P130" s="202">
        <f>O130*H130</f>
        <v>0</v>
      </c>
      <c r="Q130" s="202">
        <v>0.00033</v>
      </c>
      <c r="R130" s="202">
        <f>Q130*H130</f>
        <v>0.00528</v>
      </c>
      <c r="S130" s="202">
        <v>0</v>
      </c>
      <c r="T130" s="203">
        <f>S130*H130</f>
        <v>0</v>
      </c>
      <c r="AR130" s="24" t="s">
        <v>162</v>
      </c>
      <c r="AT130" s="24" t="s">
        <v>157</v>
      </c>
      <c r="AU130" s="24" t="s">
        <v>106</v>
      </c>
      <c r="AY130" s="24" t="s">
        <v>155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4" t="s">
        <v>85</v>
      </c>
      <c r="BK130" s="204">
        <f>ROUND(I130*H130,2)</f>
        <v>0</v>
      </c>
      <c r="BL130" s="24" t="s">
        <v>162</v>
      </c>
      <c r="BM130" s="24" t="s">
        <v>2019</v>
      </c>
    </row>
    <row r="131" spans="2:47" s="1" customFormat="1" ht="54">
      <c r="B131" s="42"/>
      <c r="C131" s="64"/>
      <c r="D131" s="205" t="s">
        <v>164</v>
      </c>
      <c r="E131" s="64"/>
      <c r="F131" s="206" t="s">
        <v>2020</v>
      </c>
      <c r="G131" s="64"/>
      <c r="H131" s="64"/>
      <c r="I131" s="164"/>
      <c r="J131" s="64"/>
      <c r="K131" s="64"/>
      <c r="L131" s="62"/>
      <c r="M131" s="207"/>
      <c r="N131" s="43"/>
      <c r="O131" s="43"/>
      <c r="P131" s="43"/>
      <c r="Q131" s="43"/>
      <c r="R131" s="43"/>
      <c r="S131" s="43"/>
      <c r="T131" s="79"/>
      <c r="AT131" s="24" t="s">
        <v>164</v>
      </c>
      <c r="AU131" s="24" t="s">
        <v>106</v>
      </c>
    </row>
    <row r="132" spans="2:51" s="11" customFormat="1" ht="13.5">
      <c r="B132" s="208"/>
      <c r="C132" s="209"/>
      <c r="D132" s="205" t="s">
        <v>175</v>
      </c>
      <c r="E132" s="210" t="s">
        <v>32</v>
      </c>
      <c r="F132" s="211" t="s">
        <v>2021</v>
      </c>
      <c r="G132" s="209"/>
      <c r="H132" s="212">
        <v>16</v>
      </c>
      <c r="I132" s="213"/>
      <c r="J132" s="209"/>
      <c r="K132" s="2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175</v>
      </c>
      <c r="AU132" s="218" t="s">
        <v>106</v>
      </c>
      <c r="AV132" s="11" t="s">
        <v>106</v>
      </c>
      <c r="AW132" s="11" t="s">
        <v>41</v>
      </c>
      <c r="AX132" s="11" t="s">
        <v>85</v>
      </c>
      <c r="AY132" s="218" t="s">
        <v>155</v>
      </c>
    </row>
    <row r="133" spans="2:63" s="10" customFormat="1" ht="29.85" customHeight="1">
      <c r="B133" s="177"/>
      <c r="C133" s="178"/>
      <c r="D133" s="179" t="s">
        <v>76</v>
      </c>
      <c r="E133" s="191" t="s">
        <v>162</v>
      </c>
      <c r="F133" s="191" t="s">
        <v>849</v>
      </c>
      <c r="G133" s="178"/>
      <c r="H133" s="178"/>
      <c r="I133" s="181"/>
      <c r="J133" s="192">
        <f>BK133</f>
        <v>0</v>
      </c>
      <c r="K133" s="178"/>
      <c r="L133" s="183"/>
      <c r="M133" s="184"/>
      <c r="N133" s="185"/>
      <c r="O133" s="185"/>
      <c r="P133" s="186">
        <f>SUM(P134:P144)</f>
        <v>0</v>
      </c>
      <c r="Q133" s="185"/>
      <c r="R133" s="186">
        <f>SUM(R134:R144)</f>
        <v>0.5653422</v>
      </c>
      <c r="S133" s="185"/>
      <c r="T133" s="187">
        <f>SUM(T134:T144)</f>
        <v>0</v>
      </c>
      <c r="AR133" s="188" t="s">
        <v>85</v>
      </c>
      <c r="AT133" s="189" t="s">
        <v>76</v>
      </c>
      <c r="AU133" s="189" t="s">
        <v>85</v>
      </c>
      <c r="AY133" s="188" t="s">
        <v>155</v>
      </c>
      <c r="BK133" s="190">
        <f>SUM(BK134:BK144)</f>
        <v>0</v>
      </c>
    </row>
    <row r="134" spans="2:65" s="1" customFormat="1" ht="16.5" customHeight="1">
      <c r="B134" s="42"/>
      <c r="C134" s="193" t="s">
        <v>487</v>
      </c>
      <c r="D134" s="193" t="s">
        <v>157</v>
      </c>
      <c r="E134" s="194" t="s">
        <v>2022</v>
      </c>
      <c r="F134" s="195" t="s">
        <v>2023</v>
      </c>
      <c r="G134" s="196" t="s">
        <v>160</v>
      </c>
      <c r="H134" s="197">
        <v>12</v>
      </c>
      <c r="I134" s="198"/>
      <c r="J134" s="199">
        <f>ROUND(I134*H134,2)</f>
        <v>0</v>
      </c>
      <c r="K134" s="195" t="s">
        <v>161</v>
      </c>
      <c r="L134" s="62"/>
      <c r="M134" s="200" t="s">
        <v>32</v>
      </c>
      <c r="N134" s="201" t="s">
        <v>48</v>
      </c>
      <c r="O134" s="43"/>
      <c r="P134" s="202">
        <f>O134*H134</f>
        <v>0</v>
      </c>
      <c r="Q134" s="202">
        <v>0.00218</v>
      </c>
      <c r="R134" s="202">
        <f>Q134*H134</f>
        <v>0.026160000000000003</v>
      </c>
      <c r="S134" s="202">
        <v>0</v>
      </c>
      <c r="T134" s="203">
        <f>S134*H134</f>
        <v>0</v>
      </c>
      <c r="AR134" s="24" t="s">
        <v>162</v>
      </c>
      <c r="AT134" s="24" t="s">
        <v>157</v>
      </c>
      <c r="AU134" s="24" t="s">
        <v>106</v>
      </c>
      <c r="AY134" s="24" t="s">
        <v>155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4" t="s">
        <v>85</v>
      </c>
      <c r="BK134" s="204">
        <f>ROUND(I134*H134,2)</f>
        <v>0</v>
      </c>
      <c r="BL134" s="24" t="s">
        <v>162</v>
      </c>
      <c r="BM134" s="24" t="s">
        <v>2024</v>
      </c>
    </row>
    <row r="135" spans="2:47" s="1" customFormat="1" ht="27">
      <c r="B135" s="42"/>
      <c r="C135" s="64"/>
      <c r="D135" s="205" t="s">
        <v>164</v>
      </c>
      <c r="E135" s="64"/>
      <c r="F135" s="206" t="s">
        <v>2025</v>
      </c>
      <c r="G135" s="64"/>
      <c r="H135" s="64"/>
      <c r="I135" s="164"/>
      <c r="J135" s="64"/>
      <c r="K135" s="64"/>
      <c r="L135" s="62"/>
      <c r="M135" s="207"/>
      <c r="N135" s="43"/>
      <c r="O135" s="43"/>
      <c r="P135" s="43"/>
      <c r="Q135" s="43"/>
      <c r="R135" s="43"/>
      <c r="S135" s="43"/>
      <c r="T135" s="79"/>
      <c r="AT135" s="24" t="s">
        <v>164</v>
      </c>
      <c r="AU135" s="24" t="s">
        <v>106</v>
      </c>
    </row>
    <row r="136" spans="2:51" s="11" customFormat="1" ht="13.5">
      <c r="B136" s="208"/>
      <c r="C136" s="209"/>
      <c r="D136" s="205" t="s">
        <v>175</v>
      </c>
      <c r="E136" s="210" t="s">
        <v>32</v>
      </c>
      <c r="F136" s="211" t="s">
        <v>2026</v>
      </c>
      <c r="G136" s="209"/>
      <c r="H136" s="212">
        <v>12</v>
      </c>
      <c r="I136" s="213"/>
      <c r="J136" s="209"/>
      <c r="K136" s="2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175</v>
      </c>
      <c r="AU136" s="218" t="s">
        <v>106</v>
      </c>
      <c r="AV136" s="11" t="s">
        <v>106</v>
      </c>
      <c r="AW136" s="11" t="s">
        <v>41</v>
      </c>
      <c r="AX136" s="11" t="s">
        <v>85</v>
      </c>
      <c r="AY136" s="218" t="s">
        <v>155</v>
      </c>
    </row>
    <row r="137" spans="2:65" s="1" customFormat="1" ht="16.5" customHeight="1">
      <c r="B137" s="42"/>
      <c r="C137" s="244" t="s">
        <v>9</v>
      </c>
      <c r="D137" s="244" t="s">
        <v>470</v>
      </c>
      <c r="E137" s="245" t="s">
        <v>2027</v>
      </c>
      <c r="F137" s="246" t="s">
        <v>2028</v>
      </c>
      <c r="G137" s="247" t="s">
        <v>222</v>
      </c>
      <c r="H137" s="248">
        <v>0.516</v>
      </c>
      <c r="I137" s="249"/>
      <c r="J137" s="250">
        <f>ROUND(I137*H137,2)</f>
        <v>0</v>
      </c>
      <c r="K137" s="246" t="s">
        <v>32</v>
      </c>
      <c r="L137" s="251"/>
      <c r="M137" s="252" t="s">
        <v>32</v>
      </c>
      <c r="N137" s="253" t="s">
        <v>48</v>
      </c>
      <c r="O137" s="43"/>
      <c r="P137" s="202">
        <f>O137*H137</f>
        <v>0</v>
      </c>
      <c r="Q137" s="202">
        <v>1</v>
      </c>
      <c r="R137" s="202">
        <f>Q137*H137</f>
        <v>0.516</v>
      </c>
      <c r="S137" s="202">
        <v>0</v>
      </c>
      <c r="T137" s="203">
        <f>S137*H137</f>
        <v>0</v>
      </c>
      <c r="AR137" s="24" t="s">
        <v>198</v>
      </c>
      <c r="AT137" s="24" t="s">
        <v>470</v>
      </c>
      <c r="AU137" s="24" t="s">
        <v>106</v>
      </c>
      <c r="AY137" s="24" t="s">
        <v>155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24" t="s">
        <v>85</v>
      </c>
      <c r="BK137" s="204">
        <f>ROUND(I137*H137,2)</f>
        <v>0</v>
      </c>
      <c r="BL137" s="24" t="s">
        <v>162</v>
      </c>
      <c r="BM137" s="24" t="s">
        <v>2029</v>
      </c>
    </row>
    <row r="138" spans="2:47" s="1" customFormat="1" ht="67.5">
      <c r="B138" s="42"/>
      <c r="C138" s="64"/>
      <c r="D138" s="205" t="s">
        <v>164</v>
      </c>
      <c r="E138" s="64"/>
      <c r="F138" s="206" t="s">
        <v>2030</v>
      </c>
      <c r="G138" s="64"/>
      <c r="H138" s="64"/>
      <c r="I138" s="164"/>
      <c r="J138" s="64"/>
      <c r="K138" s="64"/>
      <c r="L138" s="62"/>
      <c r="M138" s="207"/>
      <c r="N138" s="43"/>
      <c r="O138" s="43"/>
      <c r="P138" s="43"/>
      <c r="Q138" s="43"/>
      <c r="R138" s="43"/>
      <c r="S138" s="43"/>
      <c r="T138" s="79"/>
      <c r="AT138" s="24" t="s">
        <v>164</v>
      </c>
      <c r="AU138" s="24" t="s">
        <v>106</v>
      </c>
    </row>
    <row r="139" spans="2:51" s="11" customFormat="1" ht="13.5">
      <c r="B139" s="208"/>
      <c r="C139" s="209"/>
      <c r="D139" s="205" t="s">
        <v>175</v>
      </c>
      <c r="E139" s="209"/>
      <c r="F139" s="211" t="s">
        <v>2031</v>
      </c>
      <c r="G139" s="209"/>
      <c r="H139" s="212">
        <v>0.516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175</v>
      </c>
      <c r="AU139" s="218" t="s">
        <v>106</v>
      </c>
      <c r="AV139" s="11" t="s">
        <v>106</v>
      </c>
      <c r="AW139" s="11" t="s">
        <v>6</v>
      </c>
      <c r="AX139" s="11" t="s">
        <v>85</v>
      </c>
      <c r="AY139" s="218" t="s">
        <v>155</v>
      </c>
    </row>
    <row r="140" spans="2:65" s="1" customFormat="1" ht="16.5" customHeight="1">
      <c r="B140" s="42"/>
      <c r="C140" s="193" t="s">
        <v>494</v>
      </c>
      <c r="D140" s="193" t="s">
        <v>157</v>
      </c>
      <c r="E140" s="194" t="s">
        <v>2032</v>
      </c>
      <c r="F140" s="195" t="s">
        <v>2033</v>
      </c>
      <c r="G140" s="196" t="s">
        <v>160</v>
      </c>
      <c r="H140" s="197">
        <v>12</v>
      </c>
      <c r="I140" s="198"/>
      <c r="J140" s="199">
        <f>ROUND(I140*H140,2)</f>
        <v>0</v>
      </c>
      <c r="K140" s="195" t="s">
        <v>161</v>
      </c>
      <c r="L140" s="62"/>
      <c r="M140" s="200" t="s">
        <v>32</v>
      </c>
      <c r="N140" s="201" t="s">
        <v>48</v>
      </c>
      <c r="O140" s="43"/>
      <c r="P140" s="202">
        <f>O140*H140</f>
        <v>0</v>
      </c>
      <c r="Q140" s="202">
        <v>0.00037</v>
      </c>
      <c r="R140" s="202">
        <f>Q140*H140</f>
        <v>0.0044399999999999995</v>
      </c>
      <c r="S140" s="202">
        <v>0</v>
      </c>
      <c r="T140" s="203">
        <f>S140*H140</f>
        <v>0</v>
      </c>
      <c r="AR140" s="24" t="s">
        <v>162</v>
      </c>
      <c r="AT140" s="24" t="s">
        <v>157</v>
      </c>
      <c r="AU140" s="24" t="s">
        <v>106</v>
      </c>
      <c r="AY140" s="24" t="s">
        <v>155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4" t="s">
        <v>85</v>
      </c>
      <c r="BK140" s="204">
        <f>ROUND(I140*H140,2)</f>
        <v>0</v>
      </c>
      <c r="BL140" s="24" t="s">
        <v>162</v>
      </c>
      <c r="BM140" s="24" t="s">
        <v>2034</v>
      </c>
    </row>
    <row r="141" spans="2:47" s="1" customFormat="1" ht="27">
      <c r="B141" s="42"/>
      <c r="C141" s="64"/>
      <c r="D141" s="205" t="s">
        <v>164</v>
      </c>
      <c r="E141" s="64"/>
      <c r="F141" s="206" t="s">
        <v>2035</v>
      </c>
      <c r="G141" s="64"/>
      <c r="H141" s="64"/>
      <c r="I141" s="164"/>
      <c r="J141" s="64"/>
      <c r="K141" s="64"/>
      <c r="L141" s="62"/>
      <c r="M141" s="207"/>
      <c r="N141" s="43"/>
      <c r="O141" s="43"/>
      <c r="P141" s="43"/>
      <c r="Q141" s="43"/>
      <c r="R141" s="43"/>
      <c r="S141" s="43"/>
      <c r="T141" s="79"/>
      <c r="AT141" s="24" t="s">
        <v>164</v>
      </c>
      <c r="AU141" s="24" t="s">
        <v>106</v>
      </c>
    </row>
    <row r="142" spans="2:65" s="1" customFormat="1" ht="16.5" customHeight="1">
      <c r="B142" s="42"/>
      <c r="C142" s="193" t="s">
        <v>562</v>
      </c>
      <c r="D142" s="193" t="s">
        <v>157</v>
      </c>
      <c r="E142" s="194" t="s">
        <v>2036</v>
      </c>
      <c r="F142" s="195" t="s">
        <v>2037</v>
      </c>
      <c r="G142" s="196" t="s">
        <v>172</v>
      </c>
      <c r="H142" s="197">
        <v>0.03</v>
      </c>
      <c r="I142" s="198"/>
      <c r="J142" s="199">
        <f>ROUND(I142*H142,2)</f>
        <v>0</v>
      </c>
      <c r="K142" s="195" t="s">
        <v>161</v>
      </c>
      <c r="L142" s="62"/>
      <c r="M142" s="200" t="s">
        <v>32</v>
      </c>
      <c r="N142" s="201" t="s">
        <v>48</v>
      </c>
      <c r="O142" s="43"/>
      <c r="P142" s="202">
        <f>O142*H142</f>
        <v>0</v>
      </c>
      <c r="Q142" s="202">
        <v>0.62474</v>
      </c>
      <c r="R142" s="202">
        <f>Q142*H142</f>
        <v>0.018742199999999997</v>
      </c>
      <c r="S142" s="202">
        <v>0</v>
      </c>
      <c r="T142" s="203">
        <f>S142*H142</f>
        <v>0</v>
      </c>
      <c r="AR142" s="24" t="s">
        <v>162</v>
      </c>
      <c r="AT142" s="24" t="s">
        <v>157</v>
      </c>
      <c r="AU142" s="24" t="s">
        <v>106</v>
      </c>
      <c r="AY142" s="24" t="s">
        <v>155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4" t="s">
        <v>85</v>
      </c>
      <c r="BK142" s="204">
        <f>ROUND(I142*H142,2)</f>
        <v>0</v>
      </c>
      <c r="BL142" s="24" t="s">
        <v>162</v>
      </c>
      <c r="BM142" s="24" t="s">
        <v>2038</v>
      </c>
    </row>
    <row r="143" spans="2:47" s="1" customFormat="1" ht="27">
      <c r="B143" s="42"/>
      <c r="C143" s="64"/>
      <c r="D143" s="205" t="s">
        <v>164</v>
      </c>
      <c r="E143" s="64"/>
      <c r="F143" s="206" t="s">
        <v>2039</v>
      </c>
      <c r="G143" s="64"/>
      <c r="H143" s="64"/>
      <c r="I143" s="164"/>
      <c r="J143" s="64"/>
      <c r="K143" s="64"/>
      <c r="L143" s="62"/>
      <c r="M143" s="207"/>
      <c r="N143" s="43"/>
      <c r="O143" s="43"/>
      <c r="P143" s="43"/>
      <c r="Q143" s="43"/>
      <c r="R143" s="43"/>
      <c r="S143" s="43"/>
      <c r="T143" s="79"/>
      <c r="AT143" s="24" t="s">
        <v>164</v>
      </c>
      <c r="AU143" s="24" t="s">
        <v>106</v>
      </c>
    </row>
    <row r="144" spans="2:51" s="11" customFormat="1" ht="13.5">
      <c r="B144" s="208"/>
      <c r="C144" s="209"/>
      <c r="D144" s="205" t="s">
        <v>175</v>
      </c>
      <c r="E144" s="210" t="s">
        <v>32</v>
      </c>
      <c r="F144" s="211" t="s">
        <v>2040</v>
      </c>
      <c r="G144" s="209"/>
      <c r="H144" s="212">
        <v>0.03</v>
      </c>
      <c r="I144" s="213"/>
      <c r="J144" s="209"/>
      <c r="K144" s="209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175</v>
      </c>
      <c r="AU144" s="218" t="s">
        <v>106</v>
      </c>
      <c r="AV144" s="11" t="s">
        <v>106</v>
      </c>
      <c r="AW144" s="11" t="s">
        <v>41</v>
      </c>
      <c r="AX144" s="11" t="s">
        <v>85</v>
      </c>
      <c r="AY144" s="218" t="s">
        <v>155</v>
      </c>
    </row>
    <row r="145" spans="2:63" s="10" customFormat="1" ht="29.85" customHeight="1">
      <c r="B145" s="177"/>
      <c r="C145" s="178"/>
      <c r="D145" s="179" t="s">
        <v>76</v>
      </c>
      <c r="E145" s="191" t="s">
        <v>181</v>
      </c>
      <c r="F145" s="191" t="s">
        <v>309</v>
      </c>
      <c r="G145" s="178"/>
      <c r="H145" s="178"/>
      <c r="I145" s="181"/>
      <c r="J145" s="192">
        <f>BK145</f>
        <v>0</v>
      </c>
      <c r="K145" s="178"/>
      <c r="L145" s="183"/>
      <c r="M145" s="184"/>
      <c r="N145" s="185"/>
      <c r="O145" s="185"/>
      <c r="P145" s="186">
        <f>SUM(P146:P148)</f>
        <v>0</v>
      </c>
      <c r="Q145" s="185"/>
      <c r="R145" s="186">
        <f>SUM(R146:R148)</f>
        <v>0</v>
      </c>
      <c r="S145" s="185"/>
      <c r="T145" s="187">
        <f>SUM(T146:T148)</f>
        <v>0</v>
      </c>
      <c r="AR145" s="188" t="s">
        <v>85</v>
      </c>
      <c r="AT145" s="189" t="s">
        <v>76</v>
      </c>
      <c r="AU145" s="189" t="s">
        <v>85</v>
      </c>
      <c r="AY145" s="188" t="s">
        <v>155</v>
      </c>
      <c r="BK145" s="190">
        <f>SUM(BK146:BK148)</f>
        <v>0</v>
      </c>
    </row>
    <row r="146" spans="2:65" s="1" customFormat="1" ht="16.5" customHeight="1">
      <c r="B146" s="42"/>
      <c r="C146" s="193" t="s">
        <v>499</v>
      </c>
      <c r="D146" s="193" t="s">
        <v>157</v>
      </c>
      <c r="E146" s="194" t="s">
        <v>2041</v>
      </c>
      <c r="F146" s="195" t="s">
        <v>2042</v>
      </c>
      <c r="G146" s="196" t="s">
        <v>160</v>
      </c>
      <c r="H146" s="197">
        <v>47.25</v>
      </c>
      <c r="I146" s="198"/>
      <c r="J146" s="199">
        <f>ROUND(I146*H146,2)</f>
        <v>0</v>
      </c>
      <c r="K146" s="195" t="s">
        <v>161</v>
      </c>
      <c r="L146" s="62"/>
      <c r="M146" s="200" t="s">
        <v>32</v>
      </c>
      <c r="N146" s="201" t="s">
        <v>48</v>
      </c>
      <c r="O146" s="43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AR146" s="24" t="s">
        <v>162</v>
      </c>
      <c r="AT146" s="24" t="s">
        <v>157</v>
      </c>
      <c r="AU146" s="24" t="s">
        <v>106</v>
      </c>
      <c r="AY146" s="24" t="s">
        <v>155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4" t="s">
        <v>85</v>
      </c>
      <c r="BK146" s="204">
        <f>ROUND(I146*H146,2)</f>
        <v>0</v>
      </c>
      <c r="BL146" s="24" t="s">
        <v>162</v>
      </c>
      <c r="BM146" s="24" t="s">
        <v>2043</v>
      </c>
    </row>
    <row r="147" spans="2:47" s="1" customFormat="1" ht="27">
      <c r="B147" s="42"/>
      <c r="C147" s="64"/>
      <c r="D147" s="205" t="s">
        <v>164</v>
      </c>
      <c r="E147" s="64"/>
      <c r="F147" s="206" t="s">
        <v>2044</v>
      </c>
      <c r="G147" s="64"/>
      <c r="H147" s="64"/>
      <c r="I147" s="164"/>
      <c r="J147" s="64"/>
      <c r="K147" s="64"/>
      <c r="L147" s="62"/>
      <c r="M147" s="207"/>
      <c r="N147" s="43"/>
      <c r="O147" s="43"/>
      <c r="P147" s="43"/>
      <c r="Q147" s="43"/>
      <c r="R147" s="43"/>
      <c r="S147" s="43"/>
      <c r="T147" s="79"/>
      <c r="AT147" s="24" t="s">
        <v>164</v>
      </c>
      <c r="AU147" s="24" t="s">
        <v>106</v>
      </c>
    </row>
    <row r="148" spans="2:51" s="11" customFormat="1" ht="13.5">
      <c r="B148" s="208"/>
      <c r="C148" s="209"/>
      <c r="D148" s="205" t="s">
        <v>175</v>
      </c>
      <c r="E148" s="210" t="s">
        <v>32</v>
      </c>
      <c r="F148" s="211" t="s">
        <v>2000</v>
      </c>
      <c r="G148" s="209"/>
      <c r="H148" s="212">
        <v>47.25</v>
      </c>
      <c r="I148" s="213"/>
      <c r="J148" s="209"/>
      <c r="K148" s="209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175</v>
      </c>
      <c r="AU148" s="218" t="s">
        <v>106</v>
      </c>
      <c r="AV148" s="11" t="s">
        <v>106</v>
      </c>
      <c r="AW148" s="11" t="s">
        <v>41</v>
      </c>
      <c r="AX148" s="11" t="s">
        <v>85</v>
      </c>
      <c r="AY148" s="218" t="s">
        <v>155</v>
      </c>
    </row>
    <row r="149" spans="2:63" s="10" customFormat="1" ht="29.85" customHeight="1">
      <c r="B149" s="177"/>
      <c r="C149" s="178"/>
      <c r="D149" s="179" t="s">
        <v>76</v>
      </c>
      <c r="E149" s="191" t="s">
        <v>204</v>
      </c>
      <c r="F149" s="191" t="s">
        <v>256</v>
      </c>
      <c r="G149" s="178"/>
      <c r="H149" s="178"/>
      <c r="I149" s="181"/>
      <c r="J149" s="192">
        <f>BK149</f>
        <v>0</v>
      </c>
      <c r="K149" s="178"/>
      <c r="L149" s="183"/>
      <c r="M149" s="184"/>
      <c r="N149" s="185"/>
      <c r="O149" s="185"/>
      <c r="P149" s="186">
        <f>SUM(P150:P159)</f>
        <v>0</v>
      </c>
      <c r="Q149" s="185"/>
      <c r="R149" s="186">
        <f>SUM(R150:R159)</f>
        <v>0.00128</v>
      </c>
      <c r="S149" s="185"/>
      <c r="T149" s="187">
        <f>SUM(T150:T159)</f>
        <v>0</v>
      </c>
      <c r="AR149" s="188" t="s">
        <v>85</v>
      </c>
      <c r="AT149" s="189" t="s">
        <v>76</v>
      </c>
      <c r="AU149" s="189" t="s">
        <v>85</v>
      </c>
      <c r="AY149" s="188" t="s">
        <v>155</v>
      </c>
      <c r="BK149" s="190">
        <f>SUM(BK150:BK159)</f>
        <v>0</v>
      </c>
    </row>
    <row r="150" spans="2:65" s="1" customFormat="1" ht="16.5" customHeight="1">
      <c r="B150" s="42"/>
      <c r="C150" s="193" t="s">
        <v>509</v>
      </c>
      <c r="D150" s="193" t="s">
        <v>157</v>
      </c>
      <c r="E150" s="194" t="s">
        <v>2045</v>
      </c>
      <c r="F150" s="195" t="s">
        <v>2046</v>
      </c>
      <c r="G150" s="196" t="s">
        <v>160</v>
      </c>
      <c r="H150" s="197">
        <v>3.75</v>
      </c>
      <c r="I150" s="198"/>
      <c r="J150" s="199">
        <f>ROUND(I150*H150,2)</f>
        <v>0</v>
      </c>
      <c r="K150" s="195" t="s">
        <v>161</v>
      </c>
      <c r="L150" s="62"/>
      <c r="M150" s="200" t="s">
        <v>32</v>
      </c>
      <c r="N150" s="201" t="s">
        <v>48</v>
      </c>
      <c r="O150" s="43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AR150" s="24" t="s">
        <v>162</v>
      </c>
      <c r="AT150" s="24" t="s">
        <v>157</v>
      </c>
      <c r="AU150" s="24" t="s">
        <v>106</v>
      </c>
      <c r="AY150" s="24" t="s">
        <v>155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24" t="s">
        <v>85</v>
      </c>
      <c r="BK150" s="204">
        <f>ROUND(I150*H150,2)</f>
        <v>0</v>
      </c>
      <c r="BL150" s="24" t="s">
        <v>162</v>
      </c>
      <c r="BM150" s="24" t="s">
        <v>2047</v>
      </c>
    </row>
    <row r="151" spans="2:51" s="11" customFormat="1" ht="13.5">
      <c r="B151" s="208"/>
      <c r="C151" s="209"/>
      <c r="D151" s="205" t="s">
        <v>175</v>
      </c>
      <c r="E151" s="210" t="s">
        <v>32</v>
      </c>
      <c r="F151" s="211" t="s">
        <v>2048</v>
      </c>
      <c r="G151" s="209"/>
      <c r="H151" s="212">
        <v>3.75</v>
      </c>
      <c r="I151" s="213"/>
      <c r="J151" s="209"/>
      <c r="K151" s="209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175</v>
      </c>
      <c r="AU151" s="218" t="s">
        <v>106</v>
      </c>
      <c r="AV151" s="11" t="s">
        <v>106</v>
      </c>
      <c r="AW151" s="11" t="s">
        <v>41</v>
      </c>
      <c r="AX151" s="11" t="s">
        <v>85</v>
      </c>
      <c r="AY151" s="218" t="s">
        <v>155</v>
      </c>
    </row>
    <row r="152" spans="2:65" s="1" customFormat="1" ht="25.5" customHeight="1">
      <c r="B152" s="42"/>
      <c r="C152" s="193" t="s">
        <v>513</v>
      </c>
      <c r="D152" s="193" t="s">
        <v>157</v>
      </c>
      <c r="E152" s="194" t="s">
        <v>2049</v>
      </c>
      <c r="F152" s="195" t="s">
        <v>2050</v>
      </c>
      <c r="G152" s="196" t="s">
        <v>160</v>
      </c>
      <c r="H152" s="197">
        <v>2737.5</v>
      </c>
      <c r="I152" s="198"/>
      <c r="J152" s="199">
        <f>ROUND(I152*H152,2)</f>
        <v>0</v>
      </c>
      <c r="K152" s="195" t="s">
        <v>161</v>
      </c>
      <c r="L152" s="62"/>
      <c r="M152" s="200" t="s">
        <v>32</v>
      </c>
      <c r="N152" s="201" t="s">
        <v>48</v>
      </c>
      <c r="O152" s="43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AR152" s="24" t="s">
        <v>162</v>
      </c>
      <c r="AT152" s="24" t="s">
        <v>157</v>
      </c>
      <c r="AU152" s="24" t="s">
        <v>106</v>
      </c>
      <c r="AY152" s="24" t="s">
        <v>155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4" t="s">
        <v>85</v>
      </c>
      <c r="BK152" s="204">
        <f>ROUND(I152*H152,2)</f>
        <v>0</v>
      </c>
      <c r="BL152" s="24" t="s">
        <v>162</v>
      </c>
      <c r="BM152" s="24" t="s">
        <v>2051</v>
      </c>
    </row>
    <row r="153" spans="2:51" s="11" customFormat="1" ht="13.5">
      <c r="B153" s="208"/>
      <c r="C153" s="209"/>
      <c r="D153" s="205" t="s">
        <v>175</v>
      </c>
      <c r="E153" s="210" t="s">
        <v>32</v>
      </c>
      <c r="F153" s="211" t="s">
        <v>2052</v>
      </c>
      <c r="G153" s="209"/>
      <c r="H153" s="212">
        <v>2737.5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175</v>
      </c>
      <c r="AU153" s="218" t="s">
        <v>106</v>
      </c>
      <c r="AV153" s="11" t="s">
        <v>106</v>
      </c>
      <c r="AW153" s="11" t="s">
        <v>41</v>
      </c>
      <c r="AX153" s="11" t="s">
        <v>85</v>
      </c>
      <c r="AY153" s="218" t="s">
        <v>155</v>
      </c>
    </row>
    <row r="154" spans="2:65" s="1" customFormat="1" ht="16.5" customHeight="1">
      <c r="B154" s="42"/>
      <c r="C154" s="193" t="s">
        <v>519</v>
      </c>
      <c r="D154" s="193" t="s">
        <v>157</v>
      </c>
      <c r="E154" s="194" t="s">
        <v>2053</v>
      </c>
      <c r="F154" s="195" t="s">
        <v>2054</v>
      </c>
      <c r="G154" s="196" t="s">
        <v>160</v>
      </c>
      <c r="H154" s="197">
        <v>3.75</v>
      </c>
      <c r="I154" s="198"/>
      <c r="J154" s="199">
        <f>ROUND(I154*H154,2)</f>
        <v>0</v>
      </c>
      <c r="K154" s="195" t="s">
        <v>161</v>
      </c>
      <c r="L154" s="62"/>
      <c r="M154" s="200" t="s">
        <v>32</v>
      </c>
      <c r="N154" s="201" t="s">
        <v>48</v>
      </c>
      <c r="O154" s="43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AR154" s="24" t="s">
        <v>162</v>
      </c>
      <c r="AT154" s="24" t="s">
        <v>157</v>
      </c>
      <c r="AU154" s="24" t="s">
        <v>106</v>
      </c>
      <c r="AY154" s="24" t="s">
        <v>155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24" t="s">
        <v>85</v>
      </c>
      <c r="BK154" s="204">
        <f>ROUND(I154*H154,2)</f>
        <v>0</v>
      </c>
      <c r="BL154" s="24" t="s">
        <v>162</v>
      </c>
      <c r="BM154" s="24" t="s">
        <v>2055</v>
      </c>
    </row>
    <row r="155" spans="2:47" s="1" customFormat="1" ht="27">
      <c r="B155" s="42"/>
      <c r="C155" s="64"/>
      <c r="D155" s="205" t="s">
        <v>164</v>
      </c>
      <c r="E155" s="64"/>
      <c r="F155" s="206" t="s">
        <v>2035</v>
      </c>
      <c r="G155" s="64"/>
      <c r="H155" s="64"/>
      <c r="I155" s="164"/>
      <c r="J155" s="64"/>
      <c r="K155" s="64"/>
      <c r="L155" s="62"/>
      <c r="M155" s="207"/>
      <c r="N155" s="43"/>
      <c r="O155" s="43"/>
      <c r="P155" s="43"/>
      <c r="Q155" s="43"/>
      <c r="R155" s="43"/>
      <c r="S155" s="43"/>
      <c r="T155" s="79"/>
      <c r="AT155" s="24" t="s">
        <v>164</v>
      </c>
      <c r="AU155" s="24" t="s">
        <v>106</v>
      </c>
    </row>
    <row r="156" spans="2:65" s="1" customFormat="1" ht="16.5" customHeight="1">
      <c r="B156" s="42"/>
      <c r="C156" s="193" t="s">
        <v>568</v>
      </c>
      <c r="D156" s="193" t="s">
        <v>157</v>
      </c>
      <c r="E156" s="194" t="s">
        <v>2056</v>
      </c>
      <c r="F156" s="195" t="s">
        <v>2057</v>
      </c>
      <c r="G156" s="196" t="s">
        <v>172</v>
      </c>
      <c r="H156" s="197">
        <v>0.03</v>
      </c>
      <c r="I156" s="198"/>
      <c r="J156" s="199">
        <f>ROUND(I156*H156,2)</f>
        <v>0</v>
      </c>
      <c r="K156" s="195" t="s">
        <v>161</v>
      </c>
      <c r="L156" s="62"/>
      <c r="M156" s="200" t="s">
        <v>32</v>
      </c>
      <c r="N156" s="201" t="s">
        <v>48</v>
      </c>
      <c r="O156" s="43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AR156" s="24" t="s">
        <v>162</v>
      </c>
      <c r="AT156" s="24" t="s">
        <v>157</v>
      </c>
      <c r="AU156" s="24" t="s">
        <v>106</v>
      </c>
      <c r="AY156" s="24" t="s">
        <v>155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24" t="s">
        <v>85</v>
      </c>
      <c r="BK156" s="204">
        <f>ROUND(I156*H156,2)</f>
        <v>0</v>
      </c>
      <c r="BL156" s="24" t="s">
        <v>162</v>
      </c>
      <c r="BM156" s="24" t="s">
        <v>2058</v>
      </c>
    </row>
    <row r="157" spans="2:47" s="1" customFormat="1" ht="40.5">
      <c r="B157" s="42"/>
      <c r="C157" s="64"/>
      <c r="D157" s="205" t="s">
        <v>164</v>
      </c>
      <c r="E157" s="64"/>
      <c r="F157" s="206" t="s">
        <v>2059</v>
      </c>
      <c r="G157" s="64"/>
      <c r="H157" s="64"/>
      <c r="I157" s="164"/>
      <c r="J157" s="64"/>
      <c r="K157" s="64"/>
      <c r="L157" s="62"/>
      <c r="M157" s="207"/>
      <c r="N157" s="43"/>
      <c r="O157" s="43"/>
      <c r="P157" s="43"/>
      <c r="Q157" s="43"/>
      <c r="R157" s="43"/>
      <c r="S157" s="43"/>
      <c r="T157" s="79"/>
      <c r="AT157" s="24" t="s">
        <v>164</v>
      </c>
      <c r="AU157" s="24" t="s">
        <v>106</v>
      </c>
    </row>
    <row r="158" spans="2:65" s="1" customFormat="1" ht="16.5" customHeight="1">
      <c r="B158" s="42"/>
      <c r="C158" s="193" t="s">
        <v>524</v>
      </c>
      <c r="D158" s="193" t="s">
        <v>157</v>
      </c>
      <c r="E158" s="194" t="s">
        <v>2060</v>
      </c>
      <c r="F158" s="195" t="s">
        <v>1307</v>
      </c>
      <c r="G158" s="196" t="s">
        <v>259</v>
      </c>
      <c r="H158" s="197">
        <v>16</v>
      </c>
      <c r="I158" s="198"/>
      <c r="J158" s="199">
        <f>ROUND(I158*H158,2)</f>
        <v>0</v>
      </c>
      <c r="K158" s="195" t="s">
        <v>32</v>
      </c>
      <c r="L158" s="62"/>
      <c r="M158" s="200" t="s">
        <v>32</v>
      </c>
      <c r="N158" s="201" t="s">
        <v>48</v>
      </c>
      <c r="O158" s="43"/>
      <c r="P158" s="202">
        <f>O158*H158</f>
        <v>0</v>
      </c>
      <c r="Q158" s="202">
        <v>8E-05</v>
      </c>
      <c r="R158" s="202">
        <f>Q158*H158</f>
        <v>0.00128</v>
      </c>
      <c r="S158" s="202">
        <v>0</v>
      </c>
      <c r="T158" s="203">
        <f>S158*H158</f>
        <v>0</v>
      </c>
      <c r="AR158" s="24" t="s">
        <v>162</v>
      </c>
      <c r="AT158" s="24" t="s">
        <v>157</v>
      </c>
      <c r="AU158" s="24" t="s">
        <v>106</v>
      </c>
      <c r="AY158" s="24" t="s">
        <v>155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24" t="s">
        <v>85</v>
      </c>
      <c r="BK158" s="204">
        <f>ROUND(I158*H158,2)</f>
        <v>0</v>
      </c>
      <c r="BL158" s="24" t="s">
        <v>162</v>
      </c>
      <c r="BM158" s="24" t="s">
        <v>2061</v>
      </c>
    </row>
    <row r="159" spans="2:47" s="1" customFormat="1" ht="27">
      <c r="B159" s="42"/>
      <c r="C159" s="64"/>
      <c r="D159" s="205" t="s">
        <v>164</v>
      </c>
      <c r="E159" s="64"/>
      <c r="F159" s="206" t="s">
        <v>2062</v>
      </c>
      <c r="G159" s="64"/>
      <c r="H159" s="64"/>
      <c r="I159" s="164"/>
      <c r="J159" s="64"/>
      <c r="K159" s="64"/>
      <c r="L159" s="62"/>
      <c r="M159" s="207"/>
      <c r="N159" s="43"/>
      <c r="O159" s="43"/>
      <c r="P159" s="43"/>
      <c r="Q159" s="43"/>
      <c r="R159" s="43"/>
      <c r="S159" s="43"/>
      <c r="T159" s="79"/>
      <c r="AT159" s="24" t="s">
        <v>164</v>
      </c>
      <c r="AU159" s="24" t="s">
        <v>106</v>
      </c>
    </row>
    <row r="160" spans="2:63" s="10" customFormat="1" ht="29.85" customHeight="1">
      <c r="B160" s="177"/>
      <c r="C160" s="178"/>
      <c r="D160" s="179" t="s">
        <v>76</v>
      </c>
      <c r="E160" s="191" t="s">
        <v>357</v>
      </c>
      <c r="F160" s="191" t="s">
        <v>358</v>
      </c>
      <c r="G160" s="178"/>
      <c r="H160" s="178"/>
      <c r="I160" s="181"/>
      <c r="J160" s="192">
        <f>BK160</f>
        <v>0</v>
      </c>
      <c r="K160" s="178"/>
      <c r="L160" s="183"/>
      <c r="M160" s="184"/>
      <c r="N160" s="185"/>
      <c r="O160" s="185"/>
      <c r="P160" s="186">
        <f>SUM(P161:P166)</f>
        <v>0</v>
      </c>
      <c r="Q160" s="185"/>
      <c r="R160" s="186">
        <f>SUM(R161:R166)</f>
        <v>0</v>
      </c>
      <c r="S160" s="185"/>
      <c r="T160" s="187">
        <f>SUM(T161:T166)</f>
        <v>0</v>
      </c>
      <c r="AR160" s="188" t="s">
        <v>85</v>
      </c>
      <c r="AT160" s="189" t="s">
        <v>76</v>
      </c>
      <c r="AU160" s="189" t="s">
        <v>85</v>
      </c>
      <c r="AY160" s="188" t="s">
        <v>155</v>
      </c>
      <c r="BK160" s="190">
        <f>SUM(BK161:BK166)</f>
        <v>0</v>
      </c>
    </row>
    <row r="161" spans="2:65" s="1" customFormat="1" ht="16.5" customHeight="1">
      <c r="B161" s="42"/>
      <c r="C161" s="193" t="s">
        <v>527</v>
      </c>
      <c r="D161" s="193" t="s">
        <v>157</v>
      </c>
      <c r="E161" s="194" t="s">
        <v>359</v>
      </c>
      <c r="F161" s="195" t="s">
        <v>360</v>
      </c>
      <c r="G161" s="196" t="s">
        <v>222</v>
      </c>
      <c r="H161" s="197">
        <v>18.778</v>
      </c>
      <c r="I161" s="198"/>
      <c r="J161" s="199">
        <f>ROUND(I161*H161,2)</f>
        <v>0</v>
      </c>
      <c r="K161" s="195" t="s">
        <v>161</v>
      </c>
      <c r="L161" s="62"/>
      <c r="M161" s="200" t="s">
        <v>32</v>
      </c>
      <c r="N161" s="201" t="s">
        <v>48</v>
      </c>
      <c r="O161" s="43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AR161" s="24" t="s">
        <v>162</v>
      </c>
      <c r="AT161" s="24" t="s">
        <v>157</v>
      </c>
      <c r="AU161" s="24" t="s">
        <v>106</v>
      </c>
      <c r="AY161" s="24" t="s">
        <v>155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24" t="s">
        <v>85</v>
      </c>
      <c r="BK161" s="204">
        <f>ROUND(I161*H161,2)</f>
        <v>0</v>
      </c>
      <c r="BL161" s="24" t="s">
        <v>162</v>
      </c>
      <c r="BM161" s="24" t="s">
        <v>2063</v>
      </c>
    </row>
    <row r="162" spans="2:47" s="1" customFormat="1" ht="27">
      <c r="B162" s="42"/>
      <c r="C162" s="64"/>
      <c r="D162" s="205" t="s">
        <v>164</v>
      </c>
      <c r="E162" s="64"/>
      <c r="F162" s="206" t="s">
        <v>2064</v>
      </c>
      <c r="G162" s="64"/>
      <c r="H162" s="64"/>
      <c r="I162" s="164"/>
      <c r="J162" s="64"/>
      <c r="K162" s="64"/>
      <c r="L162" s="62"/>
      <c r="M162" s="207"/>
      <c r="N162" s="43"/>
      <c r="O162" s="43"/>
      <c r="P162" s="43"/>
      <c r="Q162" s="43"/>
      <c r="R162" s="43"/>
      <c r="S162" s="43"/>
      <c r="T162" s="79"/>
      <c r="AT162" s="24" t="s">
        <v>164</v>
      </c>
      <c r="AU162" s="24" t="s">
        <v>106</v>
      </c>
    </row>
    <row r="163" spans="2:65" s="1" customFormat="1" ht="16.5" customHeight="1">
      <c r="B163" s="42"/>
      <c r="C163" s="193" t="s">
        <v>531</v>
      </c>
      <c r="D163" s="193" t="s">
        <v>157</v>
      </c>
      <c r="E163" s="194" t="s">
        <v>363</v>
      </c>
      <c r="F163" s="195" t="s">
        <v>364</v>
      </c>
      <c r="G163" s="196" t="s">
        <v>222</v>
      </c>
      <c r="H163" s="197">
        <v>356.782</v>
      </c>
      <c r="I163" s="198"/>
      <c r="J163" s="199">
        <f>ROUND(I163*H163,2)</f>
        <v>0</v>
      </c>
      <c r="K163" s="195" t="s">
        <v>161</v>
      </c>
      <c r="L163" s="62"/>
      <c r="M163" s="200" t="s">
        <v>32</v>
      </c>
      <c r="N163" s="201" t="s">
        <v>48</v>
      </c>
      <c r="O163" s="43"/>
      <c r="P163" s="202">
        <f>O163*H163</f>
        <v>0</v>
      </c>
      <c r="Q163" s="202">
        <v>0</v>
      </c>
      <c r="R163" s="202">
        <f>Q163*H163</f>
        <v>0</v>
      </c>
      <c r="S163" s="202">
        <v>0</v>
      </c>
      <c r="T163" s="203">
        <f>S163*H163</f>
        <v>0</v>
      </c>
      <c r="AR163" s="24" t="s">
        <v>162</v>
      </c>
      <c r="AT163" s="24" t="s">
        <v>157</v>
      </c>
      <c r="AU163" s="24" t="s">
        <v>106</v>
      </c>
      <c r="AY163" s="24" t="s">
        <v>155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24" t="s">
        <v>85</v>
      </c>
      <c r="BK163" s="204">
        <f>ROUND(I163*H163,2)</f>
        <v>0</v>
      </c>
      <c r="BL163" s="24" t="s">
        <v>162</v>
      </c>
      <c r="BM163" s="24" t="s">
        <v>2065</v>
      </c>
    </row>
    <row r="164" spans="2:47" s="1" customFormat="1" ht="27">
      <c r="B164" s="42"/>
      <c r="C164" s="64"/>
      <c r="D164" s="205" t="s">
        <v>164</v>
      </c>
      <c r="E164" s="64"/>
      <c r="F164" s="206" t="s">
        <v>2066</v>
      </c>
      <c r="G164" s="64"/>
      <c r="H164" s="64"/>
      <c r="I164" s="164"/>
      <c r="J164" s="64"/>
      <c r="K164" s="64"/>
      <c r="L164" s="62"/>
      <c r="M164" s="207"/>
      <c r="N164" s="43"/>
      <c r="O164" s="43"/>
      <c r="P164" s="43"/>
      <c r="Q164" s="43"/>
      <c r="R164" s="43"/>
      <c r="S164" s="43"/>
      <c r="T164" s="79"/>
      <c r="AT164" s="24" t="s">
        <v>164</v>
      </c>
      <c r="AU164" s="24" t="s">
        <v>106</v>
      </c>
    </row>
    <row r="165" spans="2:51" s="11" customFormat="1" ht="13.5">
      <c r="B165" s="208"/>
      <c r="C165" s="209"/>
      <c r="D165" s="205" t="s">
        <v>175</v>
      </c>
      <c r="E165" s="209"/>
      <c r="F165" s="211" t="s">
        <v>2067</v>
      </c>
      <c r="G165" s="209"/>
      <c r="H165" s="212">
        <v>356.782</v>
      </c>
      <c r="I165" s="213"/>
      <c r="J165" s="209"/>
      <c r="K165" s="209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175</v>
      </c>
      <c r="AU165" s="218" t="s">
        <v>106</v>
      </c>
      <c r="AV165" s="11" t="s">
        <v>106</v>
      </c>
      <c r="AW165" s="11" t="s">
        <v>6</v>
      </c>
      <c r="AX165" s="11" t="s">
        <v>85</v>
      </c>
      <c r="AY165" s="218" t="s">
        <v>155</v>
      </c>
    </row>
    <row r="166" spans="2:65" s="1" customFormat="1" ht="16.5" customHeight="1">
      <c r="B166" s="42"/>
      <c r="C166" s="193" t="s">
        <v>545</v>
      </c>
      <c r="D166" s="193" t="s">
        <v>157</v>
      </c>
      <c r="E166" s="194" t="s">
        <v>368</v>
      </c>
      <c r="F166" s="195" t="s">
        <v>369</v>
      </c>
      <c r="G166" s="196" t="s">
        <v>222</v>
      </c>
      <c r="H166" s="197">
        <v>18.778</v>
      </c>
      <c r="I166" s="198"/>
      <c r="J166" s="199">
        <f>ROUND(I166*H166,2)</f>
        <v>0</v>
      </c>
      <c r="K166" s="195" t="s">
        <v>161</v>
      </c>
      <c r="L166" s="62"/>
      <c r="M166" s="200" t="s">
        <v>32</v>
      </c>
      <c r="N166" s="201" t="s">
        <v>48</v>
      </c>
      <c r="O166" s="43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AR166" s="24" t="s">
        <v>162</v>
      </c>
      <c r="AT166" s="24" t="s">
        <v>157</v>
      </c>
      <c r="AU166" s="24" t="s">
        <v>106</v>
      </c>
      <c r="AY166" s="24" t="s">
        <v>155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24" t="s">
        <v>85</v>
      </c>
      <c r="BK166" s="204">
        <f>ROUND(I166*H166,2)</f>
        <v>0</v>
      </c>
      <c r="BL166" s="24" t="s">
        <v>162</v>
      </c>
      <c r="BM166" s="24" t="s">
        <v>2068</v>
      </c>
    </row>
    <row r="167" spans="2:63" s="10" customFormat="1" ht="29.85" customHeight="1">
      <c r="B167" s="177"/>
      <c r="C167" s="178"/>
      <c r="D167" s="179" t="s">
        <v>76</v>
      </c>
      <c r="E167" s="191" t="s">
        <v>236</v>
      </c>
      <c r="F167" s="191" t="s">
        <v>237</v>
      </c>
      <c r="G167" s="178"/>
      <c r="H167" s="178"/>
      <c r="I167" s="181"/>
      <c r="J167" s="192">
        <f>BK167</f>
        <v>0</v>
      </c>
      <c r="K167" s="178"/>
      <c r="L167" s="183"/>
      <c r="M167" s="184"/>
      <c r="N167" s="185"/>
      <c r="O167" s="185"/>
      <c r="P167" s="186">
        <f>P168</f>
        <v>0</v>
      </c>
      <c r="Q167" s="185"/>
      <c r="R167" s="186">
        <f>R168</f>
        <v>0</v>
      </c>
      <c r="S167" s="185"/>
      <c r="T167" s="187">
        <f>T168</f>
        <v>0</v>
      </c>
      <c r="AR167" s="188" t="s">
        <v>85</v>
      </c>
      <c r="AT167" s="189" t="s">
        <v>76</v>
      </c>
      <c r="AU167" s="189" t="s">
        <v>85</v>
      </c>
      <c r="AY167" s="188" t="s">
        <v>155</v>
      </c>
      <c r="BK167" s="190">
        <f>BK168</f>
        <v>0</v>
      </c>
    </row>
    <row r="168" spans="2:65" s="1" customFormat="1" ht="25.5" customHeight="1">
      <c r="B168" s="42"/>
      <c r="C168" s="193" t="s">
        <v>557</v>
      </c>
      <c r="D168" s="193" t="s">
        <v>157</v>
      </c>
      <c r="E168" s="194" t="s">
        <v>2069</v>
      </c>
      <c r="F168" s="195" t="s">
        <v>2070</v>
      </c>
      <c r="G168" s="196" t="s">
        <v>222</v>
      </c>
      <c r="H168" s="197">
        <v>7.836</v>
      </c>
      <c r="I168" s="198"/>
      <c r="J168" s="199">
        <f>ROUND(I168*H168,2)</f>
        <v>0</v>
      </c>
      <c r="K168" s="195" t="s">
        <v>161</v>
      </c>
      <c r="L168" s="62"/>
      <c r="M168" s="200" t="s">
        <v>32</v>
      </c>
      <c r="N168" s="265" t="s">
        <v>48</v>
      </c>
      <c r="O168" s="231"/>
      <c r="P168" s="266">
        <f>O168*H168</f>
        <v>0</v>
      </c>
      <c r="Q168" s="266">
        <v>0</v>
      </c>
      <c r="R168" s="266">
        <f>Q168*H168</f>
        <v>0</v>
      </c>
      <c r="S168" s="266">
        <v>0</v>
      </c>
      <c r="T168" s="267">
        <f>S168*H168</f>
        <v>0</v>
      </c>
      <c r="AR168" s="24" t="s">
        <v>162</v>
      </c>
      <c r="AT168" s="24" t="s">
        <v>157</v>
      </c>
      <c r="AU168" s="24" t="s">
        <v>106</v>
      </c>
      <c r="AY168" s="24" t="s">
        <v>155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24" t="s">
        <v>85</v>
      </c>
      <c r="BK168" s="204">
        <f>ROUND(I168*H168,2)</f>
        <v>0</v>
      </c>
      <c r="BL168" s="24" t="s">
        <v>162</v>
      </c>
      <c r="BM168" s="24" t="s">
        <v>2071</v>
      </c>
    </row>
    <row r="169" spans="2:12" s="1" customFormat="1" ht="6.95" customHeight="1">
      <c r="B169" s="57"/>
      <c r="C169" s="58"/>
      <c r="D169" s="58"/>
      <c r="E169" s="58"/>
      <c r="F169" s="58"/>
      <c r="G169" s="58"/>
      <c r="H169" s="58"/>
      <c r="I169" s="140"/>
      <c r="J169" s="58"/>
      <c r="K169" s="58"/>
      <c r="L169" s="62"/>
    </row>
  </sheetData>
  <sheetProtection algorithmName="SHA-512" hashValue="10RGFaHXsQh+chow/hMXBlHfiScXPk06VS8pH1TjvkcIqFRgld+UHXmfHS4e3JqLijBQC2xU0fm9mwsRE0JdMQ==" saltValue="TgeXP6UL4X5Zt4DIsIVofYgWvwObiX/DN8XxYo3PYUNgGwUNg3LVtPqQNvCg7XhkF40WXJ7e64/jpRvmSpVVvA==" spinCount="100000" sheet="1" objects="1" scenarios="1" formatColumns="0" formatRows="0" autoFilter="0"/>
  <autoFilter ref="C84:K168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5" customWidth="1"/>
    <col min="2" max="2" width="1.66796875" style="275" customWidth="1"/>
    <col min="3" max="4" width="5" style="275" customWidth="1"/>
    <col min="5" max="5" width="11.66015625" style="275" customWidth="1"/>
    <col min="6" max="6" width="9.16015625" style="275" customWidth="1"/>
    <col min="7" max="7" width="5" style="275" customWidth="1"/>
    <col min="8" max="8" width="77.83203125" style="275" customWidth="1"/>
    <col min="9" max="10" width="20" style="275" customWidth="1"/>
    <col min="11" max="11" width="1.66796875" style="275" customWidth="1"/>
  </cols>
  <sheetData>
    <row r="1" ht="37.5" customHeight="1"/>
    <row r="2" spans="2:1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5" customFormat="1" ht="45" customHeight="1">
      <c r="B3" s="279"/>
      <c r="C3" s="403" t="s">
        <v>2072</v>
      </c>
      <c r="D3" s="403"/>
      <c r="E3" s="403"/>
      <c r="F3" s="403"/>
      <c r="G3" s="403"/>
      <c r="H3" s="403"/>
      <c r="I3" s="403"/>
      <c r="J3" s="403"/>
      <c r="K3" s="280"/>
    </row>
    <row r="4" spans="2:11" ht="25.5" customHeight="1">
      <c r="B4" s="281"/>
      <c r="C4" s="407" t="s">
        <v>2073</v>
      </c>
      <c r="D4" s="407"/>
      <c r="E4" s="407"/>
      <c r="F4" s="407"/>
      <c r="G4" s="407"/>
      <c r="H4" s="407"/>
      <c r="I4" s="407"/>
      <c r="J4" s="407"/>
      <c r="K4" s="282"/>
    </row>
    <row r="5" spans="2:11" ht="5.25" customHeight="1">
      <c r="B5" s="281"/>
      <c r="C5" s="283"/>
      <c r="D5" s="283"/>
      <c r="E5" s="283"/>
      <c r="F5" s="283"/>
      <c r="G5" s="283"/>
      <c r="H5" s="283"/>
      <c r="I5" s="283"/>
      <c r="J5" s="283"/>
      <c r="K5" s="282"/>
    </row>
    <row r="6" spans="2:11" ht="15" customHeight="1">
      <c r="B6" s="281"/>
      <c r="C6" s="406" t="s">
        <v>2074</v>
      </c>
      <c r="D6" s="406"/>
      <c r="E6" s="406"/>
      <c r="F6" s="406"/>
      <c r="G6" s="406"/>
      <c r="H6" s="406"/>
      <c r="I6" s="406"/>
      <c r="J6" s="406"/>
      <c r="K6" s="282"/>
    </row>
    <row r="7" spans="2:11" ht="15" customHeight="1">
      <c r="B7" s="285"/>
      <c r="C7" s="406" t="s">
        <v>2075</v>
      </c>
      <c r="D7" s="406"/>
      <c r="E7" s="406"/>
      <c r="F7" s="406"/>
      <c r="G7" s="406"/>
      <c r="H7" s="406"/>
      <c r="I7" s="406"/>
      <c r="J7" s="406"/>
      <c r="K7" s="282"/>
    </row>
    <row r="8" spans="2:1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ht="15" customHeight="1">
      <c r="B9" s="285"/>
      <c r="C9" s="406" t="s">
        <v>2076</v>
      </c>
      <c r="D9" s="406"/>
      <c r="E9" s="406"/>
      <c r="F9" s="406"/>
      <c r="G9" s="406"/>
      <c r="H9" s="406"/>
      <c r="I9" s="406"/>
      <c r="J9" s="406"/>
      <c r="K9" s="282"/>
    </row>
    <row r="10" spans="2:11" ht="15" customHeight="1">
      <c r="B10" s="285"/>
      <c r="C10" s="284"/>
      <c r="D10" s="406" t="s">
        <v>2077</v>
      </c>
      <c r="E10" s="406"/>
      <c r="F10" s="406"/>
      <c r="G10" s="406"/>
      <c r="H10" s="406"/>
      <c r="I10" s="406"/>
      <c r="J10" s="406"/>
      <c r="K10" s="282"/>
    </row>
    <row r="11" spans="2:11" ht="15" customHeight="1">
      <c r="B11" s="285"/>
      <c r="C11" s="286"/>
      <c r="D11" s="406" t="s">
        <v>2078</v>
      </c>
      <c r="E11" s="406"/>
      <c r="F11" s="406"/>
      <c r="G11" s="406"/>
      <c r="H11" s="406"/>
      <c r="I11" s="406"/>
      <c r="J11" s="406"/>
      <c r="K11" s="282"/>
    </row>
    <row r="12" spans="2:11" ht="12.75" customHeight="1">
      <c r="B12" s="285"/>
      <c r="C12" s="286"/>
      <c r="D12" s="286"/>
      <c r="E12" s="286"/>
      <c r="F12" s="286"/>
      <c r="G12" s="286"/>
      <c r="H12" s="286"/>
      <c r="I12" s="286"/>
      <c r="J12" s="286"/>
      <c r="K12" s="282"/>
    </row>
    <row r="13" spans="2:11" ht="15" customHeight="1">
      <c r="B13" s="285"/>
      <c r="C13" s="286"/>
      <c r="D13" s="406" t="s">
        <v>2079</v>
      </c>
      <c r="E13" s="406"/>
      <c r="F13" s="406"/>
      <c r="G13" s="406"/>
      <c r="H13" s="406"/>
      <c r="I13" s="406"/>
      <c r="J13" s="406"/>
      <c r="K13" s="282"/>
    </row>
    <row r="14" spans="2:11" ht="15" customHeight="1">
      <c r="B14" s="285"/>
      <c r="C14" s="286"/>
      <c r="D14" s="406" t="s">
        <v>2080</v>
      </c>
      <c r="E14" s="406"/>
      <c r="F14" s="406"/>
      <c r="G14" s="406"/>
      <c r="H14" s="406"/>
      <c r="I14" s="406"/>
      <c r="J14" s="406"/>
      <c r="K14" s="282"/>
    </row>
    <row r="15" spans="2:11" ht="15" customHeight="1">
      <c r="B15" s="285"/>
      <c r="C15" s="286"/>
      <c r="D15" s="406" t="s">
        <v>2081</v>
      </c>
      <c r="E15" s="406"/>
      <c r="F15" s="406"/>
      <c r="G15" s="406"/>
      <c r="H15" s="406"/>
      <c r="I15" s="406"/>
      <c r="J15" s="406"/>
      <c r="K15" s="282"/>
    </row>
    <row r="16" spans="2:11" ht="15" customHeight="1">
      <c r="B16" s="285"/>
      <c r="C16" s="286"/>
      <c r="D16" s="286"/>
      <c r="E16" s="287" t="s">
        <v>84</v>
      </c>
      <c r="F16" s="406" t="s">
        <v>2082</v>
      </c>
      <c r="G16" s="406"/>
      <c r="H16" s="406"/>
      <c r="I16" s="406"/>
      <c r="J16" s="406"/>
      <c r="K16" s="282"/>
    </row>
    <row r="17" spans="2:11" ht="15" customHeight="1">
      <c r="B17" s="285"/>
      <c r="C17" s="286"/>
      <c r="D17" s="286"/>
      <c r="E17" s="287" t="s">
        <v>2083</v>
      </c>
      <c r="F17" s="406" t="s">
        <v>2084</v>
      </c>
      <c r="G17" s="406"/>
      <c r="H17" s="406"/>
      <c r="I17" s="406"/>
      <c r="J17" s="406"/>
      <c r="K17" s="282"/>
    </row>
    <row r="18" spans="2:11" ht="15" customHeight="1">
      <c r="B18" s="285"/>
      <c r="C18" s="286"/>
      <c r="D18" s="286"/>
      <c r="E18" s="287" t="s">
        <v>2085</v>
      </c>
      <c r="F18" s="406" t="s">
        <v>2086</v>
      </c>
      <c r="G18" s="406"/>
      <c r="H18" s="406"/>
      <c r="I18" s="406"/>
      <c r="J18" s="406"/>
      <c r="K18" s="282"/>
    </row>
    <row r="19" spans="2:11" ht="15" customHeight="1">
      <c r="B19" s="285"/>
      <c r="C19" s="286"/>
      <c r="D19" s="286"/>
      <c r="E19" s="287" t="s">
        <v>2087</v>
      </c>
      <c r="F19" s="406" t="s">
        <v>2088</v>
      </c>
      <c r="G19" s="406"/>
      <c r="H19" s="406"/>
      <c r="I19" s="406"/>
      <c r="J19" s="406"/>
      <c r="K19" s="282"/>
    </row>
    <row r="20" spans="2:11" ht="15" customHeight="1">
      <c r="B20" s="285"/>
      <c r="C20" s="286"/>
      <c r="D20" s="286"/>
      <c r="E20" s="287" t="s">
        <v>2089</v>
      </c>
      <c r="F20" s="406" t="s">
        <v>2090</v>
      </c>
      <c r="G20" s="406"/>
      <c r="H20" s="406"/>
      <c r="I20" s="406"/>
      <c r="J20" s="406"/>
      <c r="K20" s="282"/>
    </row>
    <row r="21" spans="2:11" ht="15" customHeight="1">
      <c r="B21" s="285"/>
      <c r="C21" s="286"/>
      <c r="D21" s="286"/>
      <c r="E21" s="287" t="s">
        <v>2091</v>
      </c>
      <c r="F21" s="406" t="s">
        <v>2092</v>
      </c>
      <c r="G21" s="406"/>
      <c r="H21" s="406"/>
      <c r="I21" s="406"/>
      <c r="J21" s="406"/>
      <c r="K21" s="282"/>
    </row>
    <row r="22" spans="2:11" ht="12.75" customHeight="1">
      <c r="B22" s="285"/>
      <c r="C22" s="286"/>
      <c r="D22" s="286"/>
      <c r="E22" s="286"/>
      <c r="F22" s="286"/>
      <c r="G22" s="286"/>
      <c r="H22" s="286"/>
      <c r="I22" s="286"/>
      <c r="J22" s="286"/>
      <c r="K22" s="282"/>
    </row>
    <row r="23" spans="2:11" ht="15" customHeight="1">
      <c r="B23" s="285"/>
      <c r="C23" s="406" t="s">
        <v>2093</v>
      </c>
      <c r="D23" s="406"/>
      <c r="E23" s="406"/>
      <c r="F23" s="406"/>
      <c r="G23" s="406"/>
      <c r="H23" s="406"/>
      <c r="I23" s="406"/>
      <c r="J23" s="406"/>
      <c r="K23" s="282"/>
    </row>
    <row r="24" spans="2:11" ht="15" customHeight="1">
      <c r="B24" s="285"/>
      <c r="C24" s="406" t="s">
        <v>2094</v>
      </c>
      <c r="D24" s="406"/>
      <c r="E24" s="406"/>
      <c r="F24" s="406"/>
      <c r="G24" s="406"/>
      <c r="H24" s="406"/>
      <c r="I24" s="406"/>
      <c r="J24" s="406"/>
      <c r="K24" s="282"/>
    </row>
    <row r="25" spans="2:11" ht="15" customHeight="1">
      <c r="B25" s="285"/>
      <c r="C25" s="284"/>
      <c r="D25" s="406" t="s">
        <v>2095</v>
      </c>
      <c r="E25" s="406"/>
      <c r="F25" s="406"/>
      <c r="G25" s="406"/>
      <c r="H25" s="406"/>
      <c r="I25" s="406"/>
      <c r="J25" s="406"/>
      <c r="K25" s="282"/>
    </row>
    <row r="26" spans="2:11" ht="15" customHeight="1">
      <c r="B26" s="285"/>
      <c r="C26" s="286"/>
      <c r="D26" s="406" t="s">
        <v>2096</v>
      </c>
      <c r="E26" s="406"/>
      <c r="F26" s="406"/>
      <c r="G26" s="406"/>
      <c r="H26" s="406"/>
      <c r="I26" s="406"/>
      <c r="J26" s="406"/>
      <c r="K26" s="282"/>
    </row>
    <row r="27" spans="2:11" ht="12.75" customHeight="1">
      <c r="B27" s="285"/>
      <c r="C27" s="286"/>
      <c r="D27" s="286"/>
      <c r="E27" s="286"/>
      <c r="F27" s="286"/>
      <c r="G27" s="286"/>
      <c r="H27" s="286"/>
      <c r="I27" s="286"/>
      <c r="J27" s="286"/>
      <c r="K27" s="282"/>
    </row>
    <row r="28" spans="2:11" ht="15" customHeight="1">
      <c r="B28" s="285"/>
      <c r="C28" s="286"/>
      <c r="D28" s="406" t="s">
        <v>2097</v>
      </c>
      <c r="E28" s="406"/>
      <c r="F28" s="406"/>
      <c r="G28" s="406"/>
      <c r="H28" s="406"/>
      <c r="I28" s="406"/>
      <c r="J28" s="406"/>
      <c r="K28" s="282"/>
    </row>
    <row r="29" spans="2:11" ht="15" customHeight="1">
      <c r="B29" s="285"/>
      <c r="C29" s="286"/>
      <c r="D29" s="406" t="s">
        <v>2098</v>
      </c>
      <c r="E29" s="406"/>
      <c r="F29" s="406"/>
      <c r="G29" s="406"/>
      <c r="H29" s="406"/>
      <c r="I29" s="406"/>
      <c r="J29" s="406"/>
      <c r="K29" s="282"/>
    </row>
    <row r="30" spans="2:11" ht="12.75" customHeight="1">
      <c r="B30" s="285"/>
      <c r="C30" s="286"/>
      <c r="D30" s="286"/>
      <c r="E30" s="286"/>
      <c r="F30" s="286"/>
      <c r="G30" s="286"/>
      <c r="H30" s="286"/>
      <c r="I30" s="286"/>
      <c r="J30" s="286"/>
      <c r="K30" s="282"/>
    </row>
    <row r="31" spans="2:11" ht="15" customHeight="1">
      <c r="B31" s="285"/>
      <c r="C31" s="286"/>
      <c r="D31" s="406" t="s">
        <v>2099</v>
      </c>
      <c r="E31" s="406"/>
      <c r="F31" s="406"/>
      <c r="G31" s="406"/>
      <c r="H31" s="406"/>
      <c r="I31" s="406"/>
      <c r="J31" s="406"/>
      <c r="K31" s="282"/>
    </row>
    <row r="32" spans="2:11" ht="15" customHeight="1">
      <c r="B32" s="285"/>
      <c r="C32" s="286"/>
      <c r="D32" s="406" t="s">
        <v>2100</v>
      </c>
      <c r="E32" s="406"/>
      <c r="F32" s="406"/>
      <c r="G32" s="406"/>
      <c r="H32" s="406"/>
      <c r="I32" s="406"/>
      <c r="J32" s="406"/>
      <c r="K32" s="282"/>
    </row>
    <row r="33" spans="2:11" ht="15" customHeight="1">
      <c r="B33" s="285"/>
      <c r="C33" s="286"/>
      <c r="D33" s="406" t="s">
        <v>2101</v>
      </c>
      <c r="E33" s="406"/>
      <c r="F33" s="406"/>
      <c r="G33" s="406"/>
      <c r="H33" s="406"/>
      <c r="I33" s="406"/>
      <c r="J33" s="406"/>
      <c r="K33" s="282"/>
    </row>
    <row r="34" spans="2:11" ht="15" customHeight="1">
      <c r="B34" s="285"/>
      <c r="C34" s="286"/>
      <c r="D34" s="284"/>
      <c r="E34" s="288" t="s">
        <v>140</v>
      </c>
      <c r="F34" s="284"/>
      <c r="G34" s="406" t="s">
        <v>2102</v>
      </c>
      <c r="H34" s="406"/>
      <c r="I34" s="406"/>
      <c r="J34" s="406"/>
      <c r="K34" s="282"/>
    </row>
    <row r="35" spans="2:11" ht="30.75" customHeight="1">
      <c r="B35" s="285"/>
      <c r="C35" s="286"/>
      <c r="D35" s="284"/>
      <c r="E35" s="288" t="s">
        <v>2103</v>
      </c>
      <c r="F35" s="284"/>
      <c r="G35" s="406" t="s">
        <v>2104</v>
      </c>
      <c r="H35" s="406"/>
      <c r="I35" s="406"/>
      <c r="J35" s="406"/>
      <c r="K35" s="282"/>
    </row>
    <row r="36" spans="2:11" ht="15" customHeight="1">
      <c r="B36" s="285"/>
      <c r="C36" s="286"/>
      <c r="D36" s="284"/>
      <c r="E36" s="288" t="s">
        <v>58</v>
      </c>
      <c r="F36" s="284"/>
      <c r="G36" s="406" t="s">
        <v>2105</v>
      </c>
      <c r="H36" s="406"/>
      <c r="I36" s="406"/>
      <c r="J36" s="406"/>
      <c r="K36" s="282"/>
    </row>
    <row r="37" spans="2:11" ht="15" customHeight="1">
      <c r="B37" s="285"/>
      <c r="C37" s="286"/>
      <c r="D37" s="284"/>
      <c r="E37" s="288" t="s">
        <v>141</v>
      </c>
      <c r="F37" s="284"/>
      <c r="G37" s="406" t="s">
        <v>2106</v>
      </c>
      <c r="H37" s="406"/>
      <c r="I37" s="406"/>
      <c r="J37" s="406"/>
      <c r="K37" s="282"/>
    </row>
    <row r="38" spans="2:11" ht="15" customHeight="1">
      <c r="B38" s="285"/>
      <c r="C38" s="286"/>
      <c r="D38" s="284"/>
      <c r="E38" s="288" t="s">
        <v>142</v>
      </c>
      <c r="F38" s="284"/>
      <c r="G38" s="406" t="s">
        <v>2107</v>
      </c>
      <c r="H38" s="406"/>
      <c r="I38" s="406"/>
      <c r="J38" s="406"/>
      <c r="K38" s="282"/>
    </row>
    <row r="39" spans="2:11" ht="15" customHeight="1">
      <c r="B39" s="285"/>
      <c r="C39" s="286"/>
      <c r="D39" s="284"/>
      <c r="E39" s="288" t="s">
        <v>143</v>
      </c>
      <c r="F39" s="284"/>
      <c r="G39" s="406" t="s">
        <v>2108</v>
      </c>
      <c r="H39" s="406"/>
      <c r="I39" s="406"/>
      <c r="J39" s="406"/>
      <c r="K39" s="282"/>
    </row>
    <row r="40" spans="2:11" ht="15" customHeight="1">
      <c r="B40" s="285"/>
      <c r="C40" s="286"/>
      <c r="D40" s="284"/>
      <c r="E40" s="288" t="s">
        <v>2109</v>
      </c>
      <c r="F40" s="284"/>
      <c r="G40" s="406" t="s">
        <v>2110</v>
      </c>
      <c r="H40" s="406"/>
      <c r="I40" s="406"/>
      <c r="J40" s="406"/>
      <c r="K40" s="282"/>
    </row>
    <row r="41" spans="2:11" ht="15" customHeight="1">
      <c r="B41" s="285"/>
      <c r="C41" s="286"/>
      <c r="D41" s="284"/>
      <c r="E41" s="288"/>
      <c r="F41" s="284"/>
      <c r="G41" s="406" t="s">
        <v>2111</v>
      </c>
      <c r="H41" s="406"/>
      <c r="I41" s="406"/>
      <c r="J41" s="406"/>
      <c r="K41" s="282"/>
    </row>
    <row r="42" spans="2:11" ht="15" customHeight="1">
      <c r="B42" s="285"/>
      <c r="C42" s="286"/>
      <c r="D42" s="284"/>
      <c r="E42" s="288" t="s">
        <v>2112</v>
      </c>
      <c r="F42" s="284"/>
      <c r="G42" s="406" t="s">
        <v>2113</v>
      </c>
      <c r="H42" s="406"/>
      <c r="I42" s="406"/>
      <c r="J42" s="406"/>
      <c r="K42" s="282"/>
    </row>
    <row r="43" spans="2:11" ht="15" customHeight="1">
      <c r="B43" s="285"/>
      <c r="C43" s="286"/>
      <c r="D43" s="284"/>
      <c r="E43" s="288" t="s">
        <v>145</v>
      </c>
      <c r="F43" s="284"/>
      <c r="G43" s="406" t="s">
        <v>2114</v>
      </c>
      <c r="H43" s="406"/>
      <c r="I43" s="406"/>
      <c r="J43" s="406"/>
      <c r="K43" s="282"/>
    </row>
    <row r="44" spans="2:11" ht="12.75" customHeight="1">
      <c r="B44" s="285"/>
      <c r="C44" s="286"/>
      <c r="D44" s="284"/>
      <c r="E44" s="284"/>
      <c r="F44" s="284"/>
      <c r="G44" s="284"/>
      <c r="H44" s="284"/>
      <c r="I44" s="284"/>
      <c r="J44" s="284"/>
      <c r="K44" s="282"/>
    </row>
    <row r="45" spans="2:11" ht="15" customHeight="1">
      <c r="B45" s="285"/>
      <c r="C45" s="286"/>
      <c r="D45" s="406" t="s">
        <v>2115</v>
      </c>
      <c r="E45" s="406"/>
      <c r="F45" s="406"/>
      <c r="G45" s="406"/>
      <c r="H45" s="406"/>
      <c r="I45" s="406"/>
      <c r="J45" s="406"/>
      <c r="K45" s="282"/>
    </row>
    <row r="46" spans="2:11" ht="15" customHeight="1">
      <c r="B46" s="285"/>
      <c r="C46" s="286"/>
      <c r="D46" s="286"/>
      <c r="E46" s="406" t="s">
        <v>2116</v>
      </c>
      <c r="F46" s="406"/>
      <c r="G46" s="406"/>
      <c r="H46" s="406"/>
      <c r="I46" s="406"/>
      <c r="J46" s="406"/>
      <c r="K46" s="282"/>
    </row>
    <row r="47" spans="2:11" ht="15" customHeight="1">
      <c r="B47" s="285"/>
      <c r="C47" s="286"/>
      <c r="D47" s="286"/>
      <c r="E47" s="406" t="s">
        <v>2117</v>
      </c>
      <c r="F47" s="406"/>
      <c r="G47" s="406"/>
      <c r="H47" s="406"/>
      <c r="I47" s="406"/>
      <c r="J47" s="406"/>
      <c r="K47" s="282"/>
    </row>
    <row r="48" spans="2:11" ht="15" customHeight="1">
      <c r="B48" s="285"/>
      <c r="C48" s="286"/>
      <c r="D48" s="286"/>
      <c r="E48" s="406" t="s">
        <v>2118</v>
      </c>
      <c r="F48" s="406"/>
      <c r="G48" s="406"/>
      <c r="H48" s="406"/>
      <c r="I48" s="406"/>
      <c r="J48" s="406"/>
      <c r="K48" s="282"/>
    </row>
    <row r="49" spans="2:11" ht="15" customHeight="1">
      <c r="B49" s="285"/>
      <c r="C49" s="286"/>
      <c r="D49" s="406" t="s">
        <v>2119</v>
      </c>
      <c r="E49" s="406"/>
      <c r="F49" s="406"/>
      <c r="G49" s="406"/>
      <c r="H49" s="406"/>
      <c r="I49" s="406"/>
      <c r="J49" s="406"/>
      <c r="K49" s="282"/>
    </row>
    <row r="50" spans="2:11" ht="25.5" customHeight="1">
      <c r="B50" s="281"/>
      <c r="C50" s="407" t="s">
        <v>2120</v>
      </c>
      <c r="D50" s="407"/>
      <c r="E50" s="407"/>
      <c r="F50" s="407"/>
      <c r="G50" s="407"/>
      <c r="H50" s="407"/>
      <c r="I50" s="407"/>
      <c r="J50" s="407"/>
      <c r="K50" s="282"/>
    </row>
    <row r="51" spans="2:11" ht="5.25" customHeight="1">
      <c r="B51" s="281"/>
      <c r="C51" s="283"/>
      <c r="D51" s="283"/>
      <c r="E51" s="283"/>
      <c r="F51" s="283"/>
      <c r="G51" s="283"/>
      <c r="H51" s="283"/>
      <c r="I51" s="283"/>
      <c r="J51" s="283"/>
      <c r="K51" s="282"/>
    </row>
    <row r="52" spans="2:11" ht="15" customHeight="1">
      <c r="B52" s="281"/>
      <c r="C52" s="406" t="s">
        <v>2121</v>
      </c>
      <c r="D52" s="406"/>
      <c r="E52" s="406"/>
      <c r="F52" s="406"/>
      <c r="G52" s="406"/>
      <c r="H52" s="406"/>
      <c r="I52" s="406"/>
      <c r="J52" s="406"/>
      <c r="K52" s="282"/>
    </row>
    <row r="53" spans="2:11" ht="15" customHeight="1">
      <c r="B53" s="281"/>
      <c r="C53" s="406" t="s">
        <v>2122</v>
      </c>
      <c r="D53" s="406"/>
      <c r="E53" s="406"/>
      <c r="F53" s="406"/>
      <c r="G53" s="406"/>
      <c r="H53" s="406"/>
      <c r="I53" s="406"/>
      <c r="J53" s="406"/>
      <c r="K53" s="282"/>
    </row>
    <row r="54" spans="2:11" ht="12.75" customHeight="1">
      <c r="B54" s="281"/>
      <c r="C54" s="284"/>
      <c r="D54" s="284"/>
      <c r="E54" s="284"/>
      <c r="F54" s="284"/>
      <c r="G54" s="284"/>
      <c r="H54" s="284"/>
      <c r="I54" s="284"/>
      <c r="J54" s="284"/>
      <c r="K54" s="282"/>
    </row>
    <row r="55" spans="2:11" ht="15" customHeight="1">
      <c r="B55" s="281"/>
      <c r="C55" s="406" t="s">
        <v>2123</v>
      </c>
      <c r="D55" s="406"/>
      <c r="E55" s="406"/>
      <c r="F55" s="406"/>
      <c r="G55" s="406"/>
      <c r="H55" s="406"/>
      <c r="I55" s="406"/>
      <c r="J55" s="406"/>
      <c r="K55" s="282"/>
    </row>
    <row r="56" spans="2:11" ht="15" customHeight="1">
      <c r="B56" s="281"/>
      <c r="C56" s="286"/>
      <c r="D56" s="406" t="s">
        <v>2124</v>
      </c>
      <c r="E56" s="406"/>
      <c r="F56" s="406"/>
      <c r="G56" s="406"/>
      <c r="H56" s="406"/>
      <c r="I56" s="406"/>
      <c r="J56" s="406"/>
      <c r="K56" s="282"/>
    </row>
    <row r="57" spans="2:11" ht="15" customHeight="1">
      <c r="B57" s="281"/>
      <c r="C57" s="286"/>
      <c r="D57" s="406" t="s">
        <v>2125</v>
      </c>
      <c r="E57" s="406"/>
      <c r="F57" s="406"/>
      <c r="G57" s="406"/>
      <c r="H57" s="406"/>
      <c r="I57" s="406"/>
      <c r="J57" s="406"/>
      <c r="K57" s="282"/>
    </row>
    <row r="58" spans="2:11" ht="15" customHeight="1">
      <c r="B58" s="281"/>
      <c r="C58" s="286"/>
      <c r="D58" s="406" t="s">
        <v>2126</v>
      </c>
      <c r="E58" s="406"/>
      <c r="F58" s="406"/>
      <c r="G58" s="406"/>
      <c r="H58" s="406"/>
      <c r="I58" s="406"/>
      <c r="J58" s="406"/>
      <c r="K58" s="282"/>
    </row>
    <row r="59" spans="2:11" ht="15" customHeight="1">
      <c r="B59" s="281"/>
      <c r="C59" s="286"/>
      <c r="D59" s="406" t="s">
        <v>2127</v>
      </c>
      <c r="E59" s="406"/>
      <c r="F59" s="406"/>
      <c r="G59" s="406"/>
      <c r="H59" s="406"/>
      <c r="I59" s="406"/>
      <c r="J59" s="406"/>
      <c r="K59" s="282"/>
    </row>
    <row r="60" spans="2:11" ht="15" customHeight="1">
      <c r="B60" s="281"/>
      <c r="C60" s="286"/>
      <c r="D60" s="405" t="s">
        <v>2128</v>
      </c>
      <c r="E60" s="405"/>
      <c r="F60" s="405"/>
      <c r="G60" s="405"/>
      <c r="H60" s="405"/>
      <c r="I60" s="405"/>
      <c r="J60" s="405"/>
      <c r="K60" s="282"/>
    </row>
    <row r="61" spans="2:11" ht="15" customHeight="1">
      <c r="B61" s="281"/>
      <c r="C61" s="286"/>
      <c r="D61" s="406" t="s">
        <v>2129</v>
      </c>
      <c r="E61" s="406"/>
      <c r="F61" s="406"/>
      <c r="G61" s="406"/>
      <c r="H61" s="406"/>
      <c r="I61" s="406"/>
      <c r="J61" s="406"/>
      <c r="K61" s="282"/>
    </row>
    <row r="62" spans="2:11" ht="12.75" customHeight="1">
      <c r="B62" s="281"/>
      <c r="C62" s="286"/>
      <c r="D62" s="286"/>
      <c r="E62" s="289"/>
      <c r="F62" s="286"/>
      <c r="G62" s="286"/>
      <c r="H62" s="286"/>
      <c r="I62" s="286"/>
      <c r="J62" s="286"/>
      <c r="K62" s="282"/>
    </row>
    <row r="63" spans="2:11" ht="15" customHeight="1">
      <c r="B63" s="281"/>
      <c r="C63" s="286"/>
      <c r="D63" s="406" t="s">
        <v>2130</v>
      </c>
      <c r="E63" s="406"/>
      <c r="F63" s="406"/>
      <c r="G63" s="406"/>
      <c r="H63" s="406"/>
      <c r="I63" s="406"/>
      <c r="J63" s="406"/>
      <c r="K63" s="282"/>
    </row>
    <row r="64" spans="2:11" ht="15" customHeight="1">
      <c r="B64" s="281"/>
      <c r="C64" s="286"/>
      <c r="D64" s="405" t="s">
        <v>2131</v>
      </c>
      <c r="E64" s="405"/>
      <c r="F64" s="405"/>
      <c r="G64" s="405"/>
      <c r="H64" s="405"/>
      <c r="I64" s="405"/>
      <c r="J64" s="405"/>
      <c r="K64" s="282"/>
    </row>
    <row r="65" spans="2:11" ht="15" customHeight="1">
      <c r="B65" s="281"/>
      <c r="C65" s="286"/>
      <c r="D65" s="406" t="s">
        <v>2132</v>
      </c>
      <c r="E65" s="406"/>
      <c r="F65" s="406"/>
      <c r="G65" s="406"/>
      <c r="H65" s="406"/>
      <c r="I65" s="406"/>
      <c r="J65" s="406"/>
      <c r="K65" s="282"/>
    </row>
    <row r="66" spans="2:11" ht="15" customHeight="1">
      <c r="B66" s="281"/>
      <c r="C66" s="286"/>
      <c r="D66" s="406" t="s">
        <v>2133</v>
      </c>
      <c r="E66" s="406"/>
      <c r="F66" s="406"/>
      <c r="G66" s="406"/>
      <c r="H66" s="406"/>
      <c r="I66" s="406"/>
      <c r="J66" s="406"/>
      <c r="K66" s="282"/>
    </row>
    <row r="67" spans="2:11" ht="15" customHeight="1">
      <c r="B67" s="281"/>
      <c r="C67" s="286"/>
      <c r="D67" s="406" t="s">
        <v>2134</v>
      </c>
      <c r="E67" s="406"/>
      <c r="F67" s="406"/>
      <c r="G67" s="406"/>
      <c r="H67" s="406"/>
      <c r="I67" s="406"/>
      <c r="J67" s="406"/>
      <c r="K67" s="282"/>
    </row>
    <row r="68" spans="2:11" ht="15" customHeight="1">
      <c r="B68" s="281"/>
      <c r="C68" s="286"/>
      <c r="D68" s="406" t="s">
        <v>2135</v>
      </c>
      <c r="E68" s="406"/>
      <c r="F68" s="406"/>
      <c r="G68" s="406"/>
      <c r="H68" s="406"/>
      <c r="I68" s="406"/>
      <c r="J68" s="406"/>
      <c r="K68" s="282"/>
    </row>
    <row r="69" spans="2:11" ht="12.75" customHeight="1">
      <c r="B69" s="290"/>
      <c r="C69" s="291"/>
      <c r="D69" s="291"/>
      <c r="E69" s="291"/>
      <c r="F69" s="291"/>
      <c r="G69" s="291"/>
      <c r="H69" s="291"/>
      <c r="I69" s="291"/>
      <c r="J69" s="291"/>
      <c r="K69" s="292"/>
    </row>
    <row r="70" spans="2:11" ht="18.75" customHeight="1">
      <c r="B70" s="293"/>
      <c r="C70" s="293"/>
      <c r="D70" s="293"/>
      <c r="E70" s="293"/>
      <c r="F70" s="293"/>
      <c r="G70" s="293"/>
      <c r="H70" s="293"/>
      <c r="I70" s="293"/>
      <c r="J70" s="293"/>
      <c r="K70" s="294"/>
    </row>
    <row r="71" spans="2:11" ht="18.75" customHeight="1">
      <c r="B71" s="294"/>
      <c r="C71" s="294"/>
      <c r="D71" s="294"/>
      <c r="E71" s="294"/>
      <c r="F71" s="294"/>
      <c r="G71" s="294"/>
      <c r="H71" s="294"/>
      <c r="I71" s="294"/>
      <c r="J71" s="294"/>
      <c r="K71" s="294"/>
    </row>
    <row r="72" spans="2:11" ht="7.5" customHeight="1">
      <c r="B72" s="295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ht="45" customHeight="1">
      <c r="B73" s="298"/>
      <c r="C73" s="404" t="s">
        <v>125</v>
      </c>
      <c r="D73" s="404"/>
      <c r="E73" s="404"/>
      <c r="F73" s="404"/>
      <c r="G73" s="404"/>
      <c r="H73" s="404"/>
      <c r="I73" s="404"/>
      <c r="J73" s="404"/>
      <c r="K73" s="299"/>
    </row>
    <row r="74" spans="2:11" ht="17.25" customHeight="1">
      <c r="B74" s="298"/>
      <c r="C74" s="300" t="s">
        <v>2136</v>
      </c>
      <c r="D74" s="300"/>
      <c r="E74" s="300"/>
      <c r="F74" s="300" t="s">
        <v>2137</v>
      </c>
      <c r="G74" s="301"/>
      <c r="H74" s="300" t="s">
        <v>141</v>
      </c>
      <c r="I74" s="300" t="s">
        <v>62</v>
      </c>
      <c r="J74" s="300" t="s">
        <v>2138</v>
      </c>
      <c r="K74" s="299"/>
    </row>
    <row r="75" spans="2:11" ht="17.25" customHeight="1">
      <c r="B75" s="298"/>
      <c r="C75" s="302" t="s">
        <v>2139</v>
      </c>
      <c r="D75" s="302"/>
      <c r="E75" s="302"/>
      <c r="F75" s="303" t="s">
        <v>2140</v>
      </c>
      <c r="G75" s="304"/>
      <c r="H75" s="302"/>
      <c r="I75" s="302"/>
      <c r="J75" s="302" t="s">
        <v>2141</v>
      </c>
      <c r="K75" s="299"/>
    </row>
    <row r="76" spans="2:11" ht="5.25" customHeight="1">
      <c r="B76" s="298"/>
      <c r="C76" s="305"/>
      <c r="D76" s="305"/>
      <c r="E76" s="305"/>
      <c r="F76" s="305"/>
      <c r="G76" s="306"/>
      <c r="H76" s="305"/>
      <c r="I76" s="305"/>
      <c r="J76" s="305"/>
      <c r="K76" s="299"/>
    </row>
    <row r="77" spans="2:11" ht="15" customHeight="1">
      <c r="B77" s="298"/>
      <c r="C77" s="288" t="s">
        <v>58</v>
      </c>
      <c r="D77" s="305"/>
      <c r="E77" s="305"/>
      <c r="F77" s="307" t="s">
        <v>2142</v>
      </c>
      <c r="G77" s="306"/>
      <c r="H77" s="288" t="s">
        <v>2143</v>
      </c>
      <c r="I77" s="288" t="s">
        <v>2144</v>
      </c>
      <c r="J77" s="288">
        <v>20</v>
      </c>
      <c r="K77" s="299"/>
    </row>
    <row r="78" spans="2:11" ht="15" customHeight="1">
      <c r="B78" s="298"/>
      <c r="C78" s="288" t="s">
        <v>2145</v>
      </c>
      <c r="D78" s="288"/>
      <c r="E78" s="288"/>
      <c r="F78" s="307" t="s">
        <v>2142</v>
      </c>
      <c r="G78" s="306"/>
      <c r="H78" s="288" t="s">
        <v>2146</v>
      </c>
      <c r="I78" s="288" t="s">
        <v>2144</v>
      </c>
      <c r="J78" s="288">
        <v>120</v>
      </c>
      <c r="K78" s="299"/>
    </row>
    <row r="79" spans="2:11" ht="15" customHeight="1">
      <c r="B79" s="308"/>
      <c r="C79" s="288" t="s">
        <v>2147</v>
      </c>
      <c r="D79" s="288"/>
      <c r="E79" s="288"/>
      <c r="F79" s="307" t="s">
        <v>2148</v>
      </c>
      <c r="G79" s="306"/>
      <c r="H79" s="288" t="s">
        <v>2149</v>
      </c>
      <c r="I79" s="288" t="s">
        <v>2144</v>
      </c>
      <c r="J79" s="288">
        <v>50</v>
      </c>
      <c r="K79" s="299"/>
    </row>
    <row r="80" spans="2:11" ht="15" customHeight="1">
      <c r="B80" s="308"/>
      <c r="C80" s="288" t="s">
        <v>2150</v>
      </c>
      <c r="D80" s="288"/>
      <c r="E80" s="288"/>
      <c r="F80" s="307" t="s">
        <v>2142</v>
      </c>
      <c r="G80" s="306"/>
      <c r="H80" s="288" t="s">
        <v>2151</v>
      </c>
      <c r="I80" s="288" t="s">
        <v>2152</v>
      </c>
      <c r="J80" s="288"/>
      <c r="K80" s="299"/>
    </row>
    <row r="81" spans="2:11" ht="15" customHeight="1">
      <c r="B81" s="308"/>
      <c r="C81" s="309" t="s">
        <v>2153</v>
      </c>
      <c r="D81" s="309"/>
      <c r="E81" s="309"/>
      <c r="F81" s="310" t="s">
        <v>2148</v>
      </c>
      <c r="G81" s="309"/>
      <c r="H81" s="309" t="s">
        <v>2154</v>
      </c>
      <c r="I81" s="309" t="s">
        <v>2144</v>
      </c>
      <c r="J81" s="309">
        <v>15</v>
      </c>
      <c r="K81" s="299"/>
    </row>
    <row r="82" spans="2:11" ht="15" customHeight="1">
      <c r="B82" s="308"/>
      <c r="C82" s="309" t="s">
        <v>2155</v>
      </c>
      <c r="D82" s="309"/>
      <c r="E82" s="309"/>
      <c r="F82" s="310" t="s">
        <v>2148</v>
      </c>
      <c r="G82" s="309"/>
      <c r="H82" s="309" t="s">
        <v>2156</v>
      </c>
      <c r="I82" s="309" t="s">
        <v>2144</v>
      </c>
      <c r="J82" s="309">
        <v>15</v>
      </c>
      <c r="K82" s="299"/>
    </row>
    <row r="83" spans="2:11" ht="15" customHeight="1">
      <c r="B83" s="308"/>
      <c r="C83" s="309" t="s">
        <v>2157</v>
      </c>
      <c r="D83" s="309"/>
      <c r="E83" s="309"/>
      <c r="F83" s="310" t="s">
        <v>2148</v>
      </c>
      <c r="G83" s="309"/>
      <c r="H83" s="309" t="s">
        <v>2158</v>
      </c>
      <c r="I83" s="309" t="s">
        <v>2144</v>
      </c>
      <c r="J83" s="309">
        <v>20</v>
      </c>
      <c r="K83" s="299"/>
    </row>
    <row r="84" spans="2:11" ht="15" customHeight="1">
      <c r="B84" s="308"/>
      <c r="C84" s="309" t="s">
        <v>2159</v>
      </c>
      <c r="D84" s="309"/>
      <c r="E84" s="309"/>
      <c r="F84" s="310" t="s">
        <v>2148</v>
      </c>
      <c r="G84" s="309"/>
      <c r="H84" s="309" t="s">
        <v>2160</v>
      </c>
      <c r="I84" s="309" t="s">
        <v>2144</v>
      </c>
      <c r="J84" s="309">
        <v>20</v>
      </c>
      <c r="K84" s="299"/>
    </row>
    <row r="85" spans="2:11" ht="15" customHeight="1">
      <c r="B85" s="308"/>
      <c r="C85" s="288" t="s">
        <v>2161</v>
      </c>
      <c r="D85" s="288"/>
      <c r="E85" s="288"/>
      <c r="F85" s="307" t="s">
        <v>2148</v>
      </c>
      <c r="G85" s="306"/>
      <c r="H85" s="288" t="s">
        <v>2162</v>
      </c>
      <c r="I85" s="288" t="s">
        <v>2144</v>
      </c>
      <c r="J85" s="288">
        <v>50</v>
      </c>
      <c r="K85" s="299"/>
    </row>
    <row r="86" spans="2:11" ht="15" customHeight="1">
      <c r="B86" s="308"/>
      <c r="C86" s="288" t="s">
        <v>2163</v>
      </c>
      <c r="D86" s="288"/>
      <c r="E86" s="288"/>
      <c r="F86" s="307" t="s">
        <v>2148</v>
      </c>
      <c r="G86" s="306"/>
      <c r="H86" s="288" t="s">
        <v>2164</v>
      </c>
      <c r="I86" s="288" t="s">
        <v>2144</v>
      </c>
      <c r="J86" s="288">
        <v>20</v>
      </c>
      <c r="K86" s="299"/>
    </row>
    <row r="87" spans="2:11" ht="15" customHeight="1">
      <c r="B87" s="308"/>
      <c r="C87" s="288" t="s">
        <v>2165</v>
      </c>
      <c r="D87" s="288"/>
      <c r="E87" s="288"/>
      <c r="F87" s="307" t="s">
        <v>2148</v>
      </c>
      <c r="G87" s="306"/>
      <c r="H87" s="288" t="s">
        <v>2166</v>
      </c>
      <c r="I87" s="288" t="s">
        <v>2144</v>
      </c>
      <c r="J87" s="288">
        <v>20</v>
      </c>
      <c r="K87" s="299"/>
    </row>
    <row r="88" spans="2:11" ht="15" customHeight="1">
      <c r="B88" s="308"/>
      <c r="C88" s="288" t="s">
        <v>2167</v>
      </c>
      <c r="D88" s="288"/>
      <c r="E88" s="288"/>
      <c r="F88" s="307" t="s">
        <v>2148</v>
      </c>
      <c r="G88" s="306"/>
      <c r="H88" s="288" t="s">
        <v>2168</v>
      </c>
      <c r="I88" s="288" t="s">
        <v>2144</v>
      </c>
      <c r="J88" s="288">
        <v>50</v>
      </c>
      <c r="K88" s="299"/>
    </row>
    <row r="89" spans="2:11" ht="15" customHeight="1">
      <c r="B89" s="308"/>
      <c r="C89" s="288" t="s">
        <v>2169</v>
      </c>
      <c r="D89" s="288"/>
      <c r="E89" s="288"/>
      <c r="F89" s="307" t="s">
        <v>2148</v>
      </c>
      <c r="G89" s="306"/>
      <c r="H89" s="288" t="s">
        <v>2169</v>
      </c>
      <c r="I89" s="288" t="s">
        <v>2144</v>
      </c>
      <c r="J89" s="288">
        <v>50</v>
      </c>
      <c r="K89" s="299"/>
    </row>
    <row r="90" spans="2:11" ht="15" customHeight="1">
      <c r="B90" s="308"/>
      <c r="C90" s="288" t="s">
        <v>146</v>
      </c>
      <c r="D90" s="288"/>
      <c r="E90" s="288"/>
      <c r="F90" s="307" t="s">
        <v>2148</v>
      </c>
      <c r="G90" s="306"/>
      <c r="H90" s="288" t="s">
        <v>2170</v>
      </c>
      <c r="I90" s="288" t="s">
        <v>2144</v>
      </c>
      <c r="J90" s="288">
        <v>255</v>
      </c>
      <c r="K90" s="299"/>
    </row>
    <row r="91" spans="2:11" ht="15" customHeight="1">
      <c r="B91" s="308"/>
      <c r="C91" s="288" t="s">
        <v>2171</v>
      </c>
      <c r="D91" s="288"/>
      <c r="E91" s="288"/>
      <c r="F91" s="307" t="s">
        <v>2142</v>
      </c>
      <c r="G91" s="306"/>
      <c r="H91" s="288" t="s">
        <v>2172</v>
      </c>
      <c r="I91" s="288" t="s">
        <v>2173</v>
      </c>
      <c r="J91" s="288"/>
      <c r="K91" s="299"/>
    </row>
    <row r="92" spans="2:11" ht="15" customHeight="1">
      <c r="B92" s="308"/>
      <c r="C92" s="288" t="s">
        <v>2174</v>
      </c>
      <c r="D92" s="288"/>
      <c r="E92" s="288"/>
      <c r="F92" s="307" t="s">
        <v>2142</v>
      </c>
      <c r="G92" s="306"/>
      <c r="H92" s="288" t="s">
        <v>2175</v>
      </c>
      <c r="I92" s="288" t="s">
        <v>2176</v>
      </c>
      <c r="J92" s="288"/>
      <c r="K92" s="299"/>
    </row>
    <row r="93" spans="2:11" ht="15" customHeight="1">
      <c r="B93" s="308"/>
      <c r="C93" s="288" t="s">
        <v>2177</v>
      </c>
      <c r="D93" s="288"/>
      <c r="E93" s="288"/>
      <c r="F93" s="307" t="s">
        <v>2142</v>
      </c>
      <c r="G93" s="306"/>
      <c r="H93" s="288" t="s">
        <v>2177</v>
      </c>
      <c r="I93" s="288" t="s">
        <v>2176</v>
      </c>
      <c r="J93" s="288"/>
      <c r="K93" s="299"/>
    </row>
    <row r="94" spans="2:11" ht="15" customHeight="1">
      <c r="B94" s="308"/>
      <c r="C94" s="288" t="s">
        <v>43</v>
      </c>
      <c r="D94" s="288"/>
      <c r="E94" s="288"/>
      <c r="F94" s="307" t="s">
        <v>2142</v>
      </c>
      <c r="G94" s="306"/>
      <c r="H94" s="288" t="s">
        <v>2178</v>
      </c>
      <c r="I94" s="288" t="s">
        <v>2176</v>
      </c>
      <c r="J94" s="288"/>
      <c r="K94" s="299"/>
    </row>
    <row r="95" spans="2:11" ht="15" customHeight="1">
      <c r="B95" s="308"/>
      <c r="C95" s="288" t="s">
        <v>53</v>
      </c>
      <c r="D95" s="288"/>
      <c r="E95" s="288"/>
      <c r="F95" s="307" t="s">
        <v>2142</v>
      </c>
      <c r="G95" s="306"/>
      <c r="H95" s="288" t="s">
        <v>2179</v>
      </c>
      <c r="I95" s="288" t="s">
        <v>2176</v>
      </c>
      <c r="J95" s="288"/>
      <c r="K95" s="299"/>
    </row>
    <row r="96" spans="2:11" ht="15" customHeight="1">
      <c r="B96" s="311"/>
      <c r="C96" s="312"/>
      <c r="D96" s="312"/>
      <c r="E96" s="312"/>
      <c r="F96" s="312"/>
      <c r="G96" s="312"/>
      <c r="H96" s="312"/>
      <c r="I96" s="312"/>
      <c r="J96" s="312"/>
      <c r="K96" s="313"/>
    </row>
    <row r="97" spans="2:11" ht="18.75" customHeight="1">
      <c r="B97" s="314"/>
      <c r="C97" s="315"/>
      <c r="D97" s="315"/>
      <c r="E97" s="315"/>
      <c r="F97" s="315"/>
      <c r="G97" s="315"/>
      <c r="H97" s="315"/>
      <c r="I97" s="315"/>
      <c r="J97" s="315"/>
      <c r="K97" s="314"/>
    </row>
    <row r="98" spans="2:11" ht="18.75" customHeight="1">
      <c r="B98" s="294"/>
      <c r="C98" s="294"/>
      <c r="D98" s="294"/>
      <c r="E98" s="294"/>
      <c r="F98" s="294"/>
      <c r="G98" s="294"/>
      <c r="H98" s="294"/>
      <c r="I98" s="294"/>
      <c r="J98" s="294"/>
      <c r="K98" s="294"/>
    </row>
    <row r="99" spans="2:11" ht="7.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7"/>
    </row>
    <row r="100" spans="2:11" ht="45" customHeight="1">
      <c r="B100" s="298"/>
      <c r="C100" s="404" t="s">
        <v>2180</v>
      </c>
      <c r="D100" s="404"/>
      <c r="E100" s="404"/>
      <c r="F100" s="404"/>
      <c r="G100" s="404"/>
      <c r="H100" s="404"/>
      <c r="I100" s="404"/>
      <c r="J100" s="404"/>
      <c r="K100" s="299"/>
    </row>
    <row r="101" spans="2:11" ht="17.25" customHeight="1">
      <c r="B101" s="298"/>
      <c r="C101" s="300" t="s">
        <v>2136</v>
      </c>
      <c r="D101" s="300"/>
      <c r="E101" s="300"/>
      <c r="F101" s="300" t="s">
        <v>2137</v>
      </c>
      <c r="G101" s="301"/>
      <c r="H101" s="300" t="s">
        <v>141</v>
      </c>
      <c r="I101" s="300" t="s">
        <v>62</v>
      </c>
      <c r="J101" s="300" t="s">
        <v>2138</v>
      </c>
      <c r="K101" s="299"/>
    </row>
    <row r="102" spans="2:11" ht="17.25" customHeight="1">
      <c r="B102" s="298"/>
      <c r="C102" s="302" t="s">
        <v>2139</v>
      </c>
      <c r="D102" s="302"/>
      <c r="E102" s="302"/>
      <c r="F102" s="303" t="s">
        <v>2140</v>
      </c>
      <c r="G102" s="304"/>
      <c r="H102" s="302"/>
      <c r="I102" s="302"/>
      <c r="J102" s="302" t="s">
        <v>2141</v>
      </c>
      <c r="K102" s="299"/>
    </row>
    <row r="103" spans="2:11" ht="5.25" customHeight="1">
      <c r="B103" s="298"/>
      <c r="C103" s="300"/>
      <c r="D103" s="300"/>
      <c r="E103" s="300"/>
      <c r="F103" s="300"/>
      <c r="G103" s="316"/>
      <c r="H103" s="300"/>
      <c r="I103" s="300"/>
      <c r="J103" s="300"/>
      <c r="K103" s="299"/>
    </row>
    <row r="104" spans="2:11" ht="15" customHeight="1">
      <c r="B104" s="298"/>
      <c r="C104" s="288" t="s">
        <v>58</v>
      </c>
      <c r="D104" s="305"/>
      <c r="E104" s="305"/>
      <c r="F104" s="307" t="s">
        <v>2142</v>
      </c>
      <c r="G104" s="316"/>
      <c r="H104" s="288" t="s">
        <v>2181</v>
      </c>
      <c r="I104" s="288" t="s">
        <v>2144</v>
      </c>
      <c r="J104" s="288">
        <v>20</v>
      </c>
      <c r="K104" s="299"/>
    </row>
    <row r="105" spans="2:11" ht="15" customHeight="1">
      <c r="B105" s="298"/>
      <c r="C105" s="288" t="s">
        <v>2145</v>
      </c>
      <c r="D105" s="288"/>
      <c r="E105" s="288"/>
      <c r="F105" s="307" t="s">
        <v>2142</v>
      </c>
      <c r="G105" s="288"/>
      <c r="H105" s="288" t="s">
        <v>2181</v>
      </c>
      <c r="I105" s="288" t="s">
        <v>2144</v>
      </c>
      <c r="J105" s="288">
        <v>120</v>
      </c>
      <c r="K105" s="299"/>
    </row>
    <row r="106" spans="2:11" ht="15" customHeight="1">
      <c r="B106" s="308"/>
      <c r="C106" s="288" t="s">
        <v>2147</v>
      </c>
      <c r="D106" s="288"/>
      <c r="E106" s="288"/>
      <c r="F106" s="307" t="s">
        <v>2148</v>
      </c>
      <c r="G106" s="288"/>
      <c r="H106" s="288" t="s">
        <v>2181</v>
      </c>
      <c r="I106" s="288" t="s">
        <v>2144</v>
      </c>
      <c r="J106" s="288">
        <v>50</v>
      </c>
      <c r="K106" s="299"/>
    </row>
    <row r="107" spans="2:11" ht="15" customHeight="1">
      <c r="B107" s="308"/>
      <c r="C107" s="288" t="s">
        <v>2150</v>
      </c>
      <c r="D107" s="288"/>
      <c r="E107" s="288"/>
      <c r="F107" s="307" t="s">
        <v>2142</v>
      </c>
      <c r="G107" s="288"/>
      <c r="H107" s="288" t="s">
        <v>2181</v>
      </c>
      <c r="I107" s="288" t="s">
        <v>2152</v>
      </c>
      <c r="J107" s="288"/>
      <c r="K107" s="299"/>
    </row>
    <row r="108" spans="2:11" ht="15" customHeight="1">
      <c r="B108" s="308"/>
      <c r="C108" s="288" t="s">
        <v>2161</v>
      </c>
      <c r="D108" s="288"/>
      <c r="E108" s="288"/>
      <c r="F108" s="307" t="s">
        <v>2148</v>
      </c>
      <c r="G108" s="288"/>
      <c r="H108" s="288" t="s">
        <v>2181</v>
      </c>
      <c r="I108" s="288" t="s">
        <v>2144</v>
      </c>
      <c r="J108" s="288">
        <v>50</v>
      </c>
      <c r="K108" s="299"/>
    </row>
    <row r="109" spans="2:11" ht="15" customHeight="1">
      <c r="B109" s="308"/>
      <c r="C109" s="288" t="s">
        <v>2169</v>
      </c>
      <c r="D109" s="288"/>
      <c r="E109" s="288"/>
      <c r="F109" s="307" t="s">
        <v>2148</v>
      </c>
      <c r="G109" s="288"/>
      <c r="H109" s="288" t="s">
        <v>2181</v>
      </c>
      <c r="I109" s="288" t="s">
        <v>2144</v>
      </c>
      <c r="J109" s="288">
        <v>50</v>
      </c>
      <c r="K109" s="299"/>
    </row>
    <row r="110" spans="2:11" ht="15" customHeight="1">
      <c r="B110" s="308"/>
      <c r="C110" s="288" t="s">
        <v>2167</v>
      </c>
      <c r="D110" s="288"/>
      <c r="E110" s="288"/>
      <c r="F110" s="307" t="s">
        <v>2148</v>
      </c>
      <c r="G110" s="288"/>
      <c r="H110" s="288" t="s">
        <v>2181</v>
      </c>
      <c r="I110" s="288" t="s">
        <v>2144</v>
      </c>
      <c r="J110" s="288">
        <v>50</v>
      </c>
      <c r="K110" s="299"/>
    </row>
    <row r="111" spans="2:11" ht="15" customHeight="1">
      <c r="B111" s="308"/>
      <c r="C111" s="288" t="s">
        <v>58</v>
      </c>
      <c r="D111" s="288"/>
      <c r="E111" s="288"/>
      <c r="F111" s="307" t="s">
        <v>2142</v>
      </c>
      <c r="G111" s="288"/>
      <c r="H111" s="288" t="s">
        <v>2182</v>
      </c>
      <c r="I111" s="288" t="s">
        <v>2144</v>
      </c>
      <c r="J111" s="288">
        <v>20</v>
      </c>
      <c r="K111" s="299"/>
    </row>
    <row r="112" spans="2:11" ht="15" customHeight="1">
      <c r="B112" s="308"/>
      <c r="C112" s="288" t="s">
        <v>2183</v>
      </c>
      <c r="D112" s="288"/>
      <c r="E112" s="288"/>
      <c r="F112" s="307" t="s">
        <v>2142</v>
      </c>
      <c r="G112" s="288"/>
      <c r="H112" s="288" t="s">
        <v>2184</v>
      </c>
      <c r="I112" s="288" t="s">
        <v>2144</v>
      </c>
      <c r="J112" s="288">
        <v>120</v>
      </c>
      <c r="K112" s="299"/>
    </row>
    <row r="113" spans="2:11" ht="15" customHeight="1">
      <c r="B113" s="308"/>
      <c r="C113" s="288" t="s">
        <v>43</v>
      </c>
      <c r="D113" s="288"/>
      <c r="E113" s="288"/>
      <c r="F113" s="307" t="s">
        <v>2142</v>
      </c>
      <c r="G113" s="288"/>
      <c r="H113" s="288" t="s">
        <v>2185</v>
      </c>
      <c r="I113" s="288" t="s">
        <v>2176</v>
      </c>
      <c r="J113" s="288"/>
      <c r="K113" s="299"/>
    </row>
    <row r="114" spans="2:11" ht="15" customHeight="1">
      <c r="B114" s="308"/>
      <c r="C114" s="288" t="s">
        <v>53</v>
      </c>
      <c r="D114" s="288"/>
      <c r="E114" s="288"/>
      <c r="F114" s="307" t="s">
        <v>2142</v>
      </c>
      <c r="G114" s="288"/>
      <c r="H114" s="288" t="s">
        <v>2186</v>
      </c>
      <c r="I114" s="288" t="s">
        <v>2176</v>
      </c>
      <c r="J114" s="288"/>
      <c r="K114" s="299"/>
    </row>
    <row r="115" spans="2:11" ht="15" customHeight="1">
      <c r="B115" s="308"/>
      <c r="C115" s="288" t="s">
        <v>62</v>
      </c>
      <c r="D115" s="288"/>
      <c r="E115" s="288"/>
      <c r="F115" s="307" t="s">
        <v>2142</v>
      </c>
      <c r="G115" s="288"/>
      <c r="H115" s="288" t="s">
        <v>2187</v>
      </c>
      <c r="I115" s="288" t="s">
        <v>2188</v>
      </c>
      <c r="J115" s="288"/>
      <c r="K115" s="299"/>
    </row>
    <row r="116" spans="2:11" ht="15" customHeight="1">
      <c r="B116" s="311"/>
      <c r="C116" s="317"/>
      <c r="D116" s="317"/>
      <c r="E116" s="317"/>
      <c r="F116" s="317"/>
      <c r="G116" s="317"/>
      <c r="H116" s="317"/>
      <c r="I116" s="317"/>
      <c r="J116" s="317"/>
      <c r="K116" s="313"/>
    </row>
    <row r="117" spans="2:11" ht="18.75" customHeight="1">
      <c r="B117" s="318"/>
      <c r="C117" s="284"/>
      <c r="D117" s="284"/>
      <c r="E117" s="284"/>
      <c r="F117" s="319"/>
      <c r="G117" s="284"/>
      <c r="H117" s="284"/>
      <c r="I117" s="284"/>
      <c r="J117" s="284"/>
      <c r="K117" s="318"/>
    </row>
    <row r="118" spans="2:11" ht="18.75" customHeight="1"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</row>
    <row r="119" spans="2:11" ht="7.5" customHeight="1">
      <c r="B119" s="320"/>
      <c r="C119" s="321"/>
      <c r="D119" s="321"/>
      <c r="E119" s="321"/>
      <c r="F119" s="321"/>
      <c r="G119" s="321"/>
      <c r="H119" s="321"/>
      <c r="I119" s="321"/>
      <c r="J119" s="321"/>
      <c r="K119" s="322"/>
    </row>
    <row r="120" spans="2:11" ht="45" customHeight="1">
      <c r="B120" s="323"/>
      <c r="C120" s="403" t="s">
        <v>2189</v>
      </c>
      <c r="D120" s="403"/>
      <c r="E120" s="403"/>
      <c r="F120" s="403"/>
      <c r="G120" s="403"/>
      <c r="H120" s="403"/>
      <c r="I120" s="403"/>
      <c r="J120" s="403"/>
      <c r="K120" s="324"/>
    </row>
    <row r="121" spans="2:11" ht="17.25" customHeight="1">
      <c r="B121" s="325"/>
      <c r="C121" s="300" t="s">
        <v>2136</v>
      </c>
      <c r="D121" s="300"/>
      <c r="E121" s="300"/>
      <c r="F121" s="300" t="s">
        <v>2137</v>
      </c>
      <c r="G121" s="301"/>
      <c r="H121" s="300" t="s">
        <v>141</v>
      </c>
      <c r="I121" s="300" t="s">
        <v>62</v>
      </c>
      <c r="J121" s="300" t="s">
        <v>2138</v>
      </c>
      <c r="K121" s="326"/>
    </row>
    <row r="122" spans="2:11" ht="17.25" customHeight="1">
      <c r="B122" s="325"/>
      <c r="C122" s="302" t="s">
        <v>2139</v>
      </c>
      <c r="D122" s="302"/>
      <c r="E122" s="302"/>
      <c r="F122" s="303" t="s">
        <v>2140</v>
      </c>
      <c r="G122" s="304"/>
      <c r="H122" s="302"/>
      <c r="I122" s="302"/>
      <c r="J122" s="302" t="s">
        <v>2141</v>
      </c>
      <c r="K122" s="326"/>
    </row>
    <row r="123" spans="2:11" ht="5.25" customHeight="1">
      <c r="B123" s="327"/>
      <c r="C123" s="305"/>
      <c r="D123" s="305"/>
      <c r="E123" s="305"/>
      <c r="F123" s="305"/>
      <c r="G123" s="288"/>
      <c r="H123" s="305"/>
      <c r="I123" s="305"/>
      <c r="J123" s="305"/>
      <c r="K123" s="328"/>
    </row>
    <row r="124" spans="2:11" ht="15" customHeight="1">
      <c r="B124" s="327"/>
      <c r="C124" s="288" t="s">
        <v>2145</v>
      </c>
      <c r="D124" s="305"/>
      <c r="E124" s="305"/>
      <c r="F124" s="307" t="s">
        <v>2142</v>
      </c>
      <c r="G124" s="288"/>
      <c r="H124" s="288" t="s">
        <v>2181</v>
      </c>
      <c r="I124" s="288" t="s">
        <v>2144</v>
      </c>
      <c r="J124" s="288">
        <v>120</v>
      </c>
      <c r="K124" s="329"/>
    </row>
    <row r="125" spans="2:11" ht="15" customHeight="1">
      <c r="B125" s="327"/>
      <c r="C125" s="288" t="s">
        <v>2190</v>
      </c>
      <c r="D125" s="288"/>
      <c r="E125" s="288"/>
      <c r="F125" s="307" t="s">
        <v>2142</v>
      </c>
      <c r="G125" s="288"/>
      <c r="H125" s="288" t="s">
        <v>2191</v>
      </c>
      <c r="I125" s="288" t="s">
        <v>2144</v>
      </c>
      <c r="J125" s="288" t="s">
        <v>2192</v>
      </c>
      <c r="K125" s="329"/>
    </row>
    <row r="126" spans="2:11" ht="15" customHeight="1">
      <c r="B126" s="327"/>
      <c r="C126" s="288" t="s">
        <v>2091</v>
      </c>
      <c r="D126" s="288"/>
      <c r="E126" s="288"/>
      <c r="F126" s="307" t="s">
        <v>2142</v>
      </c>
      <c r="G126" s="288"/>
      <c r="H126" s="288" t="s">
        <v>2193</v>
      </c>
      <c r="I126" s="288" t="s">
        <v>2144</v>
      </c>
      <c r="J126" s="288" t="s">
        <v>2192</v>
      </c>
      <c r="K126" s="329"/>
    </row>
    <row r="127" spans="2:11" ht="15" customHeight="1">
      <c r="B127" s="327"/>
      <c r="C127" s="288" t="s">
        <v>2153</v>
      </c>
      <c r="D127" s="288"/>
      <c r="E127" s="288"/>
      <c r="F127" s="307" t="s">
        <v>2148</v>
      </c>
      <c r="G127" s="288"/>
      <c r="H127" s="288" t="s">
        <v>2154</v>
      </c>
      <c r="I127" s="288" t="s">
        <v>2144</v>
      </c>
      <c r="J127" s="288">
        <v>15</v>
      </c>
      <c r="K127" s="329"/>
    </row>
    <row r="128" spans="2:11" ht="15" customHeight="1">
      <c r="B128" s="327"/>
      <c r="C128" s="309" t="s">
        <v>2155</v>
      </c>
      <c r="D128" s="309"/>
      <c r="E128" s="309"/>
      <c r="F128" s="310" t="s">
        <v>2148</v>
      </c>
      <c r="G128" s="309"/>
      <c r="H128" s="309" t="s">
        <v>2156</v>
      </c>
      <c r="I128" s="309" t="s">
        <v>2144</v>
      </c>
      <c r="J128" s="309">
        <v>15</v>
      </c>
      <c r="K128" s="329"/>
    </row>
    <row r="129" spans="2:11" ht="15" customHeight="1">
      <c r="B129" s="327"/>
      <c r="C129" s="309" t="s">
        <v>2157</v>
      </c>
      <c r="D129" s="309"/>
      <c r="E129" s="309"/>
      <c r="F129" s="310" t="s">
        <v>2148</v>
      </c>
      <c r="G129" s="309"/>
      <c r="H129" s="309" t="s">
        <v>2158</v>
      </c>
      <c r="I129" s="309" t="s">
        <v>2144</v>
      </c>
      <c r="J129" s="309">
        <v>20</v>
      </c>
      <c r="K129" s="329"/>
    </row>
    <row r="130" spans="2:11" ht="15" customHeight="1">
      <c r="B130" s="327"/>
      <c r="C130" s="309" t="s">
        <v>2159</v>
      </c>
      <c r="D130" s="309"/>
      <c r="E130" s="309"/>
      <c r="F130" s="310" t="s">
        <v>2148</v>
      </c>
      <c r="G130" s="309"/>
      <c r="H130" s="309" t="s">
        <v>2160</v>
      </c>
      <c r="I130" s="309" t="s">
        <v>2144</v>
      </c>
      <c r="J130" s="309">
        <v>20</v>
      </c>
      <c r="K130" s="329"/>
    </row>
    <row r="131" spans="2:11" ht="15" customHeight="1">
      <c r="B131" s="327"/>
      <c r="C131" s="288" t="s">
        <v>2147</v>
      </c>
      <c r="D131" s="288"/>
      <c r="E131" s="288"/>
      <c r="F131" s="307" t="s">
        <v>2148</v>
      </c>
      <c r="G131" s="288"/>
      <c r="H131" s="288" t="s">
        <v>2181</v>
      </c>
      <c r="I131" s="288" t="s">
        <v>2144</v>
      </c>
      <c r="J131" s="288">
        <v>50</v>
      </c>
      <c r="K131" s="329"/>
    </row>
    <row r="132" spans="2:11" ht="15" customHeight="1">
      <c r="B132" s="327"/>
      <c r="C132" s="288" t="s">
        <v>2161</v>
      </c>
      <c r="D132" s="288"/>
      <c r="E132" s="288"/>
      <c r="F132" s="307" t="s">
        <v>2148</v>
      </c>
      <c r="G132" s="288"/>
      <c r="H132" s="288" t="s">
        <v>2181</v>
      </c>
      <c r="I132" s="288" t="s">
        <v>2144</v>
      </c>
      <c r="J132" s="288">
        <v>50</v>
      </c>
      <c r="K132" s="329"/>
    </row>
    <row r="133" spans="2:11" ht="15" customHeight="1">
      <c r="B133" s="327"/>
      <c r="C133" s="288" t="s">
        <v>2167</v>
      </c>
      <c r="D133" s="288"/>
      <c r="E133" s="288"/>
      <c r="F133" s="307" t="s">
        <v>2148</v>
      </c>
      <c r="G133" s="288"/>
      <c r="H133" s="288" t="s">
        <v>2181</v>
      </c>
      <c r="I133" s="288" t="s">
        <v>2144</v>
      </c>
      <c r="J133" s="288">
        <v>50</v>
      </c>
      <c r="K133" s="329"/>
    </row>
    <row r="134" spans="2:11" ht="15" customHeight="1">
      <c r="B134" s="327"/>
      <c r="C134" s="288" t="s">
        <v>2169</v>
      </c>
      <c r="D134" s="288"/>
      <c r="E134" s="288"/>
      <c r="F134" s="307" t="s">
        <v>2148</v>
      </c>
      <c r="G134" s="288"/>
      <c r="H134" s="288" t="s">
        <v>2181</v>
      </c>
      <c r="I134" s="288" t="s">
        <v>2144</v>
      </c>
      <c r="J134" s="288">
        <v>50</v>
      </c>
      <c r="K134" s="329"/>
    </row>
    <row r="135" spans="2:11" ht="15" customHeight="1">
      <c r="B135" s="327"/>
      <c r="C135" s="288" t="s">
        <v>146</v>
      </c>
      <c r="D135" s="288"/>
      <c r="E135" s="288"/>
      <c r="F135" s="307" t="s">
        <v>2148</v>
      </c>
      <c r="G135" s="288"/>
      <c r="H135" s="288" t="s">
        <v>2194</v>
      </c>
      <c r="I135" s="288" t="s">
        <v>2144</v>
      </c>
      <c r="J135" s="288">
        <v>255</v>
      </c>
      <c r="K135" s="329"/>
    </row>
    <row r="136" spans="2:11" ht="15" customHeight="1">
      <c r="B136" s="327"/>
      <c r="C136" s="288" t="s">
        <v>2171</v>
      </c>
      <c r="D136" s="288"/>
      <c r="E136" s="288"/>
      <c r="F136" s="307" t="s">
        <v>2142</v>
      </c>
      <c r="G136" s="288"/>
      <c r="H136" s="288" t="s">
        <v>2195</v>
      </c>
      <c r="I136" s="288" t="s">
        <v>2173</v>
      </c>
      <c r="J136" s="288"/>
      <c r="K136" s="329"/>
    </row>
    <row r="137" spans="2:11" ht="15" customHeight="1">
      <c r="B137" s="327"/>
      <c r="C137" s="288" t="s">
        <v>2174</v>
      </c>
      <c r="D137" s="288"/>
      <c r="E137" s="288"/>
      <c r="F137" s="307" t="s">
        <v>2142</v>
      </c>
      <c r="G137" s="288"/>
      <c r="H137" s="288" t="s">
        <v>2196</v>
      </c>
      <c r="I137" s="288" t="s">
        <v>2176</v>
      </c>
      <c r="J137" s="288"/>
      <c r="K137" s="329"/>
    </row>
    <row r="138" spans="2:11" ht="15" customHeight="1">
      <c r="B138" s="327"/>
      <c r="C138" s="288" t="s">
        <v>2177</v>
      </c>
      <c r="D138" s="288"/>
      <c r="E138" s="288"/>
      <c r="F138" s="307" t="s">
        <v>2142</v>
      </c>
      <c r="G138" s="288"/>
      <c r="H138" s="288" t="s">
        <v>2177</v>
      </c>
      <c r="I138" s="288" t="s">
        <v>2176</v>
      </c>
      <c r="J138" s="288"/>
      <c r="K138" s="329"/>
    </row>
    <row r="139" spans="2:11" ht="15" customHeight="1">
      <c r="B139" s="327"/>
      <c r="C139" s="288" t="s">
        <v>43</v>
      </c>
      <c r="D139" s="288"/>
      <c r="E139" s="288"/>
      <c r="F139" s="307" t="s">
        <v>2142</v>
      </c>
      <c r="G139" s="288"/>
      <c r="H139" s="288" t="s">
        <v>2197</v>
      </c>
      <c r="I139" s="288" t="s">
        <v>2176</v>
      </c>
      <c r="J139" s="288"/>
      <c r="K139" s="329"/>
    </row>
    <row r="140" spans="2:11" ht="15" customHeight="1">
      <c r="B140" s="327"/>
      <c r="C140" s="288" t="s">
        <v>2198</v>
      </c>
      <c r="D140" s="288"/>
      <c r="E140" s="288"/>
      <c r="F140" s="307" t="s">
        <v>2142</v>
      </c>
      <c r="G140" s="288"/>
      <c r="H140" s="288" t="s">
        <v>2199</v>
      </c>
      <c r="I140" s="288" t="s">
        <v>2176</v>
      </c>
      <c r="J140" s="288"/>
      <c r="K140" s="329"/>
    </row>
    <row r="141" spans="2:11" ht="15" customHeight="1">
      <c r="B141" s="330"/>
      <c r="C141" s="331"/>
      <c r="D141" s="331"/>
      <c r="E141" s="331"/>
      <c r="F141" s="331"/>
      <c r="G141" s="331"/>
      <c r="H141" s="331"/>
      <c r="I141" s="331"/>
      <c r="J141" s="331"/>
      <c r="K141" s="332"/>
    </row>
    <row r="142" spans="2:11" ht="18.75" customHeight="1">
      <c r="B142" s="284"/>
      <c r="C142" s="284"/>
      <c r="D142" s="284"/>
      <c r="E142" s="284"/>
      <c r="F142" s="319"/>
      <c r="G142" s="284"/>
      <c r="H142" s="284"/>
      <c r="I142" s="284"/>
      <c r="J142" s="284"/>
      <c r="K142" s="284"/>
    </row>
    <row r="143" spans="2:11" ht="18.75" customHeight="1"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</row>
    <row r="144" spans="2:11" ht="7.5" customHeight="1">
      <c r="B144" s="295"/>
      <c r="C144" s="296"/>
      <c r="D144" s="296"/>
      <c r="E144" s="296"/>
      <c r="F144" s="296"/>
      <c r="G144" s="296"/>
      <c r="H144" s="296"/>
      <c r="I144" s="296"/>
      <c r="J144" s="296"/>
      <c r="K144" s="297"/>
    </row>
    <row r="145" spans="2:11" ht="45" customHeight="1">
      <c r="B145" s="298"/>
      <c r="C145" s="404" t="s">
        <v>2200</v>
      </c>
      <c r="D145" s="404"/>
      <c r="E145" s="404"/>
      <c r="F145" s="404"/>
      <c r="G145" s="404"/>
      <c r="H145" s="404"/>
      <c r="I145" s="404"/>
      <c r="J145" s="404"/>
      <c r="K145" s="299"/>
    </row>
    <row r="146" spans="2:11" ht="17.25" customHeight="1">
      <c r="B146" s="298"/>
      <c r="C146" s="300" t="s">
        <v>2136</v>
      </c>
      <c r="D146" s="300"/>
      <c r="E146" s="300"/>
      <c r="F146" s="300" t="s">
        <v>2137</v>
      </c>
      <c r="G146" s="301"/>
      <c r="H146" s="300" t="s">
        <v>141</v>
      </c>
      <c r="I146" s="300" t="s">
        <v>62</v>
      </c>
      <c r="J146" s="300" t="s">
        <v>2138</v>
      </c>
      <c r="K146" s="299"/>
    </row>
    <row r="147" spans="2:11" ht="17.25" customHeight="1">
      <c r="B147" s="298"/>
      <c r="C147" s="302" t="s">
        <v>2139</v>
      </c>
      <c r="D147" s="302"/>
      <c r="E147" s="302"/>
      <c r="F147" s="303" t="s">
        <v>2140</v>
      </c>
      <c r="G147" s="304"/>
      <c r="H147" s="302"/>
      <c r="I147" s="302"/>
      <c r="J147" s="302" t="s">
        <v>2141</v>
      </c>
      <c r="K147" s="299"/>
    </row>
    <row r="148" spans="2:11" ht="5.25" customHeight="1">
      <c r="B148" s="308"/>
      <c r="C148" s="305"/>
      <c r="D148" s="305"/>
      <c r="E148" s="305"/>
      <c r="F148" s="305"/>
      <c r="G148" s="306"/>
      <c r="H148" s="305"/>
      <c r="I148" s="305"/>
      <c r="J148" s="305"/>
      <c r="K148" s="329"/>
    </row>
    <row r="149" spans="2:11" ht="15" customHeight="1">
      <c r="B149" s="308"/>
      <c r="C149" s="333" t="s">
        <v>2145</v>
      </c>
      <c r="D149" s="288"/>
      <c r="E149" s="288"/>
      <c r="F149" s="334" t="s">
        <v>2142</v>
      </c>
      <c r="G149" s="288"/>
      <c r="H149" s="333" t="s">
        <v>2181</v>
      </c>
      <c r="I149" s="333" t="s">
        <v>2144</v>
      </c>
      <c r="J149" s="333">
        <v>120</v>
      </c>
      <c r="K149" s="329"/>
    </row>
    <row r="150" spans="2:11" ht="15" customHeight="1">
      <c r="B150" s="308"/>
      <c r="C150" s="333" t="s">
        <v>2190</v>
      </c>
      <c r="D150" s="288"/>
      <c r="E150" s="288"/>
      <c r="F150" s="334" t="s">
        <v>2142</v>
      </c>
      <c r="G150" s="288"/>
      <c r="H150" s="333" t="s">
        <v>2201</v>
      </c>
      <c r="I150" s="333" t="s">
        <v>2144</v>
      </c>
      <c r="J150" s="333" t="s">
        <v>2192</v>
      </c>
      <c r="K150" s="329"/>
    </row>
    <row r="151" spans="2:11" ht="15" customHeight="1">
      <c r="B151" s="308"/>
      <c r="C151" s="333" t="s">
        <v>2091</v>
      </c>
      <c r="D151" s="288"/>
      <c r="E151" s="288"/>
      <c r="F151" s="334" t="s">
        <v>2142</v>
      </c>
      <c r="G151" s="288"/>
      <c r="H151" s="333" t="s">
        <v>2202</v>
      </c>
      <c r="I151" s="333" t="s">
        <v>2144</v>
      </c>
      <c r="J151" s="333" t="s">
        <v>2192</v>
      </c>
      <c r="K151" s="329"/>
    </row>
    <row r="152" spans="2:11" ht="15" customHeight="1">
      <c r="B152" s="308"/>
      <c r="C152" s="333" t="s">
        <v>2147</v>
      </c>
      <c r="D152" s="288"/>
      <c r="E152" s="288"/>
      <c r="F152" s="334" t="s">
        <v>2148</v>
      </c>
      <c r="G152" s="288"/>
      <c r="H152" s="333" t="s">
        <v>2181</v>
      </c>
      <c r="I152" s="333" t="s">
        <v>2144</v>
      </c>
      <c r="J152" s="333">
        <v>50</v>
      </c>
      <c r="K152" s="329"/>
    </row>
    <row r="153" spans="2:11" ht="15" customHeight="1">
      <c r="B153" s="308"/>
      <c r="C153" s="333" t="s">
        <v>2150</v>
      </c>
      <c r="D153" s="288"/>
      <c r="E153" s="288"/>
      <c r="F153" s="334" t="s">
        <v>2142</v>
      </c>
      <c r="G153" s="288"/>
      <c r="H153" s="333" t="s">
        <v>2181</v>
      </c>
      <c r="I153" s="333" t="s">
        <v>2152</v>
      </c>
      <c r="J153" s="333"/>
      <c r="K153" s="329"/>
    </row>
    <row r="154" spans="2:11" ht="15" customHeight="1">
      <c r="B154" s="308"/>
      <c r="C154" s="333" t="s">
        <v>2161</v>
      </c>
      <c r="D154" s="288"/>
      <c r="E154" s="288"/>
      <c r="F154" s="334" t="s">
        <v>2148</v>
      </c>
      <c r="G154" s="288"/>
      <c r="H154" s="333" t="s">
        <v>2181</v>
      </c>
      <c r="I154" s="333" t="s">
        <v>2144</v>
      </c>
      <c r="J154" s="333">
        <v>50</v>
      </c>
      <c r="K154" s="329"/>
    </row>
    <row r="155" spans="2:11" ht="15" customHeight="1">
      <c r="B155" s="308"/>
      <c r="C155" s="333" t="s">
        <v>2169</v>
      </c>
      <c r="D155" s="288"/>
      <c r="E155" s="288"/>
      <c r="F155" s="334" t="s">
        <v>2148</v>
      </c>
      <c r="G155" s="288"/>
      <c r="H155" s="333" t="s">
        <v>2181</v>
      </c>
      <c r="I155" s="333" t="s">
        <v>2144</v>
      </c>
      <c r="J155" s="333">
        <v>50</v>
      </c>
      <c r="K155" s="329"/>
    </row>
    <row r="156" spans="2:11" ht="15" customHeight="1">
      <c r="B156" s="308"/>
      <c r="C156" s="333" t="s">
        <v>2167</v>
      </c>
      <c r="D156" s="288"/>
      <c r="E156" s="288"/>
      <c r="F156" s="334" t="s">
        <v>2148</v>
      </c>
      <c r="G156" s="288"/>
      <c r="H156" s="333" t="s">
        <v>2181</v>
      </c>
      <c r="I156" s="333" t="s">
        <v>2144</v>
      </c>
      <c r="J156" s="333">
        <v>50</v>
      </c>
      <c r="K156" s="329"/>
    </row>
    <row r="157" spans="2:11" ht="15" customHeight="1">
      <c r="B157" s="308"/>
      <c r="C157" s="333" t="s">
        <v>130</v>
      </c>
      <c r="D157" s="288"/>
      <c r="E157" s="288"/>
      <c r="F157" s="334" t="s">
        <v>2142</v>
      </c>
      <c r="G157" s="288"/>
      <c r="H157" s="333" t="s">
        <v>2203</v>
      </c>
      <c r="I157" s="333" t="s">
        <v>2144</v>
      </c>
      <c r="J157" s="333" t="s">
        <v>2204</v>
      </c>
      <c r="K157" s="329"/>
    </row>
    <row r="158" spans="2:11" ht="15" customHeight="1">
      <c r="B158" s="308"/>
      <c r="C158" s="333" t="s">
        <v>2205</v>
      </c>
      <c r="D158" s="288"/>
      <c r="E158" s="288"/>
      <c r="F158" s="334" t="s">
        <v>2142</v>
      </c>
      <c r="G158" s="288"/>
      <c r="H158" s="333" t="s">
        <v>2206</v>
      </c>
      <c r="I158" s="333" t="s">
        <v>2176</v>
      </c>
      <c r="J158" s="333"/>
      <c r="K158" s="329"/>
    </row>
    <row r="159" spans="2:11" ht="15" customHeight="1">
      <c r="B159" s="335"/>
      <c r="C159" s="317"/>
      <c r="D159" s="317"/>
      <c r="E159" s="317"/>
      <c r="F159" s="317"/>
      <c r="G159" s="317"/>
      <c r="H159" s="317"/>
      <c r="I159" s="317"/>
      <c r="J159" s="317"/>
      <c r="K159" s="336"/>
    </row>
    <row r="160" spans="2:11" ht="18.75" customHeight="1">
      <c r="B160" s="284"/>
      <c r="C160" s="288"/>
      <c r="D160" s="288"/>
      <c r="E160" s="288"/>
      <c r="F160" s="307"/>
      <c r="G160" s="288"/>
      <c r="H160" s="288"/>
      <c r="I160" s="288"/>
      <c r="J160" s="288"/>
      <c r="K160" s="284"/>
    </row>
    <row r="161" spans="2:11" ht="18.75" customHeight="1"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</row>
    <row r="162" spans="2:11" ht="7.5" customHeight="1">
      <c r="B162" s="276"/>
      <c r="C162" s="277"/>
      <c r="D162" s="277"/>
      <c r="E162" s="277"/>
      <c r="F162" s="277"/>
      <c r="G162" s="277"/>
      <c r="H162" s="277"/>
      <c r="I162" s="277"/>
      <c r="J162" s="277"/>
      <c r="K162" s="278"/>
    </row>
    <row r="163" spans="2:11" ht="45" customHeight="1">
      <c r="B163" s="279"/>
      <c r="C163" s="403" t="s">
        <v>2207</v>
      </c>
      <c r="D163" s="403"/>
      <c r="E163" s="403"/>
      <c r="F163" s="403"/>
      <c r="G163" s="403"/>
      <c r="H163" s="403"/>
      <c r="I163" s="403"/>
      <c r="J163" s="403"/>
      <c r="K163" s="280"/>
    </row>
    <row r="164" spans="2:11" ht="17.25" customHeight="1">
      <c r="B164" s="279"/>
      <c r="C164" s="300" t="s">
        <v>2136</v>
      </c>
      <c r="D164" s="300"/>
      <c r="E164" s="300"/>
      <c r="F164" s="300" t="s">
        <v>2137</v>
      </c>
      <c r="G164" s="337"/>
      <c r="H164" s="338" t="s">
        <v>141</v>
      </c>
      <c r="I164" s="338" t="s">
        <v>62</v>
      </c>
      <c r="J164" s="300" t="s">
        <v>2138</v>
      </c>
      <c r="K164" s="280"/>
    </row>
    <row r="165" spans="2:11" ht="17.25" customHeight="1">
      <c r="B165" s="281"/>
      <c r="C165" s="302" t="s">
        <v>2139</v>
      </c>
      <c r="D165" s="302"/>
      <c r="E165" s="302"/>
      <c r="F165" s="303" t="s">
        <v>2140</v>
      </c>
      <c r="G165" s="339"/>
      <c r="H165" s="340"/>
      <c r="I165" s="340"/>
      <c r="J165" s="302" t="s">
        <v>2141</v>
      </c>
      <c r="K165" s="282"/>
    </row>
    <row r="166" spans="2:11" ht="5.25" customHeight="1">
      <c r="B166" s="308"/>
      <c r="C166" s="305"/>
      <c r="D166" s="305"/>
      <c r="E166" s="305"/>
      <c r="F166" s="305"/>
      <c r="G166" s="306"/>
      <c r="H166" s="305"/>
      <c r="I166" s="305"/>
      <c r="J166" s="305"/>
      <c r="K166" s="329"/>
    </row>
    <row r="167" spans="2:11" ht="15" customHeight="1">
      <c r="B167" s="308"/>
      <c r="C167" s="288" t="s">
        <v>2145</v>
      </c>
      <c r="D167" s="288"/>
      <c r="E167" s="288"/>
      <c r="F167" s="307" t="s">
        <v>2142</v>
      </c>
      <c r="G167" s="288"/>
      <c r="H167" s="288" t="s">
        <v>2181</v>
      </c>
      <c r="I167" s="288" t="s">
        <v>2144</v>
      </c>
      <c r="J167" s="288">
        <v>120</v>
      </c>
      <c r="K167" s="329"/>
    </row>
    <row r="168" spans="2:11" ht="15" customHeight="1">
      <c r="B168" s="308"/>
      <c r="C168" s="288" t="s">
        <v>2190</v>
      </c>
      <c r="D168" s="288"/>
      <c r="E168" s="288"/>
      <c r="F168" s="307" t="s">
        <v>2142</v>
      </c>
      <c r="G168" s="288"/>
      <c r="H168" s="288" t="s">
        <v>2191</v>
      </c>
      <c r="I168" s="288" t="s">
        <v>2144</v>
      </c>
      <c r="J168" s="288" t="s">
        <v>2192</v>
      </c>
      <c r="K168" s="329"/>
    </row>
    <row r="169" spans="2:11" ht="15" customHeight="1">
      <c r="B169" s="308"/>
      <c r="C169" s="288" t="s">
        <v>2091</v>
      </c>
      <c r="D169" s="288"/>
      <c r="E169" s="288"/>
      <c r="F169" s="307" t="s">
        <v>2142</v>
      </c>
      <c r="G169" s="288"/>
      <c r="H169" s="288" t="s">
        <v>2208</v>
      </c>
      <c r="I169" s="288" t="s">
        <v>2144</v>
      </c>
      <c r="J169" s="288" t="s">
        <v>2192</v>
      </c>
      <c r="K169" s="329"/>
    </row>
    <row r="170" spans="2:11" ht="15" customHeight="1">
      <c r="B170" s="308"/>
      <c r="C170" s="288" t="s">
        <v>2147</v>
      </c>
      <c r="D170" s="288"/>
      <c r="E170" s="288"/>
      <c r="F170" s="307" t="s">
        <v>2148</v>
      </c>
      <c r="G170" s="288"/>
      <c r="H170" s="288" t="s">
        <v>2208</v>
      </c>
      <c r="I170" s="288" t="s">
        <v>2144</v>
      </c>
      <c r="J170" s="288">
        <v>50</v>
      </c>
      <c r="K170" s="329"/>
    </row>
    <row r="171" spans="2:11" ht="15" customHeight="1">
      <c r="B171" s="308"/>
      <c r="C171" s="288" t="s">
        <v>2150</v>
      </c>
      <c r="D171" s="288"/>
      <c r="E171" s="288"/>
      <c r="F171" s="307" t="s">
        <v>2142</v>
      </c>
      <c r="G171" s="288"/>
      <c r="H171" s="288" t="s">
        <v>2208</v>
      </c>
      <c r="I171" s="288" t="s">
        <v>2152</v>
      </c>
      <c r="J171" s="288"/>
      <c r="K171" s="329"/>
    </row>
    <row r="172" spans="2:11" ht="15" customHeight="1">
      <c r="B172" s="308"/>
      <c r="C172" s="288" t="s">
        <v>2161</v>
      </c>
      <c r="D172" s="288"/>
      <c r="E172" s="288"/>
      <c r="F172" s="307" t="s">
        <v>2148</v>
      </c>
      <c r="G172" s="288"/>
      <c r="H172" s="288" t="s">
        <v>2208</v>
      </c>
      <c r="I172" s="288" t="s">
        <v>2144</v>
      </c>
      <c r="J172" s="288">
        <v>50</v>
      </c>
      <c r="K172" s="329"/>
    </row>
    <row r="173" spans="2:11" ht="15" customHeight="1">
      <c r="B173" s="308"/>
      <c r="C173" s="288" t="s">
        <v>2169</v>
      </c>
      <c r="D173" s="288"/>
      <c r="E173" s="288"/>
      <c r="F173" s="307" t="s">
        <v>2148</v>
      </c>
      <c r="G173" s="288"/>
      <c r="H173" s="288" t="s">
        <v>2208</v>
      </c>
      <c r="I173" s="288" t="s">
        <v>2144</v>
      </c>
      <c r="J173" s="288">
        <v>50</v>
      </c>
      <c r="K173" s="329"/>
    </row>
    <row r="174" spans="2:11" ht="15" customHeight="1">
      <c r="B174" s="308"/>
      <c r="C174" s="288" t="s">
        <v>2167</v>
      </c>
      <c r="D174" s="288"/>
      <c r="E174" s="288"/>
      <c r="F174" s="307" t="s">
        <v>2148</v>
      </c>
      <c r="G174" s="288"/>
      <c r="H174" s="288" t="s">
        <v>2208</v>
      </c>
      <c r="I174" s="288" t="s">
        <v>2144</v>
      </c>
      <c r="J174" s="288">
        <v>50</v>
      </c>
      <c r="K174" s="329"/>
    </row>
    <row r="175" spans="2:11" ht="15" customHeight="1">
      <c r="B175" s="308"/>
      <c r="C175" s="288" t="s">
        <v>140</v>
      </c>
      <c r="D175" s="288"/>
      <c r="E175" s="288"/>
      <c r="F175" s="307" t="s">
        <v>2142</v>
      </c>
      <c r="G175" s="288"/>
      <c r="H175" s="288" t="s">
        <v>2209</v>
      </c>
      <c r="I175" s="288" t="s">
        <v>2210</v>
      </c>
      <c r="J175" s="288"/>
      <c r="K175" s="329"/>
    </row>
    <row r="176" spans="2:11" ht="15" customHeight="1">
      <c r="B176" s="308"/>
      <c r="C176" s="288" t="s">
        <v>62</v>
      </c>
      <c r="D176" s="288"/>
      <c r="E176" s="288"/>
      <c r="F176" s="307" t="s">
        <v>2142</v>
      </c>
      <c r="G176" s="288"/>
      <c r="H176" s="288" t="s">
        <v>2211</v>
      </c>
      <c r="I176" s="288" t="s">
        <v>2212</v>
      </c>
      <c r="J176" s="288">
        <v>1</v>
      </c>
      <c r="K176" s="329"/>
    </row>
    <row r="177" spans="2:11" ht="15" customHeight="1">
      <c r="B177" s="308"/>
      <c r="C177" s="288" t="s">
        <v>58</v>
      </c>
      <c r="D177" s="288"/>
      <c r="E177" s="288"/>
      <c r="F177" s="307" t="s">
        <v>2142</v>
      </c>
      <c r="G177" s="288"/>
      <c r="H177" s="288" t="s">
        <v>2213</v>
      </c>
      <c r="I177" s="288" t="s">
        <v>2144</v>
      </c>
      <c r="J177" s="288">
        <v>20</v>
      </c>
      <c r="K177" s="329"/>
    </row>
    <row r="178" spans="2:11" ht="15" customHeight="1">
      <c r="B178" s="308"/>
      <c r="C178" s="288" t="s">
        <v>141</v>
      </c>
      <c r="D178" s="288"/>
      <c r="E178" s="288"/>
      <c r="F178" s="307" t="s">
        <v>2142</v>
      </c>
      <c r="G178" s="288"/>
      <c r="H178" s="288" t="s">
        <v>2214</v>
      </c>
      <c r="I178" s="288" t="s">
        <v>2144</v>
      </c>
      <c r="J178" s="288">
        <v>255</v>
      </c>
      <c r="K178" s="329"/>
    </row>
    <row r="179" spans="2:11" ht="15" customHeight="1">
      <c r="B179" s="308"/>
      <c r="C179" s="288" t="s">
        <v>142</v>
      </c>
      <c r="D179" s="288"/>
      <c r="E179" s="288"/>
      <c r="F179" s="307" t="s">
        <v>2142</v>
      </c>
      <c r="G179" s="288"/>
      <c r="H179" s="288" t="s">
        <v>2107</v>
      </c>
      <c r="I179" s="288" t="s">
        <v>2144</v>
      </c>
      <c r="J179" s="288">
        <v>10</v>
      </c>
      <c r="K179" s="329"/>
    </row>
    <row r="180" spans="2:11" ht="15" customHeight="1">
      <c r="B180" s="308"/>
      <c r="C180" s="288" t="s">
        <v>143</v>
      </c>
      <c r="D180" s="288"/>
      <c r="E180" s="288"/>
      <c r="F180" s="307" t="s">
        <v>2142</v>
      </c>
      <c r="G180" s="288"/>
      <c r="H180" s="288" t="s">
        <v>2215</v>
      </c>
      <c r="I180" s="288" t="s">
        <v>2176</v>
      </c>
      <c r="J180" s="288"/>
      <c r="K180" s="329"/>
    </row>
    <row r="181" spans="2:11" ht="15" customHeight="1">
      <c r="B181" s="308"/>
      <c r="C181" s="288" t="s">
        <v>2216</v>
      </c>
      <c r="D181" s="288"/>
      <c r="E181" s="288"/>
      <c r="F181" s="307" t="s">
        <v>2142</v>
      </c>
      <c r="G181" s="288"/>
      <c r="H181" s="288" t="s">
        <v>2217</v>
      </c>
      <c r="I181" s="288" t="s">
        <v>2176</v>
      </c>
      <c r="J181" s="288"/>
      <c r="K181" s="329"/>
    </row>
    <row r="182" spans="2:11" ht="15" customHeight="1">
      <c r="B182" s="308"/>
      <c r="C182" s="288" t="s">
        <v>2205</v>
      </c>
      <c r="D182" s="288"/>
      <c r="E182" s="288"/>
      <c r="F182" s="307" t="s">
        <v>2142</v>
      </c>
      <c r="G182" s="288"/>
      <c r="H182" s="288" t="s">
        <v>2218</v>
      </c>
      <c r="I182" s="288" t="s">
        <v>2176</v>
      </c>
      <c r="J182" s="288"/>
      <c r="K182" s="329"/>
    </row>
    <row r="183" spans="2:11" ht="15" customHeight="1">
      <c r="B183" s="308"/>
      <c r="C183" s="288" t="s">
        <v>145</v>
      </c>
      <c r="D183" s="288"/>
      <c r="E183" s="288"/>
      <c r="F183" s="307" t="s">
        <v>2148</v>
      </c>
      <c r="G183" s="288"/>
      <c r="H183" s="288" t="s">
        <v>2219</v>
      </c>
      <c r="I183" s="288" t="s">
        <v>2144</v>
      </c>
      <c r="J183" s="288">
        <v>50</v>
      </c>
      <c r="K183" s="329"/>
    </row>
    <row r="184" spans="2:11" ht="15" customHeight="1">
      <c r="B184" s="308"/>
      <c r="C184" s="288" t="s">
        <v>2220</v>
      </c>
      <c r="D184" s="288"/>
      <c r="E184" s="288"/>
      <c r="F184" s="307" t="s">
        <v>2148</v>
      </c>
      <c r="G184" s="288"/>
      <c r="H184" s="288" t="s">
        <v>2221</v>
      </c>
      <c r="I184" s="288" t="s">
        <v>2222</v>
      </c>
      <c r="J184" s="288"/>
      <c r="K184" s="329"/>
    </row>
    <row r="185" spans="2:11" ht="15" customHeight="1">
      <c r="B185" s="308"/>
      <c r="C185" s="288" t="s">
        <v>2223</v>
      </c>
      <c r="D185" s="288"/>
      <c r="E185" s="288"/>
      <c r="F185" s="307" t="s">
        <v>2148</v>
      </c>
      <c r="G185" s="288"/>
      <c r="H185" s="288" t="s">
        <v>2224</v>
      </c>
      <c r="I185" s="288" t="s">
        <v>2222</v>
      </c>
      <c r="J185" s="288"/>
      <c r="K185" s="329"/>
    </row>
    <row r="186" spans="2:11" ht="15" customHeight="1">
      <c r="B186" s="308"/>
      <c r="C186" s="288" t="s">
        <v>2225</v>
      </c>
      <c r="D186" s="288"/>
      <c r="E186" s="288"/>
      <c r="F186" s="307" t="s">
        <v>2148</v>
      </c>
      <c r="G186" s="288"/>
      <c r="H186" s="288" t="s">
        <v>2226</v>
      </c>
      <c r="I186" s="288" t="s">
        <v>2222</v>
      </c>
      <c r="J186" s="288"/>
      <c r="K186" s="329"/>
    </row>
    <row r="187" spans="2:11" ht="15" customHeight="1">
      <c r="B187" s="308"/>
      <c r="C187" s="341" t="s">
        <v>2227</v>
      </c>
      <c r="D187" s="288"/>
      <c r="E187" s="288"/>
      <c r="F187" s="307" t="s">
        <v>2148</v>
      </c>
      <c r="G187" s="288"/>
      <c r="H187" s="288" t="s">
        <v>2228</v>
      </c>
      <c r="I187" s="288" t="s">
        <v>2229</v>
      </c>
      <c r="J187" s="342" t="s">
        <v>2230</v>
      </c>
      <c r="K187" s="329"/>
    </row>
    <row r="188" spans="2:11" ht="15" customHeight="1">
      <c r="B188" s="308"/>
      <c r="C188" s="293" t="s">
        <v>47</v>
      </c>
      <c r="D188" s="288"/>
      <c r="E188" s="288"/>
      <c r="F188" s="307" t="s">
        <v>2142</v>
      </c>
      <c r="G188" s="288"/>
      <c r="H188" s="284" t="s">
        <v>2231</v>
      </c>
      <c r="I188" s="288" t="s">
        <v>2232</v>
      </c>
      <c r="J188" s="288"/>
      <c r="K188" s="329"/>
    </row>
    <row r="189" spans="2:11" ht="15" customHeight="1">
      <c r="B189" s="308"/>
      <c r="C189" s="293" t="s">
        <v>2233</v>
      </c>
      <c r="D189" s="288"/>
      <c r="E189" s="288"/>
      <c r="F189" s="307" t="s">
        <v>2142</v>
      </c>
      <c r="G189" s="288"/>
      <c r="H189" s="288" t="s">
        <v>2234</v>
      </c>
      <c r="I189" s="288" t="s">
        <v>2176</v>
      </c>
      <c r="J189" s="288"/>
      <c r="K189" s="329"/>
    </row>
    <row r="190" spans="2:11" ht="15" customHeight="1">
      <c r="B190" s="308"/>
      <c r="C190" s="293" t="s">
        <v>2235</v>
      </c>
      <c r="D190" s="288"/>
      <c r="E190" s="288"/>
      <c r="F190" s="307" t="s">
        <v>2142</v>
      </c>
      <c r="G190" s="288"/>
      <c r="H190" s="288" t="s">
        <v>2236</v>
      </c>
      <c r="I190" s="288" t="s">
        <v>2176</v>
      </c>
      <c r="J190" s="288"/>
      <c r="K190" s="329"/>
    </row>
    <row r="191" spans="2:11" ht="15" customHeight="1">
      <c r="B191" s="308"/>
      <c r="C191" s="293" t="s">
        <v>2237</v>
      </c>
      <c r="D191" s="288"/>
      <c r="E191" s="288"/>
      <c r="F191" s="307" t="s">
        <v>2148</v>
      </c>
      <c r="G191" s="288"/>
      <c r="H191" s="288" t="s">
        <v>2238</v>
      </c>
      <c r="I191" s="288" t="s">
        <v>2176</v>
      </c>
      <c r="J191" s="288"/>
      <c r="K191" s="329"/>
    </row>
    <row r="192" spans="2:11" ht="15" customHeight="1">
      <c r="B192" s="335"/>
      <c r="C192" s="343"/>
      <c r="D192" s="317"/>
      <c r="E192" s="317"/>
      <c r="F192" s="317"/>
      <c r="G192" s="317"/>
      <c r="H192" s="317"/>
      <c r="I192" s="317"/>
      <c r="J192" s="317"/>
      <c r="K192" s="336"/>
    </row>
    <row r="193" spans="2:11" ht="18.75" customHeight="1">
      <c r="B193" s="284"/>
      <c r="C193" s="288"/>
      <c r="D193" s="288"/>
      <c r="E193" s="288"/>
      <c r="F193" s="307"/>
      <c r="G193" s="288"/>
      <c r="H193" s="288"/>
      <c r="I193" s="288"/>
      <c r="J193" s="288"/>
      <c r="K193" s="284"/>
    </row>
    <row r="194" spans="2:11" ht="18.75" customHeight="1">
      <c r="B194" s="284"/>
      <c r="C194" s="288"/>
      <c r="D194" s="288"/>
      <c r="E194" s="288"/>
      <c r="F194" s="307"/>
      <c r="G194" s="288"/>
      <c r="H194" s="288"/>
      <c r="I194" s="288"/>
      <c r="J194" s="288"/>
      <c r="K194" s="284"/>
    </row>
    <row r="195" spans="2:11" ht="18.75" customHeight="1">
      <c r="B195" s="294"/>
      <c r="C195" s="294"/>
      <c r="D195" s="294"/>
      <c r="E195" s="294"/>
      <c r="F195" s="294"/>
      <c r="G195" s="294"/>
      <c r="H195" s="294"/>
      <c r="I195" s="294"/>
      <c r="J195" s="294"/>
      <c r="K195" s="294"/>
    </row>
    <row r="196" spans="2:11" ht="13.5">
      <c r="B196" s="276"/>
      <c r="C196" s="277"/>
      <c r="D196" s="277"/>
      <c r="E196" s="277"/>
      <c r="F196" s="277"/>
      <c r="G196" s="277"/>
      <c r="H196" s="277"/>
      <c r="I196" s="277"/>
      <c r="J196" s="277"/>
      <c r="K196" s="278"/>
    </row>
    <row r="197" spans="2:11" ht="21">
      <c r="B197" s="279"/>
      <c r="C197" s="403" t="s">
        <v>2239</v>
      </c>
      <c r="D197" s="403"/>
      <c r="E197" s="403"/>
      <c r="F197" s="403"/>
      <c r="G197" s="403"/>
      <c r="H197" s="403"/>
      <c r="I197" s="403"/>
      <c r="J197" s="403"/>
      <c r="K197" s="280"/>
    </row>
    <row r="198" spans="2:11" ht="25.5" customHeight="1">
      <c r="B198" s="279"/>
      <c r="C198" s="344" t="s">
        <v>2240</v>
      </c>
      <c r="D198" s="344"/>
      <c r="E198" s="344"/>
      <c r="F198" s="344" t="s">
        <v>2241</v>
      </c>
      <c r="G198" s="345"/>
      <c r="H198" s="402" t="s">
        <v>2242</v>
      </c>
      <c r="I198" s="402"/>
      <c r="J198" s="402"/>
      <c r="K198" s="280"/>
    </row>
    <row r="199" spans="2:11" ht="5.25" customHeight="1">
      <c r="B199" s="308"/>
      <c r="C199" s="305"/>
      <c r="D199" s="305"/>
      <c r="E199" s="305"/>
      <c r="F199" s="305"/>
      <c r="G199" s="288"/>
      <c r="H199" s="305"/>
      <c r="I199" s="305"/>
      <c r="J199" s="305"/>
      <c r="K199" s="329"/>
    </row>
    <row r="200" spans="2:11" ht="15" customHeight="1">
      <c r="B200" s="308"/>
      <c r="C200" s="288" t="s">
        <v>2232</v>
      </c>
      <c r="D200" s="288"/>
      <c r="E200" s="288"/>
      <c r="F200" s="307" t="s">
        <v>48</v>
      </c>
      <c r="G200" s="288"/>
      <c r="H200" s="400" t="s">
        <v>2243</v>
      </c>
      <c r="I200" s="400"/>
      <c r="J200" s="400"/>
      <c r="K200" s="329"/>
    </row>
    <row r="201" spans="2:11" ht="15" customHeight="1">
      <c r="B201" s="308"/>
      <c r="C201" s="314"/>
      <c r="D201" s="288"/>
      <c r="E201" s="288"/>
      <c r="F201" s="307" t="s">
        <v>49</v>
      </c>
      <c r="G201" s="288"/>
      <c r="H201" s="400" t="s">
        <v>2244</v>
      </c>
      <c r="I201" s="400"/>
      <c r="J201" s="400"/>
      <c r="K201" s="329"/>
    </row>
    <row r="202" spans="2:11" ht="15" customHeight="1">
      <c r="B202" s="308"/>
      <c r="C202" s="314"/>
      <c r="D202" s="288"/>
      <c r="E202" s="288"/>
      <c r="F202" s="307" t="s">
        <v>52</v>
      </c>
      <c r="G202" s="288"/>
      <c r="H202" s="400" t="s">
        <v>2245</v>
      </c>
      <c r="I202" s="400"/>
      <c r="J202" s="400"/>
      <c r="K202" s="329"/>
    </row>
    <row r="203" spans="2:11" ht="15" customHeight="1">
      <c r="B203" s="308"/>
      <c r="C203" s="288"/>
      <c r="D203" s="288"/>
      <c r="E203" s="288"/>
      <c r="F203" s="307" t="s">
        <v>50</v>
      </c>
      <c r="G203" s="288"/>
      <c r="H203" s="400" t="s">
        <v>2246</v>
      </c>
      <c r="I203" s="400"/>
      <c r="J203" s="400"/>
      <c r="K203" s="329"/>
    </row>
    <row r="204" spans="2:11" ht="15" customHeight="1">
      <c r="B204" s="308"/>
      <c r="C204" s="288"/>
      <c r="D204" s="288"/>
      <c r="E204" s="288"/>
      <c r="F204" s="307" t="s">
        <v>51</v>
      </c>
      <c r="G204" s="288"/>
      <c r="H204" s="400" t="s">
        <v>2247</v>
      </c>
      <c r="I204" s="400"/>
      <c r="J204" s="400"/>
      <c r="K204" s="329"/>
    </row>
    <row r="205" spans="2:11" ht="15" customHeight="1">
      <c r="B205" s="308"/>
      <c r="C205" s="288"/>
      <c r="D205" s="288"/>
      <c r="E205" s="288"/>
      <c r="F205" s="307"/>
      <c r="G205" s="288"/>
      <c r="H205" s="288"/>
      <c r="I205" s="288"/>
      <c r="J205" s="288"/>
      <c r="K205" s="329"/>
    </row>
    <row r="206" spans="2:11" ht="15" customHeight="1">
      <c r="B206" s="308"/>
      <c r="C206" s="288" t="s">
        <v>2188</v>
      </c>
      <c r="D206" s="288"/>
      <c r="E206" s="288"/>
      <c r="F206" s="307" t="s">
        <v>84</v>
      </c>
      <c r="G206" s="288"/>
      <c r="H206" s="400" t="s">
        <v>2248</v>
      </c>
      <c r="I206" s="400"/>
      <c r="J206" s="400"/>
      <c r="K206" s="329"/>
    </row>
    <row r="207" spans="2:11" ht="15" customHeight="1">
      <c r="B207" s="308"/>
      <c r="C207" s="314"/>
      <c r="D207" s="288"/>
      <c r="E207" s="288"/>
      <c r="F207" s="307" t="s">
        <v>2085</v>
      </c>
      <c r="G207" s="288"/>
      <c r="H207" s="400" t="s">
        <v>2086</v>
      </c>
      <c r="I207" s="400"/>
      <c r="J207" s="400"/>
      <c r="K207" s="329"/>
    </row>
    <row r="208" spans="2:11" ht="15" customHeight="1">
      <c r="B208" s="308"/>
      <c r="C208" s="288"/>
      <c r="D208" s="288"/>
      <c r="E208" s="288"/>
      <c r="F208" s="307" t="s">
        <v>2083</v>
      </c>
      <c r="G208" s="288"/>
      <c r="H208" s="400" t="s">
        <v>2249</v>
      </c>
      <c r="I208" s="400"/>
      <c r="J208" s="400"/>
      <c r="K208" s="329"/>
    </row>
    <row r="209" spans="2:11" ht="15" customHeight="1">
      <c r="B209" s="346"/>
      <c r="C209" s="314"/>
      <c r="D209" s="314"/>
      <c r="E209" s="314"/>
      <c r="F209" s="307" t="s">
        <v>2087</v>
      </c>
      <c r="G209" s="293"/>
      <c r="H209" s="401" t="s">
        <v>2088</v>
      </c>
      <c r="I209" s="401"/>
      <c r="J209" s="401"/>
      <c r="K209" s="347"/>
    </row>
    <row r="210" spans="2:11" ht="15" customHeight="1">
      <c r="B210" s="346"/>
      <c r="C210" s="314"/>
      <c r="D210" s="314"/>
      <c r="E210" s="314"/>
      <c r="F210" s="307" t="s">
        <v>2089</v>
      </c>
      <c r="G210" s="293"/>
      <c r="H210" s="401" t="s">
        <v>295</v>
      </c>
      <c r="I210" s="401"/>
      <c r="J210" s="401"/>
      <c r="K210" s="347"/>
    </row>
    <row r="211" spans="2:11" ht="15" customHeight="1">
      <c r="B211" s="346"/>
      <c r="C211" s="314"/>
      <c r="D211" s="314"/>
      <c r="E211" s="314"/>
      <c r="F211" s="348"/>
      <c r="G211" s="293"/>
      <c r="H211" s="349"/>
      <c r="I211" s="349"/>
      <c r="J211" s="349"/>
      <c r="K211" s="347"/>
    </row>
    <row r="212" spans="2:11" ht="15" customHeight="1">
      <c r="B212" s="346"/>
      <c r="C212" s="288" t="s">
        <v>2212</v>
      </c>
      <c r="D212" s="314"/>
      <c r="E212" s="314"/>
      <c r="F212" s="307">
        <v>1</v>
      </c>
      <c r="G212" s="293"/>
      <c r="H212" s="401" t="s">
        <v>2250</v>
      </c>
      <c r="I212" s="401"/>
      <c r="J212" s="401"/>
      <c r="K212" s="347"/>
    </row>
    <row r="213" spans="2:11" ht="15" customHeight="1">
      <c r="B213" s="346"/>
      <c r="C213" s="314"/>
      <c r="D213" s="314"/>
      <c r="E213" s="314"/>
      <c r="F213" s="307">
        <v>2</v>
      </c>
      <c r="G213" s="293"/>
      <c r="H213" s="401" t="s">
        <v>2251</v>
      </c>
      <c r="I213" s="401"/>
      <c r="J213" s="401"/>
      <c r="K213" s="347"/>
    </row>
    <row r="214" spans="2:11" ht="15" customHeight="1">
      <c r="B214" s="346"/>
      <c r="C214" s="314"/>
      <c r="D214" s="314"/>
      <c r="E214" s="314"/>
      <c r="F214" s="307">
        <v>3</v>
      </c>
      <c r="G214" s="293"/>
      <c r="H214" s="401" t="s">
        <v>2252</v>
      </c>
      <c r="I214" s="401"/>
      <c r="J214" s="401"/>
      <c r="K214" s="347"/>
    </row>
    <row r="215" spans="2:11" ht="15" customHeight="1">
      <c r="B215" s="346"/>
      <c r="C215" s="314"/>
      <c r="D215" s="314"/>
      <c r="E215" s="314"/>
      <c r="F215" s="307">
        <v>4</v>
      </c>
      <c r="G215" s="293"/>
      <c r="H215" s="401" t="s">
        <v>2253</v>
      </c>
      <c r="I215" s="401"/>
      <c r="J215" s="401"/>
      <c r="K215" s="347"/>
    </row>
    <row r="216" spans="2:11" ht="12.75" customHeight="1">
      <c r="B216" s="350"/>
      <c r="C216" s="351"/>
      <c r="D216" s="351"/>
      <c r="E216" s="351"/>
      <c r="F216" s="351"/>
      <c r="G216" s="351"/>
      <c r="H216" s="351"/>
      <c r="I216" s="351"/>
      <c r="J216" s="351"/>
      <c r="K216" s="352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121</v>
      </c>
      <c r="G1" s="399" t="s">
        <v>122</v>
      </c>
      <c r="H1" s="399"/>
      <c r="I1" s="116"/>
      <c r="J1" s="115" t="s">
        <v>123</v>
      </c>
      <c r="K1" s="114" t="s">
        <v>124</v>
      </c>
      <c r="L1" s="115" t="s">
        <v>125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86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77</v>
      </c>
    </row>
    <row r="4" spans="2:46" ht="36.95" customHeight="1">
      <c r="B4" s="28"/>
      <c r="C4" s="29"/>
      <c r="D4" s="30" t="s">
        <v>126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16.5" customHeight="1">
      <c r="B7" s="28"/>
      <c r="C7" s="29"/>
      <c r="D7" s="29"/>
      <c r="E7" s="391" t="str">
        <f>'Rekapitulace stavby'!K6</f>
        <v>III-33420 Molitorov, most ev. č. 33420-1_bez SO 460a461</v>
      </c>
      <c r="F7" s="392"/>
      <c r="G7" s="392"/>
      <c r="H7" s="392"/>
      <c r="I7" s="118"/>
      <c r="J7" s="29"/>
      <c r="K7" s="31"/>
    </row>
    <row r="8" spans="2:11" s="1" customFormat="1" ht="13.5">
      <c r="B8" s="42"/>
      <c r="C8" s="43"/>
      <c r="D8" s="37" t="s">
        <v>127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3" t="s">
        <v>128</v>
      </c>
      <c r="F9" s="394"/>
      <c r="G9" s="394"/>
      <c r="H9" s="394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87</v>
      </c>
      <c r="G11" s="43"/>
      <c r="H11" s="43"/>
      <c r="I11" s="120" t="s">
        <v>22</v>
      </c>
      <c r="J11" s="35" t="s">
        <v>32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0" t="s">
        <v>26</v>
      </c>
      <c r="J12" s="121" t="str">
        <f>'Rekapitulace stavby'!AN8</f>
        <v>3. 6. 2018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19"/>
      <c r="J13" s="43"/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20" t="s">
        <v>31</v>
      </c>
      <c r="J14" s="35" t="s">
        <v>32</v>
      </c>
      <c r="K14" s="46"/>
    </row>
    <row r="15" spans="2:11" s="1" customFormat="1" ht="18" customHeight="1">
      <c r="B15" s="42"/>
      <c r="C15" s="43"/>
      <c r="D15" s="43"/>
      <c r="E15" s="35" t="s">
        <v>33</v>
      </c>
      <c r="F15" s="43"/>
      <c r="G15" s="43"/>
      <c r="H15" s="43"/>
      <c r="I15" s="120" t="s">
        <v>34</v>
      </c>
      <c r="J15" s="35" t="s">
        <v>32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35</v>
      </c>
      <c r="E17" s="43"/>
      <c r="F17" s="43"/>
      <c r="G17" s="43"/>
      <c r="H17" s="43"/>
      <c r="I17" s="120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34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37</v>
      </c>
      <c r="E20" s="43"/>
      <c r="F20" s="43"/>
      <c r="G20" s="43"/>
      <c r="H20" s="43"/>
      <c r="I20" s="120" t="s">
        <v>31</v>
      </c>
      <c r="J20" s="35" t="s">
        <v>38</v>
      </c>
      <c r="K20" s="46"/>
    </row>
    <row r="21" spans="2:11" s="1" customFormat="1" ht="18" customHeight="1">
      <c r="B21" s="42"/>
      <c r="C21" s="43"/>
      <c r="D21" s="43"/>
      <c r="E21" s="35" t="s">
        <v>39</v>
      </c>
      <c r="F21" s="43"/>
      <c r="G21" s="43"/>
      <c r="H21" s="43"/>
      <c r="I21" s="120" t="s">
        <v>34</v>
      </c>
      <c r="J21" s="35" t="s">
        <v>40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42</v>
      </c>
      <c r="E23" s="43"/>
      <c r="F23" s="43"/>
      <c r="G23" s="43"/>
      <c r="H23" s="43"/>
      <c r="I23" s="119"/>
      <c r="J23" s="43"/>
      <c r="K23" s="46"/>
    </row>
    <row r="24" spans="2:11" s="6" customFormat="1" ht="16.5" customHeight="1">
      <c r="B24" s="122"/>
      <c r="C24" s="123"/>
      <c r="D24" s="123"/>
      <c r="E24" s="360" t="s">
        <v>32</v>
      </c>
      <c r="F24" s="360"/>
      <c r="G24" s="360"/>
      <c r="H24" s="360"/>
      <c r="I24" s="124"/>
      <c r="J24" s="123"/>
      <c r="K24" s="12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6"/>
      <c r="J26" s="86"/>
      <c r="K26" s="127"/>
    </row>
    <row r="27" spans="2:11" s="1" customFormat="1" ht="25.35" customHeight="1">
      <c r="B27" s="42"/>
      <c r="C27" s="43"/>
      <c r="D27" s="128" t="s">
        <v>43</v>
      </c>
      <c r="E27" s="43"/>
      <c r="F27" s="43"/>
      <c r="G27" s="43"/>
      <c r="H27" s="43"/>
      <c r="I27" s="119"/>
      <c r="J27" s="129">
        <f>ROUND(J81,2)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6"/>
      <c r="J28" s="86"/>
      <c r="K28" s="127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30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31">
        <f>ROUND(SUM(BE81:BE121),2)</f>
        <v>0</v>
      </c>
      <c r="G30" s="43"/>
      <c r="H30" s="43"/>
      <c r="I30" s="132">
        <v>0.21</v>
      </c>
      <c r="J30" s="131">
        <f>ROUND(ROUND((SUM(BE81:BE121)),2)*I30,2)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31">
        <f>ROUND(SUM(BF81:BF121),2)</f>
        <v>0</v>
      </c>
      <c r="G31" s="43"/>
      <c r="H31" s="43"/>
      <c r="I31" s="132">
        <v>0.15</v>
      </c>
      <c r="J31" s="131">
        <f>ROUND(ROUND((SUM(BF81:BF121)),2)*I31,2)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31">
        <f>ROUND(SUM(BG81:BG121),2)</f>
        <v>0</v>
      </c>
      <c r="G32" s="43"/>
      <c r="H32" s="43"/>
      <c r="I32" s="132">
        <v>0.21</v>
      </c>
      <c r="J32" s="13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31">
        <f>ROUND(SUM(BH81:BH121),2)</f>
        <v>0</v>
      </c>
      <c r="G33" s="43"/>
      <c r="H33" s="43"/>
      <c r="I33" s="132">
        <v>0.15</v>
      </c>
      <c r="J33" s="13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31">
        <f>ROUND(SUM(BI81:BI121),2)</f>
        <v>0</v>
      </c>
      <c r="G34" s="43"/>
      <c r="H34" s="43"/>
      <c r="I34" s="132">
        <v>0</v>
      </c>
      <c r="J34" s="13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3"/>
      <c r="D36" s="134" t="s">
        <v>53</v>
      </c>
      <c r="E36" s="80"/>
      <c r="F36" s="80"/>
      <c r="G36" s="135" t="s">
        <v>54</v>
      </c>
      <c r="H36" s="136" t="s">
        <v>55</v>
      </c>
      <c r="I36" s="137"/>
      <c r="J36" s="138">
        <f>SUM(J27:J34)</f>
        <v>0</v>
      </c>
      <c r="K36" s="13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0"/>
      <c r="J37" s="58"/>
      <c r="K37" s="59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2"/>
      <c r="C42" s="30" t="s">
        <v>129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16.5" customHeight="1">
      <c r="B45" s="42"/>
      <c r="C45" s="43"/>
      <c r="D45" s="43"/>
      <c r="E45" s="391" t="str">
        <f>E7</f>
        <v>III-33420 Molitorov, most ev. č. 33420-1_bez SO 460a461</v>
      </c>
      <c r="F45" s="392"/>
      <c r="G45" s="392"/>
      <c r="H45" s="392"/>
      <c r="I45" s="119"/>
      <c r="J45" s="43"/>
      <c r="K45" s="46"/>
    </row>
    <row r="46" spans="2:11" s="1" customFormat="1" ht="14.45" customHeight="1">
      <c r="B46" s="42"/>
      <c r="C46" s="37" t="s">
        <v>127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17.25" customHeight="1">
      <c r="B47" s="42"/>
      <c r="C47" s="43"/>
      <c r="D47" s="43"/>
      <c r="E47" s="393" t="str">
        <f>E9</f>
        <v>SO 020 - SO 020 - Příprava území</v>
      </c>
      <c r="F47" s="394"/>
      <c r="G47" s="394"/>
      <c r="H47" s="394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Kouřim</v>
      </c>
      <c r="G49" s="43"/>
      <c r="H49" s="43"/>
      <c r="I49" s="120" t="s">
        <v>26</v>
      </c>
      <c r="J49" s="121" t="str">
        <f>IF(J12="","",J12)</f>
        <v>3. 6. 2018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3.5">
      <c r="B51" s="42"/>
      <c r="C51" s="37" t="s">
        <v>30</v>
      </c>
      <c r="D51" s="43"/>
      <c r="E51" s="43"/>
      <c r="F51" s="35" t="str">
        <f>E15</f>
        <v>Středočeský kraj</v>
      </c>
      <c r="G51" s="43"/>
      <c r="H51" s="43"/>
      <c r="I51" s="120" t="s">
        <v>37</v>
      </c>
      <c r="J51" s="360" t="str">
        <f>E21</f>
        <v>VPÚ DECO PRAHA  a.s.</v>
      </c>
      <c r="K51" s="46"/>
    </row>
    <row r="52" spans="2:11" s="1" customFormat="1" ht="14.45" customHeight="1">
      <c r="B52" s="42"/>
      <c r="C52" s="37" t="s">
        <v>35</v>
      </c>
      <c r="D52" s="43"/>
      <c r="E52" s="43"/>
      <c r="F52" s="35" t="str">
        <f>IF(E18="","",E18)</f>
        <v/>
      </c>
      <c r="G52" s="43"/>
      <c r="H52" s="43"/>
      <c r="I52" s="119"/>
      <c r="J52" s="395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5" t="s">
        <v>130</v>
      </c>
      <c r="D54" s="133"/>
      <c r="E54" s="133"/>
      <c r="F54" s="133"/>
      <c r="G54" s="133"/>
      <c r="H54" s="133"/>
      <c r="I54" s="146"/>
      <c r="J54" s="147" t="s">
        <v>131</v>
      </c>
      <c r="K54" s="14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49" t="s">
        <v>132</v>
      </c>
      <c r="D56" s="43"/>
      <c r="E56" s="43"/>
      <c r="F56" s="43"/>
      <c r="G56" s="43"/>
      <c r="H56" s="43"/>
      <c r="I56" s="119"/>
      <c r="J56" s="129">
        <f>J81</f>
        <v>0</v>
      </c>
      <c r="K56" s="46"/>
      <c r="AU56" s="24" t="s">
        <v>133</v>
      </c>
    </row>
    <row r="57" spans="2:11" s="7" customFormat="1" ht="24.95" customHeight="1">
      <c r="B57" s="150"/>
      <c r="C57" s="151"/>
      <c r="D57" s="152" t="s">
        <v>134</v>
      </c>
      <c r="E57" s="153"/>
      <c r="F57" s="153"/>
      <c r="G57" s="153"/>
      <c r="H57" s="153"/>
      <c r="I57" s="154"/>
      <c r="J57" s="155">
        <f>J82</f>
        <v>0</v>
      </c>
      <c r="K57" s="156"/>
    </row>
    <row r="58" spans="2:11" s="8" customFormat="1" ht="19.9" customHeight="1">
      <c r="B58" s="157"/>
      <c r="C58" s="158"/>
      <c r="D58" s="159" t="s">
        <v>135</v>
      </c>
      <c r="E58" s="160"/>
      <c r="F58" s="160"/>
      <c r="G58" s="160"/>
      <c r="H58" s="160"/>
      <c r="I58" s="161"/>
      <c r="J58" s="162">
        <f>J83</f>
        <v>0</v>
      </c>
      <c r="K58" s="163"/>
    </row>
    <row r="59" spans="2:11" s="8" customFormat="1" ht="19.9" customHeight="1">
      <c r="B59" s="157"/>
      <c r="C59" s="158"/>
      <c r="D59" s="159" t="s">
        <v>136</v>
      </c>
      <c r="E59" s="160"/>
      <c r="F59" s="160"/>
      <c r="G59" s="160"/>
      <c r="H59" s="160"/>
      <c r="I59" s="161"/>
      <c r="J59" s="162">
        <f>J116</f>
        <v>0</v>
      </c>
      <c r="K59" s="163"/>
    </row>
    <row r="60" spans="2:11" s="7" customFormat="1" ht="24.95" customHeight="1">
      <c r="B60" s="150"/>
      <c r="C60" s="151"/>
      <c r="D60" s="152" t="s">
        <v>137</v>
      </c>
      <c r="E60" s="153"/>
      <c r="F60" s="153"/>
      <c r="G60" s="153"/>
      <c r="H60" s="153"/>
      <c r="I60" s="154"/>
      <c r="J60" s="155">
        <f>J118</f>
        <v>0</v>
      </c>
      <c r="K60" s="156"/>
    </row>
    <row r="61" spans="2:11" s="8" customFormat="1" ht="19.9" customHeight="1">
      <c r="B61" s="157"/>
      <c r="C61" s="158"/>
      <c r="D61" s="159" t="s">
        <v>138</v>
      </c>
      <c r="E61" s="160"/>
      <c r="F61" s="160"/>
      <c r="G61" s="160"/>
      <c r="H61" s="160"/>
      <c r="I61" s="161"/>
      <c r="J61" s="162">
        <f>J119</f>
        <v>0</v>
      </c>
      <c r="K61" s="163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19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0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43"/>
      <c r="J67" s="61"/>
      <c r="K67" s="61"/>
      <c r="L67" s="62"/>
    </row>
    <row r="68" spans="2:12" s="1" customFormat="1" ht="36.95" customHeight="1">
      <c r="B68" s="42"/>
      <c r="C68" s="63" t="s">
        <v>139</v>
      </c>
      <c r="D68" s="64"/>
      <c r="E68" s="64"/>
      <c r="F68" s="64"/>
      <c r="G68" s="64"/>
      <c r="H68" s="64"/>
      <c r="I68" s="164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64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64"/>
      <c r="J70" s="64"/>
      <c r="K70" s="64"/>
      <c r="L70" s="62"/>
    </row>
    <row r="71" spans="2:12" s="1" customFormat="1" ht="16.5" customHeight="1">
      <c r="B71" s="42"/>
      <c r="C71" s="64"/>
      <c r="D71" s="64"/>
      <c r="E71" s="396" t="str">
        <f>E7</f>
        <v>III-33420 Molitorov, most ev. č. 33420-1_bez SO 460a461</v>
      </c>
      <c r="F71" s="397"/>
      <c r="G71" s="397"/>
      <c r="H71" s="397"/>
      <c r="I71" s="164"/>
      <c r="J71" s="64"/>
      <c r="K71" s="64"/>
      <c r="L71" s="62"/>
    </row>
    <row r="72" spans="2:12" s="1" customFormat="1" ht="14.45" customHeight="1">
      <c r="B72" s="42"/>
      <c r="C72" s="66" t="s">
        <v>127</v>
      </c>
      <c r="D72" s="64"/>
      <c r="E72" s="64"/>
      <c r="F72" s="64"/>
      <c r="G72" s="64"/>
      <c r="H72" s="64"/>
      <c r="I72" s="164"/>
      <c r="J72" s="64"/>
      <c r="K72" s="64"/>
      <c r="L72" s="62"/>
    </row>
    <row r="73" spans="2:12" s="1" customFormat="1" ht="17.25" customHeight="1">
      <c r="B73" s="42"/>
      <c r="C73" s="64"/>
      <c r="D73" s="64"/>
      <c r="E73" s="371" t="str">
        <f>E9</f>
        <v>SO 020 - SO 020 - Příprava území</v>
      </c>
      <c r="F73" s="398"/>
      <c r="G73" s="398"/>
      <c r="H73" s="398"/>
      <c r="I73" s="164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64"/>
      <c r="J74" s="64"/>
      <c r="K74" s="64"/>
      <c r="L74" s="62"/>
    </row>
    <row r="75" spans="2:12" s="1" customFormat="1" ht="18" customHeight="1">
      <c r="B75" s="42"/>
      <c r="C75" s="66" t="s">
        <v>24</v>
      </c>
      <c r="D75" s="64"/>
      <c r="E75" s="64"/>
      <c r="F75" s="165" t="str">
        <f>F12</f>
        <v>Kouřim</v>
      </c>
      <c r="G75" s="64"/>
      <c r="H75" s="64"/>
      <c r="I75" s="166" t="s">
        <v>26</v>
      </c>
      <c r="J75" s="74" t="str">
        <f>IF(J12="","",J12)</f>
        <v>3. 6. 2018</v>
      </c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64"/>
      <c r="J76" s="64"/>
      <c r="K76" s="64"/>
      <c r="L76" s="62"/>
    </row>
    <row r="77" spans="2:12" s="1" customFormat="1" ht="13.5">
      <c r="B77" s="42"/>
      <c r="C77" s="66" t="s">
        <v>30</v>
      </c>
      <c r="D77" s="64"/>
      <c r="E77" s="64"/>
      <c r="F77" s="165" t="str">
        <f>E15</f>
        <v>Středočeský kraj</v>
      </c>
      <c r="G77" s="64"/>
      <c r="H77" s="64"/>
      <c r="I77" s="166" t="s">
        <v>37</v>
      </c>
      <c r="J77" s="165" t="str">
        <f>E21</f>
        <v>VPÚ DECO PRAHA  a.s.</v>
      </c>
      <c r="K77" s="64"/>
      <c r="L77" s="62"/>
    </row>
    <row r="78" spans="2:12" s="1" customFormat="1" ht="14.45" customHeight="1">
      <c r="B78" s="42"/>
      <c r="C78" s="66" t="s">
        <v>35</v>
      </c>
      <c r="D78" s="64"/>
      <c r="E78" s="64"/>
      <c r="F78" s="165" t="str">
        <f>IF(E18="","",E18)</f>
        <v/>
      </c>
      <c r="G78" s="64"/>
      <c r="H78" s="64"/>
      <c r="I78" s="164"/>
      <c r="J78" s="64"/>
      <c r="K78" s="64"/>
      <c r="L78" s="62"/>
    </row>
    <row r="79" spans="2:12" s="1" customFormat="1" ht="10.35" customHeight="1">
      <c r="B79" s="42"/>
      <c r="C79" s="64"/>
      <c r="D79" s="64"/>
      <c r="E79" s="64"/>
      <c r="F79" s="64"/>
      <c r="G79" s="64"/>
      <c r="H79" s="64"/>
      <c r="I79" s="164"/>
      <c r="J79" s="64"/>
      <c r="K79" s="64"/>
      <c r="L79" s="62"/>
    </row>
    <row r="80" spans="2:20" s="9" customFormat="1" ht="29.25" customHeight="1">
      <c r="B80" s="167"/>
      <c r="C80" s="168" t="s">
        <v>140</v>
      </c>
      <c r="D80" s="169" t="s">
        <v>62</v>
      </c>
      <c r="E80" s="169" t="s">
        <v>58</v>
      </c>
      <c r="F80" s="169" t="s">
        <v>141</v>
      </c>
      <c r="G80" s="169" t="s">
        <v>142</v>
      </c>
      <c r="H80" s="169" t="s">
        <v>143</v>
      </c>
      <c r="I80" s="170" t="s">
        <v>144</v>
      </c>
      <c r="J80" s="169" t="s">
        <v>131</v>
      </c>
      <c r="K80" s="171" t="s">
        <v>145</v>
      </c>
      <c r="L80" s="172"/>
      <c r="M80" s="82" t="s">
        <v>146</v>
      </c>
      <c r="N80" s="83" t="s">
        <v>47</v>
      </c>
      <c r="O80" s="83" t="s">
        <v>147</v>
      </c>
      <c r="P80" s="83" t="s">
        <v>148</v>
      </c>
      <c r="Q80" s="83" t="s">
        <v>149</v>
      </c>
      <c r="R80" s="83" t="s">
        <v>150</v>
      </c>
      <c r="S80" s="83" t="s">
        <v>151</v>
      </c>
      <c r="T80" s="84" t="s">
        <v>152</v>
      </c>
    </row>
    <row r="81" spans="2:63" s="1" customFormat="1" ht="29.25" customHeight="1">
      <c r="B81" s="42"/>
      <c r="C81" s="88" t="s">
        <v>132</v>
      </c>
      <c r="D81" s="64"/>
      <c r="E81" s="64"/>
      <c r="F81" s="64"/>
      <c r="G81" s="64"/>
      <c r="H81" s="64"/>
      <c r="I81" s="164"/>
      <c r="J81" s="173">
        <f>BK81</f>
        <v>0</v>
      </c>
      <c r="K81" s="64"/>
      <c r="L81" s="62"/>
      <c r="M81" s="85"/>
      <c r="N81" s="86"/>
      <c r="O81" s="86"/>
      <c r="P81" s="174">
        <f>P82+P118</f>
        <v>0</v>
      </c>
      <c r="Q81" s="86"/>
      <c r="R81" s="174">
        <f>R82+R118</f>
        <v>0.014400000000000001</v>
      </c>
      <c r="S81" s="86"/>
      <c r="T81" s="175">
        <f>T82+T118</f>
        <v>0</v>
      </c>
      <c r="AT81" s="24" t="s">
        <v>76</v>
      </c>
      <c r="AU81" s="24" t="s">
        <v>133</v>
      </c>
      <c r="BK81" s="176">
        <f>BK82+BK118</f>
        <v>0</v>
      </c>
    </row>
    <row r="82" spans="2:63" s="10" customFormat="1" ht="37.35" customHeight="1">
      <c r="B82" s="177"/>
      <c r="C82" s="178"/>
      <c r="D82" s="179" t="s">
        <v>76</v>
      </c>
      <c r="E82" s="180" t="s">
        <v>153</v>
      </c>
      <c r="F82" s="180" t="s">
        <v>154</v>
      </c>
      <c r="G82" s="178"/>
      <c r="H82" s="178"/>
      <c r="I82" s="181"/>
      <c r="J82" s="182">
        <f>BK82</f>
        <v>0</v>
      </c>
      <c r="K82" s="178"/>
      <c r="L82" s="183"/>
      <c r="M82" s="184"/>
      <c r="N82" s="185"/>
      <c r="O82" s="185"/>
      <c r="P82" s="186">
        <f>P83+P116</f>
        <v>0</v>
      </c>
      <c r="Q82" s="185"/>
      <c r="R82" s="186">
        <f>R83+R116</f>
        <v>0.014400000000000001</v>
      </c>
      <c r="S82" s="185"/>
      <c r="T82" s="187">
        <f>T83+T116</f>
        <v>0</v>
      </c>
      <c r="AR82" s="188" t="s">
        <v>85</v>
      </c>
      <c r="AT82" s="189" t="s">
        <v>76</v>
      </c>
      <c r="AU82" s="189" t="s">
        <v>77</v>
      </c>
      <c r="AY82" s="188" t="s">
        <v>155</v>
      </c>
      <c r="BK82" s="190">
        <f>BK83+BK116</f>
        <v>0</v>
      </c>
    </row>
    <row r="83" spans="2:63" s="10" customFormat="1" ht="19.9" customHeight="1">
      <c r="B83" s="177"/>
      <c r="C83" s="178"/>
      <c r="D83" s="179" t="s">
        <v>76</v>
      </c>
      <c r="E83" s="191" t="s">
        <v>85</v>
      </c>
      <c r="F83" s="191" t="s">
        <v>156</v>
      </c>
      <c r="G83" s="178"/>
      <c r="H83" s="178"/>
      <c r="I83" s="181"/>
      <c r="J83" s="192">
        <f>BK83</f>
        <v>0</v>
      </c>
      <c r="K83" s="178"/>
      <c r="L83" s="183"/>
      <c r="M83" s="184"/>
      <c r="N83" s="185"/>
      <c r="O83" s="185"/>
      <c r="P83" s="186">
        <f>SUM(P84:P115)</f>
        <v>0</v>
      </c>
      <c r="Q83" s="185"/>
      <c r="R83" s="186">
        <f>SUM(R84:R115)</f>
        <v>0.014400000000000001</v>
      </c>
      <c r="S83" s="185"/>
      <c r="T83" s="187">
        <f>SUM(T84:T115)</f>
        <v>0</v>
      </c>
      <c r="AR83" s="188" t="s">
        <v>85</v>
      </c>
      <c r="AT83" s="189" t="s">
        <v>76</v>
      </c>
      <c r="AU83" s="189" t="s">
        <v>85</v>
      </c>
      <c r="AY83" s="188" t="s">
        <v>155</v>
      </c>
      <c r="BK83" s="190">
        <f>SUM(BK84:BK115)</f>
        <v>0</v>
      </c>
    </row>
    <row r="84" spans="2:65" s="1" customFormat="1" ht="25.5" customHeight="1">
      <c r="B84" s="42"/>
      <c r="C84" s="193" t="s">
        <v>85</v>
      </c>
      <c r="D84" s="193" t="s">
        <v>157</v>
      </c>
      <c r="E84" s="194" t="s">
        <v>158</v>
      </c>
      <c r="F84" s="195" t="s">
        <v>159</v>
      </c>
      <c r="G84" s="196" t="s">
        <v>160</v>
      </c>
      <c r="H84" s="197">
        <v>80</v>
      </c>
      <c r="I84" s="198"/>
      <c r="J84" s="199">
        <f>ROUND(I84*H84,2)</f>
        <v>0</v>
      </c>
      <c r="K84" s="195" t="s">
        <v>161</v>
      </c>
      <c r="L84" s="62"/>
      <c r="M84" s="200" t="s">
        <v>32</v>
      </c>
      <c r="N84" s="201" t="s">
        <v>48</v>
      </c>
      <c r="O84" s="43"/>
      <c r="P84" s="202">
        <f>O84*H84</f>
        <v>0</v>
      </c>
      <c r="Q84" s="202">
        <v>0</v>
      </c>
      <c r="R84" s="202">
        <f>Q84*H84</f>
        <v>0</v>
      </c>
      <c r="S84" s="202">
        <v>0</v>
      </c>
      <c r="T84" s="203">
        <f>S84*H84</f>
        <v>0</v>
      </c>
      <c r="AR84" s="24" t="s">
        <v>162</v>
      </c>
      <c r="AT84" s="24" t="s">
        <v>157</v>
      </c>
      <c r="AU84" s="24" t="s">
        <v>106</v>
      </c>
      <c r="AY84" s="24" t="s">
        <v>155</v>
      </c>
      <c r="BE84" s="204">
        <f>IF(N84="základní",J84,0)</f>
        <v>0</v>
      </c>
      <c r="BF84" s="204">
        <f>IF(N84="snížená",J84,0)</f>
        <v>0</v>
      </c>
      <c r="BG84" s="204">
        <f>IF(N84="zákl. přenesená",J84,0)</f>
        <v>0</v>
      </c>
      <c r="BH84" s="204">
        <f>IF(N84="sníž. přenesená",J84,0)</f>
        <v>0</v>
      </c>
      <c r="BI84" s="204">
        <f>IF(N84="nulová",J84,0)</f>
        <v>0</v>
      </c>
      <c r="BJ84" s="24" t="s">
        <v>85</v>
      </c>
      <c r="BK84" s="204">
        <f>ROUND(I84*H84,2)</f>
        <v>0</v>
      </c>
      <c r="BL84" s="24" t="s">
        <v>162</v>
      </c>
      <c r="BM84" s="24" t="s">
        <v>163</v>
      </c>
    </row>
    <row r="85" spans="2:47" s="1" customFormat="1" ht="27">
      <c r="B85" s="42"/>
      <c r="C85" s="64"/>
      <c r="D85" s="205" t="s">
        <v>164</v>
      </c>
      <c r="E85" s="64"/>
      <c r="F85" s="206" t="s">
        <v>165</v>
      </c>
      <c r="G85" s="64"/>
      <c r="H85" s="64"/>
      <c r="I85" s="164"/>
      <c r="J85" s="64"/>
      <c r="K85" s="64"/>
      <c r="L85" s="62"/>
      <c r="M85" s="207"/>
      <c r="N85" s="43"/>
      <c r="O85" s="43"/>
      <c r="P85" s="43"/>
      <c r="Q85" s="43"/>
      <c r="R85" s="43"/>
      <c r="S85" s="43"/>
      <c r="T85" s="79"/>
      <c r="AT85" s="24" t="s">
        <v>164</v>
      </c>
      <c r="AU85" s="24" t="s">
        <v>106</v>
      </c>
    </row>
    <row r="86" spans="2:65" s="1" customFormat="1" ht="16.5" customHeight="1">
      <c r="B86" s="42"/>
      <c r="C86" s="193" t="s">
        <v>106</v>
      </c>
      <c r="D86" s="193" t="s">
        <v>157</v>
      </c>
      <c r="E86" s="194" t="s">
        <v>166</v>
      </c>
      <c r="F86" s="195" t="s">
        <v>167</v>
      </c>
      <c r="G86" s="196" t="s">
        <v>160</v>
      </c>
      <c r="H86" s="197">
        <v>80</v>
      </c>
      <c r="I86" s="198"/>
      <c r="J86" s="199">
        <f>ROUND(I86*H86,2)</f>
        <v>0</v>
      </c>
      <c r="K86" s="195" t="s">
        <v>161</v>
      </c>
      <c r="L86" s="62"/>
      <c r="M86" s="200" t="s">
        <v>32</v>
      </c>
      <c r="N86" s="201" t="s">
        <v>48</v>
      </c>
      <c r="O86" s="43"/>
      <c r="P86" s="202">
        <f>O86*H86</f>
        <v>0</v>
      </c>
      <c r="Q86" s="202">
        <v>0.00018</v>
      </c>
      <c r="R86" s="202">
        <f>Q86*H86</f>
        <v>0.014400000000000001</v>
      </c>
      <c r="S86" s="202">
        <v>0</v>
      </c>
      <c r="T86" s="203">
        <f>S86*H86</f>
        <v>0</v>
      </c>
      <c r="AR86" s="24" t="s">
        <v>162</v>
      </c>
      <c r="AT86" s="24" t="s">
        <v>157</v>
      </c>
      <c r="AU86" s="24" t="s">
        <v>106</v>
      </c>
      <c r="AY86" s="24" t="s">
        <v>155</v>
      </c>
      <c r="BE86" s="204">
        <f>IF(N86="základní",J86,0)</f>
        <v>0</v>
      </c>
      <c r="BF86" s="204">
        <f>IF(N86="snížená",J86,0)</f>
        <v>0</v>
      </c>
      <c r="BG86" s="204">
        <f>IF(N86="zákl. přenesená",J86,0)</f>
        <v>0</v>
      </c>
      <c r="BH86" s="204">
        <f>IF(N86="sníž. přenesená",J86,0)</f>
        <v>0</v>
      </c>
      <c r="BI86" s="204">
        <f>IF(N86="nulová",J86,0)</f>
        <v>0</v>
      </c>
      <c r="BJ86" s="24" t="s">
        <v>85</v>
      </c>
      <c r="BK86" s="204">
        <f>ROUND(I86*H86,2)</f>
        <v>0</v>
      </c>
      <c r="BL86" s="24" t="s">
        <v>162</v>
      </c>
      <c r="BM86" s="24" t="s">
        <v>168</v>
      </c>
    </row>
    <row r="87" spans="2:65" s="1" customFormat="1" ht="16.5" customHeight="1">
      <c r="B87" s="42"/>
      <c r="C87" s="193" t="s">
        <v>169</v>
      </c>
      <c r="D87" s="193" t="s">
        <v>157</v>
      </c>
      <c r="E87" s="194" t="s">
        <v>170</v>
      </c>
      <c r="F87" s="195" t="s">
        <v>171</v>
      </c>
      <c r="G87" s="196" t="s">
        <v>172</v>
      </c>
      <c r="H87" s="197">
        <v>46.5</v>
      </c>
      <c r="I87" s="198"/>
      <c r="J87" s="199">
        <f>ROUND(I87*H87,2)</f>
        <v>0</v>
      </c>
      <c r="K87" s="195" t="s">
        <v>161</v>
      </c>
      <c r="L87" s="62"/>
      <c r="M87" s="200" t="s">
        <v>32</v>
      </c>
      <c r="N87" s="201" t="s">
        <v>48</v>
      </c>
      <c r="O87" s="43"/>
      <c r="P87" s="202">
        <f>O87*H87</f>
        <v>0</v>
      </c>
      <c r="Q87" s="202">
        <v>0</v>
      </c>
      <c r="R87" s="202">
        <f>Q87*H87</f>
        <v>0</v>
      </c>
      <c r="S87" s="202">
        <v>0</v>
      </c>
      <c r="T87" s="203">
        <f>S87*H87</f>
        <v>0</v>
      </c>
      <c r="AR87" s="24" t="s">
        <v>162</v>
      </c>
      <c r="AT87" s="24" t="s">
        <v>157</v>
      </c>
      <c r="AU87" s="24" t="s">
        <v>106</v>
      </c>
      <c r="AY87" s="24" t="s">
        <v>155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24" t="s">
        <v>85</v>
      </c>
      <c r="BK87" s="204">
        <f>ROUND(I87*H87,2)</f>
        <v>0</v>
      </c>
      <c r="BL87" s="24" t="s">
        <v>162</v>
      </c>
      <c r="BM87" s="24" t="s">
        <v>173</v>
      </c>
    </row>
    <row r="88" spans="2:47" s="1" customFormat="1" ht="27">
      <c r="B88" s="42"/>
      <c r="C88" s="64"/>
      <c r="D88" s="205" t="s">
        <v>164</v>
      </c>
      <c r="E88" s="64"/>
      <c r="F88" s="206" t="s">
        <v>174</v>
      </c>
      <c r="G88" s="64"/>
      <c r="H88" s="64"/>
      <c r="I88" s="164"/>
      <c r="J88" s="64"/>
      <c r="K88" s="64"/>
      <c r="L88" s="62"/>
      <c r="M88" s="207"/>
      <c r="N88" s="43"/>
      <c r="O88" s="43"/>
      <c r="P88" s="43"/>
      <c r="Q88" s="43"/>
      <c r="R88" s="43"/>
      <c r="S88" s="43"/>
      <c r="T88" s="79"/>
      <c r="AT88" s="24" t="s">
        <v>164</v>
      </c>
      <c r="AU88" s="24" t="s">
        <v>106</v>
      </c>
    </row>
    <row r="89" spans="2:51" s="11" customFormat="1" ht="13.5">
      <c r="B89" s="208"/>
      <c r="C89" s="209"/>
      <c r="D89" s="205" t="s">
        <v>175</v>
      </c>
      <c r="E89" s="210" t="s">
        <v>32</v>
      </c>
      <c r="F89" s="211" t="s">
        <v>176</v>
      </c>
      <c r="G89" s="209"/>
      <c r="H89" s="212">
        <v>46.5</v>
      </c>
      <c r="I89" s="213"/>
      <c r="J89" s="209"/>
      <c r="K89" s="209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175</v>
      </c>
      <c r="AU89" s="218" t="s">
        <v>106</v>
      </c>
      <c r="AV89" s="11" t="s">
        <v>106</v>
      </c>
      <c r="AW89" s="11" t="s">
        <v>41</v>
      </c>
      <c r="AX89" s="11" t="s">
        <v>85</v>
      </c>
      <c r="AY89" s="218" t="s">
        <v>155</v>
      </c>
    </row>
    <row r="90" spans="2:65" s="1" customFormat="1" ht="16.5" customHeight="1">
      <c r="B90" s="42"/>
      <c r="C90" s="193" t="s">
        <v>162</v>
      </c>
      <c r="D90" s="193" t="s">
        <v>157</v>
      </c>
      <c r="E90" s="194" t="s">
        <v>177</v>
      </c>
      <c r="F90" s="195" t="s">
        <v>178</v>
      </c>
      <c r="G90" s="196" t="s">
        <v>172</v>
      </c>
      <c r="H90" s="197">
        <v>46.5</v>
      </c>
      <c r="I90" s="198"/>
      <c r="J90" s="199">
        <f>ROUND(I90*H90,2)</f>
        <v>0</v>
      </c>
      <c r="K90" s="195" t="s">
        <v>161</v>
      </c>
      <c r="L90" s="62"/>
      <c r="M90" s="200" t="s">
        <v>32</v>
      </c>
      <c r="N90" s="201" t="s">
        <v>48</v>
      </c>
      <c r="O90" s="43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AR90" s="24" t="s">
        <v>162</v>
      </c>
      <c r="AT90" s="24" t="s">
        <v>157</v>
      </c>
      <c r="AU90" s="24" t="s">
        <v>106</v>
      </c>
      <c r="AY90" s="24" t="s">
        <v>155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4" t="s">
        <v>85</v>
      </c>
      <c r="BK90" s="204">
        <f>ROUND(I90*H90,2)</f>
        <v>0</v>
      </c>
      <c r="BL90" s="24" t="s">
        <v>162</v>
      </c>
      <c r="BM90" s="24" t="s">
        <v>179</v>
      </c>
    </row>
    <row r="91" spans="2:47" s="1" customFormat="1" ht="27">
      <c r="B91" s="42"/>
      <c r="C91" s="64"/>
      <c r="D91" s="205" t="s">
        <v>164</v>
      </c>
      <c r="E91" s="64"/>
      <c r="F91" s="206" t="s">
        <v>180</v>
      </c>
      <c r="G91" s="64"/>
      <c r="H91" s="64"/>
      <c r="I91" s="164"/>
      <c r="J91" s="64"/>
      <c r="K91" s="64"/>
      <c r="L91" s="62"/>
      <c r="M91" s="207"/>
      <c r="N91" s="43"/>
      <c r="O91" s="43"/>
      <c r="P91" s="43"/>
      <c r="Q91" s="43"/>
      <c r="R91" s="43"/>
      <c r="S91" s="43"/>
      <c r="T91" s="79"/>
      <c r="AT91" s="24" t="s">
        <v>164</v>
      </c>
      <c r="AU91" s="24" t="s">
        <v>106</v>
      </c>
    </row>
    <row r="92" spans="2:65" s="1" customFormat="1" ht="25.5" customHeight="1">
      <c r="B92" s="42"/>
      <c r="C92" s="193" t="s">
        <v>181</v>
      </c>
      <c r="D92" s="193" t="s">
        <v>157</v>
      </c>
      <c r="E92" s="194" t="s">
        <v>182</v>
      </c>
      <c r="F92" s="195" t="s">
        <v>183</v>
      </c>
      <c r="G92" s="196" t="s">
        <v>172</v>
      </c>
      <c r="H92" s="197">
        <v>21</v>
      </c>
      <c r="I92" s="198"/>
      <c r="J92" s="199">
        <f>ROUND(I92*H92,2)</f>
        <v>0</v>
      </c>
      <c r="K92" s="195" t="s">
        <v>161</v>
      </c>
      <c r="L92" s="62"/>
      <c r="M92" s="200" t="s">
        <v>32</v>
      </c>
      <c r="N92" s="201" t="s">
        <v>48</v>
      </c>
      <c r="O92" s="43"/>
      <c r="P92" s="202">
        <f>O92*H92</f>
        <v>0</v>
      </c>
      <c r="Q92" s="202">
        <v>0</v>
      </c>
      <c r="R92" s="202">
        <f>Q92*H92</f>
        <v>0</v>
      </c>
      <c r="S92" s="202">
        <v>0</v>
      </c>
      <c r="T92" s="203">
        <f>S92*H92</f>
        <v>0</v>
      </c>
      <c r="AR92" s="24" t="s">
        <v>162</v>
      </c>
      <c r="AT92" s="24" t="s">
        <v>157</v>
      </c>
      <c r="AU92" s="24" t="s">
        <v>106</v>
      </c>
      <c r="AY92" s="24" t="s">
        <v>155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4" t="s">
        <v>85</v>
      </c>
      <c r="BK92" s="204">
        <f>ROUND(I92*H92,2)</f>
        <v>0</v>
      </c>
      <c r="BL92" s="24" t="s">
        <v>162</v>
      </c>
      <c r="BM92" s="24" t="s">
        <v>184</v>
      </c>
    </row>
    <row r="93" spans="2:47" s="1" customFormat="1" ht="27">
      <c r="B93" s="42"/>
      <c r="C93" s="64"/>
      <c r="D93" s="205" t="s">
        <v>164</v>
      </c>
      <c r="E93" s="64"/>
      <c r="F93" s="206" t="s">
        <v>185</v>
      </c>
      <c r="G93" s="64"/>
      <c r="H93" s="64"/>
      <c r="I93" s="164"/>
      <c r="J93" s="64"/>
      <c r="K93" s="64"/>
      <c r="L93" s="62"/>
      <c r="M93" s="207"/>
      <c r="N93" s="43"/>
      <c r="O93" s="43"/>
      <c r="P93" s="43"/>
      <c r="Q93" s="43"/>
      <c r="R93" s="43"/>
      <c r="S93" s="43"/>
      <c r="T93" s="79"/>
      <c r="AT93" s="24" t="s">
        <v>164</v>
      </c>
      <c r="AU93" s="24" t="s">
        <v>106</v>
      </c>
    </row>
    <row r="94" spans="2:51" s="11" customFormat="1" ht="13.5">
      <c r="B94" s="208"/>
      <c r="C94" s="209"/>
      <c r="D94" s="205" t="s">
        <v>175</v>
      </c>
      <c r="E94" s="210" t="s">
        <v>32</v>
      </c>
      <c r="F94" s="211" t="s">
        <v>186</v>
      </c>
      <c r="G94" s="209"/>
      <c r="H94" s="212">
        <v>9</v>
      </c>
      <c r="I94" s="213"/>
      <c r="J94" s="209"/>
      <c r="K94" s="209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175</v>
      </c>
      <c r="AU94" s="218" t="s">
        <v>106</v>
      </c>
      <c r="AV94" s="11" t="s">
        <v>106</v>
      </c>
      <c r="AW94" s="11" t="s">
        <v>41</v>
      </c>
      <c r="AX94" s="11" t="s">
        <v>77</v>
      </c>
      <c r="AY94" s="218" t="s">
        <v>155</v>
      </c>
    </row>
    <row r="95" spans="2:51" s="11" customFormat="1" ht="13.5">
      <c r="B95" s="208"/>
      <c r="C95" s="209"/>
      <c r="D95" s="205" t="s">
        <v>175</v>
      </c>
      <c r="E95" s="210" t="s">
        <v>32</v>
      </c>
      <c r="F95" s="211" t="s">
        <v>187</v>
      </c>
      <c r="G95" s="209"/>
      <c r="H95" s="212">
        <v>12</v>
      </c>
      <c r="I95" s="213"/>
      <c r="J95" s="209"/>
      <c r="K95" s="209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175</v>
      </c>
      <c r="AU95" s="218" t="s">
        <v>106</v>
      </c>
      <c r="AV95" s="11" t="s">
        <v>106</v>
      </c>
      <c r="AW95" s="11" t="s">
        <v>41</v>
      </c>
      <c r="AX95" s="11" t="s">
        <v>77</v>
      </c>
      <c r="AY95" s="218" t="s">
        <v>155</v>
      </c>
    </row>
    <row r="96" spans="2:51" s="12" customFormat="1" ht="13.5">
      <c r="B96" s="219"/>
      <c r="C96" s="220"/>
      <c r="D96" s="205" t="s">
        <v>175</v>
      </c>
      <c r="E96" s="221" t="s">
        <v>32</v>
      </c>
      <c r="F96" s="222" t="s">
        <v>188</v>
      </c>
      <c r="G96" s="220"/>
      <c r="H96" s="223">
        <v>21</v>
      </c>
      <c r="I96" s="224"/>
      <c r="J96" s="220"/>
      <c r="K96" s="220"/>
      <c r="L96" s="225"/>
      <c r="M96" s="226"/>
      <c r="N96" s="227"/>
      <c r="O96" s="227"/>
      <c r="P96" s="227"/>
      <c r="Q96" s="227"/>
      <c r="R96" s="227"/>
      <c r="S96" s="227"/>
      <c r="T96" s="228"/>
      <c r="AT96" s="229" t="s">
        <v>175</v>
      </c>
      <c r="AU96" s="229" t="s">
        <v>106</v>
      </c>
      <c r="AV96" s="12" t="s">
        <v>162</v>
      </c>
      <c r="AW96" s="12" t="s">
        <v>41</v>
      </c>
      <c r="AX96" s="12" t="s">
        <v>85</v>
      </c>
      <c r="AY96" s="229" t="s">
        <v>155</v>
      </c>
    </row>
    <row r="97" spans="2:65" s="1" customFormat="1" ht="16.5" customHeight="1">
      <c r="B97" s="42"/>
      <c r="C97" s="193" t="s">
        <v>189</v>
      </c>
      <c r="D97" s="193" t="s">
        <v>157</v>
      </c>
      <c r="E97" s="194" t="s">
        <v>190</v>
      </c>
      <c r="F97" s="195" t="s">
        <v>191</v>
      </c>
      <c r="G97" s="196" t="s">
        <v>172</v>
      </c>
      <c r="H97" s="197">
        <v>21</v>
      </c>
      <c r="I97" s="198"/>
      <c r="J97" s="199">
        <f>ROUND(I97*H97,2)</f>
        <v>0</v>
      </c>
      <c r="K97" s="195" t="s">
        <v>161</v>
      </c>
      <c r="L97" s="62"/>
      <c r="M97" s="200" t="s">
        <v>32</v>
      </c>
      <c r="N97" s="201" t="s">
        <v>48</v>
      </c>
      <c r="O97" s="43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AR97" s="24" t="s">
        <v>162</v>
      </c>
      <c r="AT97" s="24" t="s">
        <v>157</v>
      </c>
      <c r="AU97" s="24" t="s">
        <v>106</v>
      </c>
      <c r="AY97" s="24" t="s">
        <v>155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4" t="s">
        <v>85</v>
      </c>
      <c r="BK97" s="204">
        <f>ROUND(I97*H97,2)</f>
        <v>0</v>
      </c>
      <c r="BL97" s="24" t="s">
        <v>162</v>
      </c>
      <c r="BM97" s="24" t="s">
        <v>192</v>
      </c>
    </row>
    <row r="98" spans="2:65" s="1" customFormat="1" ht="25.5" customHeight="1">
      <c r="B98" s="42"/>
      <c r="C98" s="193" t="s">
        <v>193</v>
      </c>
      <c r="D98" s="193" t="s">
        <v>157</v>
      </c>
      <c r="E98" s="194" t="s">
        <v>194</v>
      </c>
      <c r="F98" s="195" t="s">
        <v>195</v>
      </c>
      <c r="G98" s="196" t="s">
        <v>172</v>
      </c>
      <c r="H98" s="197">
        <v>46.5</v>
      </c>
      <c r="I98" s="198"/>
      <c r="J98" s="199">
        <f>ROUND(I98*H98,2)</f>
        <v>0</v>
      </c>
      <c r="K98" s="195" t="s">
        <v>161</v>
      </c>
      <c r="L98" s="62"/>
      <c r="M98" s="200" t="s">
        <v>32</v>
      </c>
      <c r="N98" s="201" t="s">
        <v>48</v>
      </c>
      <c r="O98" s="43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4" t="s">
        <v>162</v>
      </c>
      <c r="AT98" s="24" t="s">
        <v>157</v>
      </c>
      <c r="AU98" s="24" t="s">
        <v>106</v>
      </c>
      <c r="AY98" s="24" t="s">
        <v>155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85</v>
      </c>
      <c r="BK98" s="204">
        <f>ROUND(I98*H98,2)</f>
        <v>0</v>
      </c>
      <c r="BL98" s="24" t="s">
        <v>162</v>
      </c>
      <c r="BM98" s="24" t="s">
        <v>196</v>
      </c>
    </row>
    <row r="99" spans="2:47" s="1" customFormat="1" ht="27">
      <c r="B99" s="42"/>
      <c r="C99" s="64"/>
      <c r="D99" s="205" t="s">
        <v>164</v>
      </c>
      <c r="E99" s="64"/>
      <c r="F99" s="206" t="s">
        <v>197</v>
      </c>
      <c r="G99" s="64"/>
      <c r="H99" s="64"/>
      <c r="I99" s="164"/>
      <c r="J99" s="64"/>
      <c r="K99" s="64"/>
      <c r="L99" s="62"/>
      <c r="M99" s="207"/>
      <c r="N99" s="43"/>
      <c r="O99" s="43"/>
      <c r="P99" s="43"/>
      <c r="Q99" s="43"/>
      <c r="R99" s="43"/>
      <c r="S99" s="43"/>
      <c r="T99" s="79"/>
      <c r="AT99" s="24" t="s">
        <v>164</v>
      </c>
      <c r="AU99" s="24" t="s">
        <v>106</v>
      </c>
    </row>
    <row r="100" spans="2:65" s="1" customFormat="1" ht="25.5" customHeight="1">
      <c r="B100" s="42"/>
      <c r="C100" s="193" t="s">
        <v>198</v>
      </c>
      <c r="D100" s="193" t="s">
        <v>157</v>
      </c>
      <c r="E100" s="194" t="s">
        <v>199</v>
      </c>
      <c r="F100" s="195" t="s">
        <v>200</v>
      </c>
      <c r="G100" s="196" t="s">
        <v>172</v>
      </c>
      <c r="H100" s="197">
        <v>418.5</v>
      </c>
      <c r="I100" s="198"/>
      <c r="J100" s="199">
        <f>ROUND(I100*H100,2)</f>
        <v>0</v>
      </c>
      <c r="K100" s="195" t="s">
        <v>161</v>
      </c>
      <c r="L100" s="62"/>
      <c r="M100" s="200" t="s">
        <v>32</v>
      </c>
      <c r="N100" s="201" t="s">
        <v>48</v>
      </c>
      <c r="O100" s="43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24" t="s">
        <v>162</v>
      </c>
      <c r="AT100" s="24" t="s">
        <v>157</v>
      </c>
      <c r="AU100" s="24" t="s">
        <v>106</v>
      </c>
      <c r="AY100" s="24" t="s">
        <v>155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4" t="s">
        <v>85</v>
      </c>
      <c r="BK100" s="204">
        <f>ROUND(I100*H100,2)</f>
        <v>0</v>
      </c>
      <c r="BL100" s="24" t="s">
        <v>162</v>
      </c>
      <c r="BM100" s="24" t="s">
        <v>201</v>
      </c>
    </row>
    <row r="101" spans="2:47" s="1" customFormat="1" ht="27">
      <c r="B101" s="42"/>
      <c r="C101" s="64"/>
      <c r="D101" s="205" t="s">
        <v>164</v>
      </c>
      <c r="E101" s="64"/>
      <c r="F101" s="206" t="s">
        <v>202</v>
      </c>
      <c r="G101" s="64"/>
      <c r="H101" s="64"/>
      <c r="I101" s="164"/>
      <c r="J101" s="64"/>
      <c r="K101" s="64"/>
      <c r="L101" s="62"/>
      <c r="M101" s="207"/>
      <c r="N101" s="43"/>
      <c r="O101" s="43"/>
      <c r="P101" s="43"/>
      <c r="Q101" s="43"/>
      <c r="R101" s="43"/>
      <c r="S101" s="43"/>
      <c r="T101" s="79"/>
      <c r="AT101" s="24" t="s">
        <v>164</v>
      </c>
      <c r="AU101" s="24" t="s">
        <v>106</v>
      </c>
    </row>
    <row r="102" spans="2:51" s="11" customFormat="1" ht="13.5">
      <c r="B102" s="208"/>
      <c r="C102" s="209"/>
      <c r="D102" s="205" t="s">
        <v>175</v>
      </c>
      <c r="E102" s="209"/>
      <c r="F102" s="211" t="s">
        <v>203</v>
      </c>
      <c r="G102" s="209"/>
      <c r="H102" s="212">
        <v>418.5</v>
      </c>
      <c r="I102" s="213"/>
      <c r="J102" s="209"/>
      <c r="K102" s="209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175</v>
      </c>
      <c r="AU102" s="218" t="s">
        <v>106</v>
      </c>
      <c r="AV102" s="11" t="s">
        <v>106</v>
      </c>
      <c r="AW102" s="11" t="s">
        <v>6</v>
      </c>
      <c r="AX102" s="11" t="s">
        <v>85</v>
      </c>
      <c r="AY102" s="218" t="s">
        <v>155</v>
      </c>
    </row>
    <row r="103" spans="2:65" s="1" customFormat="1" ht="16.5" customHeight="1">
      <c r="B103" s="42"/>
      <c r="C103" s="193" t="s">
        <v>204</v>
      </c>
      <c r="D103" s="193" t="s">
        <v>157</v>
      </c>
      <c r="E103" s="194" t="s">
        <v>205</v>
      </c>
      <c r="F103" s="195" t="s">
        <v>206</v>
      </c>
      <c r="G103" s="196" t="s">
        <v>172</v>
      </c>
      <c r="H103" s="197">
        <v>21</v>
      </c>
      <c r="I103" s="198"/>
      <c r="J103" s="199">
        <f>ROUND(I103*H103,2)</f>
        <v>0</v>
      </c>
      <c r="K103" s="195" t="s">
        <v>161</v>
      </c>
      <c r="L103" s="62"/>
      <c r="M103" s="200" t="s">
        <v>32</v>
      </c>
      <c r="N103" s="201" t="s">
        <v>48</v>
      </c>
      <c r="O103" s="43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AR103" s="24" t="s">
        <v>162</v>
      </c>
      <c r="AT103" s="24" t="s">
        <v>157</v>
      </c>
      <c r="AU103" s="24" t="s">
        <v>106</v>
      </c>
      <c r="AY103" s="24" t="s">
        <v>155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4" t="s">
        <v>85</v>
      </c>
      <c r="BK103" s="204">
        <f>ROUND(I103*H103,2)</f>
        <v>0</v>
      </c>
      <c r="BL103" s="24" t="s">
        <v>162</v>
      </c>
      <c r="BM103" s="24" t="s">
        <v>207</v>
      </c>
    </row>
    <row r="104" spans="2:47" s="1" customFormat="1" ht="27">
      <c r="B104" s="42"/>
      <c r="C104" s="64"/>
      <c r="D104" s="205" t="s">
        <v>164</v>
      </c>
      <c r="E104" s="64"/>
      <c r="F104" s="206" t="s">
        <v>208</v>
      </c>
      <c r="G104" s="64"/>
      <c r="H104" s="64"/>
      <c r="I104" s="164"/>
      <c r="J104" s="64"/>
      <c r="K104" s="64"/>
      <c r="L104" s="62"/>
      <c r="M104" s="207"/>
      <c r="N104" s="43"/>
      <c r="O104" s="43"/>
      <c r="P104" s="43"/>
      <c r="Q104" s="43"/>
      <c r="R104" s="43"/>
      <c r="S104" s="43"/>
      <c r="T104" s="79"/>
      <c r="AT104" s="24" t="s">
        <v>164</v>
      </c>
      <c r="AU104" s="24" t="s">
        <v>106</v>
      </c>
    </row>
    <row r="105" spans="2:65" s="1" customFormat="1" ht="25.5" customHeight="1">
      <c r="B105" s="42"/>
      <c r="C105" s="193" t="s">
        <v>209</v>
      </c>
      <c r="D105" s="193" t="s">
        <v>157</v>
      </c>
      <c r="E105" s="194" t="s">
        <v>210</v>
      </c>
      <c r="F105" s="195" t="s">
        <v>211</v>
      </c>
      <c r="G105" s="196" t="s">
        <v>172</v>
      </c>
      <c r="H105" s="197">
        <v>210</v>
      </c>
      <c r="I105" s="198"/>
      <c r="J105" s="199">
        <f>ROUND(I105*H105,2)</f>
        <v>0</v>
      </c>
      <c r="K105" s="195" t="s">
        <v>161</v>
      </c>
      <c r="L105" s="62"/>
      <c r="M105" s="200" t="s">
        <v>32</v>
      </c>
      <c r="N105" s="201" t="s">
        <v>48</v>
      </c>
      <c r="O105" s="43"/>
      <c r="P105" s="202">
        <f>O105*H105</f>
        <v>0</v>
      </c>
      <c r="Q105" s="202">
        <v>0</v>
      </c>
      <c r="R105" s="202">
        <f>Q105*H105</f>
        <v>0</v>
      </c>
      <c r="S105" s="202">
        <v>0</v>
      </c>
      <c r="T105" s="203">
        <f>S105*H105</f>
        <v>0</v>
      </c>
      <c r="AR105" s="24" t="s">
        <v>162</v>
      </c>
      <c r="AT105" s="24" t="s">
        <v>157</v>
      </c>
      <c r="AU105" s="24" t="s">
        <v>106</v>
      </c>
      <c r="AY105" s="24" t="s">
        <v>155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4" t="s">
        <v>85</v>
      </c>
      <c r="BK105" s="204">
        <f>ROUND(I105*H105,2)</f>
        <v>0</v>
      </c>
      <c r="BL105" s="24" t="s">
        <v>162</v>
      </c>
      <c r="BM105" s="24" t="s">
        <v>212</v>
      </c>
    </row>
    <row r="106" spans="2:47" s="1" customFormat="1" ht="27">
      <c r="B106" s="42"/>
      <c r="C106" s="64"/>
      <c r="D106" s="205" t="s">
        <v>164</v>
      </c>
      <c r="E106" s="64"/>
      <c r="F106" s="206" t="s">
        <v>213</v>
      </c>
      <c r="G106" s="64"/>
      <c r="H106" s="64"/>
      <c r="I106" s="164"/>
      <c r="J106" s="64"/>
      <c r="K106" s="64"/>
      <c r="L106" s="62"/>
      <c r="M106" s="207"/>
      <c r="N106" s="43"/>
      <c r="O106" s="43"/>
      <c r="P106" s="43"/>
      <c r="Q106" s="43"/>
      <c r="R106" s="43"/>
      <c r="S106" s="43"/>
      <c r="T106" s="79"/>
      <c r="AT106" s="24" t="s">
        <v>164</v>
      </c>
      <c r="AU106" s="24" t="s">
        <v>106</v>
      </c>
    </row>
    <row r="107" spans="2:51" s="11" customFormat="1" ht="13.5">
      <c r="B107" s="208"/>
      <c r="C107" s="209"/>
      <c r="D107" s="205" t="s">
        <v>175</v>
      </c>
      <c r="E107" s="209"/>
      <c r="F107" s="211" t="s">
        <v>214</v>
      </c>
      <c r="G107" s="209"/>
      <c r="H107" s="212">
        <v>210</v>
      </c>
      <c r="I107" s="213"/>
      <c r="J107" s="209"/>
      <c r="K107" s="209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175</v>
      </c>
      <c r="AU107" s="218" t="s">
        <v>106</v>
      </c>
      <c r="AV107" s="11" t="s">
        <v>106</v>
      </c>
      <c r="AW107" s="11" t="s">
        <v>6</v>
      </c>
      <c r="AX107" s="11" t="s">
        <v>85</v>
      </c>
      <c r="AY107" s="218" t="s">
        <v>155</v>
      </c>
    </row>
    <row r="108" spans="2:65" s="1" customFormat="1" ht="16.5" customHeight="1">
      <c r="B108" s="42"/>
      <c r="C108" s="193" t="s">
        <v>215</v>
      </c>
      <c r="D108" s="193" t="s">
        <v>157</v>
      </c>
      <c r="E108" s="194" t="s">
        <v>216</v>
      </c>
      <c r="F108" s="195" t="s">
        <v>217</v>
      </c>
      <c r="G108" s="196" t="s">
        <v>172</v>
      </c>
      <c r="H108" s="197">
        <v>21</v>
      </c>
      <c r="I108" s="198"/>
      <c r="J108" s="199">
        <f>ROUND(I108*H108,2)</f>
        <v>0</v>
      </c>
      <c r="K108" s="195" t="s">
        <v>161</v>
      </c>
      <c r="L108" s="62"/>
      <c r="M108" s="200" t="s">
        <v>32</v>
      </c>
      <c r="N108" s="201" t="s">
        <v>48</v>
      </c>
      <c r="O108" s="43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24" t="s">
        <v>162</v>
      </c>
      <c r="AT108" s="24" t="s">
        <v>157</v>
      </c>
      <c r="AU108" s="24" t="s">
        <v>106</v>
      </c>
      <c r="AY108" s="24" t="s">
        <v>155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85</v>
      </c>
      <c r="BK108" s="204">
        <f>ROUND(I108*H108,2)</f>
        <v>0</v>
      </c>
      <c r="BL108" s="24" t="s">
        <v>162</v>
      </c>
      <c r="BM108" s="24" t="s">
        <v>218</v>
      </c>
    </row>
    <row r="109" spans="2:65" s="1" customFormat="1" ht="16.5" customHeight="1">
      <c r="B109" s="42"/>
      <c r="C109" s="193" t="s">
        <v>219</v>
      </c>
      <c r="D109" s="193" t="s">
        <v>157</v>
      </c>
      <c r="E109" s="194" t="s">
        <v>220</v>
      </c>
      <c r="F109" s="195" t="s">
        <v>221</v>
      </c>
      <c r="G109" s="196" t="s">
        <v>222</v>
      </c>
      <c r="H109" s="197">
        <v>42</v>
      </c>
      <c r="I109" s="198"/>
      <c r="J109" s="199">
        <f>ROUND(I109*H109,2)</f>
        <v>0</v>
      </c>
      <c r="K109" s="195" t="s">
        <v>161</v>
      </c>
      <c r="L109" s="62"/>
      <c r="M109" s="200" t="s">
        <v>32</v>
      </c>
      <c r="N109" s="201" t="s">
        <v>48</v>
      </c>
      <c r="O109" s="43"/>
      <c r="P109" s="202">
        <f>O109*H109</f>
        <v>0</v>
      </c>
      <c r="Q109" s="202">
        <v>0</v>
      </c>
      <c r="R109" s="202">
        <f>Q109*H109</f>
        <v>0</v>
      </c>
      <c r="S109" s="202">
        <v>0</v>
      </c>
      <c r="T109" s="203">
        <f>S109*H109</f>
        <v>0</v>
      </c>
      <c r="AR109" s="24" t="s">
        <v>162</v>
      </c>
      <c r="AT109" s="24" t="s">
        <v>157</v>
      </c>
      <c r="AU109" s="24" t="s">
        <v>106</v>
      </c>
      <c r="AY109" s="24" t="s">
        <v>155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4" t="s">
        <v>85</v>
      </c>
      <c r="BK109" s="204">
        <f>ROUND(I109*H109,2)</f>
        <v>0</v>
      </c>
      <c r="BL109" s="24" t="s">
        <v>162</v>
      </c>
      <c r="BM109" s="24" t="s">
        <v>223</v>
      </c>
    </row>
    <row r="110" spans="2:47" s="1" customFormat="1" ht="27">
      <c r="B110" s="42"/>
      <c r="C110" s="64"/>
      <c r="D110" s="205" t="s">
        <v>164</v>
      </c>
      <c r="E110" s="64"/>
      <c r="F110" s="206" t="s">
        <v>224</v>
      </c>
      <c r="G110" s="64"/>
      <c r="H110" s="64"/>
      <c r="I110" s="164"/>
      <c r="J110" s="64"/>
      <c r="K110" s="64"/>
      <c r="L110" s="62"/>
      <c r="M110" s="207"/>
      <c r="N110" s="43"/>
      <c r="O110" s="43"/>
      <c r="P110" s="43"/>
      <c r="Q110" s="43"/>
      <c r="R110" s="43"/>
      <c r="S110" s="43"/>
      <c r="T110" s="79"/>
      <c r="AT110" s="24" t="s">
        <v>164</v>
      </c>
      <c r="AU110" s="24" t="s">
        <v>106</v>
      </c>
    </row>
    <row r="111" spans="2:51" s="11" customFormat="1" ht="13.5">
      <c r="B111" s="208"/>
      <c r="C111" s="209"/>
      <c r="D111" s="205" t="s">
        <v>175</v>
      </c>
      <c r="E111" s="209"/>
      <c r="F111" s="211" t="s">
        <v>225</v>
      </c>
      <c r="G111" s="209"/>
      <c r="H111" s="212">
        <v>42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175</v>
      </c>
      <c r="AU111" s="218" t="s">
        <v>106</v>
      </c>
      <c r="AV111" s="11" t="s">
        <v>106</v>
      </c>
      <c r="AW111" s="11" t="s">
        <v>6</v>
      </c>
      <c r="AX111" s="11" t="s">
        <v>85</v>
      </c>
      <c r="AY111" s="218" t="s">
        <v>155</v>
      </c>
    </row>
    <row r="112" spans="2:65" s="1" customFormat="1" ht="25.5" customHeight="1">
      <c r="B112" s="42"/>
      <c r="C112" s="193" t="s">
        <v>226</v>
      </c>
      <c r="D112" s="193" t="s">
        <v>157</v>
      </c>
      <c r="E112" s="194" t="s">
        <v>227</v>
      </c>
      <c r="F112" s="195" t="s">
        <v>228</v>
      </c>
      <c r="G112" s="196" t="s">
        <v>160</v>
      </c>
      <c r="H112" s="197">
        <v>310</v>
      </c>
      <c r="I112" s="198"/>
      <c r="J112" s="199">
        <f>ROUND(I112*H112,2)</f>
        <v>0</v>
      </c>
      <c r="K112" s="195" t="s">
        <v>161</v>
      </c>
      <c r="L112" s="62"/>
      <c r="M112" s="200" t="s">
        <v>32</v>
      </c>
      <c r="N112" s="201" t="s">
        <v>48</v>
      </c>
      <c r="O112" s="43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AR112" s="24" t="s">
        <v>162</v>
      </c>
      <c r="AT112" s="24" t="s">
        <v>157</v>
      </c>
      <c r="AU112" s="24" t="s">
        <v>106</v>
      </c>
      <c r="AY112" s="24" t="s">
        <v>155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4" t="s">
        <v>85</v>
      </c>
      <c r="BK112" s="204">
        <f>ROUND(I112*H112,2)</f>
        <v>0</v>
      </c>
      <c r="BL112" s="24" t="s">
        <v>162</v>
      </c>
      <c r="BM112" s="24" t="s">
        <v>229</v>
      </c>
    </row>
    <row r="113" spans="2:47" s="1" customFormat="1" ht="27">
      <c r="B113" s="42"/>
      <c r="C113" s="64"/>
      <c r="D113" s="205" t="s">
        <v>164</v>
      </c>
      <c r="E113" s="64"/>
      <c r="F113" s="206" t="s">
        <v>230</v>
      </c>
      <c r="G113" s="64"/>
      <c r="H113" s="64"/>
      <c r="I113" s="164"/>
      <c r="J113" s="64"/>
      <c r="K113" s="64"/>
      <c r="L113" s="62"/>
      <c r="M113" s="207"/>
      <c r="N113" s="43"/>
      <c r="O113" s="43"/>
      <c r="P113" s="43"/>
      <c r="Q113" s="43"/>
      <c r="R113" s="43"/>
      <c r="S113" s="43"/>
      <c r="T113" s="79"/>
      <c r="AT113" s="24" t="s">
        <v>164</v>
      </c>
      <c r="AU113" s="24" t="s">
        <v>106</v>
      </c>
    </row>
    <row r="114" spans="2:65" s="1" customFormat="1" ht="16.5" customHeight="1">
      <c r="B114" s="42"/>
      <c r="C114" s="193" t="s">
        <v>231</v>
      </c>
      <c r="D114" s="193" t="s">
        <v>157</v>
      </c>
      <c r="E114" s="194" t="s">
        <v>232</v>
      </c>
      <c r="F114" s="195" t="s">
        <v>233</v>
      </c>
      <c r="G114" s="196" t="s">
        <v>172</v>
      </c>
      <c r="H114" s="197">
        <v>46.5</v>
      </c>
      <c r="I114" s="198"/>
      <c r="J114" s="199">
        <f>ROUND(I114*H114,2)</f>
        <v>0</v>
      </c>
      <c r="K114" s="195" t="s">
        <v>161</v>
      </c>
      <c r="L114" s="62"/>
      <c r="M114" s="200" t="s">
        <v>32</v>
      </c>
      <c r="N114" s="201" t="s">
        <v>48</v>
      </c>
      <c r="O114" s="43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AR114" s="24" t="s">
        <v>162</v>
      </c>
      <c r="AT114" s="24" t="s">
        <v>157</v>
      </c>
      <c r="AU114" s="24" t="s">
        <v>106</v>
      </c>
      <c r="AY114" s="24" t="s">
        <v>155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4" t="s">
        <v>85</v>
      </c>
      <c r="BK114" s="204">
        <f>ROUND(I114*H114,2)</f>
        <v>0</v>
      </c>
      <c r="BL114" s="24" t="s">
        <v>162</v>
      </c>
      <c r="BM114" s="24" t="s">
        <v>234</v>
      </c>
    </row>
    <row r="115" spans="2:47" s="1" customFormat="1" ht="27">
      <c r="B115" s="42"/>
      <c r="C115" s="64"/>
      <c r="D115" s="205" t="s">
        <v>164</v>
      </c>
      <c r="E115" s="64"/>
      <c r="F115" s="206" t="s">
        <v>235</v>
      </c>
      <c r="G115" s="64"/>
      <c r="H115" s="64"/>
      <c r="I115" s="164"/>
      <c r="J115" s="64"/>
      <c r="K115" s="64"/>
      <c r="L115" s="62"/>
      <c r="M115" s="207"/>
      <c r="N115" s="43"/>
      <c r="O115" s="43"/>
      <c r="P115" s="43"/>
      <c r="Q115" s="43"/>
      <c r="R115" s="43"/>
      <c r="S115" s="43"/>
      <c r="T115" s="79"/>
      <c r="AT115" s="24" t="s">
        <v>164</v>
      </c>
      <c r="AU115" s="24" t="s">
        <v>106</v>
      </c>
    </row>
    <row r="116" spans="2:63" s="10" customFormat="1" ht="29.85" customHeight="1">
      <c r="B116" s="177"/>
      <c r="C116" s="178"/>
      <c r="D116" s="179" t="s">
        <v>76</v>
      </c>
      <c r="E116" s="191" t="s">
        <v>236</v>
      </c>
      <c r="F116" s="191" t="s">
        <v>237</v>
      </c>
      <c r="G116" s="178"/>
      <c r="H116" s="178"/>
      <c r="I116" s="181"/>
      <c r="J116" s="192">
        <f>BK116</f>
        <v>0</v>
      </c>
      <c r="K116" s="178"/>
      <c r="L116" s="183"/>
      <c r="M116" s="184"/>
      <c r="N116" s="185"/>
      <c r="O116" s="185"/>
      <c r="P116" s="186">
        <f>P117</f>
        <v>0</v>
      </c>
      <c r="Q116" s="185"/>
      <c r="R116" s="186">
        <f>R117</f>
        <v>0</v>
      </c>
      <c r="S116" s="185"/>
      <c r="T116" s="187">
        <f>T117</f>
        <v>0</v>
      </c>
      <c r="AR116" s="188" t="s">
        <v>85</v>
      </c>
      <c r="AT116" s="189" t="s">
        <v>76</v>
      </c>
      <c r="AU116" s="189" t="s">
        <v>85</v>
      </c>
      <c r="AY116" s="188" t="s">
        <v>155</v>
      </c>
      <c r="BK116" s="190">
        <f>BK117</f>
        <v>0</v>
      </c>
    </row>
    <row r="117" spans="2:65" s="1" customFormat="1" ht="16.5" customHeight="1">
      <c r="B117" s="42"/>
      <c r="C117" s="193" t="s">
        <v>10</v>
      </c>
      <c r="D117" s="193" t="s">
        <v>157</v>
      </c>
      <c r="E117" s="194" t="s">
        <v>238</v>
      </c>
      <c r="F117" s="195" t="s">
        <v>239</v>
      </c>
      <c r="G117" s="196" t="s">
        <v>222</v>
      </c>
      <c r="H117" s="197">
        <v>0.014</v>
      </c>
      <c r="I117" s="198"/>
      <c r="J117" s="199">
        <f>ROUND(I117*H117,2)</f>
        <v>0</v>
      </c>
      <c r="K117" s="195" t="s">
        <v>161</v>
      </c>
      <c r="L117" s="62"/>
      <c r="M117" s="200" t="s">
        <v>32</v>
      </c>
      <c r="N117" s="201" t="s">
        <v>48</v>
      </c>
      <c r="O117" s="43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AR117" s="24" t="s">
        <v>162</v>
      </c>
      <c r="AT117" s="24" t="s">
        <v>157</v>
      </c>
      <c r="AU117" s="24" t="s">
        <v>106</v>
      </c>
      <c r="AY117" s="24" t="s">
        <v>155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4" t="s">
        <v>85</v>
      </c>
      <c r="BK117" s="204">
        <f>ROUND(I117*H117,2)</f>
        <v>0</v>
      </c>
      <c r="BL117" s="24" t="s">
        <v>162</v>
      </c>
      <c r="BM117" s="24" t="s">
        <v>240</v>
      </c>
    </row>
    <row r="118" spans="2:63" s="10" customFormat="1" ht="37.35" customHeight="1">
      <c r="B118" s="177"/>
      <c r="C118" s="178"/>
      <c r="D118" s="179" t="s">
        <v>76</v>
      </c>
      <c r="E118" s="180" t="s">
        <v>241</v>
      </c>
      <c r="F118" s="180" t="s">
        <v>242</v>
      </c>
      <c r="G118" s="178"/>
      <c r="H118" s="178"/>
      <c r="I118" s="181"/>
      <c r="J118" s="182">
        <f>BK118</f>
        <v>0</v>
      </c>
      <c r="K118" s="178"/>
      <c r="L118" s="183"/>
      <c r="M118" s="184"/>
      <c r="N118" s="185"/>
      <c r="O118" s="185"/>
      <c r="P118" s="186">
        <f>P119</f>
        <v>0</v>
      </c>
      <c r="Q118" s="185"/>
      <c r="R118" s="186">
        <f>R119</f>
        <v>0</v>
      </c>
      <c r="S118" s="185"/>
      <c r="T118" s="187">
        <f>T119</f>
        <v>0</v>
      </c>
      <c r="AR118" s="188" t="s">
        <v>181</v>
      </c>
      <c r="AT118" s="189" t="s">
        <v>76</v>
      </c>
      <c r="AU118" s="189" t="s">
        <v>77</v>
      </c>
      <c r="AY118" s="188" t="s">
        <v>155</v>
      </c>
      <c r="BK118" s="190">
        <f>BK119</f>
        <v>0</v>
      </c>
    </row>
    <row r="119" spans="2:63" s="10" customFormat="1" ht="19.9" customHeight="1">
      <c r="B119" s="177"/>
      <c r="C119" s="178"/>
      <c r="D119" s="179" t="s">
        <v>76</v>
      </c>
      <c r="E119" s="191" t="s">
        <v>243</v>
      </c>
      <c r="F119" s="191" t="s">
        <v>244</v>
      </c>
      <c r="G119" s="178"/>
      <c r="H119" s="178"/>
      <c r="I119" s="181"/>
      <c r="J119" s="192">
        <f>BK119</f>
        <v>0</v>
      </c>
      <c r="K119" s="178"/>
      <c r="L119" s="183"/>
      <c r="M119" s="184"/>
      <c r="N119" s="185"/>
      <c r="O119" s="185"/>
      <c r="P119" s="186">
        <f>SUM(P120:P121)</f>
        <v>0</v>
      </c>
      <c r="Q119" s="185"/>
      <c r="R119" s="186">
        <f>SUM(R120:R121)</f>
        <v>0</v>
      </c>
      <c r="S119" s="185"/>
      <c r="T119" s="187">
        <f>SUM(T120:T121)</f>
        <v>0</v>
      </c>
      <c r="AR119" s="188" t="s">
        <v>181</v>
      </c>
      <c r="AT119" s="189" t="s">
        <v>76</v>
      </c>
      <c r="AU119" s="189" t="s">
        <v>85</v>
      </c>
      <c r="AY119" s="188" t="s">
        <v>155</v>
      </c>
      <c r="BK119" s="190">
        <f>SUM(BK120:BK121)</f>
        <v>0</v>
      </c>
    </row>
    <row r="120" spans="2:65" s="1" customFormat="1" ht="16.5" customHeight="1">
      <c r="B120" s="42"/>
      <c r="C120" s="193" t="s">
        <v>245</v>
      </c>
      <c r="D120" s="193" t="s">
        <v>157</v>
      </c>
      <c r="E120" s="194" t="s">
        <v>246</v>
      </c>
      <c r="F120" s="195" t="s">
        <v>247</v>
      </c>
      <c r="G120" s="196" t="s">
        <v>248</v>
      </c>
      <c r="H120" s="197">
        <v>1</v>
      </c>
      <c r="I120" s="198"/>
      <c r="J120" s="199">
        <f>ROUND(I120*H120,2)</f>
        <v>0</v>
      </c>
      <c r="K120" s="195" t="s">
        <v>32</v>
      </c>
      <c r="L120" s="62"/>
      <c r="M120" s="200" t="s">
        <v>32</v>
      </c>
      <c r="N120" s="201" t="s">
        <v>48</v>
      </c>
      <c r="O120" s="43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AR120" s="24" t="s">
        <v>249</v>
      </c>
      <c r="AT120" s="24" t="s">
        <v>157</v>
      </c>
      <c r="AU120" s="24" t="s">
        <v>106</v>
      </c>
      <c r="AY120" s="24" t="s">
        <v>155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4" t="s">
        <v>85</v>
      </c>
      <c r="BK120" s="204">
        <f>ROUND(I120*H120,2)</f>
        <v>0</v>
      </c>
      <c r="BL120" s="24" t="s">
        <v>249</v>
      </c>
      <c r="BM120" s="24" t="s">
        <v>250</v>
      </c>
    </row>
    <row r="121" spans="2:47" s="1" customFormat="1" ht="27">
      <c r="B121" s="42"/>
      <c r="C121" s="64"/>
      <c r="D121" s="205" t="s">
        <v>164</v>
      </c>
      <c r="E121" s="64"/>
      <c r="F121" s="206" t="s">
        <v>251</v>
      </c>
      <c r="G121" s="64"/>
      <c r="H121" s="64"/>
      <c r="I121" s="164"/>
      <c r="J121" s="64"/>
      <c r="K121" s="64"/>
      <c r="L121" s="62"/>
      <c r="M121" s="230"/>
      <c r="N121" s="231"/>
      <c r="O121" s="231"/>
      <c r="P121" s="231"/>
      <c r="Q121" s="231"/>
      <c r="R121" s="231"/>
      <c r="S121" s="231"/>
      <c r="T121" s="232"/>
      <c r="AT121" s="24" t="s">
        <v>164</v>
      </c>
      <c r="AU121" s="24" t="s">
        <v>106</v>
      </c>
    </row>
    <row r="122" spans="2:12" s="1" customFormat="1" ht="6.95" customHeight="1">
      <c r="B122" s="57"/>
      <c r="C122" s="58"/>
      <c r="D122" s="58"/>
      <c r="E122" s="58"/>
      <c r="F122" s="58"/>
      <c r="G122" s="58"/>
      <c r="H122" s="58"/>
      <c r="I122" s="140"/>
      <c r="J122" s="58"/>
      <c r="K122" s="58"/>
      <c r="L122" s="62"/>
    </row>
  </sheetData>
  <sheetProtection algorithmName="SHA-512" hashValue="EylcXr8rUzPPB+PASoA1djjpopsK1qwN6qW0Mlg3g+WNaJ5t297YDhK5uTApDknUQ5nt5lAg/k7xswmkJVNRqw==" saltValue="tU+EyC3xBA4yMJ3G2rwTfVN7X9Zsb6zd68oQ35LJa+VU+2caFyDBDYXKVT14DjKEZ+yXYUY3zr/Bxxzj/zKHQA==" spinCount="100000" sheet="1" objects="1" scenarios="1" formatColumns="0" formatRows="0" autoFilter="0"/>
  <autoFilter ref="C80:K121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121</v>
      </c>
      <c r="G1" s="399" t="s">
        <v>122</v>
      </c>
      <c r="H1" s="399"/>
      <c r="I1" s="116"/>
      <c r="J1" s="115" t="s">
        <v>123</v>
      </c>
      <c r="K1" s="114" t="s">
        <v>124</v>
      </c>
      <c r="L1" s="115" t="s">
        <v>125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90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77</v>
      </c>
    </row>
    <row r="4" spans="2:46" ht="36.95" customHeight="1">
      <c r="B4" s="28"/>
      <c r="C4" s="29"/>
      <c r="D4" s="30" t="s">
        <v>126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16.5" customHeight="1">
      <c r="B7" s="28"/>
      <c r="C7" s="29"/>
      <c r="D7" s="29"/>
      <c r="E7" s="391" t="str">
        <f>'Rekapitulace stavby'!K6</f>
        <v>III-33420 Molitorov, most ev. č. 33420-1_bez SO 460a461</v>
      </c>
      <c r="F7" s="392"/>
      <c r="G7" s="392"/>
      <c r="H7" s="392"/>
      <c r="I7" s="118"/>
      <c r="J7" s="29"/>
      <c r="K7" s="31"/>
    </row>
    <row r="8" spans="2:11" s="1" customFormat="1" ht="13.5">
      <c r="B8" s="42"/>
      <c r="C8" s="43"/>
      <c r="D8" s="37" t="s">
        <v>127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3" t="s">
        <v>252</v>
      </c>
      <c r="F9" s="394"/>
      <c r="G9" s="394"/>
      <c r="H9" s="394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32</v>
      </c>
      <c r="G11" s="43"/>
      <c r="H11" s="43"/>
      <c r="I11" s="120" t="s">
        <v>22</v>
      </c>
      <c r="J11" s="35" t="s">
        <v>32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0" t="s">
        <v>26</v>
      </c>
      <c r="J12" s="121" t="str">
        <f>'Rekapitulace stavby'!AN8</f>
        <v>3. 6. 2018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19"/>
      <c r="J13" s="43"/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20" t="s">
        <v>31</v>
      </c>
      <c r="J14" s="35" t="s">
        <v>32</v>
      </c>
      <c r="K14" s="46"/>
    </row>
    <row r="15" spans="2:11" s="1" customFormat="1" ht="18" customHeight="1">
      <c r="B15" s="42"/>
      <c r="C15" s="43"/>
      <c r="D15" s="43"/>
      <c r="E15" s="35" t="s">
        <v>33</v>
      </c>
      <c r="F15" s="43"/>
      <c r="G15" s="43"/>
      <c r="H15" s="43"/>
      <c r="I15" s="120" t="s">
        <v>34</v>
      </c>
      <c r="J15" s="35" t="s">
        <v>32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35</v>
      </c>
      <c r="E17" s="43"/>
      <c r="F17" s="43"/>
      <c r="G17" s="43"/>
      <c r="H17" s="43"/>
      <c r="I17" s="120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34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37</v>
      </c>
      <c r="E20" s="43"/>
      <c r="F20" s="43"/>
      <c r="G20" s="43"/>
      <c r="H20" s="43"/>
      <c r="I20" s="120" t="s">
        <v>31</v>
      </c>
      <c r="J20" s="35" t="s">
        <v>32</v>
      </c>
      <c r="K20" s="46"/>
    </row>
    <row r="21" spans="2:11" s="1" customFormat="1" ht="18" customHeight="1">
      <c r="B21" s="42"/>
      <c r="C21" s="43"/>
      <c r="D21" s="43"/>
      <c r="E21" s="35" t="s">
        <v>253</v>
      </c>
      <c r="F21" s="43"/>
      <c r="G21" s="43"/>
      <c r="H21" s="43"/>
      <c r="I21" s="120" t="s">
        <v>34</v>
      </c>
      <c r="J21" s="35" t="s">
        <v>32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42</v>
      </c>
      <c r="E23" s="43"/>
      <c r="F23" s="43"/>
      <c r="G23" s="43"/>
      <c r="H23" s="43"/>
      <c r="I23" s="119"/>
      <c r="J23" s="43"/>
      <c r="K23" s="46"/>
    </row>
    <row r="24" spans="2:11" s="6" customFormat="1" ht="16.5" customHeight="1">
      <c r="B24" s="122"/>
      <c r="C24" s="123"/>
      <c r="D24" s="123"/>
      <c r="E24" s="360" t="s">
        <v>32</v>
      </c>
      <c r="F24" s="360"/>
      <c r="G24" s="360"/>
      <c r="H24" s="360"/>
      <c r="I24" s="124"/>
      <c r="J24" s="123"/>
      <c r="K24" s="12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6"/>
      <c r="J26" s="86"/>
      <c r="K26" s="127"/>
    </row>
    <row r="27" spans="2:11" s="1" customFormat="1" ht="25.35" customHeight="1">
      <c r="B27" s="42"/>
      <c r="C27" s="43"/>
      <c r="D27" s="128" t="s">
        <v>43</v>
      </c>
      <c r="E27" s="43"/>
      <c r="F27" s="43"/>
      <c r="G27" s="43"/>
      <c r="H27" s="43"/>
      <c r="I27" s="119"/>
      <c r="J27" s="129">
        <f>ROUND(J80,2)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6"/>
      <c r="J28" s="86"/>
      <c r="K28" s="127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30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31">
        <f>ROUND(SUM(BE80:BE108),2)</f>
        <v>0</v>
      </c>
      <c r="G30" s="43"/>
      <c r="H30" s="43"/>
      <c r="I30" s="132">
        <v>0.21</v>
      </c>
      <c r="J30" s="131">
        <f>ROUND(ROUND((SUM(BE80:BE108)),2)*I30,2)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31">
        <f>ROUND(SUM(BF80:BF108),2)</f>
        <v>0</v>
      </c>
      <c r="G31" s="43"/>
      <c r="H31" s="43"/>
      <c r="I31" s="132">
        <v>0.15</v>
      </c>
      <c r="J31" s="131">
        <f>ROUND(ROUND((SUM(BF80:BF108)),2)*I31,2)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31">
        <f>ROUND(SUM(BG80:BG108),2)</f>
        <v>0</v>
      </c>
      <c r="G32" s="43"/>
      <c r="H32" s="43"/>
      <c r="I32" s="132">
        <v>0.21</v>
      </c>
      <c r="J32" s="13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31">
        <f>ROUND(SUM(BH80:BH108),2)</f>
        <v>0</v>
      </c>
      <c r="G33" s="43"/>
      <c r="H33" s="43"/>
      <c r="I33" s="132">
        <v>0.15</v>
      </c>
      <c r="J33" s="13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31">
        <f>ROUND(SUM(BI80:BI108),2)</f>
        <v>0</v>
      </c>
      <c r="G34" s="43"/>
      <c r="H34" s="43"/>
      <c r="I34" s="132">
        <v>0</v>
      </c>
      <c r="J34" s="13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3"/>
      <c r="D36" s="134" t="s">
        <v>53</v>
      </c>
      <c r="E36" s="80"/>
      <c r="F36" s="80"/>
      <c r="G36" s="135" t="s">
        <v>54</v>
      </c>
      <c r="H36" s="136" t="s">
        <v>55</v>
      </c>
      <c r="I36" s="137"/>
      <c r="J36" s="138">
        <f>SUM(J27:J34)</f>
        <v>0</v>
      </c>
      <c r="K36" s="13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0"/>
      <c r="J37" s="58"/>
      <c r="K37" s="59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2"/>
      <c r="C42" s="30" t="s">
        <v>129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16.5" customHeight="1">
      <c r="B45" s="42"/>
      <c r="C45" s="43"/>
      <c r="D45" s="43"/>
      <c r="E45" s="391" t="str">
        <f>E7</f>
        <v>III-33420 Molitorov, most ev. č. 33420-1_bez SO 460a461</v>
      </c>
      <c r="F45" s="392"/>
      <c r="G45" s="392"/>
      <c r="H45" s="392"/>
      <c r="I45" s="119"/>
      <c r="J45" s="43"/>
      <c r="K45" s="46"/>
    </row>
    <row r="46" spans="2:11" s="1" customFormat="1" ht="14.45" customHeight="1">
      <c r="B46" s="42"/>
      <c r="C46" s="37" t="s">
        <v>127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17.25" customHeight="1">
      <c r="B47" s="42"/>
      <c r="C47" s="43"/>
      <c r="D47" s="43"/>
      <c r="E47" s="393" t="str">
        <f>E9</f>
        <v>SO 182 - SO 182 - DIO</v>
      </c>
      <c r="F47" s="394"/>
      <c r="G47" s="394"/>
      <c r="H47" s="394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Kouřim</v>
      </c>
      <c r="G49" s="43"/>
      <c r="H49" s="43"/>
      <c r="I49" s="120" t="s">
        <v>26</v>
      </c>
      <c r="J49" s="121" t="str">
        <f>IF(J12="","",J12)</f>
        <v>3. 6. 2018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3.5">
      <c r="B51" s="42"/>
      <c r="C51" s="37" t="s">
        <v>30</v>
      </c>
      <c r="D51" s="43"/>
      <c r="E51" s="43"/>
      <c r="F51" s="35" t="str">
        <f>E15</f>
        <v>Středočeský kraj</v>
      </c>
      <c r="G51" s="43"/>
      <c r="H51" s="43"/>
      <c r="I51" s="120" t="s">
        <v>37</v>
      </c>
      <c r="J51" s="360" t="str">
        <f>E21</f>
        <v>VPÚ DECO PRAHA a.s.</v>
      </c>
      <c r="K51" s="46"/>
    </row>
    <row r="52" spans="2:11" s="1" customFormat="1" ht="14.45" customHeight="1">
      <c r="B52" s="42"/>
      <c r="C52" s="37" t="s">
        <v>35</v>
      </c>
      <c r="D52" s="43"/>
      <c r="E52" s="43"/>
      <c r="F52" s="35" t="str">
        <f>IF(E18="","",E18)</f>
        <v/>
      </c>
      <c r="G52" s="43"/>
      <c r="H52" s="43"/>
      <c r="I52" s="119"/>
      <c r="J52" s="395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5" t="s">
        <v>130</v>
      </c>
      <c r="D54" s="133"/>
      <c r="E54" s="133"/>
      <c r="F54" s="133"/>
      <c r="G54" s="133"/>
      <c r="H54" s="133"/>
      <c r="I54" s="146"/>
      <c r="J54" s="147" t="s">
        <v>131</v>
      </c>
      <c r="K54" s="14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49" t="s">
        <v>132</v>
      </c>
      <c r="D56" s="43"/>
      <c r="E56" s="43"/>
      <c r="F56" s="43"/>
      <c r="G56" s="43"/>
      <c r="H56" s="43"/>
      <c r="I56" s="119"/>
      <c r="J56" s="129">
        <f>J80</f>
        <v>0</v>
      </c>
      <c r="K56" s="46"/>
      <c r="AU56" s="24" t="s">
        <v>133</v>
      </c>
    </row>
    <row r="57" spans="2:11" s="7" customFormat="1" ht="24.95" customHeight="1">
      <c r="B57" s="150"/>
      <c r="C57" s="151"/>
      <c r="D57" s="152" t="s">
        <v>134</v>
      </c>
      <c r="E57" s="153"/>
      <c r="F57" s="153"/>
      <c r="G57" s="153"/>
      <c r="H57" s="153"/>
      <c r="I57" s="154"/>
      <c r="J57" s="155">
        <f>J81</f>
        <v>0</v>
      </c>
      <c r="K57" s="156"/>
    </row>
    <row r="58" spans="2:11" s="8" customFormat="1" ht="19.9" customHeight="1">
      <c r="B58" s="157"/>
      <c r="C58" s="158"/>
      <c r="D58" s="159" t="s">
        <v>254</v>
      </c>
      <c r="E58" s="160"/>
      <c r="F58" s="160"/>
      <c r="G58" s="160"/>
      <c r="H58" s="160"/>
      <c r="I58" s="161"/>
      <c r="J58" s="162">
        <f>J82</f>
        <v>0</v>
      </c>
      <c r="K58" s="163"/>
    </row>
    <row r="59" spans="2:11" s="7" customFormat="1" ht="24.95" customHeight="1">
      <c r="B59" s="150"/>
      <c r="C59" s="151"/>
      <c r="D59" s="152" t="s">
        <v>137</v>
      </c>
      <c r="E59" s="153"/>
      <c r="F59" s="153"/>
      <c r="G59" s="153"/>
      <c r="H59" s="153"/>
      <c r="I59" s="154"/>
      <c r="J59" s="155">
        <f>J105</f>
        <v>0</v>
      </c>
      <c r="K59" s="156"/>
    </row>
    <row r="60" spans="2:11" s="8" customFormat="1" ht="19.9" customHeight="1">
      <c r="B60" s="157"/>
      <c r="C60" s="158"/>
      <c r="D60" s="159" t="s">
        <v>255</v>
      </c>
      <c r="E60" s="160"/>
      <c r="F60" s="160"/>
      <c r="G60" s="160"/>
      <c r="H60" s="160"/>
      <c r="I60" s="161"/>
      <c r="J60" s="162">
        <f>J106</f>
        <v>0</v>
      </c>
      <c r="K60" s="163"/>
    </row>
    <row r="61" spans="2:11" s="1" customFormat="1" ht="21.75" customHeight="1">
      <c r="B61" s="42"/>
      <c r="C61" s="43"/>
      <c r="D61" s="43"/>
      <c r="E61" s="43"/>
      <c r="F61" s="43"/>
      <c r="G61" s="43"/>
      <c r="H61" s="43"/>
      <c r="I61" s="119"/>
      <c r="J61" s="43"/>
      <c r="K61" s="46"/>
    </row>
    <row r="62" spans="2:11" s="1" customFormat="1" ht="6.95" customHeight="1">
      <c r="B62" s="57"/>
      <c r="C62" s="58"/>
      <c r="D62" s="58"/>
      <c r="E62" s="58"/>
      <c r="F62" s="58"/>
      <c r="G62" s="58"/>
      <c r="H62" s="58"/>
      <c r="I62" s="140"/>
      <c r="J62" s="58"/>
      <c r="K62" s="59"/>
    </row>
    <row r="66" spans="2:12" s="1" customFormat="1" ht="6.95" customHeight="1">
      <c r="B66" s="60"/>
      <c r="C66" s="61"/>
      <c r="D66" s="61"/>
      <c r="E66" s="61"/>
      <c r="F66" s="61"/>
      <c r="G66" s="61"/>
      <c r="H66" s="61"/>
      <c r="I66" s="143"/>
      <c r="J66" s="61"/>
      <c r="K66" s="61"/>
      <c r="L66" s="62"/>
    </row>
    <row r="67" spans="2:12" s="1" customFormat="1" ht="36.95" customHeight="1">
      <c r="B67" s="42"/>
      <c r="C67" s="63" t="s">
        <v>139</v>
      </c>
      <c r="D67" s="64"/>
      <c r="E67" s="64"/>
      <c r="F67" s="64"/>
      <c r="G67" s="64"/>
      <c r="H67" s="64"/>
      <c r="I67" s="164"/>
      <c r="J67" s="64"/>
      <c r="K67" s="64"/>
      <c r="L67" s="62"/>
    </row>
    <row r="68" spans="2:12" s="1" customFormat="1" ht="6.95" customHeight="1">
      <c r="B68" s="42"/>
      <c r="C68" s="64"/>
      <c r="D68" s="64"/>
      <c r="E68" s="64"/>
      <c r="F68" s="64"/>
      <c r="G68" s="64"/>
      <c r="H68" s="64"/>
      <c r="I68" s="164"/>
      <c r="J68" s="64"/>
      <c r="K68" s="64"/>
      <c r="L68" s="62"/>
    </row>
    <row r="69" spans="2:12" s="1" customFormat="1" ht="14.45" customHeight="1">
      <c r="B69" s="42"/>
      <c r="C69" s="66" t="s">
        <v>18</v>
      </c>
      <c r="D69" s="64"/>
      <c r="E69" s="64"/>
      <c r="F69" s="64"/>
      <c r="G69" s="64"/>
      <c r="H69" s="64"/>
      <c r="I69" s="164"/>
      <c r="J69" s="64"/>
      <c r="K69" s="64"/>
      <c r="L69" s="62"/>
    </row>
    <row r="70" spans="2:12" s="1" customFormat="1" ht="16.5" customHeight="1">
      <c r="B70" s="42"/>
      <c r="C70" s="64"/>
      <c r="D70" s="64"/>
      <c r="E70" s="396" t="str">
        <f>E7</f>
        <v>III-33420 Molitorov, most ev. č. 33420-1_bez SO 460a461</v>
      </c>
      <c r="F70" s="397"/>
      <c r="G70" s="397"/>
      <c r="H70" s="397"/>
      <c r="I70" s="164"/>
      <c r="J70" s="64"/>
      <c r="K70" s="64"/>
      <c r="L70" s="62"/>
    </row>
    <row r="71" spans="2:12" s="1" customFormat="1" ht="14.45" customHeight="1">
      <c r="B71" s="42"/>
      <c r="C71" s="66" t="s">
        <v>127</v>
      </c>
      <c r="D71" s="64"/>
      <c r="E71" s="64"/>
      <c r="F71" s="64"/>
      <c r="G71" s="64"/>
      <c r="H71" s="64"/>
      <c r="I71" s="164"/>
      <c r="J71" s="64"/>
      <c r="K71" s="64"/>
      <c r="L71" s="62"/>
    </row>
    <row r="72" spans="2:12" s="1" customFormat="1" ht="17.25" customHeight="1">
      <c r="B72" s="42"/>
      <c r="C72" s="64"/>
      <c r="D72" s="64"/>
      <c r="E72" s="371" t="str">
        <f>E9</f>
        <v>SO 182 - SO 182 - DIO</v>
      </c>
      <c r="F72" s="398"/>
      <c r="G72" s="398"/>
      <c r="H72" s="398"/>
      <c r="I72" s="164"/>
      <c r="J72" s="64"/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64"/>
      <c r="J73" s="64"/>
      <c r="K73" s="64"/>
      <c r="L73" s="62"/>
    </row>
    <row r="74" spans="2:12" s="1" customFormat="1" ht="18" customHeight="1">
      <c r="B74" s="42"/>
      <c r="C74" s="66" t="s">
        <v>24</v>
      </c>
      <c r="D74" s="64"/>
      <c r="E74" s="64"/>
      <c r="F74" s="165" t="str">
        <f>F12</f>
        <v>Kouřim</v>
      </c>
      <c r="G74" s="64"/>
      <c r="H74" s="64"/>
      <c r="I74" s="166" t="s">
        <v>26</v>
      </c>
      <c r="J74" s="74" t="str">
        <f>IF(J12="","",J12)</f>
        <v>3. 6. 2018</v>
      </c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64"/>
      <c r="J75" s="64"/>
      <c r="K75" s="64"/>
      <c r="L75" s="62"/>
    </row>
    <row r="76" spans="2:12" s="1" customFormat="1" ht="13.5">
      <c r="B76" s="42"/>
      <c r="C76" s="66" t="s">
        <v>30</v>
      </c>
      <c r="D76" s="64"/>
      <c r="E76" s="64"/>
      <c r="F76" s="165" t="str">
        <f>E15</f>
        <v>Středočeský kraj</v>
      </c>
      <c r="G76" s="64"/>
      <c r="H76" s="64"/>
      <c r="I76" s="166" t="s">
        <v>37</v>
      </c>
      <c r="J76" s="165" t="str">
        <f>E21</f>
        <v>VPÚ DECO PRAHA a.s.</v>
      </c>
      <c r="K76" s="64"/>
      <c r="L76" s="62"/>
    </row>
    <row r="77" spans="2:12" s="1" customFormat="1" ht="14.45" customHeight="1">
      <c r="B77" s="42"/>
      <c r="C77" s="66" t="s">
        <v>35</v>
      </c>
      <c r="D77" s="64"/>
      <c r="E77" s="64"/>
      <c r="F77" s="165" t="str">
        <f>IF(E18="","",E18)</f>
        <v/>
      </c>
      <c r="G77" s="64"/>
      <c r="H77" s="64"/>
      <c r="I77" s="164"/>
      <c r="J77" s="64"/>
      <c r="K77" s="64"/>
      <c r="L77" s="62"/>
    </row>
    <row r="78" spans="2:12" s="1" customFormat="1" ht="10.35" customHeight="1">
      <c r="B78" s="42"/>
      <c r="C78" s="64"/>
      <c r="D78" s="64"/>
      <c r="E78" s="64"/>
      <c r="F78" s="64"/>
      <c r="G78" s="64"/>
      <c r="H78" s="64"/>
      <c r="I78" s="164"/>
      <c r="J78" s="64"/>
      <c r="K78" s="64"/>
      <c r="L78" s="62"/>
    </row>
    <row r="79" spans="2:20" s="9" customFormat="1" ht="29.25" customHeight="1">
      <c r="B79" s="167"/>
      <c r="C79" s="168" t="s">
        <v>140</v>
      </c>
      <c r="D79" s="169" t="s">
        <v>62</v>
      </c>
      <c r="E79" s="169" t="s">
        <v>58</v>
      </c>
      <c r="F79" s="169" t="s">
        <v>141</v>
      </c>
      <c r="G79" s="169" t="s">
        <v>142</v>
      </c>
      <c r="H79" s="169" t="s">
        <v>143</v>
      </c>
      <c r="I79" s="170" t="s">
        <v>144</v>
      </c>
      <c r="J79" s="169" t="s">
        <v>131</v>
      </c>
      <c r="K79" s="171" t="s">
        <v>145</v>
      </c>
      <c r="L79" s="172"/>
      <c r="M79" s="82" t="s">
        <v>146</v>
      </c>
      <c r="N79" s="83" t="s">
        <v>47</v>
      </c>
      <c r="O79" s="83" t="s">
        <v>147</v>
      </c>
      <c r="P79" s="83" t="s">
        <v>148</v>
      </c>
      <c r="Q79" s="83" t="s">
        <v>149</v>
      </c>
      <c r="R79" s="83" t="s">
        <v>150</v>
      </c>
      <c r="S79" s="83" t="s">
        <v>151</v>
      </c>
      <c r="T79" s="84" t="s">
        <v>152</v>
      </c>
    </row>
    <row r="80" spans="2:63" s="1" customFormat="1" ht="29.25" customHeight="1">
      <c r="B80" s="42"/>
      <c r="C80" s="88" t="s">
        <v>132</v>
      </c>
      <c r="D80" s="64"/>
      <c r="E80" s="64"/>
      <c r="F80" s="64"/>
      <c r="G80" s="64"/>
      <c r="H80" s="64"/>
      <c r="I80" s="164"/>
      <c r="J80" s="173">
        <f>BK80</f>
        <v>0</v>
      </c>
      <c r="K80" s="64"/>
      <c r="L80" s="62"/>
      <c r="M80" s="85"/>
      <c r="N80" s="86"/>
      <c r="O80" s="86"/>
      <c r="P80" s="174">
        <f>P81+P105</f>
        <v>0</v>
      </c>
      <c r="Q80" s="86"/>
      <c r="R80" s="174">
        <f>R81+R105</f>
        <v>14.70384</v>
      </c>
      <c r="S80" s="86"/>
      <c r="T80" s="175">
        <f>T81+T105</f>
        <v>0</v>
      </c>
      <c r="AT80" s="24" t="s">
        <v>76</v>
      </c>
      <c r="AU80" s="24" t="s">
        <v>133</v>
      </c>
      <c r="BK80" s="176">
        <f>BK81+BK105</f>
        <v>0</v>
      </c>
    </row>
    <row r="81" spans="2:63" s="10" customFormat="1" ht="37.35" customHeight="1">
      <c r="B81" s="177"/>
      <c r="C81" s="178"/>
      <c r="D81" s="179" t="s">
        <v>76</v>
      </c>
      <c r="E81" s="180" t="s">
        <v>153</v>
      </c>
      <c r="F81" s="180" t="s">
        <v>154</v>
      </c>
      <c r="G81" s="178"/>
      <c r="H81" s="178"/>
      <c r="I81" s="181"/>
      <c r="J81" s="182">
        <f>BK81</f>
        <v>0</v>
      </c>
      <c r="K81" s="178"/>
      <c r="L81" s="183"/>
      <c r="M81" s="184"/>
      <c r="N81" s="185"/>
      <c r="O81" s="185"/>
      <c r="P81" s="186">
        <f>P82</f>
        <v>0</v>
      </c>
      <c r="Q81" s="185"/>
      <c r="R81" s="186">
        <f>R82</f>
        <v>14.70384</v>
      </c>
      <c r="S81" s="185"/>
      <c r="T81" s="187">
        <f>T82</f>
        <v>0</v>
      </c>
      <c r="AR81" s="188" t="s">
        <v>85</v>
      </c>
      <c r="AT81" s="189" t="s">
        <v>76</v>
      </c>
      <c r="AU81" s="189" t="s">
        <v>77</v>
      </c>
      <c r="AY81" s="188" t="s">
        <v>155</v>
      </c>
      <c r="BK81" s="190">
        <f>BK82</f>
        <v>0</v>
      </c>
    </row>
    <row r="82" spans="2:63" s="10" customFormat="1" ht="19.9" customHeight="1">
      <c r="B82" s="177"/>
      <c r="C82" s="178"/>
      <c r="D82" s="179" t="s">
        <v>76</v>
      </c>
      <c r="E82" s="191" t="s">
        <v>204</v>
      </c>
      <c r="F82" s="191" t="s">
        <v>256</v>
      </c>
      <c r="G82" s="178"/>
      <c r="H82" s="178"/>
      <c r="I82" s="181"/>
      <c r="J82" s="192">
        <f>BK82</f>
        <v>0</v>
      </c>
      <c r="K82" s="178"/>
      <c r="L82" s="183"/>
      <c r="M82" s="184"/>
      <c r="N82" s="185"/>
      <c r="O82" s="185"/>
      <c r="P82" s="186">
        <f>SUM(P83:P104)</f>
        <v>0</v>
      </c>
      <c r="Q82" s="185"/>
      <c r="R82" s="186">
        <f>SUM(R83:R104)</f>
        <v>14.70384</v>
      </c>
      <c r="S82" s="185"/>
      <c r="T82" s="187">
        <f>SUM(T83:T104)</f>
        <v>0</v>
      </c>
      <c r="AR82" s="188" t="s">
        <v>85</v>
      </c>
      <c r="AT82" s="189" t="s">
        <v>76</v>
      </c>
      <c r="AU82" s="189" t="s">
        <v>85</v>
      </c>
      <c r="AY82" s="188" t="s">
        <v>155</v>
      </c>
      <c r="BK82" s="190">
        <f>SUM(BK83:BK104)</f>
        <v>0</v>
      </c>
    </row>
    <row r="83" spans="2:65" s="1" customFormat="1" ht="16.5" customHeight="1">
      <c r="B83" s="42"/>
      <c r="C83" s="193" t="s">
        <v>85</v>
      </c>
      <c r="D83" s="193" t="s">
        <v>157</v>
      </c>
      <c r="E83" s="194" t="s">
        <v>257</v>
      </c>
      <c r="F83" s="195" t="s">
        <v>258</v>
      </c>
      <c r="G83" s="196" t="s">
        <v>259</v>
      </c>
      <c r="H83" s="197">
        <v>24</v>
      </c>
      <c r="I83" s="198"/>
      <c r="J83" s="199">
        <f>ROUND(I83*H83,2)</f>
        <v>0</v>
      </c>
      <c r="K83" s="195" t="s">
        <v>161</v>
      </c>
      <c r="L83" s="62"/>
      <c r="M83" s="200" t="s">
        <v>32</v>
      </c>
      <c r="N83" s="201" t="s">
        <v>48</v>
      </c>
      <c r="O83" s="43"/>
      <c r="P83" s="202">
        <f>O83*H83</f>
        <v>0</v>
      </c>
      <c r="Q83" s="202">
        <v>0.61266</v>
      </c>
      <c r="R83" s="202">
        <f>Q83*H83</f>
        <v>14.70384</v>
      </c>
      <c r="S83" s="202">
        <v>0</v>
      </c>
      <c r="T83" s="203">
        <f>S83*H83</f>
        <v>0</v>
      </c>
      <c r="AR83" s="24" t="s">
        <v>162</v>
      </c>
      <c r="AT83" s="24" t="s">
        <v>157</v>
      </c>
      <c r="AU83" s="24" t="s">
        <v>106</v>
      </c>
      <c r="AY83" s="24" t="s">
        <v>155</v>
      </c>
      <c r="BE83" s="204">
        <f>IF(N83="základní",J83,0)</f>
        <v>0</v>
      </c>
      <c r="BF83" s="204">
        <f>IF(N83="snížená",J83,0)</f>
        <v>0</v>
      </c>
      <c r="BG83" s="204">
        <f>IF(N83="zákl. přenesená",J83,0)</f>
        <v>0</v>
      </c>
      <c r="BH83" s="204">
        <f>IF(N83="sníž. přenesená",J83,0)</f>
        <v>0</v>
      </c>
      <c r="BI83" s="204">
        <f>IF(N83="nulová",J83,0)</f>
        <v>0</v>
      </c>
      <c r="BJ83" s="24" t="s">
        <v>85</v>
      </c>
      <c r="BK83" s="204">
        <f>ROUND(I83*H83,2)</f>
        <v>0</v>
      </c>
      <c r="BL83" s="24" t="s">
        <v>162</v>
      </c>
      <c r="BM83" s="24" t="s">
        <v>260</v>
      </c>
    </row>
    <row r="84" spans="2:65" s="1" customFormat="1" ht="16.5" customHeight="1">
      <c r="B84" s="42"/>
      <c r="C84" s="193" t="s">
        <v>106</v>
      </c>
      <c r="D84" s="193" t="s">
        <v>157</v>
      </c>
      <c r="E84" s="194" t="s">
        <v>261</v>
      </c>
      <c r="F84" s="195" t="s">
        <v>262</v>
      </c>
      <c r="G84" s="196" t="s">
        <v>263</v>
      </c>
      <c r="H84" s="197">
        <v>20</v>
      </c>
      <c r="I84" s="198"/>
      <c r="J84" s="199">
        <f>ROUND(I84*H84,2)</f>
        <v>0</v>
      </c>
      <c r="K84" s="195" t="s">
        <v>161</v>
      </c>
      <c r="L84" s="62"/>
      <c r="M84" s="200" t="s">
        <v>32</v>
      </c>
      <c r="N84" s="201" t="s">
        <v>48</v>
      </c>
      <c r="O84" s="43"/>
      <c r="P84" s="202">
        <f>O84*H84</f>
        <v>0</v>
      </c>
      <c r="Q84" s="202">
        <v>0</v>
      </c>
      <c r="R84" s="202">
        <f>Q84*H84</f>
        <v>0</v>
      </c>
      <c r="S84" s="202">
        <v>0</v>
      </c>
      <c r="T84" s="203">
        <f>S84*H84</f>
        <v>0</v>
      </c>
      <c r="AR84" s="24" t="s">
        <v>162</v>
      </c>
      <c r="AT84" s="24" t="s">
        <v>157</v>
      </c>
      <c r="AU84" s="24" t="s">
        <v>106</v>
      </c>
      <c r="AY84" s="24" t="s">
        <v>155</v>
      </c>
      <c r="BE84" s="204">
        <f>IF(N84="základní",J84,0)</f>
        <v>0</v>
      </c>
      <c r="BF84" s="204">
        <f>IF(N84="snížená",J84,0)</f>
        <v>0</v>
      </c>
      <c r="BG84" s="204">
        <f>IF(N84="zákl. přenesená",J84,0)</f>
        <v>0</v>
      </c>
      <c r="BH84" s="204">
        <f>IF(N84="sníž. přenesená",J84,0)</f>
        <v>0</v>
      </c>
      <c r="BI84" s="204">
        <f>IF(N84="nulová",J84,0)</f>
        <v>0</v>
      </c>
      <c r="BJ84" s="24" t="s">
        <v>85</v>
      </c>
      <c r="BK84" s="204">
        <f>ROUND(I84*H84,2)</f>
        <v>0</v>
      </c>
      <c r="BL84" s="24" t="s">
        <v>162</v>
      </c>
      <c r="BM84" s="24" t="s">
        <v>264</v>
      </c>
    </row>
    <row r="85" spans="2:47" s="1" customFormat="1" ht="27">
      <c r="B85" s="42"/>
      <c r="C85" s="64"/>
      <c r="D85" s="205" t="s">
        <v>164</v>
      </c>
      <c r="E85" s="64"/>
      <c r="F85" s="206" t="s">
        <v>265</v>
      </c>
      <c r="G85" s="64"/>
      <c r="H85" s="64"/>
      <c r="I85" s="164"/>
      <c r="J85" s="64"/>
      <c r="K85" s="64"/>
      <c r="L85" s="62"/>
      <c r="M85" s="207"/>
      <c r="N85" s="43"/>
      <c r="O85" s="43"/>
      <c r="P85" s="43"/>
      <c r="Q85" s="43"/>
      <c r="R85" s="43"/>
      <c r="S85" s="43"/>
      <c r="T85" s="79"/>
      <c r="AT85" s="24" t="s">
        <v>164</v>
      </c>
      <c r="AU85" s="24" t="s">
        <v>106</v>
      </c>
    </row>
    <row r="86" spans="2:51" s="11" customFormat="1" ht="13.5">
      <c r="B86" s="208"/>
      <c r="C86" s="209"/>
      <c r="D86" s="205" t="s">
        <v>175</v>
      </c>
      <c r="E86" s="210" t="s">
        <v>32</v>
      </c>
      <c r="F86" s="211" t="s">
        <v>266</v>
      </c>
      <c r="G86" s="209"/>
      <c r="H86" s="212">
        <v>2</v>
      </c>
      <c r="I86" s="213"/>
      <c r="J86" s="209"/>
      <c r="K86" s="209"/>
      <c r="L86" s="214"/>
      <c r="M86" s="215"/>
      <c r="N86" s="216"/>
      <c r="O86" s="216"/>
      <c r="P86" s="216"/>
      <c r="Q86" s="216"/>
      <c r="R86" s="216"/>
      <c r="S86" s="216"/>
      <c r="T86" s="217"/>
      <c r="AT86" s="218" t="s">
        <v>175</v>
      </c>
      <c r="AU86" s="218" t="s">
        <v>106</v>
      </c>
      <c r="AV86" s="11" t="s">
        <v>106</v>
      </c>
      <c r="AW86" s="11" t="s">
        <v>41</v>
      </c>
      <c r="AX86" s="11" t="s">
        <v>77</v>
      </c>
      <c r="AY86" s="218" t="s">
        <v>155</v>
      </c>
    </row>
    <row r="87" spans="2:51" s="11" customFormat="1" ht="13.5">
      <c r="B87" s="208"/>
      <c r="C87" s="209"/>
      <c r="D87" s="205" t="s">
        <v>175</v>
      </c>
      <c r="E87" s="210" t="s">
        <v>32</v>
      </c>
      <c r="F87" s="211" t="s">
        <v>267</v>
      </c>
      <c r="G87" s="209"/>
      <c r="H87" s="212">
        <v>1</v>
      </c>
      <c r="I87" s="213"/>
      <c r="J87" s="209"/>
      <c r="K87" s="209"/>
      <c r="L87" s="214"/>
      <c r="M87" s="215"/>
      <c r="N87" s="216"/>
      <c r="O87" s="216"/>
      <c r="P87" s="216"/>
      <c r="Q87" s="216"/>
      <c r="R87" s="216"/>
      <c r="S87" s="216"/>
      <c r="T87" s="217"/>
      <c r="AT87" s="218" t="s">
        <v>175</v>
      </c>
      <c r="AU87" s="218" t="s">
        <v>106</v>
      </c>
      <c r="AV87" s="11" t="s">
        <v>106</v>
      </c>
      <c r="AW87" s="11" t="s">
        <v>41</v>
      </c>
      <c r="AX87" s="11" t="s">
        <v>77</v>
      </c>
      <c r="AY87" s="218" t="s">
        <v>155</v>
      </c>
    </row>
    <row r="88" spans="2:51" s="11" customFormat="1" ht="13.5">
      <c r="B88" s="208"/>
      <c r="C88" s="209"/>
      <c r="D88" s="205" t="s">
        <v>175</v>
      </c>
      <c r="E88" s="210" t="s">
        <v>32</v>
      </c>
      <c r="F88" s="211" t="s">
        <v>268</v>
      </c>
      <c r="G88" s="209"/>
      <c r="H88" s="212">
        <v>2</v>
      </c>
      <c r="I88" s="213"/>
      <c r="J88" s="209"/>
      <c r="K88" s="209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175</v>
      </c>
      <c r="AU88" s="218" t="s">
        <v>106</v>
      </c>
      <c r="AV88" s="11" t="s">
        <v>106</v>
      </c>
      <c r="AW88" s="11" t="s">
        <v>41</v>
      </c>
      <c r="AX88" s="11" t="s">
        <v>77</v>
      </c>
      <c r="AY88" s="218" t="s">
        <v>155</v>
      </c>
    </row>
    <row r="89" spans="2:51" s="11" customFormat="1" ht="13.5">
      <c r="B89" s="208"/>
      <c r="C89" s="209"/>
      <c r="D89" s="205" t="s">
        <v>175</v>
      </c>
      <c r="E89" s="210" t="s">
        <v>32</v>
      </c>
      <c r="F89" s="211" t="s">
        <v>269</v>
      </c>
      <c r="G89" s="209"/>
      <c r="H89" s="212">
        <v>5</v>
      </c>
      <c r="I89" s="213"/>
      <c r="J89" s="209"/>
      <c r="K89" s="209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175</v>
      </c>
      <c r="AU89" s="218" t="s">
        <v>106</v>
      </c>
      <c r="AV89" s="11" t="s">
        <v>106</v>
      </c>
      <c r="AW89" s="11" t="s">
        <v>41</v>
      </c>
      <c r="AX89" s="11" t="s">
        <v>77</v>
      </c>
      <c r="AY89" s="218" t="s">
        <v>155</v>
      </c>
    </row>
    <row r="90" spans="2:51" s="11" customFormat="1" ht="13.5">
      <c r="B90" s="208"/>
      <c r="C90" s="209"/>
      <c r="D90" s="205" t="s">
        <v>175</v>
      </c>
      <c r="E90" s="210" t="s">
        <v>32</v>
      </c>
      <c r="F90" s="211" t="s">
        <v>270</v>
      </c>
      <c r="G90" s="209"/>
      <c r="H90" s="212">
        <v>5</v>
      </c>
      <c r="I90" s="213"/>
      <c r="J90" s="209"/>
      <c r="K90" s="209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175</v>
      </c>
      <c r="AU90" s="218" t="s">
        <v>106</v>
      </c>
      <c r="AV90" s="11" t="s">
        <v>106</v>
      </c>
      <c r="AW90" s="11" t="s">
        <v>41</v>
      </c>
      <c r="AX90" s="11" t="s">
        <v>77</v>
      </c>
      <c r="AY90" s="218" t="s">
        <v>155</v>
      </c>
    </row>
    <row r="91" spans="2:51" s="11" customFormat="1" ht="13.5">
      <c r="B91" s="208"/>
      <c r="C91" s="209"/>
      <c r="D91" s="205" t="s">
        <v>175</v>
      </c>
      <c r="E91" s="210" t="s">
        <v>32</v>
      </c>
      <c r="F91" s="211" t="s">
        <v>271</v>
      </c>
      <c r="G91" s="209"/>
      <c r="H91" s="212">
        <v>5</v>
      </c>
      <c r="I91" s="213"/>
      <c r="J91" s="209"/>
      <c r="K91" s="209"/>
      <c r="L91" s="214"/>
      <c r="M91" s="215"/>
      <c r="N91" s="216"/>
      <c r="O91" s="216"/>
      <c r="P91" s="216"/>
      <c r="Q91" s="216"/>
      <c r="R91" s="216"/>
      <c r="S91" s="216"/>
      <c r="T91" s="217"/>
      <c r="AT91" s="218" t="s">
        <v>175</v>
      </c>
      <c r="AU91" s="218" t="s">
        <v>106</v>
      </c>
      <c r="AV91" s="11" t="s">
        <v>106</v>
      </c>
      <c r="AW91" s="11" t="s">
        <v>41</v>
      </c>
      <c r="AX91" s="11" t="s">
        <v>77</v>
      </c>
      <c r="AY91" s="218" t="s">
        <v>155</v>
      </c>
    </row>
    <row r="92" spans="2:51" s="12" customFormat="1" ht="13.5">
      <c r="B92" s="219"/>
      <c r="C92" s="220"/>
      <c r="D92" s="205" t="s">
        <v>175</v>
      </c>
      <c r="E92" s="221" t="s">
        <v>32</v>
      </c>
      <c r="F92" s="222" t="s">
        <v>188</v>
      </c>
      <c r="G92" s="220"/>
      <c r="H92" s="223">
        <v>20</v>
      </c>
      <c r="I92" s="224"/>
      <c r="J92" s="220"/>
      <c r="K92" s="220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175</v>
      </c>
      <c r="AU92" s="229" t="s">
        <v>106</v>
      </c>
      <c r="AV92" s="12" t="s">
        <v>162</v>
      </c>
      <c r="AW92" s="12" t="s">
        <v>41</v>
      </c>
      <c r="AX92" s="12" t="s">
        <v>85</v>
      </c>
      <c r="AY92" s="229" t="s">
        <v>155</v>
      </c>
    </row>
    <row r="93" spans="2:65" s="1" customFormat="1" ht="25.5" customHeight="1">
      <c r="B93" s="42"/>
      <c r="C93" s="193" t="s">
        <v>169</v>
      </c>
      <c r="D93" s="193" t="s">
        <v>157</v>
      </c>
      <c r="E93" s="194" t="s">
        <v>272</v>
      </c>
      <c r="F93" s="195" t="s">
        <v>273</v>
      </c>
      <c r="G93" s="196" t="s">
        <v>263</v>
      </c>
      <c r="H93" s="197">
        <v>3600</v>
      </c>
      <c r="I93" s="198"/>
      <c r="J93" s="199">
        <f>ROUND(I93*H93,2)</f>
        <v>0</v>
      </c>
      <c r="K93" s="195" t="s">
        <v>161</v>
      </c>
      <c r="L93" s="62"/>
      <c r="M93" s="200" t="s">
        <v>32</v>
      </c>
      <c r="N93" s="201" t="s">
        <v>48</v>
      </c>
      <c r="O93" s="43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AR93" s="24" t="s">
        <v>162</v>
      </c>
      <c r="AT93" s="24" t="s">
        <v>157</v>
      </c>
      <c r="AU93" s="24" t="s">
        <v>106</v>
      </c>
      <c r="AY93" s="24" t="s">
        <v>155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4" t="s">
        <v>85</v>
      </c>
      <c r="BK93" s="204">
        <f>ROUND(I93*H93,2)</f>
        <v>0</v>
      </c>
      <c r="BL93" s="24" t="s">
        <v>162</v>
      </c>
      <c r="BM93" s="24" t="s">
        <v>274</v>
      </c>
    </row>
    <row r="94" spans="2:47" s="1" customFormat="1" ht="27">
      <c r="B94" s="42"/>
      <c r="C94" s="64"/>
      <c r="D94" s="205" t="s">
        <v>164</v>
      </c>
      <c r="E94" s="64"/>
      <c r="F94" s="206" t="s">
        <v>275</v>
      </c>
      <c r="G94" s="64"/>
      <c r="H94" s="64"/>
      <c r="I94" s="164"/>
      <c r="J94" s="64"/>
      <c r="K94" s="64"/>
      <c r="L94" s="62"/>
      <c r="M94" s="207"/>
      <c r="N94" s="43"/>
      <c r="O94" s="43"/>
      <c r="P94" s="43"/>
      <c r="Q94" s="43"/>
      <c r="R94" s="43"/>
      <c r="S94" s="43"/>
      <c r="T94" s="79"/>
      <c r="AT94" s="24" t="s">
        <v>164</v>
      </c>
      <c r="AU94" s="24" t="s">
        <v>106</v>
      </c>
    </row>
    <row r="95" spans="2:51" s="11" customFormat="1" ht="13.5">
      <c r="B95" s="208"/>
      <c r="C95" s="209"/>
      <c r="D95" s="205" t="s">
        <v>175</v>
      </c>
      <c r="E95" s="209"/>
      <c r="F95" s="211" t="s">
        <v>276</v>
      </c>
      <c r="G95" s="209"/>
      <c r="H95" s="212">
        <v>3600</v>
      </c>
      <c r="I95" s="213"/>
      <c r="J95" s="209"/>
      <c r="K95" s="209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175</v>
      </c>
      <c r="AU95" s="218" t="s">
        <v>106</v>
      </c>
      <c r="AV95" s="11" t="s">
        <v>106</v>
      </c>
      <c r="AW95" s="11" t="s">
        <v>6</v>
      </c>
      <c r="AX95" s="11" t="s">
        <v>85</v>
      </c>
      <c r="AY95" s="218" t="s">
        <v>155</v>
      </c>
    </row>
    <row r="96" spans="2:65" s="1" customFormat="1" ht="25.5" customHeight="1">
      <c r="B96" s="42"/>
      <c r="C96" s="193" t="s">
        <v>162</v>
      </c>
      <c r="D96" s="193" t="s">
        <v>157</v>
      </c>
      <c r="E96" s="194" t="s">
        <v>277</v>
      </c>
      <c r="F96" s="195" t="s">
        <v>278</v>
      </c>
      <c r="G96" s="196" t="s">
        <v>263</v>
      </c>
      <c r="H96" s="197">
        <v>2</v>
      </c>
      <c r="I96" s="198"/>
      <c r="J96" s="199">
        <f>ROUND(I96*H96,2)</f>
        <v>0</v>
      </c>
      <c r="K96" s="195" t="s">
        <v>161</v>
      </c>
      <c r="L96" s="62"/>
      <c r="M96" s="200" t="s">
        <v>32</v>
      </c>
      <c r="N96" s="201" t="s">
        <v>48</v>
      </c>
      <c r="O96" s="43"/>
      <c r="P96" s="202">
        <f>O96*H96</f>
        <v>0</v>
      </c>
      <c r="Q96" s="202">
        <v>0</v>
      </c>
      <c r="R96" s="202">
        <f>Q96*H96</f>
        <v>0</v>
      </c>
      <c r="S96" s="202">
        <v>0</v>
      </c>
      <c r="T96" s="203">
        <f>S96*H96</f>
        <v>0</v>
      </c>
      <c r="AR96" s="24" t="s">
        <v>162</v>
      </c>
      <c r="AT96" s="24" t="s">
        <v>157</v>
      </c>
      <c r="AU96" s="24" t="s">
        <v>106</v>
      </c>
      <c r="AY96" s="24" t="s">
        <v>155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4" t="s">
        <v>85</v>
      </c>
      <c r="BK96" s="204">
        <f>ROUND(I96*H96,2)</f>
        <v>0</v>
      </c>
      <c r="BL96" s="24" t="s">
        <v>162</v>
      </c>
      <c r="BM96" s="24" t="s">
        <v>279</v>
      </c>
    </row>
    <row r="97" spans="2:47" s="1" customFormat="1" ht="27">
      <c r="B97" s="42"/>
      <c r="C97" s="64"/>
      <c r="D97" s="205" t="s">
        <v>164</v>
      </c>
      <c r="E97" s="64"/>
      <c r="F97" s="206" t="s">
        <v>280</v>
      </c>
      <c r="G97" s="64"/>
      <c r="H97" s="64"/>
      <c r="I97" s="164"/>
      <c r="J97" s="64"/>
      <c r="K97" s="64"/>
      <c r="L97" s="62"/>
      <c r="M97" s="207"/>
      <c r="N97" s="43"/>
      <c r="O97" s="43"/>
      <c r="P97" s="43"/>
      <c r="Q97" s="43"/>
      <c r="R97" s="43"/>
      <c r="S97" s="43"/>
      <c r="T97" s="79"/>
      <c r="AT97" s="24" t="s">
        <v>164</v>
      </c>
      <c r="AU97" s="24" t="s">
        <v>106</v>
      </c>
    </row>
    <row r="98" spans="2:65" s="1" customFormat="1" ht="25.5" customHeight="1">
      <c r="B98" s="42"/>
      <c r="C98" s="193" t="s">
        <v>181</v>
      </c>
      <c r="D98" s="193" t="s">
        <v>157</v>
      </c>
      <c r="E98" s="194" t="s">
        <v>281</v>
      </c>
      <c r="F98" s="195" t="s">
        <v>282</v>
      </c>
      <c r="G98" s="196" t="s">
        <v>263</v>
      </c>
      <c r="H98" s="197">
        <v>360</v>
      </c>
      <c r="I98" s="198"/>
      <c r="J98" s="199">
        <f>ROUND(I98*H98,2)</f>
        <v>0</v>
      </c>
      <c r="K98" s="195" t="s">
        <v>161</v>
      </c>
      <c r="L98" s="62"/>
      <c r="M98" s="200" t="s">
        <v>32</v>
      </c>
      <c r="N98" s="201" t="s">
        <v>48</v>
      </c>
      <c r="O98" s="43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4" t="s">
        <v>162</v>
      </c>
      <c r="AT98" s="24" t="s">
        <v>157</v>
      </c>
      <c r="AU98" s="24" t="s">
        <v>106</v>
      </c>
      <c r="AY98" s="24" t="s">
        <v>155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85</v>
      </c>
      <c r="BK98" s="204">
        <f>ROUND(I98*H98,2)</f>
        <v>0</v>
      </c>
      <c r="BL98" s="24" t="s">
        <v>162</v>
      </c>
      <c r="BM98" s="24" t="s">
        <v>283</v>
      </c>
    </row>
    <row r="99" spans="2:47" s="1" customFormat="1" ht="27">
      <c r="B99" s="42"/>
      <c r="C99" s="64"/>
      <c r="D99" s="205" t="s">
        <v>164</v>
      </c>
      <c r="E99" s="64"/>
      <c r="F99" s="206" t="s">
        <v>284</v>
      </c>
      <c r="G99" s="64"/>
      <c r="H99" s="64"/>
      <c r="I99" s="164"/>
      <c r="J99" s="64"/>
      <c r="K99" s="64"/>
      <c r="L99" s="62"/>
      <c r="M99" s="207"/>
      <c r="N99" s="43"/>
      <c r="O99" s="43"/>
      <c r="P99" s="43"/>
      <c r="Q99" s="43"/>
      <c r="R99" s="43"/>
      <c r="S99" s="43"/>
      <c r="T99" s="79"/>
      <c r="AT99" s="24" t="s">
        <v>164</v>
      </c>
      <c r="AU99" s="24" t="s">
        <v>106</v>
      </c>
    </row>
    <row r="100" spans="2:51" s="11" customFormat="1" ht="13.5">
      <c r="B100" s="208"/>
      <c r="C100" s="209"/>
      <c r="D100" s="205" t="s">
        <v>175</v>
      </c>
      <c r="E100" s="209"/>
      <c r="F100" s="211" t="s">
        <v>285</v>
      </c>
      <c r="G100" s="209"/>
      <c r="H100" s="212">
        <v>360</v>
      </c>
      <c r="I100" s="213"/>
      <c r="J100" s="209"/>
      <c r="K100" s="209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175</v>
      </c>
      <c r="AU100" s="218" t="s">
        <v>106</v>
      </c>
      <c r="AV100" s="11" t="s">
        <v>106</v>
      </c>
      <c r="AW100" s="11" t="s">
        <v>6</v>
      </c>
      <c r="AX100" s="11" t="s">
        <v>85</v>
      </c>
      <c r="AY100" s="218" t="s">
        <v>155</v>
      </c>
    </row>
    <row r="101" spans="2:65" s="1" customFormat="1" ht="16.5" customHeight="1">
      <c r="B101" s="42"/>
      <c r="C101" s="193" t="s">
        <v>189</v>
      </c>
      <c r="D101" s="193" t="s">
        <v>157</v>
      </c>
      <c r="E101" s="194" t="s">
        <v>286</v>
      </c>
      <c r="F101" s="195" t="s">
        <v>287</v>
      </c>
      <c r="G101" s="196" t="s">
        <v>263</v>
      </c>
      <c r="H101" s="197">
        <v>1</v>
      </c>
      <c r="I101" s="198"/>
      <c r="J101" s="199">
        <f>ROUND(I101*H101,2)</f>
        <v>0</v>
      </c>
      <c r="K101" s="195" t="s">
        <v>161</v>
      </c>
      <c r="L101" s="62"/>
      <c r="M101" s="200" t="s">
        <v>32</v>
      </c>
      <c r="N101" s="201" t="s">
        <v>48</v>
      </c>
      <c r="O101" s="43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AR101" s="24" t="s">
        <v>162</v>
      </c>
      <c r="AT101" s="24" t="s">
        <v>157</v>
      </c>
      <c r="AU101" s="24" t="s">
        <v>106</v>
      </c>
      <c r="AY101" s="24" t="s">
        <v>155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4" t="s">
        <v>85</v>
      </c>
      <c r="BK101" s="204">
        <f>ROUND(I101*H101,2)</f>
        <v>0</v>
      </c>
      <c r="BL101" s="24" t="s">
        <v>162</v>
      </c>
      <c r="BM101" s="24" t="s">
        <v>288</v>
      </c>
    </row>
    <row r="102" spans="2:51" s="11" customFormat="1" ht="13.5">
      <c r="B102" s="208"/>
      <c r="C102" s="209"/>
      <c r="D102" s="205" t="s">
        <v>175</v>
      </c>
      <c r="E102" s="210" t="s">
        <v>32</v>
      </c>
      <c r="F102" s="211" t="s">
        <v>289</v>
      </c>
      <c r="G102" s="209"/>
      <c r="H102" s="212">
        <v>1</v>
      </c>
      <c r="I102" s="213"/>
      <c r="J102" s="209"/>
      <c r="K102" s="209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175</v>
      </c>
      <c r="AU102" s="218" t="s">
        <v>106</v>
      </c>
      <c r="AV102" s="11" t="s">
        <v>106</v>
      </c>
      <c r="AW102" s="11" t="s">
        <v>41</v>
      </c>
      <c r="AX102" s="11" t="s">
        <v>85</v>
      </c>
      <c r="AY102" s="218" t="s">
        <v>155</v>
      </c>
    </row>
    <row r="103" spans="2:65" s="1" customFormat="1" ht="16.5" customHeight="1">
      <c r="B103" s="42"/>
      <c r="C103" s="193" t="s">
        <v>193</v>
      </c>
      <c r="D103" s="193" t="s">
        <v>157</v>
      </c>
      <c r="E103" s="194" t="s">
        <v>290</v>
      </c>
      <c r="F103" s="195" t="s">
        <v>291</v>
      </c>
      <c r="G103" s="196" t="s">
        <v>263</v>
      </c>
      <c r="H103" s="197">
        <v>1</v>
      </c>
      <c r="I103" s="198"/>
      <c r="J103" s="199">
        <f>ROUND(I103*H103,2)</f>
        <v>0</v>
      </c>
      <c r="K103" s="195" t="s">
        <v>161</v>
      </c>
      <c r="L103" s="62"/>
      <c r="M103" s="200" t="s">
        <v>32</v>
      </c>
      <c r="N103" s="201" t="s">
        <v>48</v>
      </c>
      <c r="O103" s="43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AR103" s="24" t="s">
        <v>162</v>
      </c>
      <c r="AT103" s="24" t="s">
        <v>157</v>
      </c>
      <c r="AU103" s="24" t="s">
        <v>106</v>
      </c>
      <c r="AY103" s="24" t="s">
        <v>155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4" t="s">
        <v>85</v>
      </c>
      <c r="BK103" s="204">
        <f>ROUND(I103*H103,2)</f>
        <v>0</v>
      </c>
      <c r="BL103" s="24" t="s">
        <v>162</v>
      </c>
      <c r="BM103" s="24" t="s">
        <v>292</v>
      </c>
    </row>
    <row r="104" spans="2:47" s="1" customFormat="1" ht="40.5">
      <c r="B104" s="42"/>
      <c r="C104" s="64"/>
      <c r="D104" s="205" t="s">
        <v>164</v>
      </c>
      <c r="E104" s="64"/>
      <c r="F104" s="206" t="s">
        <v>293</v>
      </c>
      <c r="G104" s="64"/>
      <c r="H104" s="64"/>
      <c r="I104" s="164"/>
      <c r="J104" s="64"/>
      <c r="K104" s="64"/>
      <c r="L104" s="62"/>
      <c r="M104" s="207"/>
      <c r="N104" s="43"/>
      <c r="O104" s="43"/>
      <c r="P104" s="43"/>
      <c r="Q104" s="43"/>
      <c r="R104" s="43"/>
      <c r="S104" s="43"/>
      <c r="T104" s="79"/>
      <c r="AT104" s="24" t="s">
        <v>164</v>
      </c>
      <c r="AU104" s="24" t="s">
        <v>106</v>
      </c>
    </row>
    <row r="105" spans="2:63" s="10" customFormat="1" ht="37.35" customHeight="1">
      <c r="B105" s="177"/>
      <c r="C105" s="178"/>
      <c r="D105" s="179" t="s">
        <v>76</v>
      </c>
      <c r="E105" s="180" t="s">
        <v>241</v>
      </c>
      <c r="F105" s="180" t="s">
        <v>242</v>
      </c>
      <c r="G105" s="178"/>
      <c r="H105" s="178"/>
      <c r="I105" s="181"/>
      <c r="J105" s="182">
        <f>BK105</f>
        <v>0</v>
      </c>
      <c r="K105" s="178"/>
      <c r="L105" s="183"/>
      <c r="M105" s="184"/>
      <c r="N105" s="185"/>
      <c r="O105" s="185"/>
      <c r="P105" s="186">
        <f>P106</f>
        <v>0</v>
      </c>
      <c r="Q105" s="185"/>
      <c r="R105" s="186">
        <f>R106</f>
        <v>0</v>
      </c>
      <c r="S105" s="185"/>
      <c r="T105" s="187">
        <f>T106</f>
        <v>0</v>
      </c>
      <c r="AR105" s="188" t="s">
        <v>181</v>
      </c>
      <c r="AT105" s="189" t="s">
        <v>76</v>
      </c>
      <c r="AU105" s="189" t="s">
        <v>77</v>
      </c>
      <c r="AY105" s="188" t="s">
        <v>155</v>
      </c>
      <c r="BK105" s="190">
        <f>BK106</f>
        <v>0</v>
      </c>
    </row>
    <row r="106" spans="2:63" s="10" customFormat="1" ht="19.9" customHeight="1">
      <c r="B106" s="177"/>
      <c r="C106" s="178"/>
      <c r="D106" s="179" t="s">
        <v>76</v>
      </c>
      <c r="E106" s="191" t="s">
        <v>294</v>
      </c>
      <c r="F106" s="191" t="s">
        <v>295</v>
      </c>
      <c r="G106" s="178"/>
      <c r="H106" s="178"/>
      <c r="I106" s="181"/>
      <c r="J106" s="192">
        <f>BK106</f>
        <v>0</v>
      </c>
      <c r="K106" s="178"/>
      <c r="L106" s="183"/>
      <c r="M106" s="184"/>
      <c r="N106" s="185"/>
      <c r="O106" s="185"/>
      <c r="P106" s="186">
        <f>SUM(P107:P108)</f>
        <v>0</v>
      </c>
      <c r="Q106" s="185"/>
      <c r="R106" s="186">
        <f>SUM(R107:R108)</f>
        <v>0</v>
      </c>
      <c r="S106" s="185"/>
      <c r="T106" s="187">
        <f>SUM(T107:T108)</f>
        <v>0</v>
      </c>
      <c r="AR106" s="188" t="s">
        <v>181</v>
      </c>
      <c r="AT106" s="189" t="s">
        <v>76</v>
      </c>
      <c r="AU106" s="189" t="s">
        <v>85</v>
      </c>
      <c r="AY106" s="188" t="s">
        <v>155</v>
      </c>
      <c r="BK106" s="190">
        <f>SUM(BK107:BK108)</f>
        <v>0</v>
      </c>
    </row>
    <row r="107" spans="2:65" s="1" customFormat="1" ht="16.5" customHeight="1">
      <c r="B107" s="42"/>
      <c r="C107" s="193" t="s">
        <v>198</v>
      </c>
      <c r="D107" s="193" t="s">
        <v>157</v>
      </c>
      <c r="E107" s="194" t="s">
        <v>296</v>
      </c>
      <c r="F107" s="195" t="s">
        <v>295</v>
      </c>
      <c r="G107" s="196" t="s">
        <v>297</v>
      </c>
      <c r="H107" s="197">
        <v>1</v>
      </c>
      <c r="I107" s="198"/>
      <c r="J107" s="199">
        <f>ROUND(I107*H107,2)</f>
        <v>0</v>
      </c>
      <c r="K107" s="195" t="s">
        <v>161</v>
      </c>
      <c r="L107" s="62"/>
      <c r="M107" s="200" t="s">
        <v>32</v>
      </c>
      <c r="N107" s="201" t="s">
        <v>48</v>
      </c>
      <c r="O107" s="43"/>
      <c r="P107" s="202">
        <f>O107*H107</f>
        <v>0</v>
      </c>
      <c r="Q107" s="202">
        <v>0</v>
      </c>
      <c r="R107" s="202">
        <f>Q107*H107</f>
        <v>0</v>
      </c>
      <c r="S107" s="202">
        <v>0</v>
      </c>
      <c r="T107" s="203">
        <f>S107*H107</f>
        <v>0</v>
      </c>
      <c r="AR107" s="24" t="s">
        <v>249</v>
      </c>
      <c r="AT107" s="24" t="s">
        <v>157</v>
      </c>
      <c r="AU107" s="24" t="s">
        <v>106</v>
      </c>
      <c r="AY107" s="24" t="s">
        <v>155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4" t="s">
        <v>85</v>
      </c>
      <c r="BK107" s="204">
        <f>ROUND(I107*H107,2)</f>
        <v>0</v>
      </c>
      <c r="BL107" s="24" t="s">
        <v>249</v>
      </c>
      <c r="BM107" s="24" t="s">
        <v>298</v>
      </c>
    </row>
    <row r="108" spans="2:47" s="1" customFormat="1" ht="27">
      <c r="B108" s="42"/>
      <c r="C108" s="64"/>
      <c r="D108" s="205" t="s">
        <v>164</v>
      </c>
      <c r="E108" s="64"/>
      <c r="F108" s="206" t="s">
        <v>299</v>
      </c>
      <c r="G108" s="64"/>
      <c r="H108" s="64"/>
      <c r="I108" s="164"/>
      <c r="J108" s="64"/>
      <c r="K108" s="64"/>
      <c r="L108" s="62"/>
      <c r="M108" s="230"/>
      <c r="N108" s="231"/>
      <c r="O108" s="231"/>
      <c r="P108" s="231"/>
      <c r="Q108" s="231"/>
      <c r="R108" s="231"/>
      <c r="S108" s="231"/>
      <c r="T108" s="232"/>
      <c r="AT108" s="24" t="s">
        <v>164</v>
      </c>
      <c r="AU108" s="24" t="s">
        <v>106</v>
      </c>
    </row>
    <row r="109" spans="2:12" s="1" customFormat="1" ht="6.95" customHeight="1">
      <c r="B109" s="57"/>
      <c r="C109" s="58"/>
      <c r="D109" s="58"/>
      <c r="E109" s="58"/>
      <c r="F109" s="58"/>
      <c r="G109" s="58"/>
      <c r="H109" s="58"/>
      <c r="I109" s="140"/>
      <c r="J109" s="58"/>
      <c r="K109" s="58"/>
      <c r="L109" s="62"/>
    </row>
  </sheetData>
  <sheetProtection algorithmName="SHA-512" hashValue="XiMa9BlQww7BvwsX101CgulwcH8DAqZp6F4TZO1w2OIyKAVWZXLqkLk0YteEsKGlDTkgvRov1sWv9smX13pJYA==" saltValue="6BlTXPbhS/dkQqsPnO1BmgQQ46d1IbmeS/S9bSe7dzxSKaeCFXdUlH+61EXZE5PhKnrMXgEC8c+H3/ccMdaTSQ==" spinCount="100000" sheet="1" objects="1" scenarios="1" formatColumns="0" formatRows="0" autoFilter="0"/>
  <autoFilter ref="C79:K108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121</v>
      </c>
      <c r="G1" s="399" t="s">
        <v>122</v>
      </c>
      <c r="H1" s="399"/>
      <c r="I1" s="116"/>
      <c r="J1" s="115" t="s">
        <v>123</v>
      </c>
      <c r="K1" s="114" t="s">
        <v>124</v>
      </c>
      <c r="L1" s="115" t="s">
        <v>125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93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77</v>
      </c>
    </row>
    <row r="4" spans="2:46" ht="36.95" customHeight="1">
      <c r="B4" s="28"/>
      <c r="C4" s="29"/>
      <c r="D4" s="30" t="s">
        <v>126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16.5" customHeight="1">
      <c r="B7" s="28"/>
      <c r="C7" s="29"/>
      <c r="D7" s="29"/>
      <c r="E7" s="391" t="str">
        <f>'Rekapitulace stavby'!K6</f>
        <v>III-33420 Molitorov, most ev. č. 33420-1_bez SO 460a461</v>
      </c>
      <c r="F7" s="392"/>
      <c r="G7" s="392"/>
      <c r="H7" s="392"/>
      <c r="I7" s="118"/>
      <c r="J7" s="29"/>
      <c r="K7" s="31"/>
    </row>
    <row r="8" spans="2:11" s="1" customFormat="1" ht="13.5">
      <c r="B8" s="42"/>
      <c r="C8" s="43"/>
      <c r="D8" s="37" t="s">
        <v>127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3" t="s">
        <v>300</v>
      </c>
      <c r="F9" s="394"/>
      <c r="G9" s="394"/>
      <c r="H9" s="394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32</v>
      </c>
      <c r="G11" s="43"/>
      <c r="H11" s="43"/>
      <c r="I11" s="120" t="s">
        <v>22</v>
      </c>
      <c r="J11" s="35" t="s">
        <v>32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0" t="s">
        <v>26</v>
      </c>
      <c r="J12" s="121" t="str">
        <f>'Rekapitulace stavby'!AN8</f>
        <v>3. 6. 2018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19"/>
      <c r="J13" s="43"/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20" t="s">
        <v>31</v>
      </c>
      <c r="J14" s="35" t="s">
        <v>32</v>
      </c>
      <c r="K14" s="46"/>
    </row>
    <row r="15" spans="2:11" s="1" customFormat="1" ht="18" customHeight="1">
      <c r="B15" s="42"/>
      <c r="C15" s="43"/>
      <c r="D15" s="43"/>
      <c r="E15" s="35" t="s">
        <v>33</v>
      </c>
      <c r="F15" s="43"/>
      <c r="G15" s="43"/>
      <c r="H15" s="43"/>
      <c r="I15" s="120" t="s">
        <v>34</v>
      </c>
      <c r="J15" s="35" t="s">
        <v>32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35</v>
      </c>
      <c r="E17" s="43"/>
      <c r="F17" s="43"/>
      <c r="G17" s="43"/>
      <c r="H17" s="43"/>
      <c r="I17" s="120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34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37</v>
      </c>
      <c r="E20" s="43"/>
      <c r="F20" s="43"/>
      <c r="G20" s="43"/>
      <c r="H20" s="43"/>
      <c r="I20" s="120" t="s">
        <v>31</v>
      </c>
      <c r="J20" s="35" t="s">
        <v>32</v>
      </c>
      <c r="K20" s="46"/>
    </row>
    <row r="21" spans="2:11" s="1" customFormat="1" ht="18" customHeight="1">
      <c r="B21" s="42"/>
      <c r="C21" s="43"/>
      <c r="D21" s="43"/>
      <c r="E21" s="35" t="s">
        <v>253</v>
      </c>
      <c r="F21" s="43"/>
      <c r="G21" s="43"/>
      <c r="H21" s="43"/>
      <c r="I21" s="120" t="s">
        <v>34</v>
      </c>
      <c r="J21" s="35" t="s">
        <v>32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42</v>
      </c>
      <c r="E23" s="43"/>
      <c r="F23" s="43"/>
      <c r="G23" s="43"/>
      <c r="H23" s="43"/>
      <c r="I23" s="119"/>
      <c r="J23" s="43"/>
      <c r="K23" s="46"/>
    </row>
    <row r="24" spans="2:11" s="6" customFormat="1" ht="16.5" customHeight="1">
      <c r="B24" s="122"/>
      <c r="C24" s="123"/>
      <c r="D24" s="123"/>
      <c r="E24" s="360" t="s">
        <v>32</v>
      </c>
      <c r="F24" s="360"/>
      <c r="G24" s="360"/>
      <c r="H24" s="360"/>
      <c r="I24" s="124"/>
      <c r="J24" s="123"/>
      <c r="K24" s="12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6"/>
      <c r="J26" s="86"/>
      <c r="K26" s="127"/>
    </row>
    <row r="27" spans="2:11" s="1" customFormat="1" ht="25.35" customHeight="1">
      <c r="B27" s="42"/>
      <c r="C27" s="43"/>
      <c r="D27" s="128" t="s">
        <v>43</v>
      </c>
      <c r="E27" s="43"/>
      <c r="F27" s="43"/>
      <c r="G27" s="43"/>
      <c r="H27" s="43"/>
      <c r="I27" s="119"/>
      <c r="J27" s="129">
        <f>ROUND(J84,2)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6"/>
      <c r="J28" s="86"/>
      <c r="K28" s="127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30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31">
        <f>ROUND(SUM(BE84:BE131),2)</f>
        <v>0</v>
      </c>
      <c r="G30" s="43"/>
      <c r="H30" s="43"/>
      <c r="I30" s="132">
        <v>0.21</v>
      </c>
      <c r="J30" s="131">
        <f>ROUND(ROUND((SUM(BE84:BE131)),2)*I30,2)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31">
        <f>ROUND(SUM(BF84:BF131),2)</f>
        <v>0</v>
      </c>
      <c r="G31" s="43"/>
      <c r="H31" s="43"/>
      <c r="I31" s="132">
        <v>0.15</v>
      </c>
      <c r="J31" s="131">
        <f>ROUND(ROUND((SUM(BF84:BF131)),2)*I31,2)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31">
        <f>ROUND(SUM(BG84:BG131),2)</f>
        <v>0</v>
      </c>
      <c r="G32" s="43"/>
      <c r="H32" s="43"/>
      <c r="I32" s="132">
        <v>0.21</v>
      </c>
      <c r="J32" s="13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31">
        <f>ROUND(SUM(BH84:BH131),2)</f>
        <v>0</v>
      </c>
      <c r="G33" s="43"/>
      <c r="H33" s="43"/>
      <c r="I33" s="132">
        <v>0.15</v>
      </c>
      <c r="J33" s="13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31">
        <f>ROUND(SUM(BI84:BI131),2)</f>
        <v>0</v>
      </c>
      <c r="G34" s="43"/>
      <c r="H34" s="43"/>
      <c r="I34" s="132">
        <v>0</v>
      </c>
      <c r="J34" s="13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3"/>
      <c r="D36" s="134" t="s">
        <v>53</v>
      </c>
      <c r="E36" s="80"/>
      <c r="F36" s="80"/>
      <c r="G36" s="135" t="s">
        <v>54</v>
      </c>
      <c r="H36" s="136" t="s">
        <v>55</v>
      </c>
      <c r="I36" s="137"/>
      <c r="J36" s="138">
        <f>SUM(J27:J34)</f>
        <v>0</v>
      </c>
      <c r="K36" s="13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0"/>
      <c r="J37" s="58"/>
      <c r="K37" s="59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2"/>
      <c r="C42" s="30" t="s">
        <v>129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16.5" customHeight="1">
      <c r="B45" s="42"/>
      <c r="C45" s="43"/>
      <c r="D45" s="43"/>
      <c r="E45" s="391" t="str">
        <f>E7</f>
        <v>III-33420 Molitorov, most ev. č. 33420-1_bez SO 460a461</v>
      </c>
      <c r="F45" s="392"/>
      <c r="G45" s="392"/>
      <c r="H45" s="392"/>
      <c r="I45" s="119"/>
      <c r="J45" s="43"/>
      <c r="K45" s="46"/>
    </row>
    <row r="46" spans="2:11" s="1" customFormat="1" ht="14.45" customHeight="1">
      <c r="B46" s="42"/>
      <c r="C46" s="37" t="s">
        <v>127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17.25" customHeight="1">
      <c r="B47" s="42"/>
      <c r="C47" s="43"/>
      <c r="D47" s="43"/>
      <c r="E47" s="393" t="str">
        <f>E9</f>
        <v>SO 186 - SO 186 - Stavební úpravy objízdných tras</v>
      </c>
      <c r="F47" s="394"/>
      <c r="G47" s="394"/>
      <c r="H47" s="394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Kouřim</v>
      </c>
      <c r="G49" s="43"/>
      <c r="H49" s="43"/>
      <c r="I49" s="120" t="s">
        <v>26</v>
      </c>
      <c r="J49" s="121" t="str">
        <f>IF(J12="","",J12)</f>
        <v>3. 6. 2018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3.5">
      <c r="B51" s="42"/>
      <c r="C51" s="37" t="s">
        <v>30</v>
      </c>
      <c r="D51" s="43"/>
      <c r="E51" s="43"/>
      <c r="F51" s="35" t="str">
        <f>E15</f>
        <v>Středočeský kraj</v>
      </c>
      <c r="G51" s="43"/>
      <c r="H51" s="43"/>
      <c r="I51" s="120" t="s">
        <v>37</v>
      </c>
      <c r="J51" s="360" t="str">
        <f>E21</f>
        <v>VPÚ DECO PRAHA a.s.</v>
      </c>
      <c r="K51" s="46"/>
    </row>
    <row r="52" spans="2:11" s="1" customFormat="1" ht="14.45" customHeight="1">
      <c r="B52" s="42"/>
      <c r="C52" s="37" t="s">
        <v>35</v>
      </c>
      <c r="D52" s="43"/>
      <c r="E52" s="43"/>
      <c r="F52" s="35" t="str">
        <f>IF(E18="","",E18)</f>
        <v/>
      </c>
      <c r="G52" s="43"/>
      <c r="H52" s="43"/>
      <c r="I52" s="119"/>
      <c r="J52" s="395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5" t="s">
        <v>130</v>
      </c>
      <c r="D54" s="133"/>
      <c r="E54" s="133"/>
      <c r="F54" s="133"/>
      <c r="G54" s="133"/>
      <c r="H54" s="133"/>
      <c r="I54" s="146"/>
      <c r="J54" s="147" t="s">
        <v>131</v>
      </c>
      <c r="K54" s="14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49" t="s">
        <v>132</v>
      </c>
      <c r="D56" s="43"/>
      <c r="E56" s="43"/>
      <c r="F56" s="43"/>
      <c r="G56" s="43"/>
      <c r="H56" s="43"/>
      <c r="I56" s="119"/>
      <c r="J56" s="129">
        <f>J84</f>
        <v>0</v>
      </c>
      <c r="K56" s="46"/>
      <c r="AU56" s="24" t="s">
        <v>133</v>
      </c>
    </row>
    <row r="57" spans="2:11" s="7" customFormat="1" ht="24.95" customHeight="1">
      <c r="B57" s="150"/>
      <c r="C57" s="151"/>
      <c r="D57" s="152" t="s">
        <v>134</v>
      </c>
      <c r="E57" s="153"/>
      <c r="F57" s="153"/>
      <c r="G57" s="153"/>
      <c r="H57" s="153"/>
      <c r="I57" s="154"/>
      <c r="J57" s="155">
        <f>J85</f>
        <v>0</v>
      </c>
      <c r="K57" s="156"/>
    </row>
    <row r="58" spans="2:11" s="8" customFormat="1" ht="19.9" customHeight="1">
      <c r="B58" s="157"/>
      <c r="C58" s="158"/>
      <c r="D58" s="159" t="s">
        <v>135</v>
      </c>
      <c r="E58" s="160"/>
      <c r="F58" s="160"/>
      <c r="G58" s="160"/>
      <c r="H58" s="160"/>
      <c r="I58" s="161"/>
      <c r="J58" s="162">
        <f>J86</f>
        <v>0</v>
      </c>
      <c r="K58" s="163"/>
    </row>
    <row r="59" spans="2:11" s="8" customFormat="1" ht="19.9" customHeight="1">
      <c r="B59" s="157"/>
      <c r="C59" s="158"/>
      <c r="D59" s="159" t="s">
        <v>301</v>
      </c>
      <c r="E59" s="160"/>
      <c r="F59" s="160"/>
      <c r="G59" s="160"/>
      <c r="H59" s="160"/>
      <c r="I59" s="161"/>
      <c r="J59" s="162">
        <f>J90</f>
        <v>0</v>
      </c>
      <c r="K59" s="163"/>
    </row>
    <row r="60" spans="2:11" s="8" customFormat="1" ht="19.9" customHeight="1">
      <c r="B60" s="157"/>
      <c r="C60" s="158"/>
      <c r="D60" s="159" t="s">
        <v>254</v>
      </c>
      <c r="E60" s="160"/>
      <c r="F60" s="160"/>
      <c r="G60" s="160"/>
      <c r="H60" s="160"/>
      <c r="I60" s="161"/>
      <c r="J60" s="162">
        <f>J107</f>
        <v>0</v>
      </c>
      <c r="K60" s="163"/>
    </row>
    <row r="61" spans="2:11" s="8" customFormat="1" ht="19.9" customHeight="1">
      <c r="B61" s="157"/>
      <c r="C61" s="158"/>
      <c r="D61" s="159" t="s">
        <v>302</v>
      </c>
      <c r="E61" s="160"/>
      <c r="F61" s="160"/>
      <c r="G61" s="160"/>
      <c r="H61" s="160"/>
      <c r="I61" s="161"/>
      <c r="J61" s="162">
        <f>J117</f>
        <v>0</v>
      </c>
      <c r="K61" s="163"/>
    </row>
    <row r="62" spans="2:11" s="7" customFormat="1" ht="24.95" customHeight="1">
      <c r="B62" s="150"/>
      <c r="C62" s="151"/>
      <c r="D62" s="152" t="s">
        <v>137</v>
      </c>
      <c r="E62" s="153"/>
      <c r="F62" s="153"/>
      <c r="G62" s="153"/>
      <c r="H62" s="153"/>
      <c r="I62" s="154"/>
      <c r="J62" s="155">
        <f>J125</f>
        <v>0</v>
      </c>
      <c r="K62" s="156"/>
    </row>
    <row r="63" spans="2:11" s="8" customFormat="1" ht="19.9" customHeight="1">
      <c r="B63" s="157"/>
      <c r="C63" s="158"/>
      <c r="D63" s="159" t="s">
        <v>303</v>
      </c>
      <c r="E63" s="160"/>
      <c r="F63" s="160"/>
      <c r="G63" s="160"/>
      <c r="H63" s="160"/>
      <c r="I63" s="161"/>
      <c r="J63" s="162">
        <f>J126</f>
        <v>0</v>
      </c>
      <c r="K63" s="163"/>
    </row>
    <row r="64" spans="2:11" s="8" customFormat="1" ht="19.9" customHeight="1">
      <c r="B64" s="157"/>
      <c r="C64" s="158"/>
      <c r="D64" s="159" t="s">
        <v>255</v>
      </c>
      <c r="E64" s="160"/>
      <c r="F64" s="160"/>
      <c r="G64" s="160"/>
      <c r="H64" s="160"/>
      <c r="I64" s="161"/>
      <c r="J64" s="162">
        <f>J129</f>
        <v>0</v>
      </c>
      <c r="K64" s="163"/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19"/>
      <c r="J65" s="43"/>
      <c r="K65" s="46"/>
    </row>
    <row r="66" spans="2:11" s="1" customFormat="1" ht="6.95" customHeight="1">
      <c r="B66" s="57"/>
      <c r="C66" s="58"/>
      <c r="D66" s="58"/>
      <c r="E66" s="58"/>
      <c r="F66" s="58"/>
      <c r="G66" s="58"/>
      <c r="H66" s="58"/>
      <c r="I66" s="140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43"/>
      <c r="J70" s="61"/>
      <c r="K70" s="61"/>
      <c r="L70" s="62"/>
    </row>
    <row r="71" spans="2:12" s="1" customFormat="1" ht="36.95" customHeight="1">
      <c r="B71" s="42"/>
      <c r="C71" s="63" t="s">
        <v>139</v>
      </c>
      <c r="D71" s="64"/>
      <c r="E71" s="64"/>
      <c r="F71" s="64"/>
      <c r="G71" s="64"/>
      <c r="H71" s="64"/>
      <c r="I71" s="164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64"/>
      <c r="J72" s="64"/>
      <c r="K72" s="64"/>
      <c r="L72" s="62"/>
    </row>
    <row r="73" spans="2:12" s="1" customFormat="1" ht="14.45" customHeight="1">
      <c r="B73" s="42"/>
      <c r="C73" s="66" t="s">
        <v>18</v>
      </c>
      <c r="D73" s="64"/>
      <c r="E73" s="64"/>
      <c r="F73" s="64"/>
      <c r="G73" s="64"/>
      <c r="H73" s="64"/>
      <c r="I73" s="164"/>
      <c r="J73" s="64"/>
      <c r="K73" s="64"/>
      <c r="L73" s="62"/>
    </row>
    <row r="74" spans="2:12" s="1" customFormat="1" ht="16.5" customHeight="1">
      <c r="B74" s="42"/>
      <c r="C74" s="64"/>
      <c r="D74" s="64"/>
      <c r="E74" s="396" t="str">
        <f>E7</f>
        <v>III-33420 Molitorov, most ev. č. 33420-1_bez SO 460a461</v>
      </c>
      <c r="F74" s="397"/>
      <c r="G74" s="397"/>
      <c r="H74" s="397"/>
      <c r="I74" s="164"/>
      <c r="J74" s="64"/>
      <c r="K74" s="64"/>
      <c r="L74" s="62"/>
    </row>
    <row r="75" spans="2:12" s="1" customFormat="1" ht="14.45" customHeight="1">
      <c r="B75" s="42"/>
      <c r="C75" s="66" t="s">
        <v>127</v>
      </c>
      <c r="D75" s="64"/>
      <c r="E75" s="64"/>
      <c r="F75" s="64"/>
      <c r="G75" s="64"/>
      <c r="H75" s="64"/>
      <c r="I75" s="164"/>
      <c r="J75" s="64"/>
      <c r="K75" s="64"/>
      <c r="L75" s="62"/>
    </row>
    <row r="76" spans="2:12" s="1" customFormat="1" ht="17.25" customHeight="1">
      <c r="B76" s="42"/>
      <c r="C76" s="64"/>
      <c r="D76" s="64"/>
      <c r="E76" s="371" t="str">
        <f>E9</f>
        <v>SO 186 - SO 186 - Stavební úpravy objízdných tras</v>
      </c>
      <c r="F76" s="398"/>
      <c r="G76" s="398"/>
      <c r="H76" s="398"/>
      <c r="I76" s="164"/>
      <c r="J76" s="64"/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64"/>
      <c r="J77" s="64"/>
      <c r="K77" s="64"/>
      <c r="L77" s="62"/>
    </row>
    <row r="78" spans="2:12" s="1" customFormat="1" ht="18" customHeight="1">
      <c r="B78" s="42"/>
      <c r="C78" s="66" t="s">
        <v>24</v>
      </c>
      <c r="D78" s="64"/>
      <c r="E78" s="64"/>
      <c r="F78" s="165" t="str">
        <f>F12</f>
        <v>Kouřim</v>
      </c>
      <c r="G78" s="64"/>
      <c r="H78" s="64"/>
      <c r="I78" s="166" t="s">
        <v>26</v>
      </c>
      <c r="J78" s="74" t="str">
        <f>IF(J12="","",J12)</f>
        <v>3. 6. 2018</v>
      </c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64"/>
      <c r="J79" s="64"/>
      <c r="K79" s="64"/>
      <c r="L79" s="62"/>
    </row>
    <row r="80" spans="2:12" s="1" customFormat="1" ht="13.5">
      <c r="B80" s="42"/>
      <c r="C80" s="66" t="s">
        <v>30</v>
      </c>
      <c r="D80" s="64"/>
      <c r="E80" s="64"/>
      <c r="F80" s="165" t="str">
        <f>E15</f>
        <v>Středočeský kraj</v>
      </c>
      <c r="G80" s="64"/>
      <c r="H80" s="64"/>
      <c r="I80" s="166" t="s">
        <v>37</v>
      </c>
      <c r="J80" s="165" t="str">
        <f>E21</f>
        <v>VPÚ DECO PRAHA a.s.</v>
      </c>
      <c r="K80" s="64"/>
      <c r="L80" s="62"/>
    </row>
    <row r="81" spans="2:12" s="1" customFormat="1" ht="14.45" customHeight="1">
      <c r="B81" s="42"/>
      <c r="C81" s="66" t="s">
        <v>35</v>
      </c>
      <c r="D81" s="64"/>
      <c r="E81" s="64"/>
      <c r="F81" s="165" t="str">
        <f>IF(E18="","",E18)</f>
        <v/>
      </c>
      <c r="G81" s="64"/>
      <c r="H81" s="64"/>
      <c r="I81" s="164"/>
      <c r="J81" s="64"/>
      <c r="K81" s="64"/>
      <c r="L81" s="62"/>
    </row>
    <row r="82" spans="2:12" s="1" customFormat="1" ht="10.35" customHeight="1">
      <c r="B82" s="42"/>
      <c r="C82" s="64"/>
      <c r="D82" s="64"/>
      <c r="E82" s="64"/>
      <c r="F82" s="64"/>
      <c r="G82" s="64"/>
      <c r="H82" s="64"/>
      <c r="I82" s="164"/>
      <c r="J82" s="64"/>
      <c r="K82" s="64"/>
      <c r="L82" s="62"/>
    </row>
    <row r="83" spans="2:20" s="9" customFormat="1" ht="29.25" customHeight="1">
      <c r="B83" s="167"/>
      <c r="C83" s="168" t="s">
        <v>140</v>
      </c>
      <c r="D83" s="169" t="s">
        <v>62</v>
      </c>
      <c r="E83" s="169" t="s">
        <v>58</v>
      </c>
      <c r="F83" s="169" t="s">
        <v>141</v>
      </c>
      <c r="G83" s="169" t="s">
        <v>142</v>
      </c>
      <c r="H83" s="169" t="s">
        <v>143</v>
      </c>
      <c r="I83" s="170" t="s">
        <v>144</v>
      </c>
      <c r="J83" s="169" t="s">
        <v>131</v>
      </c>
      <c r="K83" s="171" t="s">
        <v>145</v>
      </c>
      <c r="L83" s="172"/>
      <c r="M83" s="82" t="s">
        <v>146</v>
      </c>
      <c r="N83" s="83" t="s">
        <v>47</v>
      </c>
      <c r="O83" s="83" t="s">
        <v>147</v>
      </c>
      <c r="P83" s="83" t="s">
        <v>148</v>
      </c>
      <c r="Q83" s="83" t="s">
        <v>149</v>
      </c>
      <c r="R83" s="83" t="s">
        <v>150</v>
      </c>
      <c r="S83" s="83" t="s">
        <v>151</v>
      </c>
      <c r="T83" s="84" t="s">
        <v>152</v>
      </c>
    </row>
    <row r="84" spans="2:63" s="1" customFormat="1" ht="29.25" customHeight="1">
      <c r="B84" s="42"/>
      <c r="C84" s="88" t="s">
        <v>132</v>
      </c>
      <c r="D84" s="64"/>
      <c r="E84" s="64"/>
      <c r="F84" s="64"/>
      <c r="G84" s="64"/>
      <c r="H84" s="64"/>
      <c r="I84" s="164"/>
      <c r="J84" s="173">
        <f>BK84</f>
        <v>0</v>
      </c>
      <c r="K84" s="64"/>
      <c r="L84" s="62"/>
      <c r="M84" s="85"/>
      <c r="N84" s="86"/>
      <c r="O84" s="86"/>
      <c r="P84" s="174">
        <f>P85+P125</f>
        <v>0</v>
      </c>
      <c r="Q84" s="86"/>
      <c r="R84" s="174">
        <f>R85+R125</f>
        <v>1339.374</v>
      </c>
      <c r="S84" s="86"/>
      <c r="T84" s="175">
        <f>T85+T125</f>
        <v>0</v>
      </c>
      <c r="AT84" s="24" t="s">
        <v>76</v>
      </c>
      <c r="AU84" s="24" t="s">
        <v>133</v>
      </c>
      <c r="BK84" s="176">
        <f>BK85+BK125</f>
        <v>0</v>
      </c>
    </row>
    <row r="85" spans="2:63" s="10" customFormat="1" ht="37.35" customHeight="1">
      <c r="B85" s="177"/>
      <c r="C85" s="178"/>
      <c r="D85" s="179" t="s">
        <v>76</v>
      </c>
      <c r="E85" s="180" t="s">
        <v>153</v>
      </c>
      <c r="F85" s="180" t="s">
        <v>154</v>
      </c>
      <c r="G85" s="178"/>
      <c r="H85" s="178"/>
      <c r="I85" s="181"/>
      <c r="J85" s="182">
        <f>BK85</f>
        <v>0</v>
      </c>
      <c r="K85" s="178"/>
      <c r="L85" s="183"/>
      <c r="M85" s="184"/>
      <c r="N85" s="185"/>
      <c r="O85" s="185"/>
      <c r="P85" s="186">
        <f>P86+P90+P107+P117</f>
        <v>0</v>
      </c>
      <c r="Q85" s="185"/>
      <c r="R85" s="186">
        <f>R86+R90+R107+R117</f>
        <v>1339.374</v>
      </c>
      <c r="S85" s="185"/>
      <c r="T85" s="187">
        <f>T86+T90+T107+T117</f>
        <v>0</v>
      </c>
      <c r="AR85" s="188" t="s">
        <v>85</v>
      </c>
      <c r="AT85" s="189" t="s">
        <v>76</v>
      </c>
      <c r="AU85" s="189" t="s">
        <v>77</v>
      </c>
      <c r="AY85" s="188" t="s">
        <v>155</v>
      </c>
      <c r="BK85" s="190">
        <f>BK86+BK90+BK107+BK117</f>
        <v>0</v>
      </c>
    </row>
    <row r="86" spans="2:63" s="10" customFormat="1" ht="19.9" customHeight="1">
      <c r="B86" s="177"/>
      <c r="C86" s="178"/>
      <c r="D86" s="179" t="s">
        <v>76</v>
      </c>
      <c r="E86" s="191" t="s">
        <v>85</v>
      </c>
      <c r="F86" s="191" t="s">
        <v>156</v>
      </c>
      <c r="G86" s="178"/>
      <c r="H86" s="178"/>
      <c r="I86" s="181"/>
      <c r="J86" s="192">
        <f>BK86</f>
        <v>0</v>
      </c>
      <c r="K86" s="178"/>
      <c r="L86" s="183"/>
      <c r="M86" s="184"/>
      <c r="N86" s="185"/>
      <c r="O86" s="185"/>
      <c r="P86" s="186">
        <f>SUM(P87:P89)</f>
        <v>0</v>
      </c>
      <c r="Q86" s="185"/>
      <c r="R86" s="186">
        <f>SUM(R87:R89)</f>
        <v>0.286</v>
      </c>
      <c r="S86" s="185"/>
      <c r="T86" s="187">
        <f>SUM(T87:T89)</f>
        <v>0</v>
      </c>
      <c r="AR86" s="188" t="s">
        <v>85</v>
      </c>
      <c r="AT86" s="189" t="s">
        <v>76</v>
      </c>
      <c r="AU86" s="189" t="s">
        <v>85</v>
      </c>
      <c r="AY86" s="188" t="s">
        <v>155</v>
      </c>
      <c r="BK86" s="190">
        <f>SUM(BK87:BK89)</f>
        <v>0</v>
      </c>
    </row>
    <row r="87" spans="2:65" s="1" customFormat="1" ht="25.5" customHeight="1">
      <c r="B87" s="42"/>
      <c r="C87" s="193" t="s">
        <v>85</v>
      </c>
      <c r="D87" s="193" t="s">
        <v>157</v>
      </c>
      <c r="E87" s="194" t="s">
        <v>304</v>
      </c>
      <c r="F87" s="195" t="s">
        <v>305</v>
      </c>
      <c r="G87" s="196" t="s">
        <v>160</v>
      </c>
      <c r="H87" s="197">
        <v>2200</v>
      </c>
      <c r="I87" s="198"/>
      <c r="J87" s="199">
        <f>ROUND(I87*H87,2)</f>
        <v>0</v>
      </c>
      <c r="K87" s="195" t="s">
        <v>161</v>
      </c>
      <c r="L87" s="62"/>
      <c r="M87" s="200" t="s">
        <v>32</v>
      </c>
      <c r="N87" s="201" t="s">
        <v>48</v>
      </c>
      <c r="O87" s="43"/>
      <c r="P87" s="202">
        <f>O87*H87</f>
        <v>0</v>
      </c>
      <c r="Q87" s="202">
        <v>0.00013</v>
      </c>
      <c r="R87" s="202">
        <f>Q87*H87</f>
        <v>0.286</v>
      </c>
      <c r="S87" s="202">
        <v>0</v>
      </c>
      <c r="T87" s="203">
        <f>S87*H87</f>
        <v>0</v>
      </c>
      <c r="AR87" s="24" t="s">
        <v>162</v>
      </c>
      <c r="AT87" s="24" t="s">
        <v>157</v>
      </c>
      <c r="AU87" s="24" t="s">
        <v>106</v>
      </c>
      <c r="AY87" s="24" t="s">
        <v>155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24" t="s">
        <v>85</v>
      </c>
      <c r="BK87" s="204">
        <f>ROUND(I87*H87,2)</f>
        <v>0</v>
      </c>
      <c r="BL87" s="24" t="s">
        <v>162</v>
      </c>
      <c r="BM87" s="24" t="s">
        <v>306</v>
      </c>
    </row>
    <row r="88" spans="2:47" s="1" customFormat="1" ht="54">
      <c r="B88" s="42"/>
      <c r="C88" s="64"/>
      <c r="D88" s="205" t="s">
        <v>164</v>
      </c>
      <c r="E88" s="64"/>
      <c r="F88" s="206" t="s">
        <v>307</v>
      </c>
      <c r="G88" s="64"/>
      <c r="H88" s="64"/>
      <c r="I88" s="164"/>
      <c r="J88" s="64"/>
      <c r="K88" s="64"/>
      <c r="L88" s="62"/>
      <c r="M88" s="207"/>
      <c r="N88" s="43"/>
      <c r="O88" s="43"/>
      <c r="P88" s="43"/>
      <c r="Q88" s="43"/>
      <c r="R88" s="43"/>
      <c r="S88" s="43"/>
      <c r="T88" s="79"/>
      <c r="AT88" s="24" t="s">
        <v>164</v>
      </c>
      <c r="AU88" s="24" t="s">
        <v>106</v>
      </c>
    </row>
    <row r="89" spans="2:51" s="11" customFormat="1" ht="13.5">
      <c r="B89" s="208"/>
      <c r="C89" s="209"/>
      <c r="D89" s="205" t="s">
        <v>175</v>
      </c>
      <c r="E89" s="210" t="s">
        <v>32</v>
      </c>
      <c r="F89" s="211" t="s">
        <v>308</v>
      </c>
      <c r="G89" s="209"/>
      <c r="H89" s="212">
        <v>2200</v>
      </c>
      <c r="I89" s="213"/>
      <c r="J89" s="209"/>
      <c r="K89" s="209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175</v>
      </c>
      <c r="AU89" s="218" t="s">
        <v>106</v>
      </c>
      <c r="AV89" s="11" t="s">
        <v>106</v>
      </c>
      <c r="AW89" s="11" t="s">
        <v>41</v>
      </c>
      <c r="AX89" s="11" t="s">
        <v>85</v>
      </c>
      <c r="AY89" s="218" t="s">
        <v>155</v>
      </c>
    </row>
    <row r="90" spans="2:63" s="10" customFormat="1" ht="29.85" customHeight="1">
      <c r="B90" s="177"/>
      <c r="C90" s="178"/>
      <c r="D90" s="179" t="s">
        <v>76</v>
      </c>
      <c r="E90" s="191" t="s">
        <v>181</v>
      </c>
      <c r="F90" s="191" t="s">
        <v>309</v>
      </c>
      <c r="G90" s="178"/>
      <c r="H90" s="178"/>
      <c r="I90" s="181"/>
      <c r="J90" s="192">
        <f>BK90</f>
        <v>0</v>
      </c>
      <c r="K90" s="178"/>
      <c r="L90" s="183"/>
      <c r="M90" s="184"/>
      <c r="N90" s="185"/>
      <c r="O90" s="185"/>
      <c r="P90" s="186">
        <f>SUM(P91:P106)</f>
        <v>0</v>
      </c>
      <c r="Q90" s="185"/>
      <c r="R90" s="186">
        <f>SUM(R91:R106)</f>
        <v>1338.7359999999999</v>
      </c>
      <c r="S90" s="185"/>
      <c r="T90" s="187">
        <f>SUM(T91:T106)</f>
        <v>0</v>
      </c>
      <c r="AR90" s="188" t="s">
        <v>85</v>
      </c>
      <c r="AT90" s="189" t="s">
        <v>76</v>
      </c>
      <c r="AU90" s="189" t="s">
        <v>85</v>
      </c>
      <c r="AY90" s="188" t="s">
        <v>155</v>
      </c>
      <c r="BK90" s="190">
        <f>SUM(BK91:BK106)</f>
        <v>0</v>
      </c>
    </row>
    <row r="91" spans="2:65" s="1" customFormat="1" ht="16.5" customHeight="1">
      <c r="B91" s="42"/>
      <c r="C91" s="193" t="s">
        <v>106</v>
      </c>
      <c r="D91" s="193" t="s">
        <v>157</v>
      </c>
      <c r="E91" s="194" t="s">
        <v>310</v>
      </c>
      <c r="F91" s="195" t="s">
        <v>311</v>
      </c>
      <c r="G91" s="196" t="s">
        <v>160</v>
      </c>
      <c r="H91" s="197">
        <v>600</v>
      </c>
      <c r="I91" s="198"/>
      <c r="J91" s="199">
        <f>ROUND(I91*H91,2)</f>
        <v>0</v>
      </c>
      <c r="K91" s="195" t="s">
        <v>161</v>
      </c>
      <c r="L91" s="62"/>
      <c r="M91" s="200" t="s">
        <v>32</v>
      </c>
      <c r="N91" s="201" t="s">
        <v>48</v>
      </c>
      <c r="O91" s="43"/>
      <c r="P91" s="202">
        <f>O91*H91</f>
        <v>0</v>
      </c>
      <c r="Q91" s="202">
        <v>0.18776</v>
      </c>
      <c r="R91" s="202">
        <f>Q91*H91</f>
        <v>112.656</v>
      </c>
      <c r="S91" s="202">
        <v>0</v>
      </c>
      <c r="T91" s="203">
        <f>S91*H91</f>
        <v>0</v>
      </c>
      <c r="AR91" s="24" t="s">
        <v>162</v>
      </c>
      <c r="AT91" s="24" t="s">
        <v>157</v>
      </c>
      <c r="AU91" s="24" t="s">
        <v>106</v>
      </c>
      <c r="AY91" s="24" t="s">
        <v>155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4" t="s">
        <v>85</v>
      </c>
      <c r="BK91" s="204">
        <f>ROUND(I91*H91,2)</f>
        <v>0</v>
      </c>
      <c r="BL91" s="24" t="s">
        <v>162</v>
      </c>
      <c r="BM91" s="24" t="s">
        <v>312</v>
      </c>
    </row>
    <row r="92" spans="2:51" s="11" customFormat="1" ht="27">
      <c r="B92" s="208"/>
      <c r="C92" s="209"/>
      <c r="D92" s="205" t="s">
        <v>175</v>
      </c>
      <c r="E92" s="210" t="s">
        <v>32</v>
      </c>
      <c r="F92" s="211" t="s">
        <v>313</v>
      </c>
      <c r="G92" s="209"/>
      <c r="H92" s="212">
        <v>600</v>
      </c>
      <c r="I92" s="213"/>
      <c r="J92" s="209"/>
      <c r="K92" s="209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175</v>
      </c>
      <c r="AU92" s="218" t="s">
        <v>106</v>
      </c>
      <c r="AV92" s="11" t="s">
        <v>106</v>
      </c>
      <c r="AW92" s="11" t="s">
        <v>41</v>
      </c>
      <c r="AX92" s="11" t="s">
        <v>85</v>
      </c>
      <c r="AY92" s="218" t="s">
        <v>155</v>
      </c>
    </row>
    <row r="93" spans="2:65" s="1" customFormat="1" ht="16.5" customHeight="1">
      <c r="B93" s="42"/>
      <c r="C93" s="193" t="s">
        <v>169</v>
      </c>
      <c r="D93" s="193" t="s">
        <v>157</v>
      </c>
      <c r="E93" s="194" t="s">
        <v>314</v>
      </c>
      <c r="F93" s="195" t="s">
        <v>315</v>
      </c>
      <c r="G93" s="196" t="s">
        <v>172</v>
      </c>
      <c r="H93" s="197">
        <v>660</v>
      </c>
      <c r="I93" s="198"/>
      <c r="J93" s="199">
        <f>ROUND(I93*H93,2)</f>
        <v>0</v>
      </c>
      <c r="K93" s="195" t="s">
        <v>161</v>
      </c>
      <c r="L93" s="62"/>
      <c r="M93" s="200" t="s">
        <v>32</v>
      </c>
      <c r="N93" s="201" t="s">
        <v>48</v>
      </c>
      <c r="O93" s="43"/>
      <c r="P93" s="202">
        <f>O93*H93</f>
        <v>0</v>
      </c>
      <c r="Q93" s="202">
        <v>1.85</v>
      </c>
      <c r="R93" s="202">
        <f>Q93*H93</f>
        <v>1221</v>
      </c>
      <c r="S93" s="202">
        <v>0</v>
      </c>
      <c r="T93" s="203">
        <f>S93*H93</f>
        <v>0</v>
      </c>
      <c r="AR93" s="24" t="s">
        <v>162</v>
      </c>
      <c r="AT93" s="24" t="s">
        <v>157</v>
      </c>
      <c r="AU93" s="24" t="s">
        <v>106</v>
      </c>
      <c r="AY93" s="24" t="s">
        <v>155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4" t="s">
        <v>85</v>
      </c>
      <c r="BK93" s="204">
        <f>ROUND(I93*H93,2)</f>
        <v>0</v>
      </c>
      <c r="BL93" s="24" t="s">
        <v>162</v>
      </c>
      <c r="BM93" s="24" t="s">
        <v>316</v>
      </c>
    </row>
    <row r="94" spans="2:47" s="1" customFormat="1" ht="40.5">
      <c r="B94" s="42"/>
      <c r="C94" s="64"/>
      <c r="D94" s="205" t="s">
        <v>164</v>
      </c>
      <c r="E94" s="64"/>
      <c r="F94" s="206" t="s">
        <v>317</v>
      </c>
      <c r="G94" s="64"/>
      <c r="H94" s="64"/>
      <c r="I94" s="164"/>
      <c r="J94" s="64"/>
      <c r="K94" s="64"/>
      <c r="L94" s="62"/>
      <c r="M94" s="207"/>
      <c r="N94" s="43"/>
      <c r="O94" s="43"/>
      <c r="P94" s="43"/>
      <c r="Q94" s="43"/>
      <c r="R94" s="43"/>
      <c r="S94" s="43"/>
      <c r="T94" s="79"/>
      <c r="AT94" s="24" t="s">
        <v>164</v>
      </c>
      <c r="AU94" s="24" t="s">
        <v>106</v>
      </c>
    </row>
    <row r="95" spans="2:51" s="11" customFormat="1" ht="27">
      <c r="B95" s="208"/>
      <c r="C95" s="209"/>
      <c r="D95" s="205" t="s">
        <v>175</v>
      </c>
      <c r="E95" s="210" t="s">
        <v>32</v>
      </c>
      <c r="F95" s="211" t="s">
        <v>318</v>
      </c>
      <c r="G95" s="209"/>
      <c r="H95" s="212">
        <v>660</v>
      </c>
      <c r="I95" s="213"/>
      <c r="J95" s="209"/>
      <c r="K95" s="209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175</v>
      </c>
      <c r="AU95" s="218" t="s">
        <v>106</v>
      </c>
      <c r="AV95" s="11" t="s">
        <v>106</v>
      </c>
      <c r="AW95" s="11" t="s">
        <v>41</v>
      </c>
      <c r="AX95" s="11" t="s">
        <v>85</v>
      </c>
      <c r="AY95" s="218" t="s">
        <v>155</v>
      </c>
    </row>
    <row r="96" spans="2:65" s="1" customFormat="1" ht="16.5" customHeight="1">
      <c r="B96" s="42"/>
      <c r="C96" s="193" t="s">
        <v>162</v>
      </c>
      <c r="D96" s="193" t="s">
        <v>157</v>
      </c>
      <c r="E96" s="194" t="s">
        <v>319</v>
      </c>
      <c r="F96" s="195" t="s">
        <v>320</v>
      </c>
      <c r="G96" s="196" t="s">
        <v>259</v>
      </c>
      <c r="H96" s="197">
        <v>4000</v>
      </c>
      <c r="I96" s="198"/>
      <c r="J96" s="199">
        <f>ROUND(I96*H96,2)</f>
        <v>0</v>
      </c>
      <c r="K96" s="195" t="s">
        <v>161</v>
      </c>
      <c r="L96" s="62"/>
      <c r="M96" s="200" t="s">
        <v>32</v>
      </c>
      <c r="N96" s="201" t="s">
        <v>48</v>
      </c>
      <c r="O96" s="43"/>
      <c r="P96" s="202">
        <f>O96*H96</f>
        <v>0</v>
      </c>
      <c r="Q96" s="202">
        <v>0.00127</v>
      </c>
      <c r="R96" s="202">
        <f>Q96*H96</f>
        <v>5.08</v>
      </c>
      <c r="S96" s="202">
        <v>0</v>
      </c>
      <c r="T96" s="203">
        <f>S96*H96</f>
        <v>0</v>
      </c>
      <c r="AR96" s="24" t="s">
        <v>162</v>
      </c>
      <c r="AT96" s="24" t="s">
        <v>157</v>
      </c>
      <c r="AU96" s="24" t="s">
        <v>106</v>
      </c>
      <c r="AY96" s="24" t="s">
        <v>155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4" t="s">
        <v>85</v>
      </c>
      <c r="BK96" s="204">
        <f>ROUND(I96*H96,2)</f>
        <v>0</v>
      </c>
      <c r="BL96" s="24" t="s">
        <v>162</v>
      </c>
      <c r="BM96" s="24" t="s">
        <v>321</v>
      </c>
    </row>
    <row r="97" spans="2:47" s="1" customFormat="1" ht="40.5">
      <c r="B97" s="42"/>
      <c r="C97" s="64"/>
      <c r="D97" s="205" t="s">
        <v>164</v>
      </c>
      <c r="E97" s="64"/>
      <c r="F97" s="206" t="s">
        <v>322</v>
      </c>
      <c r="G97" s="64"/>
      <c r="H97" s="64"/>
      <c r="I97" s="164"/>
      <c r="J97" s="64"/>
      <c r="K97" s="64"/>
      <c r="L97" s="62"/>
      <c r="M97" s="207"/>
      <c r="N97" s="43"/>
      <c r="O97" s="43"/>
      <c r="P97" s="43"/>
      <c r="Q97" s="43"/>
      <c r="R97" s="43"/>
      <c r="S97" s="43"/>
      <c r="T97" s="79"/>
      <c r="AT97" s="24" t="s">
        <v>164</v>
      </c>
      <c r="AU97" s="24" t="s">
        <v>106</v>
      </c>
    </row>
    <row r="98" spans="2:65" s="1" customFormat="1" ht="16.5" customHeight="1">
      <c r="B98" s="42"/>
      <c r="C98" s="193" t="s">
        <v>181</v>
      </c>
      <c r="D98" s="193" t="s">
        <v>157</v>
      </c>
      <c r="E98" s="194" t="s">
        <v>323</v>
      </c>
      <c r="F98" s="195" t="s">
        <v>324</v>
      </c>
      <c r="G98" s="196" t="s">
        <v>160</v>
      </c>
      <c r="H98" s="197">
        <v>2266</v>
      </c>
      <c r="I98" s="198"/>
      <c r="J98" s="199">
        <f>ROUND(I98*H98,2)</f>
        <v>0</v>
      </c>
      <c r="K98" s="195" t="s">
        <v>161</v>
      </c>
      <c r="L98" s="62"/>
      <c r="M98" s="200" t="s">
        <v>32</v>
      </c>
      <c r="N98" s="201" t="s">
        <v>48</v>
      </c>
      <c r="O98" s="43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4" t="s">
        <v>162</v>
      </c>
      <c r="AT98" s="24" t="s">
        <v>157</v>
      </c>
      <c r="AU98" s="24" t="s">
        <v>106</v>
      </c>
      <c r="AY98" s="24" t="s">
        <v>155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85</v>
      </c>
      <c r="BK98" s="204">
        <f>ROUND(I98*H98,2)</f>
        <v>0</v>
      </c>
      <c r="BL98" s="24" t="s">
        <v>162</v>
      </c>
      <c r="BM98" s="24" t="s">
        <v>325</v>
      </c>
    </row>
    <row r="99" spans="2:47" s="1" customFormat="1" ht="27">
      <c r="B99" s="42"/>
      <c r="C99" s="64"/>
      <c r="D99" s="205" t="s">
        <v>164</v>
      </c>
      <c r="E99" s="64"/>
      <c r="F99" s="206" t="s">
        <v>326</v>
      </c>
      <c r="G99" s="64"/>
      <c r="H99" s="64"/>
      <c r="I99" s="164"/>
      <c r="J99" s="64"/>
      <c r="K99" s="64"/>
      <c r="L99" s="62"/>
      <c r="M99" s="207"/>
      <c r="N99" s="43"/>
      <c r="O99" s="43"/>
      <c r="P99" s="43"/>
      <c r="Q99" s="43"/>
      <c r="R99" s="43"/>
      <c r="S99" s="43"/>
      <c r="T99" s="79"/>
      <c r="AT99" s="24" t="s">
        <v>164</v>
      </c>
      <c r="AU99" s="24" t="s">
        <v>106</v>
      </c>
    </row>
    <row r="100" spans="2:65" s="1" customFormat="1" ht="16.5" customHeight="1">
      <c r="B100" s="42"/>
      <c r="C100" s="193" t="s">
        <v>189</v>
      </c>
      <c r="D100" s="193" t="s">
        <v>157</v>
      </c>
      <c r="E100" s="194" t="s">
        <v>327</v>
      </c>
      <c r="F100" s="195" t="s">
        <v>328</v>
      </c>
      <c r="G100" s="196" t="s">
        <v>160</v>
      </c>
      <c r="H100" s="197">
        <v>2266</v>
      </c>
      <c r="I100" s="198"/>
      <c r="J100" s="199">
        <f>ROUND(I100*H100,2)</f>
        <v>0</v>
      </c>
      <c r="K100" s="195" t="s">
        <v>161</v>
      </c>
      <c r="L100" s="62"/>
      <c r="M100" s="200" t="s">
        <v>32</v>
      </c>
      <c r="N100" s="201" t="s">
        <v>48</v>
      </c>
      <c r="O100" s="43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24" t="s">
        <v>162</v>
      </c>
      <c r="AT100" s="24" t="s">
        <v>157</v>
      </c>
      <c r="AU100" s="24" t="s">
        <v>106</v>
      </c>
      <c r="AY100" s="24" t="s">
        <v>155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4" t="s">
        <v>85</v>
      </c>
      <c r="BK100" s="204">
        <f>ROUND(I100*H100,2)</f>
        <v>0</v>
      </c>
      <c r="BL100" s="24" t="s">
        <v>162</v>
      </c>
      <c r="BM100" s="24" t="s">
        <v>329</v>
      </c>
    </row>
    <row r="101" spans="2:47" s="1" customFormat="1" ht="27">
      <c r="B101" s="42"/>
      <c r="C101" s="64"/>
      <c r="D101" s="205" t="s">
        <v>164</v>
      </c>
      <c r="E101" s="64"/>
      <c r="F101" s="206" t="s">
        <v>330</v>
      </c>
      <c r="G101" s="64"/>
      <c r="H101" s="64"/>
      <c r="I101" s="164"/>
      <c r="J101" s="64"/>
      <c r="K101" s="64"/>
      <c r="L101" s="62"/>
      <c r="M101" s="207"/>
      <c r="N101" s="43"/>
      <c r="O101" s="43"/>
      <c r="P101" s="43"/>
      <c r="Q101" s="43"/>
      <c r="R101" s="43"/>
      <c r="S101" s="43"/>
      <c r="T101" s="79"/>
      <c r="AT101" s="24" t="s">
        <v>164</v>
      </c>
      <c r="AU101" s="24" t="s">
        <v>106</v>
      </c>
    </row>
    <row r="102" spans="2:65" s="1" customFormat="1" ht="25.5" customHeight="1">
      <c r="B102" s="42"/>
      <c r="C102" s="193" t="s">
        <v>193</v>
      </c>
      <c r="D102" s="193" t="s">
        <v>157</v>
      </c>
      <c r="E102" s="194" t="s">
        <v>331</v>
      </c>
      <c r="F102" s="195" t="s">
        <v>332</v>
      </c>
      <c r="G102" s="196" t="s">
        <v>160</v>
      </c>
      <c r="H102" s="197">
        <v>2200</v>
      </c>
      <c r="I102" s="198"/>
      <c r="J102" s="199">
        <f>ROUND(I102*H102,2)</f>
        <v>0</v>
      </c>
      <c r="K102" s="195" t="s">
        <v>161</v>
      </c>
      <c r="L102" s="62"/>
      <c r="M102" s="200" t="s">
        <v>32</v>
      </c>
      <c r="N102" s="201" t="s">
        <v>48</v>
      </c>
      <c r="O102" s="43"/>
      <c r="P102" s="202">
        <f>O102*H102</f>
        <v>0</v>
      </c>
      <c r="Q102" s="202">
        <v>0</v>
      </c>
      <c r="R102" s="202">
        <f>Q102*H102</f>
        <v>0</v>
      </c>
      <c r="S102" s="202">
        <v>0</v>
      </c>
      <c r="T102" s="203">
        <f>S102*H102</f>
        <v>0</v>
      </c>
      <c r="AR102" s="24" t="s">
        <v>162</v>
      </c>
      <c r="AT102" s="24" t="s">
        <v>157</v>
      </c>
      <c r="AU102" s="24" t="s">
        <v>106</v>
      </c>
      <c r="AY102" s="24" t="s">
        <v>155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4" t="s">
        <v>85</v>
      </c>
      <c r="BK102" s="204">
        <f>ROUND(I102*H102,2)</f>
        <v>0</v>
      </c>
      <c r="BL102" s="24" t="s">
        <v>162</v>
      </c>
      <c r="BM102" s="24" t="s">
        <v>333</v>
      </c>
    </row>
    <row r="103" spans="2:47" s="1" customFormat="1" ht="27">
      <c r="B103" s="42"/>
      <c r="C103" s="64"/>
      <c r="D103" s="205" t="s">
        <v>164</v>
      </c>
      <c r="E103" s="64"/>
      <c r="F103" s="206" t="s">
        <v>334</v>
      </c>
      <c r="G103" s="64"/>
      <c r="H103" s="64"/>
      <c r="I103" s="164"/>
      <c r="J103" s="64"/>
      <c r="K103" s="64"/>
      <c r="L103" s="62"/>
      <c r="M103" s="207"/>
      <c r="N103" s="43"/>
      <c r="O103" s="43"/>
      <c r="P103" s="43"/>
      <c r="Q103" s="43"/>
      <c r="R103" s="43"/>
      <c r="S103" s="43"/>
      <c r="T103" s="79"/>
      <c r="AT103" s="24" t="s">
        <v>164</v>
      </c>
      <c r="AU103" s="24" t="s">
        <v>106</v>
      </c>
    </row>
    <row r="104" spans="2:65" s="1" customFormat="1" ht="25.5" customHeight="1">
      <c r="B104" s="42"/>
      <c r="C104" s="193" t="s">
        <v>198</v>
      </c>
      <c r="D104" s="193" t="s">
        <v>157</v>
      </c>
      <c r="E104" s="194" t="s">
        <v>335</v>
      </c>
      <c r="F104" s="195" t="s">
        <v>336</v>
      </c>
      <c r="G104" s="196" t="s">
        <v>160</v>
      </c>
      <c r="H104" s="197">
        <v>2266</v>
      </c>
      <c r="I104" s="198"/>
      <c r="J104" s="199">
        <f>ROUND(I104*H104,2)</f>
        <v>0</v>
      </c>
      <c r="K104" s="195" t="s">
        <v>161</v>
      </c>
      <c r="L104" s="62"/>
      <c r="M104" s="200" t="s">
        <v>32</v>
      </c>
      <c r="N104" s="201" t="s">
        <v>48</v>
      </c>
      <c r="O104" s="43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AR104" s="24" t="s">
        <v>162</v>
      </c>
      <c r="AT104" s="24" t="s">
        <v>157</v>
      </c>
      <c r="AU104" s="24" t="s">
        <v>106</v>
      </c>
      <c r="AY104" s="24" t="s">
        <v>155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4" t="s">
        <v>85</v>
      </c>
      <c r="BK104" s="204">
        <f>ROUND(I104*H104,2)</f>
        <v>0</v>
      </c>
      <c r="BL104" s="24" t="s">
        <v>162</v>
      </c>
      <c r="BM104" s="24" t="s">
        <v>337</v>
      </c>
    </row>
    <row r="105" spans="2:47" s="1" customFormat="1" ht="27">
      <c r="B105" s="42"/>
      <c r="C105" s="64"/>
      <c r="D105" s="205" t="s">
        <v>164</v>
      </c>
      <c r="E105" s="64"/>
      <c r="F105" s="206" t="s">
        <v>338</v>
      </c>
      <c r="G105" s="64"/>
      <c r="H105" s="64"/>
      <c r="I105" s="164"/>
      <c r="J105" s="64"/>
      <c r="K105" s="64"/>
      <c r="L105" s="62"/>
      <c r="M105" s="207"/>
      <c r="N105" s="43"/>
      <c r="O105" s="43"/>
      <c r="P105" s="43"/>
      <c r="Q105" s="43"/>
      <c r="R105" s="43"/>
      <c r="S105" s="43"/>
      <c r="T105" s="79"/>
      <c r="AT105" s="24" t="s">
        <v>164</v>
      </c>
      <c r="AU105" s="24" t="s">
        <v>106</v>
      </c>
    </row>
    <row r="106" spans="2:51" s="11" customFormat="1" ht="13.5">
      <c r="B106" s="208"/>
      <c r="C106" s="209"/>
      <c r="D106" s="205" t="s">
        <v>175</v>
      </c>
      <c r="E106" s="209"/>
      <c r="F106" s="211" t="s">
        <v>339</v>
      </c>
      <c r="G106" s="209"/>
      <c r="H106" s="212">
        <v>2266</v>
      </c>
      <c r="I106" s="213"/>
      <c r="J106" s="209"/>
      <c r="K106" s="209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175</v>
      </c>
      <c r="AU106" s="218" t="s">
        <v>106</v>
      </c>
      <c r="AV106" s="11" t="s">
        <v>106</v>
      </c>
      <c r="AW106" s="11" t="s">
        <v>6</v>
      </c>
      <c r="AX106" s="11" t="s">
        <v>85</v>
      </c>
      <c r="AY106" s="218" t="s">
        <v>155</v>
      </c>
    </row>
    <row r="107" spans="2:63" s="10" customFormat="1" ht="29.85" customHeight="1">
      <c r="B107" s="177"/>
      <c r="C107" s="178"/>
      <c r="D107" s="179" t="s">
        <v>76</v>
      </c>
      <c r="E107" s="191" t="s">
        <v>204</v>
      </c>
      <c r="F107" s="191" t="s">
        <v>256</v>
      </c>
      <c r="G107" s="178"/>
      <c r="H107" s="178"/>
      <c r="I107" s="181"/>
      <c r="J107" s="192">
        <f>BK107</f>
        <v>0</v>
      </c>
      <c r="K107" s="178"/>
      <c r="L107" s="183"/>
      <c r="M107" s="184"/>
      <c r="N107" s="185"/>
      <c r="O107" s="185"/>
      <c r="P107" s="186">
        <f>SUM(P108:P116)</f>
        <v>0</v>
      </c>
      <c r="Q107" s="185"/>
      <c r="R107" s="186">
        <f>SUM(R108:R116)</f>
        <v>0.35200000000000004</v>
      </c>
      <c r="S107" s="185"/>
      <c r="T107" s="187">
        <f>SUM(T108:T116)</f>
        <v>0</v>
      </c>
      <c r="AR107" s="188" t="s">
        <v>85</v>
      </c>
      <c r="AT107" s="189" t="s">
        <v>76</v>
      </c>
      <c r="AU107" s="189" t="s">
        <v>85</v>
      </c>
      <c r="AY107" s="188" t="s">
        <v>155</v>
      </c>
      <c r="BK107" s="190">
        <f>SUM(BK108:BK116)</f>
        <v>0</v>
      </c>
    </row>
    <row r="108" spans="2:65" s="1" customFormat="1" ht="25.5" customHeight="1">
      <c r="B108" s="42"/>
      <c r="C108" s="193" t="s">
        <v>204</v>
      </c>
      <c r="D108" s="193" t="s">
        <v>157</v>
      </c>
      <c r="E108" s="194" t="s">
        <v>340</v>
      </c>
      <c r="F108" s="195" t="s">
        <v>341</v>
      </c>
      <c r="G108" s="196" t="s">
        <v>259</v>
      </c>
      <c r="H108" s="197">
        <v>800</v>
      </c>
      <c r="I108" s="198"/>
      <c r="J108" s="199">
        <f>ROUND(I108*H108,2)</f>
        <v>0</v>
      </c>
      <c r="K108" s="195" t="s">
        <v>161</v>
      </c>
      <c r="L108" s="62"/>
      <c r="M108" s="200" t="s">
        <v>32</v>
      </c>
      <c r="N108" s="201" t="s">
        <v>48</v>
      </c>
      <c r="O108" s="43"/>
      <c r="P108" s="202">
        <f>O108*H108</f>
        <v>0</v>
      </c>
      <c r="Q108" s="202">
        <v>0.00011</v>
      </c>
      <c r="R108" s="202">
        <f>Q108*H108</f>
        <v>0.08800000000000001</v>
      </c>
      <c r="S108" s="202">
        <v>0</v>
      </c>
      <c r="T108" s="203">
        <f>S108*H108</f>
        <v>0</v>
      </c>
      <c r="AR108" s="24" t="s">
        <v>162</v>
      </c>
      <c r="AT108" s="24" t="s">
        <v>157</v>
      </c>
      <c r="AU108" s="24" t="s">
        <v>106</v>
      </c>
      <c r="AY108" s="24" t="s">
        <v>155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85</v>
      </c>
      <c r="BK108" s="204">
        <f>ROUND(I108*H108,2)</f>
        <v>0</v>
      </c>
      <c r="BL108" s="24" t="s">
        <v>162</v>
      </c>
      <c r="BM108" s="24" t="s">
        <v>342</v>
      </c>
    </row>
    <row r="109" spans="2:47" s="1" customFormat="1" ht="27">
      <c r="B109" s="42"/>
      <c r="C109" s="64"/>
      <c r="D109" s="205" t="s">
        <v>164</v>
      </c>
      <c r="E109" s="64"/>
      <c r="F109" s="206" t="s">
        <v>343</v>
      </c>
      <c r="G109" s="64"/>
      <c r="H109" s="64"/>
      <c r="I109" s="164"/>
      <c r="J109" s="64"/>
      <c r="K109" s="64"/>
      <c r="L109" s="62"/>
      <c r="M109" s="207"/>
      <c r="N109" s="43"/>
      <c r="O109" s="43"/>
      <c r="P109" s="43"/>
      <c r="Q109" s="43"/>
      <c r="R109" s="43"/>
      <c r="S109" s="43"/>
      <c r="T109" s="79"/>
      <c r="AT109" s="24" t="s">
        <v>164</v>
      </c>
      <c r="AU109" s="24" t="s">
        <v>106</v>
      </c>
    </row>
    <row r="110" spans="2:51" s="11" customFormat="1" ht="27">
      <c r="B110" s="208"/>
      <c r="C110" s="209"/>
      <c r="D110" s="205" t="s">
        <v>175</v>
      </c>
      <c r="E110" s="210" t="s">
        <v>32</v>
      </c>
      <c r="F110" s="211" t="s">
        <v>344</v>
      </c>
      <c r="G110" s="209"/>
      <c r="H110" s="212">
        <v>800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175</v>
      </c>
      <c r="AU110" s="218" t="s">
        <v>106</v>
      </c>
      <c r="AV110" s="11" t="s">
        <v>106</v>
      </c>
      <c r="AW110" s="11" t="s">
        <v>41</v>
      </c>
      <c r="AX110" s="11" t="s">
        <v>85</v>
      </c>
      <c r="AY110" s="218" t="s">
        <v>155</v>
      </c>
    </row>
    <row r="111" spans="2:65" s="1" customFormat="1" ht="25.5" customHeight="1">
      <c r="B111" s="42"/>
      <c r="C111" s="193" t="s">
        <v>209</v>
      </c>
      <c r="D111" s="193" t="s">
        <v>157</v>
      </c>
      <c r="E111" s="194" t="s">
        <v>345</v>
      </c>
      <c r="F111" s="195" t="s">
        <v>346</v>
      </c>
      <c r="G111" s="196" t="s">
        <v>259</v>
      </c>
      <c r="H111" s="197">
        <v>800</v>
      </c>
      <c r="I111" s="198"/>
      <c r="J111" s="199">
        <f>ROUND(I111*H111,2)</f>
        <v>0</v>
      </c>
      <c r="K111" s="195" t="s">
        <v>161</v>
      </c>
      <c r="L111" s="62"/>
      <c r="M111" s="200" t="s">
        <v>32</v>
      </c>
      <c r="N111" s="201" t="s">
        <v>48</v>
      </c>
      <c r="O111" s="43"/>
      <c r="P111" s="202">
        <f>O111*H111</f>
        <v>0</v>
      </c>
      <c r="Q111" s="202">
        <v>0.00033</v>
      </c>
      <c r="R111" s="202">
        <f>Q111*H111</f>
        <v>0.264</v>
      </c>
      <c r="S111" s="202">
        <v>0</v>
      </c>
      <c r="T111" s="203">
        <f>S111*H111</f>
        <v>0</v>
      </c>
      <c r="AR111" s="24" t="s">
        <v>162</v>
      </c>
      <c r="AT111" s="24" t="s">
        <v>157</v>
      </c>
      <c r="AU111" s="24" t="s">
        <v>106</v>
      </c>
      <c r="AY111" s="24" t="s">
        <v>155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4" t="s">
        <v>85</v>
      </c>
      <c r="BK111" s="204">
        <f>ROUND(I111*H111,2)</f>
        <v>0</v>
      </c>
      <c r="BL111" s="24" t="s">
        <v>162</v>
      </c>
      <c r="BM111" s="24" t="s">
        <v>347</v>
      </c>
    </row>
    <row r="112" spans="2:47" s="1" customFormat="1" ht="40.5">
      <c r="B112" s="42"/>
      <c r="C112" s="64"/>
      <c r="D112" s="205" t="s">
        <v>164</v>
      </c>
      <c r="E112" s="64"/>
      <c r="F112" s="206" t="s">
        <v>348</v>
      </c>
      <c r="G112" s="64"/>
      <c r="H112" s="64"/>
      <c r="I112" s="164"/>
      <c r="J112" s="64"/>
      <c r="K112" s="64"/>
      <c r="L112" s="62"/>
      <c r="M112" s="207"/>
      <c r="N112" s="43"/>
      <c r="O112" s="43"/>
      <c r="P112" s="43"/>
      <c r="Q112" s="43"/>
      <c r="R112" s="43"/>
      <c r="S112" s="43"/>
      <c r="T112" s="79"/>
      <c r="AT112" s="24" t="s">
        <v>164</v>
      </c>
      <c r="AU112" s="24" t="s">
        <v>106</v>
      </c>
    </row>
    <row r="113" spans="2:65" s="1" customFormat="1" ht="16.5" customHeight="1">
      <c r="B113" s="42"/>
      <c r="C113" s="193" t="s">
        <v>215</v>
      </c>
      <c r="D113" s="193" t="s">
        <v>157</v>
      </c>
      <c r="E113" s="194" t="s">
        <v>349</v>
      </c>
      <c r="F113" s="195" t="s">
        <v>350</v>
      </c>
      <c r="G113" s="196" t="s">
        <v>160</v>
      </c>
      <c r="H113" s="197">
        <v>44000</v>
      </c>
      <c r="I113" s="198"/>
      <c r="J113" s="199">
        <f>ROUND(I113*H113,2)</f>
        <v>0</v>
      </c>
      <c r="K113" s="195" t="s">
        <v>161</v>
      </c>
      <c r="L113" s="62"/>
      <c r="M113" s="200" t="s">
        <v>32</v>
      </c>
      <c r="N113" s="201" t="s">
        <v>48</v>
      </c>
      <c r="O113" s="43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AR113" s="24" t="s">
        <v>162</v>
      </c>
      <c r="AT113" s="24" t="s">
        <v>157</v>
      </c>
      <c r="AU113" s="24" t="s">
        <v>106</v>
      </c>
      <c r="AY113" s="24" t="s">
        <v>155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4" t="s">
        <v>85</v>
      </c>
      <c r="BK113" s="204">
        <f>ROUND(I113*H113,2)</f>
        <v>0</v>
      </c>
      <c r="BL113" s="24" t="s">
        <v>162</v>
      </c>
      <c r="BM113" s="24" t="s">
        <v>351</v>
      </c>
    </row>
    <row r="114" spans="2:51" s="11" customFormat="1" ht="13.5">
      <c r="B114" s="208"/>
      <c r="C114" s="209"/>
      <c r="D114" s="205" t="s">
        <v>175</v>
      </c>
      <c r="E114" s="210" t="s">
        <v>32</v>
      </c>
      <c r="F114" s="211" t="s">
        <v>352</v>
      </c>
      <c r="G114" s="209"/>
      <c r="H114" s="212">
        <v>44000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175</v>
      </c>
      <c r="AU114" s="218" t="s">
        <v>106</v>
      </c>
      <c r="AV114" s="11" t="s">
        <v>106</v>
      </c>
      <c r="AW114" s="11" t="s">
        <v>41</v>
      </c>
      <c r="AX114" s="11" t="s">
        <v>85</v>
      </c>
      <c r="AY114" s="218" t="s">
        <v>155</v>
      </c>
    </row>
    <row r="115" spans="2:65" s="1" customFormat="1" ht="16.5" customHeight="1">
      <c r="B115" s="42"/>
      <c r="C115" s="193" t="s">
        <v>219</v>
      </c>
      <c r="D115" s="193" t="s">
        <v>157</v>
      </c>
      <c r="E115" s="194" t="s">
        <v>353</v>
      </c>
      <c r="F115" s="195" t="s">
        <v>354</v>
      </c>
      <c r="G115" s="196" t="s">
        <v>160</v>
      </c>
      <c r="H115" s="197">
        <v>600</v>
      </c>
      <c r="I115" s="198"/>
      <c r="J115" s="199">
        <f>ROUND(I115*H115,2)</f>
        <v>0</v>
      </c>
      <c r="K115" s="195" t="s">
        <v>161</v>
      </c>
      <c r="L115" s="62"/>
      <c r="M115" s="200" t="s">
        <v>32</v>
      </c>
      <c r="N115" s="201" t="s">
        <v>48</v>
      </c>
      <c r="O115" s="43"/>
      <c r="P115" s="202">
        <f>O115*H115</f>
        <v>0</v>
      </c>
      <c r="Q115" s="202">
        <v>0</v>
      </c>
      <c r="R115" s="202">
        <f>Q115*H115</f>
        <v>0</v>
      </c>
      <c r="S115" s="202">
        <v>0</v>
      </c>
      <c r="T115" s="203">
        <f>S115*H115</f>
        <v>0</v>
      </c>
      <c r="AR115" s="24" t="s">
        <v>162</v>
      </c>
      <c r="AT115" s="24" t="s">
        <v>157</v>
      </c>
      <c r="AU115" s="24" t="s">
        <v>106</v>
      </c>
      <c r="AY115" s="24" t="s">
        <v>155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4" t="s">
        <v>85</v>
      </c>
      <c r="BK115" s="204">
        <f>ROUND(I115*H115,2)</f>
        <v>0</v>
      </c>
      <c r="BL115" s="24" t="s">
        <v>162</v>
      </c>
      <c r="BM115" s="24" t="s">
        <v>355</v>
      </c>
    </row>
    <row r="116" spans="2:47" s="1" customFormat="1" ht="27">
      <c r="B116" s="42"/>
      <c r="C116" s="64"/>
      <c r="D116" s="205" t="s">
        <v>164</v>
      </c>
      <c r="E116" s="64"/>
      <c r="F116" s="206" t="s">
        <v>356</v>
      </c>
      <c r="G116" s="64"/>
      <c r="H116" s="64"/>
      <c r="I116" s="164"/>
      <c r="J116" s="64"/>
      <c r="K116" s="64"/>
      <c r="L116" s="62"/>
      <c r="M116" s="207"/>
      <c r="N116" s="43"/>
      <c r="O116" s="43"/>
      <c r="P116" s="43"/>
      <c r="Q116" s="43"/>
      <c r="R116" s="43"/>
      <c r="S116" s="43"/>
      <c r="T116" s="79"/>
      <c r="AT116" s="24" t="s">
        <v>164</v>
      </c>
      <c r="AU116" s="24" t="s">
        <v>106</v>
      </c>
    </row>
    <row r="117" spans="2:63" s="10" customFormat="1" ht="29.85" customHeight="1">
      <c r="B117" s="177"/>
      <c r="C117" s="178"/>
      <c r="D117" s="179" t="s">
        <v>76</v>
      </c>
      <c r="E117" s="191" t="s">
        <v>357</v>
      </c>
      <c r="F117" s="191" t="s">
        <v>358</v>
      </c>
      <c r="G117" s="178"/>
      <c r="H117" s="178"/>
      <c r="I117" s="181"/>
      <c r="J117" s="192">
        <f>BK117</f>
        <v>0</v>
      </c>
      <c r="K117" s="178"/>
      <c r="L117" s="183"/>
      <c r="M117" s="184"/>
      <c r="N117" s="185"/>
      <c r="O117" s="185"/>
      <c r="P117" s="186">
        <f>SUM(P118:P124)</f>
        <v>0</v>
      </c>
      <c r="Q117" s="185"/>
      <c r="R117" s="186">
        <f>SUM(R118:R124)</f>
        <v>0</v>
      </c>
      <c r="S117" s="185"/>
      <c r="T117" s="187">
        <f>SUM(T118:T124)</f>
        <v>0</v>
      </c>
      <c r="AR117" s="188" t="s">
        <v>85</v>
      </c>
      <c r="AT117" s="189" t="s">
        <v>76</v>
      </c>
      <c r="AU117" s="189" t="s">
        <v>85</v>
      </c>
      <c r="AY117" s="188" t="s">
        <v>155</v>
      </c>
      <c r="BK117" s="190">
        <f>SUM(BK118:BK124)</f>
        <v>0</v>
      </c>
    </row>
    <row r="118" spans="2:65" s="1" customFormat="1" ht="16.5" customHeight="1">
      <c r="B118" s="42"/>
      <c r="C118" s="193" t="s">
        <v>226</v>
      </c>
      <c r="D118" s="193" t="s">
        <v>157</v>
      </c>
      <c r="E118" s="194" t="s">
        <v>359</v>
      </c>
      <c r="F118" s="195" t="s">
        <v>360</v>
      </c>
      <c r="G118" s="196" t="s">
        <v>222</v>
      </c>
      <c r="H118" s="197">
        <v>240</v>
      </c>
      <c r="I118" s="198"/>
      <c r="J118" s="199">
        <f>ROUND(I118*H118,2)</f>
        <v>0</v>
      </c>
      <c r="K118" s="195" t="s">
        <v>161</v>
      </c>
      <c r="L118" s="62"/>
      <c r="M118" s="200" t="s">
        <v>32</v>
      </c>
      <c r="N118" s="201" t="s">
        <v>48</v>
      </c>
      <c r="O118" s="43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AR118" s="24" t="s">
        <v>162</v>
      </c>
      <c r="AT118" s="24" t="s">
        <v>157</v>
      </c>
      <c r="AU118" s="24" t="s">
        <v>106</v>
      </c>
      <c r="AY118" s="24" t="s">
        <v>155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85</v>
      </c>
      <c r="BK118" s="204">
        <f>ROUND(I118*H118,2)</f>
        <v>0</v>
      </c>
      <c r="BL118" s="24" t="s">
        <v>162</v>
      </c>
      <c r="BM118" s="24" t="s">
        <v>361</v>
      </c>
    </row>
    <row r="119" spans="2:51" s="11" customFormat="1" ht="13.5">
      <c r="B119" s="208"/>
      <c r="C119" s="209"/>
      <c r="D119" s="205" t="s">
        <v>175</v>
      </c>
      <c r="E119" s="210" t="s">
        <v>32</v>
      </c>
      <c r="F119" s="211" t="s">
        <v>362</v>
      </c>
      <c r="G119" s="209"/>
      <c r="H119" s="212">
        <v>240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175</v>
      </c>
      <c r="AU119" s="218" t="s">
        <v>106</v>
      </c>
      <c r="AV119" s="11" t="s">
        <v>106</v>
      </c>
      <c r="AW119" s="11" t="s">
        <v>41</v>
      </c>
      <c r="AX119" s="11" t="s">
        <v>85</v>
      </c>
      <c r="AY119" s="218" t="s">
        <v>155</v>
      </c>
    </row>
    <row r="120" spans="2:65" s="1" customFormat="1" ht="16.5" customHeight="1">
      <c r="B120" s="42"/>
      <c r="C120" s="193" t="s">
        <v>231</v>
      </c>
      <c r="D120" s="193" t="s">
        <v>157</v>
      </c>
      <c r="E120" s="194" t="s">
        <v>363</v>
      </c>
      <c r="F120" s="195" t="s">
        <v>364</v>
      </c>
      <c r="G120" s="196" t="s">
        <v>222</v>
      </c>
      <c r="H120" s="197">
        <v>4560</v>
      </c>
      <c r="I120" s="198"/>
      <c r="J120" s="199">
        <f>ROUND(I120*H120,2)</f>
        <v>0</v>
      </c>
      <c r="K120" s="195" t="s">
        <v>161</v>
      </c>
      <c r="L120" s="62"/>
      <c r="M120" s="200" t="s">
        <v>32</v>
      </c>
      <c r="N120" s="201" t="s">
        <v>48</v>
      </c>
      <c r="O120" s="43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AR120" s="24" t="s">
        <v>162</v>
      </c>
      <c r="AT120" s="24" t="s">
        <v>157</v>
      </c>
      <c r="AU120" s="24" t="s">
        <v>106</v>
      </c>
      <c r="AY120" s="24" t="s">
        <v>155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4" t="s">
        <v>85</v>
      </c>
      <c r="BK120" s="204">
        <f>ROUND(I120*H120,2)</f>
        <v>0</v>
      </c>
      <c r="BL120" s="24" t="s">
        <v>162</v>
      </c>
      <c r="BM120" s="24" t="s">
        <v>365</v>
      </c>
    </row>
    <row r="121" spans="2:47" s="1" customFormat="1" ht="27">
      <c r="B121" s="42"/>
      <c r="C121" s="64"/>
      <c r="D121" s="205" t="s">
        <v>164</v>
      </c>
      <c r="E121" s="64"/>
      <c r="F121" s="206" t="s">
        <v>366</v>
      </c>
      <c r="G121" s="64"/>
      <c r="H121" s="64"/>
      <c r="I121" s="164"/>
      <c r="J121" s="64"/>
      <c r="K121" s="64"/>
      <c r="L121" s="62"/>
      <c r="M121" s="207"/>
      <c r="N121" s="43"/>
      <c r="O121" s="43"/>
      <c r="P121" s="43"/>
      <c r="Q121" s="43"/>
      <c r="R121" s="43"/>
      <c r="S121" s="43"/>
      <c r="T121" s="79"/>
      <c r="AT121" s="24" t="s">
        <v>164</v>
      </c>
      <c r="AU121" s="24" t="s">
        <v>106</v>
      </c>
    </row>
    <row r="122" spans="2:51" s="11" customFormat="1" ht="13.5">
      <c r="B122" s="208"/>
      <c r="C122" s="209"/>
      <c r="D122" s="205" t="s">
        <v>175</v>
      </c>
      <c r="E122" s="209"/>
      <c r="F122" s="211" t="s">
        <v>367</v>
      </c>
      <c r="G122" s="209"/>
      <c r="H122" s="212">
        <v>4560</v>
      </c>
      <c r="I122" s="213"/>
      <c r="J122" s="209"/>
      <c r="K122" s="209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175</v>
      </c>
      <c r="AU122" s="218" t="s">
        <v>106</v>
      </c>
      <c r="AV122" s="11" t="s">
        <v>106</v>
      </c>
      <c r="AW122" s="11" t="s">
        <v>6</v>
      </c>
      <c r="AX122" s="11" t="s">
        <v>85</v>
      </c>
      <c r="AY122" s="218" t="s">
        <v>155</v>
      </c>
    </row>
    <row r="123" spans="2:65" s="1" customFormat="1" ht="16.5" customHeight="1">
      <c r="B123" s="42"/>
      <c r="C123" s="193" t="s">
        <v>10</v>
      </c>
      <c r="D123" s="193" t="s">
        <v>157</v>
      </c>
      <c r="E123" s="194" t="s">
        <v>368</v>
      </c>
      <c r="F123" s="195" t="s">
        <v>369</v>
      </c>
      <c r="G123" s="196" t="s">
        <v>222</v>
      </c>
      <c r="H123" s="197">
        <v>240</v>
      </c>
      <c r="I123" s="198"/>
      <c r="J123" s="199">
        <f>ROUND(I123*H123,2)</f>
        <v>0</v>
      </c>
      <c r="K123" s="195" t="s">
        <v>161</v>
      </c>
      <c r="L123" s="62"/>
      <c r="M123" s="200" t="s">
        <v>32</v>
      </c>
      <c r="N123" s="201" t="s">
        <v>48</v>
      </c>
      <c r="O123" s="43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AR123" s="24" t="s">
        <v>162</v>
      </c>
      <c r="AT123" s="24" t="s">
        <v>157</v>
      </c>
      <c r="AU123" s="24" t="s">
        <v>106</v>
      </c>
      <c r="AY123" s="24" t="s">
        <v>155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4" t="s">
        <v>85</v>
      </c>
      <c r="BK123" s="204">
        <f>ROUND(I123*H123,2)</f>
        <v>0</v>
      </c>
      <c r="BL123" s="24" t="s">
        <v>162</v>
      </c>
      <c r="BM123" s="24" t="s">
        <v>370</v>
      </c>
    </row>
    <row r="124" spans="2:47" s="1" customFormat="1" ht="27">
      <c r="B124" s="42"/>
      <c r="C124" s="64"/>
      <c r="D124" s="205" t="s">
        <v>164</v>
      </c>
      <c r="E124" s="64"/>
      <c r="F124" s="206" t="s">
        <v>371</v>
      </c>
      <c r="G124" s="64"/>
      <c r="H124" s="64"/>
      <c r="I124" s="164"/>
      <c r="J124" s="64"/>
      <c r="K124" s="64"/>
      <c r="L124" s="62"/>
      <c r="M124" s="207"/>
      <c r="N124" s="43"/>
      <c r="O124" s="43"/>
      <c r="P124" s="43"/>
      <c r="Q124" s="43"/>
      <c r="R124" s="43"/>
      <c r="S124" s="43"/>
      <c r="T124" s="79"/>
      <c r="AT124" s="24" t="s">
        <v>164</v>
      </c>
      <c r="AU124" s="24" t="s">
        <v>106</v>
      </c>
    </row>
    <row r="125" spans="2:63" s="10" customFormat="1" ht="37.35" customHeight="1">
      <c r="B125" s="177"/>
      <c r="C125" s="178"/>
      <c r="D125" s="179" t="s">
        <v>76</v>
      </c>
      <c r="E125" s="180" t="s">
        <v>241</v>
      </c>
      <c r="F125" s="180" t="s">
        <v>242</v>
      </c>
      <c r="G125" s="178"/>
      <c r="H125" s="178"/>
      <c r="I125" s="181"/>
      <c r="J125" s="182">
        <f>BK125</f>
        <v>0</v>
      </c>
      <c r="K125" s="178"/>
      <c r="L125" s="183"/>
      <c r="M125" s="184"/>
      <c r="N125" s="185"/>
      <c r="O125" s="185"/>
      <c r="P125" s="186">
        <f>P126+P129</f>
        <v>0</v>
      </c>
      <c r="Q125" s="185"/>
      <c r="R125" s="186">
        <f>R126+R129</f>
        <v>0</v>
      </c>
      <c r="S125" s="185"/>
      <c r="T125" s="187">
        <f>T126+T129</f>
        <v>0</v>
      </c>
      <c r="AR125" s="188" t="s">
        <v>181</v>
      </c>
      <c r="AT125" s="189" t="s">
        <v>76</v>
      </c>
      <c r="AU125" s="189" t="s">
        <v>77</v>
      </c>
      <c r="AY125" s="188" t="s">
        <v>155</v>
      </c>
      <c r="BK125" s="190">
        <f>BK126+BK129</f>
        <v>0</v>
      </c>
    </row>
    <row r="126" spans="2:63" s="10" customFormat="1" ht="19.9" customHeight="1">
      <c r="B126" s="177"/>
      <c r="C126" s="178"/>
      <c r="D126" s="179" t="s">
        <v>76</v>
      </c>
      <c r="E126" s="191" t="s">
        <v>372</v>
      </c>
      <c r="F126" s="191" t="s">
        <v>373</v>
      </c>
      <c r="G126" s="178"/>
      <c r="H126" s="178"/>
      <c r="I126" s="181"/>
      <c r="J126" s="192">
        <f>BK126</f>
        <v>0</v>
      </c>
      <c r="K126" s="178"/>
      <c r="L126" s="183"/>
      <c r="M126" s="184"/>
      <c r="N126" s="185"/>
      <c r="O126" s="185"/>
      <c r="P126" s="186">
        <f>SUM(P127:P128)</f>
        <v>0</v>
      </c>
      <c r="Q126" s="185"/>
      <c r="R126" s="186">
        <f>SUM(R127:R128)</f>
        <v>0</v>
      </c>
      <c r="S126" s="185"/>
      <c r="T126" s="187">
        <f>SUM(T127:T128)</f>
        <v>0</v>
      </c>
      <c r="AR126" s="188" t="s">
        <v>181</v>
      </c>
      <c r="AT126" s="189" t="s">
        <v>76</v>
      </c>
      <c r="AU126" s="189" t="s">
        <v>85</v>
      </c>
      <c r="AY126" s="188" t="s">
        <v>155</v>
      </c>
      <c r="BK126" s="190">
        <f>SUM(BK127:BK128)</f>
        <v>0</v>
      </c>
    </row>
    <row r="127" spans="2:65" s="1" customFormat="1" ht="16.5" customHeight="1">
      <c r="B127" s="42"/>
      <c r="C127" s="193" t="s">
        <v>245</v>
      </c>
      <c r="D127" s="193" t="s">
        <v>157</v>
      </c>
      <c r="E127" s="194" t="s">
        <v>374</v>
      </c>
      <c r="F127" s="195" t="s">
        <v>375</v>
      </c>
      <c r="G127" s="196" t="s">
        <v>297</v>
      </c>
      <c r="H127" s="197">
        <v>1</v>
      </c>
      <c r="I127" s="198"/>
      <c r="J127" s="199">
        <f>ROUND(I127*H127,2)</f>
        <v>0</v>
      </c>
      <c r="K127" s="195" t="s">
        <v>161</v>
      </c>
      <c r="L127" s="62"/>
      <c r="M127" s="200" t="s">
        <v>32</v>
      </c>
      <c r="N127" s="201" t="s">
        <v>48</v>
      </c>
      <c r="O127" s="43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AR127" s="24" t="s">
        <v>249</v>
      </c>
      <c r="AT127" s="24" t="s">
        <v>157</v>
      </c>
      <c r="AU127" s="24" t="s">
        <v>106</v>
      </c>
      <c r="AY127" s="24" t="s">
        <v>155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4" t="s">
        <v>85</v>
      </c>
      <c r="BK127" s="204">
        <f>ROUND(I127*H127,2)</f>
        <v>0</v>
      </c>
      <c r="BL127" s="24" t="s">
        <v>249</v>
      </c>
      <c r="BM127" s="24" t="s">
        <v>376</v>
      </c>
    </row>
    <row r="128" spans="2:47" s="1" customFormat="1" ht="27">
      <c r="B128" s="42"/>
      <c r="C128" s="64"/>
      <c r="D128" s="205" t="s">
        <v>164</v>
      </c>
      <c r="E128" s="64"/>
      <c r="F128" s="206" t="s">
        <v>377</v>
      </c>
      <c r="G128" s="64"/>
      <c r="H128" s="64"/>
      <c r="I128" s="164"/>
      <c r="J128" s="64"/>
      <c r="K128" s="64"/>
      <c r="L128" s="62"/>
      <c r="M128" s="207"/>
      <c r="N128" s="43"/>
      <c r="O128" s="43"/>
      <c r="P128" s="43"/>
      <c r="Q128" s="43"/>
      <c r="R128" s="43"/>
      <c r="S128" s="43"/>
      <c r="T128" s="79"/>
      <c r="AT128" s="24" t="s">
        <v>164</v>
      </c>
      <c r="AU128" s="24" t="s">
        <v>106</v>
      </c>
    </row>
    <row r="129" spans="2:63" s="10" customFormat="1" ht="29.85" customHeight="1">
      <c r="B129" s="177"/>
      <c r="C129" s="178"/>
      <c r="D129" s="179" t="s">
        <v>76</v>
      </c>
      <c r="E129" s="191" t="s">
        <v>294</v>
      </c>
      <c r="F129" s="191" t="s">
        <v>295</v>
      </c>
      <c r="G129" s="178"/>
      <c r="H129" s="178"/>
      <c r="I129" s="181"/>
      <c r="J129" s="192">
        <f>BK129</f>
        <v>0</v>
      </c>
      <c r="K129" s="178"/>
      <c r="L129" s="183"/>
      <c r="M129" s="184"/>
      <c r="N129" s="185"/>
      <c r="O129" s="185"/>
      <c r="P129" s="186">
        <f>SUM(P130:P131)</f>
        <v>0</v>
      </c>
      <c r="Q129" s="185"/>
      <c r="R129" s="186">
        <f>SUM(R130:R131)</f>
        <v>0</v>
      </c>
      <c r="S129" s="185"/>
      <c r="T129" s="187">
        <f>SUM(T130:T131)</f>
        <v>0</v>
      </c>
      <c r="AR129" s="188" t="s">
        <v>181</v>
      </c>
      <c r="AT129" s="189" t="s">
        <v>76</v>
      </c>
      <c r="AU129" s="189" t="s">
        <v>85</v>
      </c>
      <c r="AY129" s="188" t="s">
        <v>155</v>
      </c>
      <c r="BK129" s="190">
        <f>SUM(BK130:BK131)</f>
        <v>0</v>
      </c>
    </row>
    <row r="130" spans="2:65" s="1" customFormat="1" ht="16.5" customHeight="1">
      <c r="B130" s="42"/>
      <c r="C130" s="193" t="s">
        <v>378</v>
      </c>
      <c r="D130" s="193" t="s">
        <v>157</v>
      </c>
      <c r="E130" s="194" t="s">
        <v>379</v>
      </c>
      <c r="F130" s="195" t="s">
        <v>380</v>
      </c>
      <c r="G130" s="196" t="s">
        <v>297</v>
      </c>
      <c r="H130" s="197">
        <v>1</v>
      </c>
      <c r="I130" s="198"/>
      <c r="J130" s="199">
        <f>ROUND(I130*H130,2)</f>
        <v>0</v>
      </c>
      <c r="K130" s="195" t="s">
        <v>161</v>
      </c>
      <c r="L130" s="62"/>
      <c r="M130" s="200" t="s">
        <v>32</v>
      </c>
      <c r="N130" s="201" t="s">
        <v>48</v>
      </c>
      <c r="O130" s="43"/>
      <c r="P130" s="202">
        <f>O130*H130</f>
        <v>0</v>
      </c>
      <c r="Q130" s="202">
        <v>0</v>
      </c>
      <c r="R130" s="202">
        <f>Q130*H130</f>
        <v>0</v>
      </c>
      <c r="S130" s="202">
        <v>0</v>
      </c>
      <c r="T130" s="203">
        <f>S130*H130</f>
        <v>0</v>
      </c>
      <c r="AR130" s="24" t="s">
        <v>249</v>
      </c>
      <c r="AT130" s="24" t="s">
        <v>157</v>
      </c>
      <c r="AU130" s="24" t="s">
        <v>106</v>
      </c>
      <c r="AY130" s="24" t="s">
        <v>155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4" t="s">
        <v>85</v>
      </c>
      <c r="BK130" s="204">
        <f>ROUND(I130*H130,2)</f>
        <v>0</v>
      </c>
      <c r="BL130" s="24" t="s">
        <v>249</v>
      </c>
      <c r="BM130" s="24" t="s">
        <v>381</v>
      </c>
    </row>
    <row r="131" spans="2:47" s="1" customFormat="1" ht="27">
      <c r="B131" s="42"/>
      <c r="C131" s="64"/>
      <c r="D131" s="205" t="s">
        <v>164</v>
      </c>
      <c r="E131" s="64"/>
      <c r="F131" s="206" t="s">
        <v>382</v>
      </c>
      <c r="G131" s="64"/>
      <c r="H131" s="64"/>
      <c r="I131" s="164"/>
      <c r="J131" s="64"/>
      <c r="K131" s="64"/>
      <c r="L131" s="62"/>
      <c r="M131" s="230"/>
      <c r="N131" s="231"/>
      <c r="O131" s="231"/>
      <c r="P131" s="231"/>
      <c r="Q131" s="231"/>
      <c r="R131" s="231"/>
      <c r="S131" s="231"/>
      <c r="T131" s="232"/>
      <c r="AT131" s="24" t="s">
        <v>164</v>
      </c>
      <c r="AU131" s="24" t="s">
        <v>106</v>
      </c>
    </row>
    <row r="132" spans="2:12" s="1" customFormat="1" ht="6.95" customHeight="1">
      <c r="B132" s="57"/>
      <c r="C132" s="58"/>
      <c r="D132" s="58"/>
      <c r="E132" s="58"/>
      <c r="F132" s="58"/>
      <c r="G132" s="58"/>
      <c r="H132" s="58"/>
      <c r="I132" s="140"/>
      <c r="J132" s="58"/>
      <c r="K132" s="58"/>
      <c r="L132" s="62"/>
    </row>
  </sheetData>
  <sheetProtection algorithmName="SHA-512" hashValue="WTc9Grz2uJwT1VYalVUhC6T03nMBRXfIzQLl7vb7weennr4mLU09Q6pfQRbaxzsSSFOFnoNp7Tk7dJUrnO6Yow==" saltValue="FEY+f8njw3iZD8Ihc550Qe2sG1zCvZJs0ZBOwkKOVwIfx9A/lc3TeFbZurQwbZ2uC1yR3OT1q2EUCnOtXHIM0Q==" spinCount="100000" sheet="1" objects="1" scenarios="1" formatColumns="0" formatRows="0" autoFilter="0"/>
  <autoFilter ref="C83:K131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121</v>
      </c>
      <c r="G1" s="399" t="s">
        <v>122</v>
      </c>
      <c r="H1" s="399"/>
      <c r="I1" s="116"/>
      <c r="J1" s="115" t="s">
        <v>123</v>
      </c>
      <c r="K1" s="114" t="s">
        <v>124</v>
      </c>
      <c r="L1" s="115" t="s">
        <v>125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96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77</v>
      </c>
    </row>
    <row r="4" spans="2:46" ht="36.95" customHeight="1">
      <c r="B4" s="28"/>
      <c r="C4" s="29"/>
      <c r="D4" s="30" t="s">
        <v>126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16.5" customHeight="1">
      <c r="B7" s="28"/>
      <c r="C7" s="29"/>
      <c r="D7" s="29"/>
      <c r="E7" s="391" t="str">
        <f>'Rekapitulace stavby'!K6</f>
        <v>III-33420 Molitorov, most ev. č. 33420-1_bez SO 460a461</v>
      </c>
      <c r="F7" s="392"/>
      <c r="G7" s="392"/>
      <c r="H7" s="392"/>
      <c r="I7" s="118"/>
      <c r="J7" s="29"/>
      <c r="K7" s="31"/>
    </row>
    <row r="8" spans="2:11" s="1" customFormat="1" ht="13.5">
      <c r="B8" s="42"/>
      <c r="C8" s="43"/>
      <c r="D8" s="37" t="s">
        <v>127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3" t="s">
        <v>383</v>
      </c>
      <c r="F9" s="394"/>
      <c r="G9" s="394"/>
      <c r="H9" s="394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97</v>
      </c>
      <c r="G11" s="43"/>
      <c r="H11" s="43"/>
      <c r="I11" s="120" t="s">
        <v>22</v>
      </c>
      <c r="J11" s="35" t="s">
        <v>23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0" t="s">
        <v>26</v>
      </c>
      <c r="J12" s="121" t="str">
        <f>'Rekapitulace stavby'!AN8</f>
        <v>3. 6. 2018</v>
      </c>
      <c r="K12" s="46"/>
    </row>
    <row r="13" spans="2:11" s="1" customFormat="1" ht="21.75" customHeight="1">
      <c r="B13" s="42"/>
      <c r="C13" s="43"/>
      <c r="D13" s="43"/>
      <c r="E13" s="43"/>
      <c r="F13" s="43"/>
      <c r="G13" s="43"/>
      <c r="H13" s="43"/>
      <c r="I13" s="233" t="s">
        <v>28</v>
      </c>
      <c r="J13" s="39" t="s">
        <v>29</v>
      </c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20" t="s">
        <v>31</v>
      </c>
      <c r="J14" s="35" t="s">
        <v>32</v>
      </c>
      <c r="K14" s="46"/>
    </row>
    <row r="15" spans="2:11" s="1" customFormat="1" ht="18" customHeight="1">
      <c r="B15" s="42"/>
      <c r="C15" s="43"/>
      <c r="D15" s="43"/>
      <c r="E15" s="35" t="s">
        <v>33</v>
      </c>
      <c r="F15" s="43"/>
      <c r="G15" s="43"/>
      <c r="H15" s="43"/>
      <c r="I15" s="120" t="s">
        <v>34</v>
      </c>
      <c r="J15" s="35" t="s">
        <v>32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35</v>
      </c>
      <c r="E17" s="43"/>
      <c r="F17" s="43"/>
      <c r="G17" s="43"/>
      <c r="H17" s="43"/>
      <c r="I17" s="120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34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37</v>
      </c>
      <c r="E20" s="43"/>
      <c r="F20" s="43"/>
      <c r="G20" s="43"/>
      <c r="H20" s="43"/>
      <c r="I20" s="120" t="s">
        <v>31</v>
      </c>
      <c r="J20" s="35" t="s">
        <v>38</v>
      </c>
      <c r="K20" s="46"/>
    </row>
    <row r="21" spans="2:11" s="1" customFormat="1" ht="18" customHeight="1">
      <c r="B21" s="42"/>
      <c r="C21" s="43"/>
      <c r="D21" s="43"/>
      <c r="E21" s="35" t="s">
        <v>39</v>
      </c>
      <c r="F21" s="43"/>
      <c r="G21" s="43"/>
      <c r="H21" s="43"/>
      <c r="I21" s="120" t="s">
        <v>34</v>
      </c>
      <c r="J21" s="35" t="s">
        <v>40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42</v>
      </c>
      <c r="E23" s="43"/>
      <c r="F23" s="43"/>
      <c r="G23" s="43"/>
      <c r="H23" s="43"/>
      <c r="I23" s="119"/>
      <c r="J23" s="43"/>
      <c r="K23" s="46"/>
    </row>
    <row r="24" spans="2:11" s="6" customFormat="1" ht="16.5" customHeight="1">
      <c r="B24" s="122"/>
      <c r="C24" s="123"/>
      <c r="D24" s="123"/>
      <c r="E24" s="360" t="s">
        <v>32</v>
      </c>
      <c r="F24" s="360"/>
      <c r="G24" s="360"/>
      <c r="H24" s="360"/>
      <c r="I24" s="124"/>
      <c r="J24" s="123"/>
      <c r="K24" s="12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6"/>
      <c r="J26" s="86"/>
      <c r="K26" s="127"/>
    </row>
    <row r="27" spans="2:11" s="1" customFormat="1" ht="25.35" customHeight="1">
      <c r="B27" s="42"/>
      <c r="C27" s="43"/>
      <c r="D27" s="128" t="s">
        <v>43</v>
      </c>
      <c r="E27" s="43"/>
      <c r="F27" s="43"/>
      <c r="G27" s="43"/>
      <c r="H27" s="43"/>
      <c r="I27" s="119"/>
      <c r="J27" s="129">
        <f>ROUND(J95,2)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6"/>
      <c r="J28" s="86"/>
      <c r="K28" s="127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30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31">
        <f>ROUND(SUM(BE95:BE821),2)</f>
        <v>0</v>
      </c>
      <c r="G30" s="43"/>
      <c r="H30" s="43"/>
      <c r="I30" s="132">
        <v>0.21</v>
      </c>
      <c r="J30" s="131">
        <f>ROUND(ROUND((SUM(BE95:BE821)),2)*I30,2)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31">
        <f>ROUND(SUM(BF95:BF821),2)</f>
        <v>0</v>
      </c>
      <c r="G31" s="43"/>
      <c r="H31" s="43"/>
      <c r="I31" s="132">
        <v>0.15</v>
      </c>
      <c r="J31" s="131">
        <f>ROUND(ROUND((SUM(BF95:BF821)),2)*I31,2)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31">
        <f>ROUND(SUM(BG95:BG821),2)</f>
        <v>0</v>
      </c>
      <c r="G32" s="43"/>
      <c r="H32" s="43"/>
      <c r="I32" s="132">
        <v>0.21</v>
      </c>
      <c r="J32" s="13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31">
        <f>ROUND(SUM(BH95:BH821),2)</f>
        <v>0</v>
      </c>
      <c r="G33" s="43"/>
      <c r="H33" s="43"/>
      <c r="I33" s="132">
        <v>0.15</v>
      </c>
      <c r="J33" s="13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31">
        <f>ROUND(SUM(BI95:BI821),2)</f>
        <v>0</v>
      </c>
      <c r="G34" s="43"/>
      <c r="H34" s="43"/>
      <c r="I34" s="132">
        <v>0</v>
      </c>
      <c r="J34" s="13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3"/>
      <c r="D36" s="134" t="s">
        <v>53</v>
      </c>
      <c r="E36" s="80"/>
      <c r="F36" s="80"/>
      <c r="G36" s="135" t="s">
        <v>54</v>
      </c>
      <c r="H36" s="136" t="s">
        <v>55</v>
      </c>
      <c r="I36" s="137"/>
      <c r="J36" s="138">
        <f>SUM(J27:J34)</f>
        <v>0</v>
      </c>
      <c r="K36" s="13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0"/>
      <c r="J37" s="58"/>
      <c r="K37" s="59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2"/>
      <c r="C42" s="30" t="s">
        <v>129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16.5" customHeight="1">
      <c r="B45" s="42"/>
      <c r="C45" s="43"/>
      <c r="D45" s="43"/>
      <c r="E45" s="391" t="str">
        <f>E7</f>
        <v>III-33420 Molitorov, most ev. č. 33420-1_bez SO 460a461</v>
      </c>
      <c r="F45" s="392"/>
      <c r="G45" s="392"/>
      <c r="H45" s="392"/>
      <c r="I45" s="119"/>
      <c r="J45" s="43"/>
      <c r="K45" s="46"/>
    </row>
    <row r="46" spans="2:11" s="1" customFormat="1" ht="14.45" customHeight="1">
      <c r="B46" s="42"/>
      <c r="C46" s="37" t="s">
        <v>127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17.25" customHeight="1">
      <c r="B47" s="42"/>
      <c r="C47" s="43"/>
      <c r="D47" s="43"/>
      <c r="E47" s="393" t="str">
        <f>E9</f>
        <v>SO 201 - SO 201 - Most ev.č. 33420-1</v>
      </c>
      <c r="F47" s="394"/>
      <c r="G47" s="394"/>
      <c r="H47" s="394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Kouřim</v>
      </c>
      <c r="G49" s="43"/>
      <c r="H49" s="43"/>
      <c r="I49" s="120" t="s">
        <v>26</v>
      </c>
      <c r="J49" s="121" t="str">
        <f>IF(J12="","",J12)</f>
        <v>3. 6. 2018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3.5">
      <c r="B51" s="42"/>
      <c r="C51" s="37" t="s">
        <v>30</v>
      </c>
      <c r="D51" s="43"/>
      <c r="E51" s="43"/>
      <c r="F51" s="35" t="str">
        <f>E15</f>
        <v>Středočeský kraj</v>
      </c>
      <c r="G51" s="43"/>
      <c r="H51" s="43"/>
      <c r="I51" s="120" t="s">
        <v>37</v>
      </c>
      <c r="J51" s="360" t="str">
        <f>E21</f>
        <v>VPÚ DECO PRAHA  a.s.</v>
      </c>
      <c r="K51" s="46"/>
    </row>
    <row r="52" spans="2:11" s="1" customFormat="1" ht="14.45" customHeight="1">
      <c r="B52" s="42"/>
      <c r="C52" s="37" t="s">
        <v>35</v>
      </c>
      <c r="D52" s="43"/>
      <c r="E52" s="43"/>
      <c r="F52" s="35" t="str">
        <f>IF(E18="","",E18)</f>
        <v/>
      </c>
      <c r="G52" s="43"/>
      <c r="H52" s="43"/>
      <c r="I52" s="119"/>
      <c r="J52" s="395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5" t="s">
        <v>130</v>
      </c>
      <c r="D54" s="133"/>
      <c r="E54" s="133"/>
      <c r="F54" s="133"/>
      <c r="G54" s="133"/>
      <c r="H54" s="133"/>
      <c r="I54" s="146"/>
      <c r="J54" s="147" t="s">
        <v>131</v>
      </c>
      <c r="K54" s="14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49" t="s">
        <v>132</v>
      </c>
      <c r="D56" s="43"/>
      <c r="E56" s="43"/>
      <c r="F56" s="43"/>
      <c r="G56" s="43"/>
      <c r="H56" s="43"/>
      <c r="I56" s="119"/>
      <c r="J56" s="129">
        <f>J95</f>
        <v>0</v>
      </c>
      <c r="K56" s="46"/>
      <c r="AU56" s="24" t="s">
        <v>133</v>
      </c>
    </row>
    <row r="57" spans="2:11" s="7" customFormat="1" ht="24.95" customHeight="1">
      <c r="B57" s="150"/>
      <c r="C57" s="151"/>
      <c r="D57" s="152" t="s">
        <v>134</v>
      </c>
      <c r="E57" s="153"/>
      <c r="F57" s="153"/>
      <c r="G57" s="153"/>
      <c r="H57" s="153"/>
      <c r="I57" s="154"/>
      <c r="J57" s="155">
        <f>J96</f>
        <v>0</v>
      </c>
      <c r="K57" s="156"/>
    </row>
    <row r="58" spans="2:11" s="8" customFormat="1" ht="19.9" customHeight="1">
      <c r="B58" s="157"/>
      <c r="C58" s="158"/>
      <c r="D58" s="159" t="s">
        <v>135</v>
      </c>
      <c r="E58" s="160"/>
      <c r="F58" s="160"/>
      <c r="G58" s="160"/>
      <c r="H58" s="160"/>
      <c r="I58" s="161"/>
      <c r="J58" s="162">
        <f>J97</f>
        <v>0</v>
      </c>
      <c r="K58" s="163"/>
    </row>
    <row r="59" spans="2:11" s="8" customFormat="1" ht="19.9" customHeight="1">
      <c r="B59" s="157"/>
      <c r="C59" s="158"/>
      <c r="D59" s="159" t="s">
        <v>384</v>
      </c>
      <c r="E59" s="160"/>
      <c r="F59" s="160"/>
      <c r="G59" s="160"/>
      <c r="H59" s="160"/>
      <c r="I59" s="161"/>
      <c r="J59" s="162">
        <f>J242</f>
        <v>0</v>
      </c>
      <c r="K59" s="163"/>
    </row>
    <row r="60" spans="2:11" s="8" customFormat="1" ht="19.9" customHeight="1">
      <c r="B60" s="157"/>
      <c r="C60" s="158"/>
      <c r="D60" s="159" t="s">
        <v>385</v>
      </c>
      <c r="E60" s="160"/>
      <c r="F60" s="160"/>
      <c r="G60" s="160"/>
      <c r="H60" s="160"/>
      <c r="I60" s="161"/>
      <c r="J60" s="162">
        <f>J290</f>
        <v>0</v>
      </c>
      <c r="K60" s="163"/>
    </row>
    <row r="61" spans="2:11" s="8" customFormat="1" ht="19.9" customHeight="1">
      <c r="B61" s="157"/>
      <c r="C61" s="158"/>
      <c r="D61" s="159" t="s">
        <v>386</v>
      </c>
      <c r="E61" s="160"/>
      <c r="F61" s="160"/>
      <c r="G61" s="160"/>
      <c r="H61" s="160"/>
      <c r="I61" s="161"/>
      <c r="J61" s="162">
        <f>J392</f>
        <v>0</v>
      </c>
      <c r="K61" s="163"/>
    </row>
    <row r="62" spans="2:11" s="8" customFormat="1" ht="19.9" customHeight="1">
      <c r="B62" s="157"/>
      <c r="C62" s="158"/>
      <c r="D62" s="159" t="s">
        <v>301</v>
      </c>
      <c r="E62" s="160"/>
      <c r="F62" s="160"/>
      <c r="G62" s="160"/>
      <c r="H62" s="160"/>
      <c r="I62" s="161"/>
      <c r="J62" s="162">
        <f>J461</f>
        <v>0</v>
      </c>
      <c r="K62" s="163"/>
    </row>
    <row r="63" spans="2:11" s="8" customFormat="1" ht="19.9" customHeight="1">
      <c r="B63" s="157"/>
      <c r="C63" s="158"/>
      <c r="D63" s="159" t="s">
        <v>387</v>
      </c>
      <c r="E63" s="160"/>
      <c r="F63" s="160"/>
      <c r="G63" s="160"/>
      <c r="H63" s="160"/>
      <c r="I63" s="161"/>
      <c r="J63" s="162">
        <f>J519</f>
        <v>0</v>
      </c>
      <c r="K63" s="163"/>
    </row>
    <row r="64" spans="2:11" s="8" customFormat="1" ht="19.9" customHeight="1">
      <c r="B64" s="157"/>
      <c r="C64" s="158"/>
      <c r="D64" s="159" t="s">
        <v>388</v>
      </c>
      <c r="E64" s="160"/>
      <c r="F64" s="160"/>
      <c r="G64" s="160"/>
      <c r="H64" s="160"/>
      <c r="I64" s="161"/>
      <c r="J64" s="162">
        <f>J548</f>
        <v>0</v>
      </c>
      <c r="K64" s="163"/>
    </row>
    <row r="65" spans="2:11" s="8" customFormat="1" ht="19.9" customHeight="1">
      <c r="B65" s="157"/>
      <c r="C65" s="158"/>
      <c r="D65" s="159" t="s">
        <v>254</v>
      </c>
      <c r="E65" s="160"/>
      <c r="F65" s="160"/>
      <c r="G65" s="160"/>
      <c r="H65" s="160"/>
      <c r="I65" s="161"/>
      <c r="J65" s="162">
        <f>J569</f>
        <v>0</v>
      </c>
      <c r="K65" s="163"/>
    </row>
    <row r="66" spans="2:11" s="8" customFormat="1" ht="19.9" customHeight="1">
      <c r="B66" s="157"/>
      <c r="C66" s="158"/>
      <c r="D66" s="159" t="s">
        <v>302</v>
      </c>
      <c r="E66" s="160"/>
      <c r="F66" s="160"/>
      <c r="G66" s="160"/>
      <c r="H66" s="160"/>
      <c r="I66" s="161"/>
      <c r="J66" s="162">
        <f>J674</f>
        <v>0</v>
      </c>
      <c r="K66" s="163"/>
    </row>
    <row r="67" spans="2:11" s="8" customFormat="1" ht="19.9" customHeight="1">
      <c r="B67" s="157"/>
      <c r="C67" s="158"/>
      <c r="D67" s="159" t="s">
        <v>136</v>
      </c>
      <c r="E67" s="160"/>
      <c r="F67" s="160"/>
      <c r="G67" s="160"/>
      <c r="H67" s="160"/>
      <c r="I67" s="161"/>
      <c r="J67" s="162">
        <f>J705</f>
        <v>0</v>
      </c>
      <c r="K67" s="163"/>
    </row>
    <row r="68" spans="2:11" s="7" customFormat="1" ht="24.95" customHeight="1">
      <c r="B68" s="150"/>
      <c r="C68" s="151"/>
      <c r="D68" s="152" t="s">
        <v>389</v>
      </c>
      <c r="E68" s="153"/>
      <c r="F68" s="153"/>
      <c r="G68" s="153"/>
      <c r="H68" s="153"/>
      <c r="I68" s="154"/>
      <c r="J68" s="155">
        <f>J707</f>
        <v>0</v>
      </c>
      <c r="K68" s="156"/>
    </row>
    <row r="69" spans="2:11" s="8" customFormat="1" ht="19.9" customHeight="1">
      <c r="B69" s="157"/>
      <c r="C69" s="158"/>
      <c r="D69" s="159" t="s">
        <v>390</v>
      </c>
      <c r="E69" s="160"/>
      <c r="F69" s="160"/>
      <c r="G69" s="160"/>
      <c r="H69" s="160"/>
      <c r="I69" s="161"/>
      <c r="J69" s="162">
        <f>J708</f>
        <v>0</v>
      </c>
      <c r="K69" s="163"/>
    </row>
    <row r="70" spans="2:11" s="7" customFormat="1" ht="24.95" customHeight="1">
      <c r="B70" s="150"/>
      <c r="C70" s="151"/>
      <c r="D70" s="152" t="s">
        <v>137</v>
      </c>
      <c r="E70" s="153"/>
      <c r="F70" s="153"/>
      <c r="G70" s="153"/>
      <c r="H70" s="153"/>
      <c r="I70" s="154"/>
      <c r="J70" s="155">
        <f>J798</f>
        <v>0</v>
      </c>
      <c r="K70" s="156"/>
    </row>
    <row r="71" spans="2:11" s="8" customFormat="1" ht="19.9" customHeight="1">
      <c r="B71" s="157"/>
      <c r="C71" s="158"/>
      <c r="D71" s="159" t="s">
        <v>391</v>
      </c>
      <c r="E71" s="160"/>
      <c r="F71" s="160"/>
      <c r="G71" s="160"/>
      <c r="H71" s="160"/>
      <c r="I71" s="161"/>
      <c r="J71" s="162">
        <f>J799</f>
        <v>0</v>
      </c>
      <c r="K71" s="163"/>
    </row>
    <row r="72" spans="2:11" s="8" customFormat="1" ht="19.9" customHeight="1">
      <c r="B72" s="157"/>
      <c r="C72" s="158"/>
      <c r="D72" s="159" t="s">
        <v>303</v>
      </c>
      <c r="E72" s="160"/>
      <c r="F72" s="160"/>
      <c r="G72" s="160"/>
      <c r="H72" s="160"/>
      <c r="I72" s="161"/>
      <c r="J72" s="162">
        <f>J811</f>
        <v>0</v>
      </c>
      <c r="K72" s="163"/>
    </row>
    <row r="73" spans="2:11" s="8" customFormat="1" ht="19.9" customHeight="1">
      <c r="B73" s="157"/>
      <c r="C73" s="158"/>
      <c r="D73" s="159" t="s">
        <v>138</v>
      </c>
      <c r="E73" s="160"/>
      <c r="F73" s="160"/>
      <c r="G73" s="160"/>
      <c r="H73" s="160"/>
      <c r="I73" s="161"/>
      <c r="J73" s="162">
        <f>J815</f>
        <v>0</v>
      </c>
      <c r="K73" s="163"/>
    </row>
    <row r="74" spans="2:11" s="8" customFormat="1" ht="19.9" customHeight="1">
      <c r="B74" s="157"/>
      <c r="C74" s="158"/>
      <c r="D74" s="159" t="s">
        <v>392</v>
      </c>
      <c r="E74" s="160"/>
      <c r="F74" s="160"/>
      <c r="G74" s="160"/>
      <c r="H74" s="160"/>
      <c r="I74" s="161"/>
      <c r="J74" s="162">
        <f>J818</f>
        <v>0</v>
      </c>
      <c r="K74" s="163"/>
    </row>
    <row r="75" spans="2:11" s="8" customFormat="1" ht="19.9" customHeight="1">
      <c r="B75" s="157"/>
      <c r="C75" s="158"/>
      <c r="D75" s="159" t="s">
        <v>393</v>
      </c>
      <c r="E75" s="160"/>
      <c r="F75" s="160"/>
      <c r="G75" s="160"/>
      <c r="H75" s="160"/>
      <c r="I75" s="161"/>
      <c r="J75" s="162">
        <f>J820</f>
        <v>0</v>
      </c>
      <c r="K75" s="163"/>
    </row>
    <row r="76" spans="2:11" s="1" customFormat="1" ht="21.75" customHeight="1">
      <c r="B76" s="42"/>
      <c r="C76" s="43"/>
      <c r="D76" s="43"/>
      <c r="E76" s="43"/>
      <c r="F76" s="43"/>
      <c r="G76" s="43"/>
      <c r="H76" s="43"/>
      <c r="I76" s="119"/>
      <c r="J76" s="43"/>
      <c r="K76" s="46"/>
    </row>
    <row r="77" spans="2:11" s="1" customFormat="1" ht="6.95" customHeight="1">
      <c r="B77" s="57"/>
      <c r="C77" s="58"/>
      <c r="D77" s="58"/>
      <c r="E77" s="58"/>
      <c r="F77" s="58"/>
      <c r="G77" s="58"/>
      <c r="H77" s="58"/>
      <c r="I77" s="140"/>
      <c r="J77" s="58"/>
      <c r="K77" s="59"/>
    </row>
    <row r="81" spans="2:12" s="1" customFormat="1" ht="6.95" customHeight="1">
      <c r="B81" s="60"/>
      <c r="C81" s="61"/>
      <c r="D81" s="61"/>
      <c r="E81" s="61"/>
      <c r="F81" s="61"/>
      <c r="G81" s="61"/>
      <c r="H81" s="61"/>
      <c r="I81" s="143"/>
      <c r="J81" s="61"/>
      <c r="K81" s="61"/>
      <c r="L81" s="62"/>
    </row>
    <row r="82" spans="2:12" s="1" customFormat="1" ht="36.95" customHeight="1">
      <c r="B82" s="42"/>
      <c r="C82" s="63" t="s">
        <v>139</v>
      </c>
      <c r="D82" s="64"/>
      <c r="E82" s="64"/>
      <c r="F82" s="64"/>
      <c r="G82" s="64"/>
      <c r="H82" s="64"/>
      <c r="I82" s="164"/>
      <c r="J82" s="64"/>
      <c r="K82" s="64"/>
      <c r="L82" s="62"/>
    </row>
    <row r="83" spans="2:12" s="1" customFormat="1" ht="6.95" customHeight="1">
      <c r="B83" s="42"/>
      <c r="C83" s="64"/>
      <c r="D83" s="64"/>
      <c r="E83" s="64"/>
      <c r="F83" s="64"/>
      <c r="G83" s="64"/>
      <c r="H83" s="64"/>
      <c r="I83" s="164"/>
      <c r="J83" s="64"/>
      <c r="K83" s="64"/>
      <c r="L83" s="62"/>
    </row>
    <row r="84" spans="2:12" s="1" customFormat="1" ht="14.45" customHeight="1">
      <c r="B84" s="42"/>
      <c r="C84" s="66" t="s">
        <v>18</v>
      </c>
      <c r="D84" s="64"/>
      <c r="E84" s="64"/>
      <c r="F84" s="64"/>
      <c r="G84" s="64"/>
      <c r="H84" s="64"/>
      <c r="I84" s="164"/>
      <c r="J84" s="64"/>
      <c r="K84" s="64"/>
      <c r="L84" s="62"/>
    </row>
    <row r="85" spans="2:12" s="1" customFormat="1" ht="16.5" customHeight="1">
      <c r="B85" s="42"/>
      <c r="C85" s="64"/>
      <c r="D85" s="64"/>
      <c r="E85" s="396" t="str">
        <f>E7</f>
        <v>III-33420 Molitorov, most ev. č. 33420-1_bez SO 460a461</v>
      </c>
      <c r="F85" s="397"/>
      <c r="G85" s="397"/>
      <c r="H85" s="397"/>
      <c r="I85" s="164"/>
      <c r="J85" s="64"/>
      <c r="K85" s="64"/>
      <c r="L85" s="62"/>
    </row>
    <row r="86" spans="2:12" s="1" customFormat="1" ht="14.45" customHeight="1">
      <c r="B86" s="42"/>
      <c r="C86" s="66" t="s">
        <v>127</v>
      </c>
      <c r="D86" s="64"/>
      <c r="E86" s="64"/>
      <c r="F86" s="64"/>
      <c r="G86" s="64"/>
      <c r="H86" s="64"/>
      <c r="I86" s="164"/>
      <c r="J86" s="64"/>
      <c r="K86" s="64"/>
      <c r="L86" s="62"/>
    </row>
    <row r="87" spans="2:12" s="1" customFormat="1" ht="17.25" customHeight="1">
      <c r="B87" s="42"/>
      <c r="C87" s="64"/>
      <c r="D87" s="64"/>
      <c r="E87" s="371" t="str">
        <f>E9</f>
        <v>SO 201 - SO 201 - Most ev.č. 33420-1</v>
      </c>
      <c r="F87" s="398"/>
      <c r="G87" s="398"/>
      <c r="H87" s="398"/>
      <c r="I87" s="164"/>
      <c r="J87" s="64"/>
      <c r="K87" s="64"/>
      <c r="L87" s="62"/>
    </row>
    <row r="88" spans="2:12" s="1" customFormat="1" ht="6.95" customHeight="1">
      <c r="B88" s="42"/>
      <c r="C88" s="64"/>
      <c r="D88" s="64"/>
      <c r="E88" s="64"/>
      <c r="F88" s="64"/>
      <c r="G88" s="64"/>
      <c r="H88" s="64"/>
      <c r="I88" s="164"/>
      <c r="J88" s="64"/>
      <c r="K88" s="64"/>
      <c r="L88" s="62"/>
    </row>
    <row r="89" spans="2:12" s="1" customFormat="1" ht="18" customHeight="1">
      <c r="B89" s="42"/>
      <c r="C89" s="66" t="s">
        <v>24</v>
      </c>
      <c r="D89" s="64"/>
      <c r="E89" s="64"/>
      <c r="F89" s="165" t="str">
        <f>F12</f>
        <v>Kouřim</v>
      </c>
      <c r="G89" s="64"/>
      <c r="H89" s="64"/>
      <c r="I89" s="166" t="s">
        <v>26</v>
      </c>
      <c r="J89" s="74" t="str">
        <f>IF(J12="","",J12)</f>
        <v>3. 6. 2018</v>
      </c>
      <c r="K89" s="64"/>
      <c r="L89" s="62"/>
    </row>
    <row r="90" spans="2:12" s="1" customFormat="1" ht="6.95" customHeight="1">
      <c r="B90" s="42"/>
      <c r="C90" s="64"/>
      <c r="D90" s="64"/>
      <c r="E90" s="64"/>
      <c r="F90" s="64"/>
      <c r="G90" s="64"/>
      <c r="H90" s="64"/>
      <c r="I90" s="164"/>
      <c r="J90" s="64"/>
      <c r="K90" s="64"/>
      <c r="L90" s="62"/>
    </row>
    <row r="91" spans="2:12" s="1" customFormat="1" ht="13.5">
      <c r="B91" s="42"/>
      <c r="C91" s="66" t="s">
        <v>30</v>
      </c>
      <c r="D91" s="64"/>
      <c r="E91" s="64"/>
      <c r="F91" s="165" t="str">
        <f>E15</f>
        <v>Středočeský kraj</v>
      </c>
      <c r="G91" s="64"/>
      <c r="H91" s="64"/>
      <c r="I91" s="166" t="s">
        <v>37</v>
      </c>
      <c r="J91" s="165" t="str">
        <f>E21</f>
        <v>VPÚ DECO PRAHA  a.s.</v>
      </c>
      <c r="K91" s="64"/>
      <c r="L91" s="62"/>
    </row>
    <row r="92" spans="2:12" s="1" customFormat="1" ht="14.45" customHeight="1">
      <c r="B92" s="42"/>
      <c r="C92" s="66" t="s">
        <v>35</v>
      </c>
      <c r="D92" s="64"/>
      <c r="E92" s="64"/>
      <c r="F92" s="165" t="str">
        <f>IF(E18="","",E18)</f>
        <v/>
      </c>
      <c r="G92" s="64"/>
      <c r="H92" s="64"/>
      <c r="I92" s="164"/>
      <c r="J92" s="64"/>
      <c r="K92" s="64"/>
      <c r="L92" s="62"/>
    </row>
    <row r="93" spans="2:12" s="1" customFormat="1" ht="10.35" customHeight="1">
      <c r="B93" s="42"/>
      <c r="C93" s="64"/>
      <c r="D93" s="64"/>
      <c r="E93" s="64"/>
      <c r="F93" s="64"/>
      <c r="G93" s="64"/>
      <c r="H93" s="64"/>
      <c r="I93" s="164"/>
      <c r="J93" s="64"/>
      <c r="K93" s="64"/>
      <c r="L93" s="62"/>
    </row>
    <row r="94" spans="2:20" s="9" customFormat="1" ht="29.25" customHeight="1">
      <c r="B94" s="167"/>
      <c r="C94" s="168" t="s">
        <v>140</v>
      </c>
      <c r="D94" s="169" t="s">
        <v>62</v>
      </c>
      <c r="E94" s="169" t="s">
        <v>58</v>
      </c>
      <c r="F94" s="169" t="s">
        <v>141</v>
      </c>
      <c r="G94" s="169" t="s">
        <v>142</v>
      </c>
      <c r="H94" s="169" t="s">
        <v>143</v>
      </c>
      <c r="I94" s="170" t="s">
        <v>144</v>
      </c>
      <c r="J94" s="169" t="s">
        <v>131</v>
      </c>
      <c r="K94" s="171" t="s">
        <v>145</v>
      </c>
      <c r="L94" s="172"/>
      <c r="M94" s="82" t="s">
        <v>146</v>
      </c>
      <c r="N94" s="83" t="s">
        <v>47</v>
      </c>
      <c r="O94" s="83" t="s">
        <v>147</v>
      </c>
      <c r="P94" s="83" t="s">
        <v>148</v>
      </c>
      <c r="Q94" s="83" t="s">
        <v>149</v>
      </c>
      <c r="R94" s="83" t="s">
        <v>150</v>
      </c>
      <c r="S94" s="83" t="s">
        <v>151</v>
      </c>
      <c r="T94" s="84" t="s">
        <v>152</v>
      </c>
    </row>
    <row r="95" spans="2:63" s="1" customFormat="1" ht="29.25" customHeight="1">
      <c r="B95" s="42"/>
      <c r="C95" s="88" t="s">
        <v>132</v>
      </c>
      <c r="D95" s="64"/>
      <c r="E95" s="64"/>
      <c r="F95" s="64"/>
      <c r="G95" s="64"/>
      <c r="H95" s="64"/>
      <c r="I95" s="164"/>
      <c r="J95" s="173">
        <f>BK95</f>
        <v>0</v>
      </c>
      <c r="K95" s="64"/>
      <c r="L95" s="62"/>
      <c r="M95" s="85"/>
      <c r="N95" s="86"/>
      <c r="O95" s="86"/>
      <c r="P95" s="174">
        <f>P96+P707+P798</f>
        <v>0</v>
      </c>
      <c r="Q95" s="86"/>
      <c r="R95" s="174">
        <f>R96+R707+R798</f>
        <v>312.63222720000005</v>
      </c>
      <c r="S95" s="86"/>
      <c r="T95" s="175">
        <f>T96+T707+T798</f>
        <v>0</v>
      </c>
      <c r="AT95" s="24" t="s">
        <v>76</v>
      </c>
      <c r="AU95" s="24" t="s">
        <v>133</v>
      </c>
      <c r="BK95" s="176">
        <f>BK96+BK707+BK798</f>
        <v>0</v>
      </c>
    </row>
    <row r="96" spans="2:63" s="10" customFormat="1" ht="37.35" customHeight="1">
      <c r="B96" s="177"/>
      <c r="C96" s="178"/>
      <c r="D96" s="179" t="s">
        <v>76</v>
      </c>
      <c r="E96" s="180" t="s">
        <v>153</v>
      </c>
      <c r="F96" s="180" t="s">
        <v>154</v>
      </c>
      <c r="G96" s="178"/>
      <c r="H96" s="178"/>
      <c r="I96" s="181"/>
      <c r="J96" s="182">
        <f>BK96</f>
        <v>0</v>
      </c>
      <c r="K96" s="178"/>
      <c r="L96" s="183"/>
      <c r="M96" s="184"/>
      <c r="N96" s="185"/>
      <c r="O96" s="185"/>
      <c r="P96" s="186">
        <f>P97+P242+P290+P392+P461+P519+P548+P569+P674+P705</f>
        <v>0</v>
      </c>
      <c r="Q96" s="185"/>
      <c r="R96" s="186">
        <f>R97+R242+R290+R392+R461+R519+R548+R569+R674+R705</f>
        <v>311.44364490000004</v>
      </c>
      <c r="S96" s="185"/>
      <c r="T96" s="187">
        <f>T97+T242+T290+T392+T461+T519+T548+T569+T674+T705</f>
        <v>0</v>
      </c>
      <c r="AR96" s="188" t="s">
        <v>85</v>
      </c>
      <c r="AT96" s="189" t="s">
        <v>76</v>
      </c>
      <c r="AU96" s="189" t="s">
        <v>77</v>
      </c>
      <c r="AY96" s="188" t="s">
        <v>155</v>
      </c>
      <c r="BK96" s="190">
        <f>BK97+BK242+BK290+BK392+BK461+BK519+BK548+BK569+BK674+BK705</f>
        <v>0</v>
      </c>
    </row>
    <row r="97" spans="2:63" s="10" customFormat="1" ht="19.9" customHeight="1">
      <c r="B97" s="177"/>
      <c r="C97" s="178"/>
      <c r="D97" s="179" t="s">
        <v>76</v>
      </c>
      <c r="E97" s="191" t="s">
        <v>85</v>
      </c>
      <c r="F97" s="191" t="s">
        <v>156</v>
      </c>
      <c r="G97" s="178"/>
      <c r="H97" s="178"/>
      <c r="I97" s="181"/>
      <c r="J97" s="192">
        <f>BK97</f>
        <v>0</v>
      </c>
      <c r="K97" s="178"/>
      <c r="L97" s="183"/>
      <c r="M97" s="184"/>
      <c r="N97" s="185"/>
      <c r="O97" s="185"/>
      <c r="P97" s="186">
        <f>SUM(P98:P241)</f>
        <v>0</v>
      </c>
      <c r="Q97" s="185"/>
      <c r="R97" s="186">
        <f>SUM(R98:R241)</f>
        <v>44.648183499999995</v>
      </c>
      <c r="S97" s="185"/>
      <c r="T97" s="187">
        <f>SUM(T98:T241)</f>
        <v>0</v>
      </c>
      <c r="AR97" s="188" t="s">
        <v>85</v>
      </c>
      <c r="AT97" s="189" t="s">
        <v>76</v>
      </c>
      <c r="AU97" s="189" t="s">
        <v>85</v>
      </c>
      <c r="AY97" s="188" t="s">
        <v>155</v>
      </c>
      <c r="BK97" s="190">
        <f>SUM(BK98:BK241)</f>
        <v>0</v>
      </c>
    </row>
    <row r="98" spans="2:65" s="1" customFormat="1" ht="25.5" customHeight="1">
      <c r="B98" s="42"/>
      <c r="C98" s="193" t="s">
        <v>85</v>
      </c>
      <c r="D98" s="193" t="s">
        <v>157</v>
      </c>
      <c r="E98" s="194" t="s">
        <v>158</v>
      </c>
      <c r="F98" s="195" t="s">
        <v>159</v>
      </c>
      <c r="G98" s="196" t="s">
        <v>160</v>
      </c>
      <c r="H98" s="197">
        <v>60.9</v>
      </c>
      <c r="I98" s="198"/>
      <c r="J98" s="199">
        <f>ROUND(I98*H98,2)</f>
        <v>0</v>
      </c>
      <c r="K98" s="195" t="s">
        <v>161</v>
      </c>
      <c r="L98" s="62"/>
      <c r="M98" s="200" t="s">
        <v>32</v>
      </c>
      <c r="N98" s="201" t="s">
        <v>48</v>
      </c>
      <c r="O98" s="43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4" t="s">
        <v>162</v>
      </c>
      <c r="AT98" s="24" t="s">
        <v>157</v>
      </c>
      <c r="AU98" s="24" t="s">
        <v>106</v>
      </c>
      <c r="AY98" s="24" t="s">
        <v>155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85</v>
      </c>
      <c r="BK98" s="204">
        <f>ROUND(I98*H98,2)</f>
        <v>0</v>
      </c>
      <c r="BL98" s="24" t="s">
        <v>162</v>
      </c>
      <c r="BM98" s="24" t="s">
        <v>394</v>
      </c>
    </row>
    <row r="99" spans="2:47" s="1" customFormat="1" ht="54">
      <c r="B99" s="42"/>
      <c r="C99" s="64"/>
      <c r="D99" s="205" t="s">
        <v>164</v>
      </c>
      <c r="E99" s="64"/>
      <c r="F99" s="206" t="s">
        <v>395</v>
      </c>
      <c r="G99" s="64"/>
      <c r="H99" s="64"/>
      <c r="I99" s="164"/>
      <c r="J99" s="64"/>
      <c r="K99" s="64"/>
      <c r="L99" s="62"/>
      <c r="M99" s="207"/>
      <c r="N99" s="43"/>
      <c r="O99" s="43"/>
      <c r="P99" s="43"/>
      <c r="Q99" s="43"/>
      <c r="R99" s="43"/>
      <c r="S99" s="43"/>
      <c r="T99" s="79"/>
      <c r="AT99" s="24" t="s">
        <v>164</v>
      </c>
      <c r="AU99" s="24" t="s">
        <v>106</v>
      </c>
    </row>
    <row r="100" spans="2:51" s="11" customFormat="1" ht="13.5">
      <c r="B100" s="208"/>
      <c r="C100" s="209"/>
      <c r="D100" s="205" t="s">
        <v>175</v>
      </c>
      <c r="E100" s="210" t="s">
        <v>32</v>
      </c>
      <c r="F100" s="211" t="s">
        <v>396</v>
      </c>
      <c r="G100" s="209"/>
      <c r="H100" s="212">
        <v>60.9</v>
      </c>
      <c r="I100" s="213"/>
      <c r="J100" s="209"/>
      <c r="K100" s="209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175</v>
      </c>
      <c r="AU100" s="218" t="s">
        <v>106</v>
      </c>
      <c r="AV100" s="11" t="s">
        <v>106</v>
      </c>
      <c r="AW100" s="11" t="s">
        <v>41</v>
      </c>
      <c r="AX100" s="11" t="s">
        <v>85</v>
      </c>
      <c r="AY100" s="218" t="s">
        <v>155</v>
      </c>
    </row>
    <row r="101" spans="2:65" s="1" customFormat="1" ht="16.5" customHeight="1">
      <c r="B101" s="42"/>
      <c r="C101" s="193" t="s">
        <v>106</v>
      </c>
      <c r="D101" s="193" t="s">
        <v>157</v>
      </c>
      <c r="E101" s="194" t="s">
        <v>397</v>
      </c>
      <c r="F101" s="195" t="s">
        <v>398</v>
      </c>
      <c r="G101" s="196" t="s">
        <v>160</v>
      </c>
      <c r="H101" s="197">
        <v>488.35</v>
      </c>
      <c r="I101" s="198"/>
      <c r="J101" s="199">
        <f>ROUND(I101*H101,2)</f>
        <v>0</v>
      </c>
      <c r="K101" s="195" t="s">
        <v>161</v>
      </c>
      <c r="L101" s="62"/>
      <c r="M101" s="200" t="s">
        <v>32</v>
      </c>
      <c r="N101" s="201" t="s">
        <v>48</v>
      </c>
      <c r="O101" s="43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AR101" s="24" t="s">
        <v>162</v>
      </c>
      <c r="AT101" s="24" t="s">
        <v>157</v>
      </c>
      <c r="AU101" s="24" t="s">
        <v>106</v>
      </c>
      <c r="AY101" s="24" t="s">
        <v>155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4" t="s">
        <v>85</v>
      </c>
      <c r="BK101" s="204">
        <f>ROUND(I101*H101,2)</f>
        <v>0</v>
      </c>
      <c r="BL101" s="24" t="s">
        <v>162</v>
      </c>
      <c r="BM101" s="24" t="s">
        <v>399</v>
      </c>
    </row>
    <row r="102" spans="2:47" s="1" customFormat="1" ht="27">
      <c r="B102" s="42"/>
      <c r="C102" s="64"/>
      <c r="D102" s="205" t="s">
        <v>164</v>
      </c>
      <c r="E102" s="64"/>
      <c r="F102" s="206" t="s">
        <v>400</v>
      </c>
      <c r="G102" s="64"/>
      <c r="H102" s="64"/>
      <c r="I102" s="164"/>
      <c r="J102" s="64"/>
      <c r="K102" s="64"/>
      <c r="L102" s="62"/>
      <c r="M102" s="207"/>
      <c r="N102" s="43"/>
      <c r="O102" s="43"/>
      <c r="P102" s="43"/>
      <c r="Q102" s="43"/>
      <c r="R102" s="43"/>
      <c r="S102" s="43"/>
      <c r="T102" s="79"/>
      <c r="AT102" s="24" t="s">
        <v>164</v>
      </c>
      <c r="AU102" s="24" t="s">
        <v>106</v>
      </c>
    </row>
    <row r="103" spans="2:65" s="1" customFormat="1" ht="16.5" customHeight="1">
      <c r="B103" s="42"/>
      <c r="C103" s="193" t="s">
        <v>169</v>
      </c>
      <c r="D103" s="193" t="s">
        <v>157</v>
      </c>
      <c r="E103" s="194" t="s">
        <v>401</v>
      </c>
      <c r="F103" s="195" t="s">
        <v>402</v>
      </c>
      <c r="G103" s="196" t="s">
        <v>160</v>
      </c>
      <c r="H103" s="197">
        <v>488.35</v>
      </c>
      <c r="I103" s="198"/>
      <c r="J103" s="199">
        <f>ROUND(I103*H103,2)</f>
        <v>0</v>
      </c>
      <c r="K103" s="195" t="s">
        <v>161</v>
      </c>
      <c r="L103" s="62"/>
      <c r="M103" s="200" t="s">
        <v>32</v>
      </c>
      <c r="N103" s="201" t="s">
        <v>48</v>
      </c>
      <c r="O103" s="43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AR103" s="24" t="s">
        <v>162</v>
      </c>
      <c r="AT103" s="24" t="s">
        <v>157</v>
      </c>
      <c r="AU103" s="24" t="s">
        <v>106</v>
      </c>
      <c r="AY103" s="24" t="s">
        <v>155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4" t="s">
        <v>85</v>
      </c>
      <c r="BK103" s="204">
        <f>ROUND(I103*H103,2)</f>
        <v>0</v>
      </c>
      <c r="BL103" s="24" t="s">
        <v>162</v>
      </c>
      <c r="BM103" s="24" t="s">
        <v>403</v>
      </c>
    </row>
    <row r="104" spans="2:47" s="1" customFormat="1" ht="40.5">
      <c r="B104" s="42"/>
      <c r="C104" s="64"/>
      <c r="D104" s="205" t="s">
        <v>164</v>
      </c>
      <c r="E104" s="64"/>
      <c r="F104" s="206" t="s">
        <v>404</v>
      </c>
      <c r="G104" s="64"/>
      <c r="H104" s="64"/>
      <c r="I104" s="164"/>
      <c r="J104" s="64"/>
      <c r="K104" s="64"/>
      <c r="L104" s="62"/>
      <c r="M104" s="207"/>
      <c r="N104" s="43"/>
      <c r="O104" s="43"/>
      <c r="P104" s="43"/>
      <c r="Q104" s="43"/>
      <c r="R104" s="43"/>
      <c r="S104" s="43"/>
      <c r="T104" s="79"/>
      <c r="AT104" s="24" t="s">
        <v>164</v>
      </c>
      <c r="AU104" s="24" t="s">
        <v>106</v>
      </c>
    </row>
    <row r="105" spans="2:65" s="1" customFormat="1" ht="25.5" customHeight="1">
      <c r="B105" s="42"/>
      <c r="C105" s="193" t="s">
        <v>162</v>
      </c>
      <c r="D105" s="193" t="s">
        <v>157</v>
      </c>
      <c r="E105" s="194" t="s">
        <v>405</v>
      </c>
      <c r="F105" s="195" t="s">
        <v>406</v>
      </c>
      <c r="G105" s="196" t="s">
        <v>160</v>
      </c>
      <c r="H105" s="197">
        <v>488.35</v>
      </c>
      <c r="I105" s="198"/>
      <c r="J105" s="199">
        <f>ROUND(I105*H105,2)</f>
        <v>0</v>
      </c>
      <c r="K105" s="195" t="s">
        <v>161</v>
      </c>
      <c r="L105" s="62"/>
      <c r="M105" s="200" t="s">
        <v>32</v>
      </c>
      <c r="N105" s="201" t="s">
        <v>48</v>
      </c>
      <c r="O105" s="43"/>
      <c r="P105" s="202">
        <f>O105*H105</f>
        <v>0</v>
      </c>
      <c r="Q105" s="202">
        <v>9E-05</v>
      </c>
      <c r="R105" s="202">
        <f>Q105*H105</f>
        <v>0.043951500000000004</v>
      </c>
      <c r="S105" s="202">
        <v>0</v>
      </c>
      <c r="T105" s="203">
        <f>S105*H105</f>
        <v>0</v>
      </c>
      <c r="AR105" s="24" t="s">
        <v>162</v>
      </c>
      <c r="AT105" s="24" t="s">
        <v>157</v>
      </c>
      <c r="AU105" s="24" t="s">
        <v>106</v>
      </c>
      <c r="AY105" s="24" t="s">
        <v>155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4" t="s">
        <v>85</v>
      </c>
      <c r="BK105" s="204">
        <f>ROUND(I105*H105,2)</f>
        <v>0</v>
      </c>
      <c r="BL105" s="24" t="s">
        <v>162</v>
      </c>
      <c r="BM105" s="24" t="s">
        <v>407</v>
      </c>
    </row>
    <row r="106" spans="2:47" s="1" customFormat="1" ht="27">
      <c r="B106" s="42"/>
      <c r="C106" s="64"/>
      <c r="D106" s="205" t="s">
        <v>164</v>
      </c>
      <c r="E106" s="64"/>
      <c r="F106" s="206" t="s">
        <v>408</v>
      </c>
      <c r="G106" s="64"/>
      <c r="H106" s="64"/>
      <c r="I106" s="164"/>
      <c r="J106" s="64"/>
      <c r="K106" s="64"/>
      <c r="L106" s="62"/>
      <c r="M106" s="207"/>
      <c r="N106" s="43"/>
      <c r="O106" s="43"/>
      <c r="P106" s="43"/>
      <c r="Q106" s="43"/>
      <c r="R106" s="43"/>
      <c r="S106" s="43"/>
      <c r="T106" s="79"/>
      <c r="AT106" s="24" t="s">
        <v>164</v>
      </c>
      <c r="AU106" s="24" t="s">
        <v>106</v>
      </c>
    </row>
    <row r="107" spans="2:51" s="13" customFormat="1" ht="27">
      <c r="B107" s="234"/>
      <c r="C107" s="235"/>
      <c r="D107" s="205" t="s">
        <v>175</v>
      </c>
      <c r="E107" s="236" t="s">
        <v>32</v>
      </c>
      <c r="F107" s="237" t="s">
        <v>409</v>
      </c>
      <c r="G107" s="235"/>
      <c r="H107" s="236" t="s">
        <v>32</v>
      </c>
      <c r="I107" s="238"/>
      <c r="J107" s="235"/>
      <c r="K107" s="235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175</v>
      </c>
      <c r="AU107" s="243" t="s">
        <v>106</v>
      </c>
      <c r="AV107" s="13" t="s">
        <v>85</v>
      </c>
      <c r="AW107" s="13" t="s">
        <v>41</v>
      </c>
      <c r="AX107" s="13" t="s">
        <v>77</v>
      </c>
      <c r="AY107" s="243" t="s">
        <v>155</v>
      </c>
    </row>
    <row r="108" spans="2:51" s="11" customFormat="1" ht="13.5">
      <c r="B108" s="208"/>
      <c r="C108" s="209"/>
      <c r="D108" s="205" t="s">
        <v>175</v>
      </c>
      <c r="E108" s="210" t="s">
        <v>32</v>
      </c>
      <c r="F108" s="211" t="s">
        <v>410</v>
      </c>
      <c r="G108" s="209"/>
      <c r="H108" s="212">
        <v>330</v>
      </c>
      <c r="I108" s="213"/>
      <c r="J108" s="209"/>
      <c r="K108" s="209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175</v>
      </c>
      <c r="AU108" s="218" t="s">
        <v>106</v>
      </c>
      <c r="AV108" s="11" t="s">
        <v>106</v>
      </c>
      <c r="AW108" s="11" t="s">
        <v>41</v>
      </c>
      <c r="AX108" s="11" t="s">
        <v>77</v>
      </c>
      <c r="AY108" s="218" t="s">
        <v>155</v>
      </c>
    </row>
    <row r="109" spans="2:51" s="11" customFormat="1" ht="13.5">
      <c r="B109" s="208"/>
      <c r="C109" s="209"/>
      <c r="D109" s="205" t="s">
        <v>175</v>
      </c>
      <c r="E109" s="210" t="s">
        <v>32</v>
      </c>
      <c r="F109" s="211" t="s">
        <v>411</v>
      </c>
      <c r="G109" s="209"/>
      <c r="H109" s="212">
        <v>130</v>
      </c>
      <c r="I109" s="213"/>
      <c r="J109" s="209"/>
      <c r="K109" s="209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175</v>
      </c>
      <c r="AU109" s="218" t="s">
        <v>106</v>
      </c>
      <c r="AV109" s="11" t="s">
        <v>106</v>
      </c>
      <c r="AW109" s="11" t="s">
        <v>41</v>
      </c>
      <c r="AX109" s="11" t="s">
        <v>77</v>
      </c>
      <c r="AY109" s="218" t="s">
        <v>155</v>
      </c>
    </row>
    <row r="110" spans="2:51" s="11" customFormat="1" ht="13.5">
      <c r="B110" s="208"/>
      <c r="C110" s="209"/>
      <c r="D110" s="205" t="s">
        <v>175</v>
      </c>
      <c r="E110" s="210" t="s">
        <v>32</v>
      </c>
      <c r="F110" s="211" t="s">
        <v>412</v>
      </c>
      <c r="G110" s="209"/>
      <c r="H110" s="212">
        <v>28.35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175</v>
      </c>
      <c r="AU110" s="218" t="s">
        <v>106</v>
      </c>
      <c r="AV110" s="11" t="s">
        <v>106</v>
      </c>
      <c r="AW110" s="11" t="s">
        <v>41</v>
      </c>
      <c r="AX110" s="11" t="s">
        <v>77</v>
      </c>
      <c r="AY110" s="218" t="s">
        <v>155</v>
      </c>
    </row>
    <row r="111" spans="2:51" s="12" customFormat="1" ht="13.5">
      <c r="B111" s="219"/>
      <c r="C111" s="220"/>
      <c r="D111" s="205" t="s">
        <v>175</v>
      </c>
      <c r="E111" s="221" t="s">
        <v>32</v>
      </c>
      <c r="F111" s="222" t="s">
        <v>188</v>
      </c>
      <c r="G111" s="220"/>
      <c r="H111" s="223">
        <v>488.35</v>
      </c>
      <c r="I111" s="224"/>
      <c r="J111" s="220"/>
      <c r="K111" s="220"/>
      <c r="L111" s="225"/>
      <c r="M111" s="226"/>
      <c r="N111" s="227"/>
      <c r="O111" s="227"/>
      <c r="P111" s="227"/>
      <c r="Q111" s="227"/>
      <c r="R111" s="227"/>
      <c r="S111" s="227"/>
      <c r="T111" s="228"/>
      <c r="AT111" s="229" t="s">
        <v>175</v>
      </c>
      <c r="AU111" s="229" t="s">
        <v>106</v>
      </c>
      <c r="AV111" s="12" t="s">
        <v>162</v>
      </c>
      <c r="AW111" s="12" t="s">
        <v>41</v>
      </c>
      <c r="AX111" s="12" t="s">
        <v>85</v>
      </c>
      <c r="AY111" s="229" t="s">
        <v>155</v>
      </c>
    </row>
    <row r="112" spans="2:65" s="1" customFormat="1" ht="16.5" customHeight="1">
      <c r="B112" s="42"/>
      <c r="C112" s="193" t="s">
        <v>181</v>
      </c>
      <c r="D112" s="193" t="s">
        <v>157</v>
      </c>
      <c r="E112" s="194" t="s">
        <v>413</v>
      </c>
      <c r="F112" s="195" t="s">
        <v>414</v>
      </c>
      <c r="G112" s="196" t="s">
        <v>259</v>
      </c>
      <c r="H112" s="197">
        <v>55</v>
      </c>
      <c r="I112" s="198"/>
      <c r="J112" s="199">
        <f>ROUND(I112*H112,2)</f>
        <v>0</v>
      </c>
      <c r="K112" s="195" t="s">
        <v>161</v>
      </c>
      <c r="L112" s="62"/>
      <c r="M112" s="200" t="s">
        <v>32</v>
      </c>
      <c r="N112" s="201" t="s">
        <v>48</v>
      </c>
      <c r="O112" s="43"/>
      <c r="P112" s="202">
        <f>O112*H112</f>
        <v>0</v>
      </c>
      <c r="Q112" s="202">
        <v>0.01559</v>
      </c>
      <c r="R112" s="202">
        <f>Q112*H112</f>
        <v>0.8574499999999999</v>
      </c>
      <c r="S112" s="202">
        <v>0</v>
      </c>
      <c r="T112" s="203">
        <f>S112*H112</f>
        <v>0</v>
      </c>
      <c r="AR112" s="24" t="s">
        <v>162</v>
      </c>
      <c r="AT112" s="24" t="s">
        <v>157</v>
      </c>
      <c r="AU112" s="24" t="s">
        <v>106</v>
      </c>
      <c r="AY112" s="24" t="s">
        <v>155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4" t="s">
        <v>85</v>
      </c>
      <c r="BK112" s="204">
        <f>ROUND(I112*H112,2)</f>
        <v>0</v>
      </c>
      <c r="BL112" s="24" t="s">
        <v>162</v>
      </c>
      <c r="BM112" s="24" t="s">
        <v>415</v>
      </c>
    </row>
    <row r="113" spans="2:47" s="1" customFormat="1" ht="54">
      <c r="B113" s="42"/>
      <c r="C113" s="64"/>
      <c r="D113" s="205" t="s">
        <v>164</v>
      </c>
      <c r="E113" s="64"/>
      <c r="F113" s="206" t="s">
        <v>416</v>
      </c>
      <c r="G113" s="64"/>
      <c r="H113" s="64"/>
      <c r="I113" s="164"/>
      <c r="J113" s="64"/>
      <c r="K113" s="64"/>
      <c r="L113" s="62"/>
      <c r="M113" s="207"/>
      <c r="N113" s="43"/>
      <c r="O113" s="43"/>
      <c r="P113" s="43"/>
      <c r="Q113" s="43"/>
      <c r="R113" s="43"/>
      <c r="S113" s="43"/>
      <c r="T113" s="79"/>
      <c r="AT113" s="24" t="s">
        <v>164</v>
      </c>
      <c r="AU113" s="24" t="s">
        <v>106</v>
      </c>
    </row>
    <row r="114" spans="2:51" s="11" customFormat="1" ht="13.5">
      <c r="B114" s="208"/>
      <c r="C114" s="209"/>
      <c r="D114" s="205" t="s">
        <v>175</v>
      </c>
      <c r="E114" s="210" t="s">
        <v>32</v>
      </c>
      <c r="F114" s="211" t="s">
        <v>417</v>
      </c>
      <c r="G114" s="209"/>
      <c r="H114" s="212">
        <v>55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175</v>
      </c>
      <c r="AU114" s="218" t="s">
        <v>106</v>
      </c>
      <c r="AV114" s="11" t="s">
        <v>106</v>
      </c>
      <c r="AW114" s="11" t="s">
        <v>41</v>
      </c>
      <c r="AX114" s="11" t="s">
        <v>85</v>
      </c>
      <c r="AY114" s="218" t="s">
        <v>155</v>
      </c>
    </row>
    <row r="115" spans="2:65" s="1" customFormat="1" ht="16.5" customHeight="1">
      <c r="B115" s="42"/>
      <c r="C115" s="193" t="s">
        <v>189</v>
      </c>
      <c r="D115" s="193" t="s">
        <v>157</v>
      </c>
      <c r="E115" s="194" t="s">
        <v>418</v>
      </c>
      <c r="F115" s="195" t="s">
        <v>419</v>
      </c>
      <c r="G115" s="196" t="s">
        <v>172</v>
      </c>
      <c r="H115" s="197">
        <v>104.23</v>
      </c>
      <c r="I115" s="198"/>
      <c r="J115" s="199">
        <f>ROUND(I115*H115,2)</f>
        <v>0</v>
      </c>
      <c r="K115" s="195" t="s">
        <v>161</v>
      </c>
      <c r="L115" s="62"/>
      <c r="M115" s="200" t="s">
        <v>32</v>
      </c>
      <c r="N115" s="201" t="s">
        <v>48</v>
      </c>
      <c r="O115" s="43"/>
      <c r="P115" s="202">
        <f>O115*H115</f>
        <v>0</v>
      </c>
      <c r="Q115" s="202">
        <v>0</v>
      </c>
      <c r="R115" s="202">
        <f>Q115*H115</f>
        <v>0</v>
      </c>
      <c r="S115" s="202">
        <v>0</v>
      </c>
      <c r="T115" s="203">
        <f>S115*H115</f>
        <v>0</v>
      </c>
      <c r="AR115" s="24" t="s">
        <v>162</v>
      </c>
      <c r="AT115" s="24" t="s">
        <v>157</v>
      </c>
      <c r="AU115" s="24" t="s">
        <v>106</v>
      </c>
      <c r="AY115" s="24" t="s">
        <v>155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4" t="s">
        <v>85</v>
      </c>
      <c r="BK115" s="204">
        <f>ROUND(I115*H115,2)</f>
        <v>0</v>
      </c>
      <c r="BL115" s="24" t="s">
        <v>162</v>
      </c>
      <c r="BM115" s="24" t="s">
        <v>420</v>
      </c>
    </row>
    <row r="116" spans="2:47" s="1" customFormat="1" ht="27">
      <c r="B116" s="42"/>
      <c r="C116" s="64"/>
      <c r="D116" s="205" t="s">
        <v>164</v>
      </c>
      <c r="E116" s="64"/>
      <c r="F116" s="206" t="s">
        <v>421</v>
      </c>
      <c r="G116" s="64"/>
      <c r="H116" s="64"/>
      <c r="I116" s="164"/>
      <c r="J116" s="64"/>
      <c r="K116" s="64"/>
      <c r="L116" s="62"/>
      <c r="M116" s="207"/>
      <c r="N116" s="43"/>
      <c r="O116" s="43"/>
      <c r="P116" s="43"/>
      <c r="Q116" s="43"/>
      <c r="R116" s="43"/>
      <c r="S116" s="43"/>
      <c r="T116" s="79"/>
      <c r="AT116" s="24" t="s">
        <v>164</v>
      </c>
      <c r="AU116" s="24" t="s">
        <v>106</v>
      </c>
    </row>
    <row r="117" spans="2:65" s="1" customFormat="1" ht="16.5" customHeight="1">
      <c r="B117" s="42"/>
      <c r="C117" s="193" t="s">
        <v>193</v>
      </c>
      <c r="D117" s="193" t="s">
        <v>157</v>
      </c>
      <c r="E117" s="194" t="s">
        <v>422</v>
      </c>
      <c r="F117" s="195" t="s">
        <v>423</v>
      </c>
      <c r="G117" s="196" t="s">
        <v>172</v>
      </c>
      <c r="H117" s="197">
        <v>104.23</v>
      </c>
      <c r="I117" s="198"/>
      <c r="J117" s="199">
        <f>ROUND(I117*H117,2)</f>
        <v>0</v>
      </c>
      <c r="K117" s="195" t="s">
        <v>161</v>
      </c>
      <c r="L117" s="62"/>
      <c r="M117" s="200" t="s">
        <v>32</v>
      </c>
      <c r="N117" s="201" t="s">
        <v>48</v>
      </c>
      <c r="O117" s="43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AR117" s="24" t="s">
        <v>162</v>
      </c>
      <c r="AT117" s="24" t="s">
        <v>157</v>
      </c>
      <c r="AU117" s="24" t="s">
        <v>106</v>
      </c>
      <c r="AY117" s="24" t="s">
        <v>155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4" t="s">
        <v>85</v>
      </c>
      <c r="BK117" s="204">
        <f>ROUND(I117*H117,2)</f>
        <v>0</v>
      </c>
      <c r="BL117" s="24" t="s">
        <v>162</v>
      </c>
      <c r="BM117" s="24" t="s">
        <v>424</v>
      </c>
    </row>
    <row r="118" spans="2:65" s="1" customFormat="1" ht="16.5" customHeight="1">
      <c r="B118" s="42"/>
      <c r="C118" s="193" t="s">
        <v>198</v>
      </c>
      <c r="D118" s="193" t="s">
        <v>157</v>
      </c>
      <c r="E118" s="194" t="s">
        <v>425</v>
      </c>
      <c r="F118" s="195" t="s">
        <v>426</v>
      </c>
      <c r="G118" s="196" t="s">
        <v>222</v>
      </c>
      <c r="H118" s="197">
        <v>208.46</v>
      </c>
      <c r="I118" s="198"/>
      <c r="J118" s="199">
        <f>ROUND(I118*H118,2)</f>
        <v>0</v>
      </c>
      <c r="K118" s="195" t="s">
        <v>32</v>
      </c>
      <c r="L118" s="62"/>
      <c r="M118" s="200" t="s">
        <v>32</v>
      </c>
      <c r="N118" s="201" t="s">
        <v>48</v>
      </c>
      <c r="O118" s="43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AR118" s="24" t="s">
        <v>162</v>
      </c>
      <c r="AT118" s="24" t="s">
        <v>157</v>
      </c>
      <c r="AU118" s="24" t="s">
        <v>106</v>
      </c>
      <c r="AY118" s="24" t="s">
        <v>155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85</v>
      </c>
      <c r="BK118" s="204">
        <f>ROUND(I118*H118,2)</f>
        <v>0</v>
      </c>
      <c r="BL118" s="24" t="s">
        <v>162</v>
      </c>
      <c r="BM118" s="24" t="s">
        <v>427</v>
      </c>
    </row>
    <row r="119" spans="2:47" s="1" customFormat="1" ht="40.5">
      <c r="B119" s="42"/>
      <c r="C119" s="64"/>
      <c r="D119" s="205" t="s">
        <v>164</v>
      </c>
      <c r="E119" s="64"/>
      <c r="F119" s="206" t="s">
        <v>428</v>
      </c>
      <c r="G119" s="64"/>
      <c r="H119" s="64"/>
      <c r="I119" s="164"/>
      <c r="J119" s="64"/>
      <c r="K119" s="64"/>
      <c r="L119" s="62"/>
      <c r="M119" s="207"/>
      <c r="N119" s="43"/>
      <c r="O119" s="43"/>
      <c r="P119" s="43"/>
      <c r="Q119" s="43"/>
      <c r="R119" s="43"/>
      <c r="S119" s="43"/>
      <c r="T119" s="79"/>
      <c r="AT119" s="24" t="s">
        <v>164</v>
      </c>
      <c r="AU119" s="24" t="s">
        <v>106</v>
      </c>
    </row>
    <row r="120" spans="2:51" s="11" customFormat="1" ht="13.5">
      <c r="B120" s="208"/>
      <c r="C120" s="209"/>
      <c r="D120" s="205" t="s">
        <v>175</v>
      </c>
      <c r="E120" s="209"/>
      <c r="F120" s="211" t="s">
        <v>429</v>
      </c>
      <c r="G120" s="209"/>
      <c r="H120" s="212">
        <v>208.46</v>
      </c>
      <c r="I120" s="213"/>
      <c r="J120" s="209"/>
      <c r="K120" s="209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175</v>
      </c>
      <c r="AU120" s="218" t="s">
        <v>106</v>
      </c>
      <c r="AV120" s="11" t="s">
        <v>106</v>
      </c>
      <c r="AW120" s="11" t="s">
        <v>6</v>
      </c>
      <c r="AX120" s="11" t="s">
        <v>85</v>
      </c>
      <c r="AY120" s="218" t="s">
        <v>155</v>
      </c>
    </row>
    <row r="121" spans="2:65" s="1" customFormat="1" ht="16.5" customHeight="1">
      <c r="B121" s="42"/>
      <c r="C121" s="193" t="s">
        <v>204</v>
      </c>
      <c r="D121" s="193" t="s">
        <v>157</v>
      </c>
      <c r="E121" s="194" t="s">
        <v>430</v>
      </c>
      <c r="F121" s="195" t="s">
        <v>431</v>
      </c>
      <c r="G121" s="196" t="s">
        <v>222</v>
      </c>
      <c r="H121" s="197">
        <v>25.14</v>
      </c>
      <c r="I121" s="198"/>
      <c r="J121" s="199">
        <f>ROUND(I121*H121,2)</f>
        <v>0</v>
      </c>
      <c r="K121" s="195" t="s">
        <v>32</v>
      </c>
      <c r="L121" s="62"/>
      <c r="M121" s="200" t="s">
        <v>32</v>
      </c>
      <c r="N121" s="201" t="s">
        <v>48</v>
      </c>
      <c r="O121" s="43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AR121" s="24" t="s">
        <v>162</v>
      </c>
      <c r="AT121" s="24" t="s">
        <v>157</v>
      </c>
      <c r="AU121" s="24" t="s">
        <v>106</v>
      </c>
      <c r="AY121" s="24" t="s">
        <v>155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4" t="s">
        <v>85</v>
      </c>
      <c r="BK121" s="204">
        <f>ROUND(I121*H121,2)</f>
        <v>0</v>
      </c>
      <c r="BL121" s="24" t="s">
        <v>162</v>
      </c>
      <c r="BM121" s="24" t="s">
        <v>432</v>
      </c>
    </row>
    <row r="122" spans="2:47" s="1" customFormat="1" ht="27">
      <c r="B122" s="42"/>
      <c r="C122" s="64"/>
      <c r="D122" s="205" t="s">
        <v>164</v>
      </c>
      <c r="E122" s="64"/>
      <c r="F122" s="206" t="s">
        <v>433</v>
      </c>
      <c r="G122" s="64"/>
      <c r="H122" s="64"/>
      <c r="I122" s="164"/>
      <c r="J122" s="64"/>
      <c r="K122" s="64"/>
      <c r="L122" s="62"/>
      <c r="M122" s="207"/>
      <c r="N122" s="43"/>
      <c r="O122" s="43"/>
      <c r="P122" s="43"/>
      <c r="Q122" s="43"/>
      <c r="R122" s="43"/>
      <c r="S122" s="43"/>
      <c r="T122" s="79"/>
      <c r="AT122" s="24" t="s">
        <v>164</v>
      </c>
      <c r="AU122" s="24" t="s">
        <v>106</v>
      </c>
    </row>
    <row r="123" spans="2:51" s="11" customFormat="1" ht="13.5">
      <c r="B123" s="208"/>
      <c r="C123" s="209"/>
      <c r="D123" s="205" t="s">
        <v>175</v>
      </c>
      <c r="E123" s="209"/>
      <c r="F123" s="211" t="s">
        <v>434</v>
      </c>
      <c r="G123" s="209"/>
      <c r="H123" s="212">
        <v>25.14</v>
      </c>
      <c r="I123" s="213"/>
      <c r="J123" s="209"/>
      <c r="K123" s="209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175</v>
      </c>
      <c r="AU123" s="218" t="s">
        <v>106</v>
      </c>
      <c r="AV123" s="11" t="s">
        <v>106</v>
      </c>
      <c r="AW123" s="11" t="s">
        <v>6</v>
      </c>
      <c r="AX123" s="11" t="s">
        <v>85</v>
      </c>
      <c r="AY123" s="218" t="s">
        <v>155</v>
      </c>
    </row>
    <row r="124" spans="2:65" s="1" customFormat="1" ht="25.5" customHeight="1">
      <c r="B124" s="42"/>
      <c r="C124" s="193" t="s">
        <v>209</v>
      </c>
      <c r="D124" s="193" t="s">
        <v>157</v>
      </c>
      <c r="E124" s="194" t="s">
        <v>435</v>
      </c>
      <c r="F124" s="195" t="s">
        <v>436</v>
      </c>
      <c r="G124" s="196" t="s">
        <v>172</v>
      </c>
      <c r="H124" s="197">
        <v>58.268</v>
      </c>
      <c r="I124" s="198"/>
      <c r="J124" s="199">
        <f>ROUND(I124*H124,2)</f>
        <v>0</v>
      </c>
      <c r="K124" s="195" t="s">
        <v>161</v>
      </c>
      <c r="L124" s="62"/>
      <c r="M124" s="200" t="s">
        <v>32</v>
      </c>
      <c r="N124" s="201" t="s">
        <v>48</v>
      </c>
      <c r="O124" s="43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AR124" s="24" t="s">
        <v>162</v>
      </c>
      <c r="AT124" s="24" t="s">
        <v>157</v>
      </c>
      <c r="AU124" s="24" t="s">
        <v>106</v>
      </c>
      <c r="AY124" s="24" t="s">
        <v>155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4" t="s">
        <v>85</v>
      </c>
      <c r="BK124" s="204">
        <f>ROUND(I124*H124,2)</f>
        <v>0</v>
      </c>
      <c r="BL124" s="24" t="s">
        <v>162</v>
      </c>
      <c r="BM124" s="24" t="s">
        <v>437</v>
      </c>
    </row>
    <row r="125" spans="2:47" s="1" customFormat="1" ht="54">
      <c r="B125" s="42"/>
      <c r="C125" s="64"/>
      <c r="D125" s="205" t="s">
        <v>164</v>
      </c>
      <c r="E125" s="64"/>
      <c r="F125" s="206" t="s">
        <v>438</v>
      </c>
      <c r="G125" s="64"/>
      <c r="H125" s="64"/>
      <c r="I125" s="164"/>
      <c r="J125" s="64"/>
      <c r="K125" s="64"/>
      <c r="L125" s="62"/>
      <c r="M125" s="207"/>
      <c r="N125" s="43"/>
      <c r="O125" s="43"/>
      <c r="P125" s="43"/>
      <c r="Q125" s="43"/>
      <c r="R125" s="43"/>
      <c r="S125" s="43"/>
      <c r="T125" s="79"/>
      <c r="AT125" s="24" t="s">
        <v>164</v>
      </c>
      <c r="AU125" s="24" t="s">
        <v>106</v>
      </c>
    </row>
    <row r="126" spans="2:51" s="13" customFormat="1" ht="13.5">
      <c r="B126" s="234"/>
      <c r="C126" s="235"/>
      <c r="D126" s="205" t="s">
        <v>175</v>
      </c>
      <c r="E126" s="236" t="s">
        <v>32</v>
      </c>
      <c r="F126" s="237" t="s">
        <v>439</v>
      </c>
      <c r="G126" s="235"/>
      <c r="H126" s="236" t="s">
        <v>32</v>
      </c>
      <c r="I126" s="238"/>
      <c r="J126" s="235"/>
      <c r="K126" s="235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175</v>
      </c>
      <c r="AU126" s="243" t="s">
        <v>106</v>
      </c>
      <c r="AV126" s="13" t="s">
        <v>85</v>
      </c>
      <c r="AW126" s="13" t="s">
        <v>41</v>
      </c>
      <c r="AX126" s="13" t="s">
        <v>77</v>
      </c>
      <c r="AY126" s="243" t="s">
        <v>155</v>
      </c>
    </row>
    <row r="127" spans="2:51" s="11" customFormat="1" ht="13.5">
      <c r="B127" s="208"/>
      <c r="C127" s="209"/>
      <c r="D127" s="205" t="s">
        <v>175</v>
      </c>
      <c r="E127" s="210" t="s">
        <v>32</v>
      </c>
      <c r="F127" s="211" t="s">
        <v>440</v>
      </c>
      <c r="G127" s="209"/>
      <c r="H127" s="212">
        <v>9.96</v>
      </c>
      <c r="I127" s="213"/>
      <c r="J127" s="209"/>
      <c r="K127" s="209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175</v>
      </c>
      <c r="AU127" s="218" t="s">
        <v>106</v>
      </c>
      <c r="AV127" s="11" t="s">
        <v>106</v>
      </c>
      <c r="AW127" s="11" t="s">
        <v>41</v>
      </c>
      <c r="AX127" s="11" t="s">
        <v>77</v>
      </c>
      <c r="AY127" s="218" t="s">
        <v>155</v>
      </c>
    </row>
    <row r="128" spans="2:51" s="11" customFormat="1" ht="13.5">
      <c r="B128" s="208"/>
      <c r="C128" s="209"/>
      <c r="D128" s="205" t="s">
        <v>175</v>
      </c>
      <c r="E128" s="210" t="s">
        <v>32</v>
      </c>
      <c r="F128" s="211" t="s">
        <v>441</v>
      </c>
      <c r="G128" s="209"/>
      <c r="H128" s="212">
        <v>20.735</v>
      </c>
      <c r="I128" s="213"/>
      <c r="J128" s="209"/>
      <c r="K128" s="2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175</v>
      </c>
      <c r="AU128" s="218" t="s">
        <v>106</v>
      </c>
      <c r="AV128" s="11" t="s">
        <v>106</v>
      </c>
      <c r="AW128" s="11" t="s">
        <v>41</v>
      </c>
      <c r="AX128" s="11" t="s">
        <v>77</v>
      </c>
      <c r="AY128" s="218" t="s">
        <v>155</v>
      </c>
    </row>
    <row r="129" spans="2:51" s="11" customFormat="1" ht="13.5">
      <c r="B129" s="208"/>
      <c r="C129" s="209"/>
      <c r="D129" s="205" t="s">
        <v>175</v>
      </c>
      <c r="E129" s="210" t="s">
        <v>32</v>
      </c>
      <c r="F129" s="211" t="s">
        <v>442</v>
      </c>
      <c r="G129" s="209"/>
      <c r="H129" s="212">
        <v>27.573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175</v>
      </c>
      <c r="AU129" s="218" t="s">
        <v>106</v>
      </c>
      <c r="AV129" s="11" t="s">
        <v>106</v>
      </c>
      <c r="AW129" s="11" t="s">
        <v>41</v>
      </c>
      <c r="AX129" s="11" t="s">
        <v>77</v>
      </c>
      <c r="AY129" s="218" t="s">
        <v>155</v>
      </c>
    </row>
    <row r="130" spans="2:51" s="12" customFormat="1" ht="13.5">
      <c r="B130" s="219"/>
      <c r="C130" s="220"/>
      <c r="D130" s="205" t="s">
        <v>175</v>
      </c>
      <c r="E130" s="221" t="s">
        <v>32</v>
      </c>
      <c r="F130" s="222" t="s">
        <v>188</v>
      </c>
      <c r="G130" s="220"/>
      <c r="H130" s="223">
        <v>58.268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175</v>
      </c>
      <c r="AU130" s="229" t="s">
        <v>106</v>
      </c>
      <c r="AV130" s="12" t="s">
        <v>162</v>
      </c>
      <c r="AW130" s="12" t="s">
        <v>41</v>
      </c>
      <c r="AX130" s="12" t="s">
        <v>85</v>
      </c>
      <c r="AY130" s="229" t="s">
        <v>155</v>
      </c>
    </row>
    <row r="131" spans="2:65" s="1" customFormat="1" ht="16.5" customHeight="1">
      <c r="B131" s="42"/>
      <c r="C131" s="193" t="s">
        <v>215</v>
      </c>
      <c r="D131" s="193" t="s">
        <v>157</v>
      </c>
      <c r="E131" s="194" t="s">
        <v>443</v>
      </c>
      <c r="F131" s="195" t="s">
        <v>444</v>
      </c>
      <c r="G131" s="196" t="s">
        <v>172</v>
      </c>
      <c r="H131" s="197">
        <v>279.64</v>
      </c>
      <c r="I131" s="198"/>
      <c r="J131" s="199">
        <f>ROUND(I131*H131,2)</f>
        <v>0</v>
      </c>
      <c r="K131" s="195" t="s">
        <v>161</v>
      </c>
      <c r="L131" s="62"/>
      <c r="M131" s="200" t="s">
        <v>32</v>
      </c>
      <c r="N131" s="201" t="s">
        <v>48</v>
      </c>
      <c r="O131" s="43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AR131" s="24" t="s">
        <v>162</v>
      </c>
      <c r="AT131" s="24" t="s">
        <v>157</v>
      </c>
      <c r="AU131" s="24" t="s">
        <v>106</v>
      </c>
      <c r="AY131" s="24" t="s">
        <v>155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4" t="s">
        <v>85</v>
      </c>
      <c r="BK131" s="204">
        <f>ROUND(I131*H131,2)</f>
        <v>0</v>
      </c>
      <c r="BL131" s="24" t="s">
        <v>162</v>
      </c>
      <c r="BM131" s="24" t="s">
        <v>445</v>
      </c>
    </row>
    <row r="132" spans="2:47" s="1" customFormat="1" ht="27">
      <c r="B132" s="42"/>
      <c r="C132" s="64"/>
      <c r="D132" s="205" t="s">
        <v>164</v>
      </c>
      <c r="E132" s="64"/>
      <c r="F132" s="206" t="s">
        <v>165</v>
      </c>
      <c r="G132" s="64"/>
      <c r="H132" s="64"/>
      <c r="I132" s="164"/>
      <c r="J132" s="64"/>
      <c r="K132" s="64"/>
      <c r="L132" s="62"/>
      <c r="M132" s="207"/>
      <c r="N132" s="43"/>
      <c r="O132" s="43"/>
      <c r="P132" s="43"/>
      <c r="Q132" s="43"/>
      <c r="R132" s="43"/>
      <c r="S132" s="43"/>
      <c r="T132" s="79"/>
      <c r="AT132" s="24" t="s">
        <v>164</v>
      </c>
      <c r="AU132" s="24" t="s">
        <v>106</v>
      </c>
    </row>
    <row r="133" spans="2:51" s="13" customFormat="1" ht="27">
      <c r="B133" s="234"/>
      <c r="C133" s="235"/>
      <c r="D133" s="205" t="s">
        <v>175</v>
      </c>
      <c r="E133" s="236" t="s">
        <v>32</v>
      </c>
      <c r="F133" s="237" t="s">
        <v>446</v>
      </c>
      <c r="G133" s="235"/>
      <c r="H133" s="236" t="s">
        <v>32</v>
      </c>
      <c r="I133" s="238"/>
      <c r="J133" s="235"/>
      <c r="K133" s="235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175</v>
      </c>
      <c r="AU133" s="243" t="s">
        <v>106</v>
      </c>
      <c r="AV133" s="13" t="s">
        <v>85</v>
      </c>
      <c r="AW133" s="13" t="s">
        <v>41</v>
      </c>
      <c r="AX133" s="13" t="s">
        <v>77</v>
      </c>
      <c r="AY133" s="243" t="s">
        <v>155</v>
      </c>
    </row>
    <row r="134" spans="2:51" s="11" customFormat="1" ht="13.5">
      <c r="B134" s="208"/>
      <c r="C134" s="209"/>
      <c r="D134" s="205" t="s">
        <v>175</v>
      </c>
      <c r="E134" s="210" t="s">
        <v>32</v>
      </c>
      <c r="F134" s="211" t="s">
        <v>447</v>
      </c>
      <c r="G134" s="209"/>
      <c r="H134" s="212">
        <v>253.8</v>
      </c>
      <c r="I134" s="213"/>
      <c r="J134" s="209"/>
      <c r="K134" s="209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175</v>
      </c>
      <c r="AU134" s="218" t="s">
        <v>106</v>
      </c>
      <c r="AV134" s="11" t="s">
        <v>106</v>
      </c>
      <c r="AW134" s="11" t="s">
        <v>41</v>
      </c>
      <c r="AX134" s="11" t="s">
        <v>77</v>
      </c>
      <c r="AY134" s="218" t="s">
        <v>155</v>
      </c>
    </row>
    <row r="135" spans="2:51" s="13" customFormat="1" ht="13.5">
      <c r="B135" s="234"/>
      <c r="C135" s="235"/>
      <c r="D135" s="205" t="s">
        <v>175</v>
      </c>
      <c r="E135" s="236" t="s">
        <v>32</v>
      </c>
      <c r="F135" s="237" t="s">
        <v>448</v>
      </c>
      <c r="G135" s="235"/>
      <c r="H135" s="236" t="s">
        <v>32</v>
      </c>
      <c r="I135" s="238"/>
      <c r="J135" s="235"/>
      <c r="K135" s="235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175</v>
      </c>
      <c r="AU135" s="243" t="s">
        <v>106</v>
      </c>
      <c r="AV135" s="13" t="s">
        <v>85</v>
      </c>
      <c r="AW135" s="13" t="s">
        <v>41</v>
      </c>
      <c r="AX135" s="13" t="s">
        <v>77</v>
      </c>
      <c r="AY135" s="243" t="s">
        <v>155</v>
      </c>
    </row>
    <row r="136" spans="2:51" s="11" customFormat="1" ht="13.5">
      <c r="B136" s="208"/>
      <c r="C136" s="209"/>
      <c r="D136" s="205" t="s">
        <v>175</v>
      </c>
      <c r="E136" s="210" t="s">
        <v>32</v>
      </c>
      <c r="F136" s="211" t="s">
        <v>449</v>
      </c>
      <c r="G136" s="209"/>
      <c r="H136" s="212">
        <v>9.46</v>
      </c>
      <c r="I136" s="213"/>
      <c r="J136" s="209"/>
      <c r="K136" s="2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175</v>
      </c>
      <c r="AU136" s="218" t="s">
        <v>106</v>
      </c>
      <c r="AV136" s="11" t="s">
        <v>106</v>
      </c>
      <c r="AW136" s="11" t="s">
        <v>41</v>
      </c>
      <c r="AX136" s="11" t="s">
        <v>77</v>
      </c>
      <c r="AY136" s="218" t="s">
        <v>155</v>
      </c>
    </row>
    <row r="137" spans="2:51" s="11" customFormat="1" ht="13.5">
      <c r="B137" s="208"/>
      <c r="C137" s="209"/>
      <c r="D137" s="205" t="s">
        <v>175</v>
      </c>
      <c r="E137" s="210" t="s">
        <v>32</v>
      </c>
      <c r="F137" s="211" t="s">
        <v>450</v>
      </c>
      <c r="G137" s="209"/>
      <c r="H137" s="212">
        <v>16.38</v>
      </c>
      <c r="I137" s="213"/>
      <c r="J137" s="209"/>
      <c r="K137" s="209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175</v>
      </c>
      <c r="AU137" s="218" t="s">
        <v>106</v>
      </c>
      <c r="AV137" s="11" t="s">
        <v>106</v>
      </c>
      <c r="AW137" s="11" t="s">
        <v>41</v>
      </c>
      <c r="AX137" s="11" t="s">
        <v>77</v>
      </c>
      <c r="AY137" s="218" t="s">
        <v>155</v>
      </c>
    </row>
    <row r="138" spans="2:51" s="12" customFormat="1" ht="13.5">
      <c r="B138" s="219"/>
      <c r="C138" s="220"/>
      <c r="D138" s="205" t="s">
        <v>175</v>
      </c>
      <c r="E138" s="221" t="s">
        <v>32</v>
      </c>
      <c r="F138" s="222" t="s">
        <v>188</v>
      </c>
      <c r="G138" s="220"/>
      <c r="H138" s="223">
        <v>279.64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175</v>
      </c>
      <c r="AU138" s="229" t="s">
        <v>106</v>
      </c>
      <c r="AV138" s="12" t="s">
        <v>162</v>
      </c>
      <c r="AW138" s="12" t="s">
        <v>41</v>
      </c>
      <c r="AX138" s="12" t="s">
        <v>85</v>
      </c>
      <c r="AY138" s="229" t="s">
        <v>155</v>
      </c>
    </row>
    <row r="139" spans="2:65" s="1" customFormat="1" ht="16.5" customHeight="1">
      <c r="B139" s="42"/>
      <c r="C139" s="193" t="s">
        <v>219</v>
      </c>
      <c r="D139" s="193" t="s">
        <v>157</v>
      </c>
      <c r="E139" s="194" t="s">
        <v>451</v>
      </c>
      <c r="F139" s="195" t="s">
        <v>452</v>
      </c>
      <c r="G139" s="196" t="s">
        <v>172</v>
      </c>
      <c r="H139" s="197">
        <v>279.64</v>
      </c>
      <c r="I139" s="198"/>
      <c r="J139" s="199">
        <f>ROUND(I139*H139,2)</f>
        <v>0</v>
      </c>
      <c r="K139" s="195" t="s">
        <v>161</v>
      </c>
      <c r="L139" s="62"/>
      <c r="M139" s="200" t="s">
        <v>32</v>
      </c>
      <c r="N139" s="201" t="s">
        <v>48</v>
      </c>
      <c r="O139" s="43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AR139" s="24" t="s">
        <v>162</v>
      </c>
      <c r="AT139" s="24" t="s">
        <v>157</v>
      </c>
      <c r="AU139" s="24" t="s">
        <v>106</v>
      </c>
      <c r="AY139" s="24" t="s">
        <v>155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4" t="s">
        <v>85</v>
      </c>
      <c r="BK139" s="204">
        <f>ROUND(I139*H139,2)</f>
        <v>0</v>
      </c>
      <c r="BL139" s="24" t="s">
        <v>162</v>
      </c>
      <c r="BM139" s="24" t="s">
        <v>453</v>
      </c>
    </row>
    <row r="140" spans="2:65" s="1" customFormat="1" ht="16.5" customHeight="1">
      <c r="B140" s="42"/>
      <c r="C140" s="193" t="s">
        <v>226</v>
      </c>
      <c r="D140" s="193" t="s">
        <v>157</v>
      </c>
      <c r="E140" s="194" t="s">
        <v>454</v>
      </c>
      <c r="F140" s="195" t="s">
        <v>455</v>
      </c>
      <c r="G140" s="196" t="s">
        <v>172</v>
      </c>
      <c r="H140" s="197">
        <v>6.346</v>
      </c>
      <c r="I140" s="198"/>
      <c r="J140" s="199">
        <f>ROUND(I140*H140,2)</f>
        <v>0</v>
      </c>
      <c r="K140" s="195" t="s">
        <v>161</v>
      </c>
      <c r="L140" s="62"/>
      <c r="M140" s="200" t="s">
        <v>32</v>
      </c>
      <c r="N140" s="201" t="s">
        <v>48</v>
      </c>
      <c r="O140" s="43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AR140" s="24" t="s">
        <v>162</v>
      </c>
      <c r="AT140" s="24" t="s">
        <v>157</v>
      </c>
      <c r="AU140" s="24" t="s">
        <v>106</v>
      </c>
      <c r="AY140" s="24" t="s">
        <v>155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4" t="s">
        <v>85</v>
      </c>
      <c r="BK140" s="204">
        <f>ROUND(I140*H140,2)</f>
        <v>0</v>
      </c>
      <c r="BL140" s="24" t="s">
        <v>162</v>
      </c>
      <c r="BM140" s="24" t="s">
        <v>456</v>
      </c>
    </row>
    <row r="141" spans="2:47" s="1" customFormat="1" ht="27">
      <c r="B141" s="42"/>
      <c r="C141" s="64"/>
      <c r="D141" s="205" t="s">
        <v>164</v>
      </c>
      <c r="E141" s="64"/>
      <c r="F141" s="206" t="s">
        <v>457</v>
      </c>
      <c r="G141" s="64"/>
      <c r="H141" s="64"/>
      <c r="I141" s="164"/>
      <c r="J141" s="64"/>
      <c r="K141" s="64"/>
      <c r="L141" s="62"/>
      <c r="M141" s="207"/>
      <c r="N141" s="43"/>
      <c r="O141" s="43"/>
      <c r="P141" s="43"/>
      <c r="Q141" s="43"/>
      <c r="R141" s="43"/>
      <c r="S141" s="43"/>
      <c r="T141" s="79"/>
      <c r="AT141" s="24" t="s">
        <v>164</v>
      </c>
      <c r="AU141" s="24" t="s">
        <v>106</v>
      </c>
    </row>
    <row r="142" spans="2:51" s="13" customFormat="1" ht="13.5">
      <c r="B142" s="234"/>
      <c r="C142" s="235"/>
      <c r="D142" s="205" t="s">
        <v>175</v>
      </c>
      <c r="E142" s="236" t="s">
        <v>32</v>
      </c>
      <c r="F142" s="237" t="s">
        <v>458</v>
      </c>
      <c r="G142" s="235"/>
      <c r="H142" s="236" t="s">
        <v>32</v>
      </c>
      <c r="I142" s="238"/>
      <c r="J142" s="235"/>
      <c r="K142" s="235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175</v>
      </c>
      <c r="AU142" s="243" t="s">
        <v>106</v>
      </c>
      <c r="AV142" s="13" t="s">
        <v>85</v>
      </c>
      <c r="AW142" s="13" t="s">
        <v>41</v>
      </c>
      <c r="AX142" s="13" t="s">
        <v>77</v>
      </c>
      <c r="AY142" s="243" t="s">
        <v>155</v>
      </c>
    </row>
    <row r="143" spans="2:51" s="11" customFormat="1" ht="13.5">
      <c r="B143" s="208"/>
      <c r="C143" s="209"/>
      <c r="D143" s="205" t="s">
        <v>175</v>
      </c>
      <c r="E143" s="210" t="s">
        <v>32</v>
      </c>
      <c r="F143" s="211" t="s">
        <v>459</v>
      </c>
      <c r="G143" s="209"/>
      <c r="H143" s="212">
        <v>2.104</v>
      </c>
      <c r="I143" s="213"/>
      <c r="J143" s="209"/>
      <c r="K143" s="209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175</v>
      </c>
      <c r="AU143" s="218" t="s">
        <v>106</v>
      </c>
      <c r="AV143" s="11" t="s">
        <v>106</v>
      </c>
      <c r="AW143" s="11" t="s">
        <v>41</v>
      </c>
      <c r="AX143" s="11" t="s">
        <v>77</v>
      </c>
      <c r="AY143" s="218" t="s">
        <v>155</v>
      </c>
    </row>
    <row r="144" spans="2:51" s="11" customFormat="1" ht="13.5">
      <c r="B144" s="208"/>
      <c r="C144" s="209"/>
      <c r="D144" s="205" t="s">
        <v>175</v>
      </c>
      <c r="E144" s="210" t="s">
        <v>32</v>
      </c>
      <c r="F144" s="211" t="s">
        <v>460</v>
      </c>
      <c r="G144" s="209"/>
      <c r="H144" s="212">
        <v>4.242</v>
      </c>
      <c r="I144" s="213"/>
      <c r="J144" s="209"/>
      <c r="K144" s="209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175</v>
      </c>
      <c r="AU144" s="218" t="s">
        <v>106</v>
      </c>
      <c r="AV144" s="11" t="s">
        <v>106</v>
      </c>
      <c r="AW144" s="11" t="s">
        <v>41</v>
      </c>
      <c r="AX144" s="11" t="s">
        <v>77</v>
      </c>
      <c r="AY144" s="218" t="s">
        <v>155</v>
      </c>
    </row>
    <row r="145" spans="2:51" s="12" customFormat="1" ht="13.5">
      <c r="B145" s="219"/>
      <c r="C145" s="220"/>
      <c r="D145" s="205" t="s">
        <v>175</v>
      </c>
      <c r="E145" s="221" t="s">
        <v>32</v>
      </c>
      <c r="F145" s="222" t="s">
        <v>188</v>
      </c>
      <c r="G145" s="220"/>
      <c r="H145" s="223">
        <v>6.346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175</v>
      </c>
      <c r="AU145" s="229" t="s">
        <v>106</v>
      </c>
      <c r="AV145" s="12" t="s">
        <v>162</v>
      </c>
      <c r="AW145" s="12" t="s">
        <v>41</v>
      </c>
      <c r="AX145" s="12" t="s">
        <v>85</v>
      </c>
      <c r="AY145" s="229" t="s">
        <v>155</v>
      </c>
    </row>
    <row r="146" spans="2:65" s="1" customFormat="1" ht="16.5" customHeight="1">
      <c r="B146" s="42"/>
      <c r="C146" s="193" t="s">
        <v>231</v>
      </c>
      <c r="D146" s="193" t="s">
        <v>157</v>
      </c>
      <c r="E146" s="194" t="s">
        <v>461</v>
      </c>
      <c r="F146" s="195" t="s">
        <v>462</v>
      </c>
      <c r="G146" s="196" t="s">
        <v>172</v>
      </c>
      <c r="H146" s="197">
        <v>6.346</v>
      </c>
      <c r="I146" s="198"/>
      <c r="J146" s="199">
        <f>ROUND(I146*H146,2)</f>
        <v>0</v>
      </c>
      <c r="K146" s="195" t="s">
        <v>161</v>
      </c>
      <c r="L146" s="62"/>
      <c r="M146" s="200" t="s">
        <v>32</v>
      </c>
      <c r="N146" s="201" t="s">
        <v>48</v>
      </c>
      <c r="O146" s="43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AR146" s="24" t="s">
        <v>162</v>
      </c>
      <c r="AT146" s="24" t="s">
        <v>157</v>
      </c>
      <c r="AU146" s="24" t="s">
        <v>106</v>
      </c>
      <c r="AY146" s="24" t="s">
        <v>155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4" t="s">
        <v>85</v>
      </c>
      <c r="BK146" s="204">
        <f>ROUND(I146*H146,2)</f>
        <v>0</v>
      </c>
      <c r="BL146" s="24" t="s">
        <v>162</v>
      </c>
      <c r="BM146" s="24" t="s">
        <v>463</v>
      </c>
    </row>
    <row r="147" spans="2:65" s="1" customFormat="1" ht="25.5" customHeight="1">
      <c r="B147" s="42"/>
      <c r="C147" s="193" t="s">
        <v>10</v>
      </c>
      <c r="D147" s="193" t="s">
        <v>157</v>
      </c>
      <c r="E147" s="194" t="s">
        <v>464</v>
      </c>
      <c r="F147" s="195" t="s">
        <v>465</v>
      </c>
      <c r="G147" s="196" t="s">
        <v>160</v>
      </c>
      <c r="H147" s="197">
        <v>39</v>
      </c>
      <c r="I147" s="198"/>
      <c r="J147" s="199">
        <f>ROUND(I147*H147,2)</f>
        <v>0</v>
      </c>
      <c r="K147" s="195" t="s">
        <v>161</v>
      </c>
      <c r="L147" s="62"/>
      <c r="M147" s="200" t="s">
        <v>32</v>
      </c>
      <c r="N147" s="201" t="s">
        <v>48</v>
      </c>
      <c r="O147" s="43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AR147" s="24" t="s">
        <v>162</v>
      </c>
      <c r="AT147" s="24" t="s">
        <v>157</v>
      </c>
      <c r="AU147" s="24" t="s">
        <v>106</v>
      </c>
      <c r="AY147" s="24" t="s">
        <v>155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4" t="s">
        <v>85</v>
      </c>
      <c r="BK147" s="204">
        <f>ROUND(I147*H147,2)</f>
        <v>0</v>
      </c>
      <c r="BL147" s="24" t="s">
        <v>162</v>
      </c>
      <c r="BM147" s="24" t="s">
        <v>466</v>
      </c>
    </row>
    <row r="148" spans="2:47" s="1" customFormat="1" ht="27">
      <c r="B148" s="42"/>
      <c r="C148" s="64"/>
      <c r="D148" s="205" t="s">
        <v>164</v>
      </c>
      <c r="E148" s="64"/>
      <c r="F148" s="206" t="s">
        <v>467</v>
      </c>
      <c r="G148" s="64"/>
      <c r="H148" s="64"/>
      <c r="I148" s="164"/>
      <c r="J148" s="64"/>
      <c r="K148" s="64"/>
      <c r="L148" s="62"/>
      <c r="M148" s="207"/>
      <c r="N148" s="43"/>
      <c r="O148" s="43"/>
      <c r="P148" s="43"/>
      <c r="Q148" s="43"/>
      <c r="R148" s="43"/>
      <c r="S148" s="43"/>
      <c r="T148" s="79"/>
      <c r="AT148" s="24" t="s">
        <v>164</v>
      </c>
      <c r="AU148" s="24" t="s">
        <v>106</v>
      </c>
    </row>
    <row r="149" spans="2:51" s="13" customFormat="1" ht="13.5">
      <c r="B149" s="234"/>
      <c r="C149" s="235"/>
      <c r="D149" s="205" t="s">
        <v>175</v>
      </c>
      <c r="E149" s="236" t="s">
        <v>32</v>
      </c>
      <c r="F149" s="237" t="s">
        <v>468</v>
      </c>
      <c r="G149" s="235"/>
      <c r="H149" s="236" t="s">
        <v>32</v>
      </c>
      <c r="I149" s="238"/>
      <c r="J149" s="235"/>
      <c r="K149" s="235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175</v>
      </c>
      <c r="AU149" s="243" t="s">
        <v>106</v>
      </c>
      <c r="AV149" s="13" t="s">
        <v>85</v>
      </c>
      <c r="AW149" s="13" t="s">
        <v>41</v>
      </c>
      <c r="AX149" s="13" t="s">
        <v>77</v>
      </c>
      <c r="AY149" s="243" t="s">
        <v>155</v>
      </c>
    </row>
    <row r="150" spans="2:51" s="11" customFormat="1" ht="13.5">
      <c r="B150" s="208"/>
      <c r="C150" s="209"/>
      <c r="D150" s="205" t="s">
        <v>175</v>
      </c>
      <c r="E150" s="210" t="s">
        <v>32</v>
      </c>
      <c r="F150" s="211" t="s">
        <v>469</v>
      </c>
      <c r="G150" s="209"/>
      <c r="H150" s="212">
        <v>39</v>
      </c>
      <c r="I150" s="213"/>
      <c r="J150" s="209"/>
      <c r="K150" s="209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175</v>
      </c>
      <c r="AU150" s="218" t="s">
        <v>106</v>
      </c>
      <c r="AV150" s="11" t="s">
        <v>106</v>
      </c>
      <c r="AW150" s="11" t="s">
        <v>41</v>
      </c>
      <c r="AX150" s="11" t="s">
        <v>77</v>
      </c>
      <c r="AY150" s="218" t="s">
        <v>155</v>
      </c>
    </row>
    <row r="151" spans="2:51" s="12" customFormat="1" ht="13.5">
      <c r="B151" s="219"/>
      <c r="C151" s="220"/>
      <c r="D151" s="205" t="s">
        <v>175</v>
      </c>
      <c r="E151" s="221" t="s">
        <v>32</v>
      </c>
      <c r="F151" s="222" t="s">
        <v>188</v>
      </c>
      <c r="G151" s="220"/>
      <c r="H151" s="223">
        <v>39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175</v>
      </c>
      <c r="AU151" s="229" t="s">
        <v>106</v>
      </c>
      <c r="AV151" s="12" t="s">
        <v>162</v>
      </c>
      <c r="AW151" s="12" t="s">
        <v>41</v>
      </c>
      <c r="AX151" s="12" t="s">
        <v>85</v>
      </c>
      <c r="AY151" s="229" t="s">
        <v>155</v>
      </c>
    </row>
    <row r="152" spans="2:65" s="1" customFormat="1" ht="16.5" customHeight="1">
      <c r="B152" s="42"/>
      <c r="C152" s="244" t="s">
        <v>245</v>
      </c>
      <c r="D152" s="244" t="s">
        <v>470</v>
      </c>
      <c r="E152" s="245" t="s">
        <v>471</v>
      </c>
      <c r="F152" s="246" t="s">
        <v>472</v>
      </c>
      <c r="G152" s="247" t="s">
        <v>222</v>
      </c>
      <c r="H152" s="248">
        <v>4.758</v>
      </c>
      <c r="I152" s="249"/>
      <c r="J152" s="250">
        <f>ROUND(I152*H152,2)</f>
        <v>0</v>
      </c>
      <c r="K152" s="246" t="s">
        <v>161</v>
      </c>
      <c r="L152" s="251"/>
      <c r="M152" s="252" t="s">
        <v>32</v>
      </c>
      <c r="N152" s="253" t="s">
        <v>48</v>
      </c>
      <c r="O152" s="43"/>
      <c r="P152" s="202">
        <f>O152*H152</f>
        <v>0</v>
      </c>
      <c r="Q152" s="202">
        <v>1</v>
      </c>
      <c r="R152" s="202">
        <f>Q152*H152</f>
        <v>4.758</v>
      </c>
      <c r="S152" s="202">
        <v>0</v>
      </c>
      <c r="T152" s="203">
        <f>S152*H152</f>
        <v>0</v>
      </c>
      <c r="AR152" s="24" t="s">
        <v>198</v>
      </c>
      <c r="AT152" s="24" t="s">
        <v>470</v>
      </c>
      <c r="AU152" s="24" t="s">
        <v>106</v>
      </c>
      <c r="AY152" s="24" t="s">
        <v>155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4" t="s">
        <v>85</v>
      </c>
      <c r="BK152" s="204">
        <f>ROUND(I152*H152,2)</f>
        <v>0</v>
      </c>
      <c r="BL152" s="24" t="s">
        <v>162</v>
      </c>
      <c r="BM152" s="24" t="s">
        <v>473</v>
      </c>
    </row>
    <row r="153" spans="2:47" s="1" customFormat="1" ht="40.5">
      <c r="B153" s="42"/>
      <c r="C153" s="64"/>
      <c r="D153" s="205" t="s">
        <v>164</v>
      </c>
      <c r="E153" s="64"/>
      <c r="F153" s="206" t="s">
        <v>474</v>
      </c>
      <c r="G153" s="64"/>
      <c r="H153" s="64"/>
      <c r="I153" s="164"/>
      <c r="J153" s="64"/>
      <c r="K153" s="64"/>
      <c r="L153" s="62"/>
      <c r="M153" s="207"/>
      <c r="N153" s="43"/>
      <c r="O153" s="43"/>
      <c r="P153" s="43"/>
      <c r="Q153" s="43"/>
      <c r="R153" s="43"/>
      <c r="S153" s="43"/>
      <c r="T153" s="79"/>
      <c r="AT153" s="24" t="s">
        <v>164</v>
      </c>
      <c r="AU153" s="24" t="s">
        <v>106</v>
      </c>
    </row>
    <row r="154" spans="2:51" s="11" customFormat="1" ht="13.5">
      <c r="B154" s="208"/>
      <c r="C154" s="209"/>
      <c r="D154" s="205" t="s">
        <v>175</v>
      </c>
      <c r="E154" s="209"/>
      <c r="F154" s="211" t="s">
        <v>475</v>
      </c>
      <c r="G154" s="209"/>
      <c r="H154" s="212">
        <v>4.758</v>
      </c>
      <c r="I154" s="213"/>
      <c r="J154" s="209"/>
      <c r="K154" s="209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175</v>
      </c>
      <c r="AU154" s="218" t="s">
        <v>106</v>
      </c>
      <c r="AV154" s="11" t="s">
        <v>106</v>
      </c>
      <c r="AW154" s="11" t="s">
        <v>6</v>
      </c>
      <c r="AX154" s="11" t="s">
        <v>85</v>
      </c>
      <c r="AY154" s="218" t="s">
        <v>155</v>
      </c>
    </row>
    <row r="155" spans="2:65" s="1" customFormat="1" ht="25.5" customHeight="1">
      <c r="B155" s="42"/>
      <c r="C155" s="193" t="s">
        <v>378</v>
      </c>
      <c r="D155" s="193" t="s">
        <v>157</v>
      </c>
      <c r="E155" s="194" t="s">
        <v>476</v>
      </c>
      <c r="F155" s="195" t="s">
        <v>477</v>
      </c>
      <c r="G155" s="196" t="s">
        <v>160</v>
      </c>
      <c r="H155" s="197">
        <v>213</v>
      </c>
      <c r="I155" s="198"/>
      <c r="J155" s="199">
        <f>ROUND(I155*H155,2)</f>
        <v>0</v>
      </c>
      <c r="K155" s="195" t="s">
        <v>161</v>
      </c>
      <c r="L155" s="62"/>
      <c r="M155" s="200" t="s">
        <v>32</v>
      </c>
      <c r="N155" s="201" t="s">
        <v>48</v>
      </c>
      <c r="O155" s="43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4" t="s">
        <v>162</v>
      </c>
      <c r="AT155" s="24" t="s">
        <v>157</v>
      </c>
      <c r="AU155" s="24" t="s">
        <v>106</v>
      </c>
      <c r="AY155" s="24" t="s">
        <v>155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4" t="s">
        <v>85</v>
      </c>
      <c r="BK155" s="204">
        <f>ROUND(I155*H155,2)</f>
        <v>0</v>
      </c>
      <c r="BL155" s="24" t="s">
        <v>162</v>
      </c>
      <c r="BM155" s="24" t="s">
        <v>478</v>
      </c>
    </row>
    <row r="156" spans="2:47" s="1" customFormat="1" ht="27">
      <c r="B156" s="42"/>
      <c r="C156" s="64"/>
      <c r="D156" s="205" t="s">
        <v>164</v>
      </c>
      <c r="E156" s="64"/>
      <c r="F156" s="206" t="s">
        <v>467</v>
      </c>
      <c r="G156" s="64"/>
      <c r="H156" s="64"/>
      <c r="I156" s="164"/>
      <c r="J156" s="64"/>
      <c r="K156" s="64"/>
      <c r="L156" s="62"/>
      <c r="M156" s="207"/>
      <c r="N156" s="43"/>
      <c r="O156" s="43"/>
      <c r="P156" s="43"/>
      <c r="Q156" s="43"/>
      <c r="R156" s="43"/>
      <c r="S156" s="43"/>
      <c r="T156" s="79"/>
      <c r="AT156" s="24" t="s">
        <v>164</v>
      </c>
      <c r="AU156" s="24" t="s">
        <v>106</v>
      </c>
    </row>
    <row r="157" spans="2:51" s="13" customFormat="1" ht="13.5">
      <c r="B157" s="234"/>
      <c r="C157" s="235"/>
      <c r="D157" s="205" t="s">
        <v>175</v>
      </c>
      <c r="E157" s="236" t="s">
        <v>32</v>
      </c>
      <c r="F157" s="237" t="s">
        <v>468</v>
      </c>
      <c r="G157" s="235"/>
      <c r="H157" s="236" t="s">
        <v>32</v>
      </c>
      <c r="I157" s="238"/>
      <c r="J157" s="235"/>
      <c r="K157" s="235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175</v>
      </c>
      <c r="AU157" s="243" t="s">
        <v>106</v>
      </c>
      <c r="AV157" s="13" t="s">
        <v>85</v>
      </c>
      <c r="AW157" s="13" t="s">
        <v>41</v>
      </c>
      <c r="AX157" s="13" t="s">
        <v>77</v>
      </c>
      <c r="AY157" s="243" t="s">
        <v>155</v>
      </c>
    </row>
    <row r="158" spans="2:51" s="11" customFormat="1" ht="13.5">
      <c r="B158" s="208"/>
      <c r="C158" s="209"/>
      <c r="D158" s="205" t="s">
        <v>175</v>
      </c>
      <c r="E158" s="210" t="s">
        <v>32</v>
      </c>
      <c r="F158" s="211" t="s">
        <v>479</v>
      </c>
      <c r="G158" s="209"/>
      <c r="H158" s="212">
        <v>213</v>
      </c>
      <c r="I158" s="213"/>
      <c r="J158" s="209"/>
      <c r="K158" s="209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175</v>
      </c>
      <c r="AU158" s="218" t="s">
        <v>106</v>
      </c>
      <c r="AV158" s="11" t="s">
        <v>106</v>
      </c>
      <c r="AW158" s="11" t="s">
        <v>41</v>
      </c>
      <c r="AX158" s="11" t="s">
        <v>85</v>
      </c>
      <c r="AY158" s="218" t="s">
        <v>155</v>
      </c>
    </row>
    <row r="159" spans="2:65" s="1" customFormat="1" ht="16.5" customHeight="1">
      <c r="B159" s="42"/>
      <c r="C159" s="244" t="s">
        <v>480</v>
      </c>
      <c r="D159" s="244" t="s">
        <v>470</v>
      </c>
      <c r="E159" s="245" t="s">
        <v>471</v>
      </c>
      <c r="F159" s="246" t="s">
        <v>472</v>
      </c>
      <c r="G159" s="247" t="s">
        <v>222</v>
      </c>
      <c r="H159" s="248">
        <v>25.986</v>
      </c>
      <c r="I159" s="249"/>
      <c r="J159" s="250">
        <f>ROUND(I159*H159,2)</f>
        <v>0</v>
      </c>
      <c r="K159" s="246" t="s">
        <v>161</v>
      </c>
      <c r="L159" s="251"/>
      <c r="M159" s="252" t="s">
        <v>32</v>
      </c>
      <c r="N159" s="253" t="s">
        <v>48</v>
      </c>
      <c r="O159" s="43"/>
      <c r="P159" s="202">
        <f>O159*H159</f>
        <v>0</v>
      </c>
      <c r="Q159" s="202">
        <v>1</v>
      </c>
      <c r="R159" s="202">
        <f>Q159*H159</f>
        <v>25.986</v>
      </c>
      <c r="S159" s="202">
        <v>0</v>
      </c>
      <c r="T159" s="203">
        <f>S159*H159</f>
        <v>0</v>
      </c>
      <c r="AR159" s="24" t="s">
        <v>198</v>
      </c>
      <c r="AT159" s="24" t="s">
        <v>470</v>
      </c>
      <c r="AU159" s="24" t="s">
        <v>106</v>
      </c>
      <c r="AY159" s="24" t="s">
        <v>155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24" t="s">
        <v>85</v>
      </c>
      <c r="BK159" s="204">
        <f>ROUND(I159*H159,2)</f>
        <v>0</v>
      </c>
      <c r="BL159" s="24" t="s">
        <v>162</v>
      </c>
      <c r="BM159" s="24" t="s">
        <v>481</v>
      </c>
    </row>
    <row r="160" spans="2:47" s="1" customFormat="1" ht="40.5">
      <c r="B160" s="42"/>
      <c r="C160" s="64"/>
      <c r="D160" s="205" t="s">
        <v>164</v>
      </c>
      <c r="E160" s="64"/>
      <c r="F160" s="206" t="s">
        <v>474</v>
      </c>
      <c r="G160" s="64"/>
      <c r="H160" s="64"/>
      <c r="I160" s="164"/>
      <c r="J160" s="64"/>
      <c r="K160" s="64"/>
      <c r="L160" s="62"/>
      <c r="M160" s="207"/>
      <c r="N160" s="43"/>
      <c r="O160" s="43"/>
      <c r="P160" s="43"/>
      <c r="Q160" s="43"/>
      <c r="R160" s="43"/>
      <c r="S160" s="43"/>
      <c r="T160" s="79"/>
      <c r="AT160" s="24" t="s">
        <v>164</v>
      </c>
      <c r="AU160" s="24" t="s">
        <v>106</v>
      </c>
    </row>
    <row r="161" spans="2:51" s="11" customFormat="1" ht="13.5">
      <c r="B161" s="208"/>
      <c r="C161" s="209"/>
      <c r="D161" s="205" t="s">
        <v>175</v>
      </c>
      <c r="E161" s="209"/>
      <c r="F161" s="211" t="s">
        <v>482</v>
      </c>
      <c r="G161" s="209"/>
      <c r="H161" s="212">
        <v>25.986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175</v>
      </c>
      <c r="AU161" s="218" t="s">
        <v>106</v>
      </c>
      <c r="AV161" s="11" t="s">
        <v>106</v>
      </c>
      <c r="AW161" s="11" t="s">
        <v>6</v>
      </c>
      <c r="AX161" s="11" t="s">
        <v>85</v>
      </c>
      <c r="AY161" s="218" t="s">
        <v>155</v>
      </c>
    </row>
    <row r="162" spans="2:65" s="1" customFormat="1" ht="25.5" customHeight="1">
      <c r="B162" s="42"/>
      <c r="C162" s="193" t="s">
        <v>483</v>
      </c>
      <c r="D162" s="193" t="s">
        <v>157</v>
      </c>
      <c r="E162" s="194" t="s">
        <v>484</v>
      </c>
      <c r="F162" s="195" t="s">
        <v>485</v>
      </c>
      <c r="G162" s="196" t="s">
        <v>160</v>
      </c>
      <c r="H162" s="197">
        <v>39</v>
      </c>
      <c r="I162" s="198"/>
      <c r="J162" s="199">
        <f>ROUND(I162*H162,2)</f>
        <v>0</v>
      </c>
      <c r="K162" s="195" t="s">
        <v>161</v>
      </c>
      <c r="L162" s="62"/>
      <c r="M162" s="200" t="s">
        <v>32</v>
      </c>
      <c r="N162" s="201" t="s">
        <v>48</v>
      </c>
      <c r="O162" s="43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AR162" s="24" t="s">
        <v>162</v>
      </c>
      <c r="AT162" s="24" t="s">
        <v>157</v>
      </c>
      <c r="AU162" s="24" t="s">
        <v>106</v>
      </c>
      <c r="AY162" s="24" t="s">
        <v>155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24" t="s">
        <v>85</v>
      </c>
      <c r="BK162" s="204">
        <f>ROUND(I162*H162,2)</f>
        <v>0</v>
      </c>
      <c r="BL162" s="24" t="s">
        <v>162</v>
      </c>
      <c r="BM162" s="24" t="s">
        <v>486</v>
      </c>
    </row>
    <row r="163" spans="2:65" s="1" customFormat="1" ht="25.5" customHeight="1">
      <c r="B163" s="42"/>
      <c r="C163" s="193" t="s">
        <v>487</v>
      </c>
      <c r="D163" s="193" t="s">
        <v>157</v>
      </c>
      <c r="E163" s="194" t="s">
        <v>488</v>
      </c>
      <c r="F163" s="195" t="s">
        <v>489</v>
      </c>
      <c r="G163" s="196" t="s">
        <v>160</v>
      </c>
      <c r="H163" s="197">
        <v>213</v>
      </c>
      <c r="I163" s="198"/>
      <c r="J163" s="199">
        <f>ROUND(I163*H163,2)</f>
        <v>0</v>
      </c>
      <c r="K163" s="195" t="s">
        <v>161</v>
      </c>
      <c r="L163" s="62"/>
      <c r="M163" s="200" t="s">
        <v>32</v>
      </c>
      <c r="N163" s="201" t="s">
        <v>48</v>
      </c>
      <c r="O163" s="43"/>
      <c r="P163" s="202">
        <f>O163*H163</f>
        <v>0</v>
      </c>
      <c r="Q163" s="202">
        <v>0</v>
      </c>
      <c r="R163" s="202">
        <f>Q163*H163</f>
        <v>0</v>
      </c>
      <c r="S163" s="202">
        <v>0</v>
      </c>
      <c r="T163" s="203">
        <f>S163*H163</f>
        <v>0</v>
      </c>
      <c r="AR163" s="24" t="s">
        <v>162</v>
      </c>
      <c r="AT163" s="24" t="s">
        <v>157</v>
      </c>
      <c r="AU163" s="24" t="s">
        <v>106</v>
      </c>
      <c r="AY163" s="24" t="s">
        <v>155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24" t="s">
        <v>85</v>
      </c>
      <c r="BK163" s="204">
        <f>ROUND(I163*H163,2)</f>
        <v>0</v>
      </c>
      <c r="BL163" s="24" t="s">
        <v>162</v>
      </c>
      <c r="BM163" s="24" t="s">
        <v>490</v>
      </c>
    </row>
    <row r="164" spans="2:65" s="1" customFormat="1" ht="16.5" customHeight="1">
      <c r="B164" s="42"/>
      <c r="C164" s="193" t="s">
        <v>9</v>
      </c>
      <c r="D164" s="193" t="s">
        <v>157</v>
      </c>
      <c r="E164" s="194" t="s">
        <v>491</v>
      </c>
      <c r="F164" s="195" t="s">
        <v>492</v>
      </c>
      <c r="G164" s="196" t="s">
        <v>172</v>
      </c>
      <c r="H164" s="197">
        <v>279.64</v>
      </c>
      <c r="I164" s="198"/>
      <c r="J164" s="199">
        <f>ROUND(I164*H164,2)</f>
        <v>0</v>
      </c>
      <c r="K164" s="195" t="s">
        <v>161</v>
      </c>
      <c r="L164" s="62"/>
      <c r="M164" s="200" t="s">
        <v>32</v>
      </c>
      <c r="N164" s="201" t="s">
        <v>48</v>
      </c>
      <c r="O164" s="43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AR164" s="24" t="s">
        <v>162</v>
      </c>
      <c r="AT164" s="24" t="s">
        <v>157</v>
      </c>
      <c r="AU164" s="24" t="s">
        <v>106</v>
      </c>
      <c r="AY164" s="24" t="s">
        <v>155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24" t="s">
        <v>85</v>
      </c>
      <c r="BK164" s="204">
        <f>ROUND(I164*H164,2)</f>
        <v>0</v>
      </c>
      <c r="BL164" s="24" t="s">
        <v>162</v>
      </c>
      <c r="BM164" s="24" t="s">
        <v>493</v>
      </c>
    </row>
    <row r="165" spans="2:65" s="1" customFormat="1" ht="16.5" customHeight="1">
      <c r="B165" s="42"/>
      <c r="C165" s="193" t="s">
        <v>494</v>
      </c>
      <c r="D165" s="193" t="s">
        <v>157</v>
      </c>
      <c r="E165" s="194" t="s">
        <v>495</v>
      </c>
      <c r="F165" s="195" t="s">
        <v>496</v>
      </c>
      <c r="G165" s="196" t="s">
        <v>160</v>
      </c>
      <c r="H165" s="197">
        <v>60.9</v>
      </c>
      <c r="I165" s="198"/>
      <c r="J165" s="199">
        <f>ROUND(I165*H165,2)</f>
        <v>0</v>
      </c>
      <c r="K165" s="195" t="s">
        <v>161</v>
      </c>
      <c r="L165" s="62"/>
      <c r="M165" s="200" t="s">
        <v>32</v>
      </c>
      <c r="N165" s="201" t="s">
        <v>48</v>
      </c>
      <c r="O165" s="43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AR165" s="24" t="s">
        <v>162</v>
      </c>
      <c r="AT165" s="24" t="s">
        <v>157</v>
      </c>
      <c r="AU165" s="24" t="s">
        <v>106</v>
      </c>
      <c r="AY165" s="24" t="s">
        <v>155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24" t="s">
        <v>85</v>
      </c>
      <c r="BK165" s="204">
        <f>ROUND(I165*H165,2)</f>
        <v>0</v>
      </c>
      <c r="BL165" s="24" t="s">
        <v>162</v>
      </c>
      <c r="BM165" s="24" t="s">
        <v>497</v>
      </c>
    </row>
    <row r="166" spans="2:47" s="1" customFormat="1" ht="27">
      <c r="B166" s="42"/>
      <c r="C166" s="64"/>
      <c r="D166" s="205" t="s">
        <v>164</v>
      </c>
      <c r="E166" s="64"/>
      <c r="F166" s="206" t="s">
        <v>498</v>
      </c>
      <c r="G166" s="64"/>
      <c r="H166" s="64"/>
      <c r="I166" s="164"/>
      <c r="J166" s="64"/>
      <c r="K166" s="64"/>
      <c r="L166" s="62"/>
      <c r="M166" s="207"/>
      <c r="N166" s="43"/>
      <c r="O166" s="43"/>
      <c r="P166" s="43"/>
      <c r="Q166" s="43"/>
      <c r="R166" s="43"/>
      <c r="S166" s="43"/>
      <c r="T166" s="79"/>
      <c r="AT166" s="24" t="s">
        <v>164</v>
      </c>
      <c r="AU166" s="24" t="s">
        <v>106</v>
      </c>
    </row>
    <row r="167" spans="2:65" s="1" customFormat="1" ht="16.5" customHeight="1">
      <c r="B167" s="42"/>
      <c r="C167" s="193" t="s">
        <v>499</v>
      </c>
      <c r="D167" s="193" t="s">
        <v>157</v>
      </c>
      <c r="E167" s="194" t="s">
        <v>205</v>
      </c>
      <c r="F167" s="195" t="s">
        <v>206</v>
      </c>
      <c r="G167" s="196" t="s">
        <v>172</v>
      </c>
      <c r="H167" s="197">
        <v>471.225</v>
      </c>
      <c r="I167" s="198"/>
      <c r="J167" s="199">
        <f>ROUND(I167*H167,2)</f>
        <v>0</v>
      </c>
      <c r="K167" s="195" t="s">
        <v>161</v>
      </c>
      <c r="L167" s="62"/>
      <c r="M167" s="200" t="s">
        <v>32</v>
      </c>
      <c r="N167" s="201" t="s">
        <v>48</v>
      </c>
      <c r="O167" s="43"/>
      <c r="P167" s="202">
        <f>O167*H167</f>
        <v>0</v>
      </c>
      <c r="Q167" s="202">
        <v>0</v>
      </c>
      <c r="R167" s="202">
        <f>Q167*H167</f>
        <v>0</v>
      </c>
      <c r="S167" s="202">
        <v>0</v>
      </c>
      <c r="T167" s="203">
        <f>S167*H167</f>
        <v>0</v>
      </c>
      <c r="AR167" s="24" t="s">
        <v>162</v>
      </c>
      <c r="AT167" s="24" t="s">
        <v>157</v>
      </c>
      <c r="AU167" s="24" t="s">
        <v>106</v>
      </c>
      <c r="AY167" s="24" t="s">
        <v>155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24" t="s">
        <v>85</v>
      </c>
      <c r="BK167" s="204">
        <f>ROUND(I167*H167,2)</f>
        <v>0</v>
      </c>
      <c r="BL167" s="24" t="s">
        <v>162</v>
      </c>
      <c r="BM167" s="24" t="s">
        <v>500</v>
      </c>
    </row>
    <row r="168" spans="2:47" s="1" customFormat="1" ht="27">
      <c r="B168" s="42"/>
      <c r="C168" s="64"/>
      <c r="D168" s="205" t="s">
        <v>164</v>
      </c>
      <c r="E168" s="64"/>
      <c r="F168" s="206" t="s">
        <v>501</v>
      </c>
      <c r="G168" s="64"/>
      <c r="H168" s="64"/>
      <c r="I168" s="164"/>
      <c r="J168" s="64"/>
      <c r="K168" s="64"/>
      <c r="L168" s="62"/>
      <c r="M168" s="207"/>
      <c r="N168" s="43"/>
      <c r="O168" s="43"/>
      <c r="P168" s="43"/>
      <c r="Q168" s="43"/>
      <c r="R168" s="43"/>
      <c r="S168" s="43"/>
      <c r="T168" s="79"/>
      <c r="AT168" s="24" t="s">
        <v>164</v>
      </c>
      <c r="AU168" s="24" t="s">
        <v>106</v>
      </c>
    </row>
    <row r="169" spans="2:51" s="13" customFormat="1" ht="13.5">
      <c r="B169" s="234"/>
      <c r="C169" s="235"/>
      <c r="D169" s="205" t="s">
        <v>175</v>
      </c>
      <c r="E169" s="236" t="s">
        <v>32</v>
      </c>
      <c r="F169" s="237" t="s">
        <v>502</v>
      </c>
      <c r="G169" s="235"/>
      <c r="H169" s="236" t="s">
        <v>32</v>
      </c>
      <c r="I169" s="238"/>
      <c r="J169" s="235"/>
      <c r="K169" s="235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175</v>
      </c>
      <c r="AU169" s="243" t="s">
        <v>106</v>
      </c>
      <c r="AV169" s="13" t="s">
        <v>85</v>
      </c>
      <c r="AW169" s="13" t="s">
        <v>41</v>
      </c>
      <c r="AX169" s="13" t="s">
        <v>77</v>
      </c>
      <c r="AY169" s="243" t="s">
        <v>155</v>
      </c>
    </row>
    <row r="170" spans="2:51" s="11" customFormat="1" ht="13.5">
      <c r="B170" s="208"/>
      <c r="C170" s="209"/>
      <c r="D170" s="205" t="s">
        <v>175</v>
      </c>
      <c r="E170" s="210" t="s">
        <v>32</v>
      </c>
      <c r="F170" s="211" t="s">
        <v>503</v>
      </c>
      <c r="G170" s="209"/>
      <c r="H170" s="212">
        <v>279.64</v>
      </c>
      <c r="I170" s="213"/>
      <c r="J170" s="209"/>
      <c r="K170" s="209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175</v>
      </c>
      <c r="AU170" s="218" t="s">
        <v>106</v>
      </c>
      <c r="AV170" s="11" t="s">
        <v>106</v>
      </c>
      <c r="AW170" s="11" t="s">
        <v>41</v>
      </c>
      <c r="AX170" s="11" t="s">
        <v>77</v>
      </c>
      <c r="AY170" s="218" t="s">
        <v>155</v>
      </c>
    </row>
    <row r="171" spans="2:51" s="11" customFormat="1" ht="13.5">
      <c r="B171" s="208"/>
      <c r="C171" s="209"/>
      <c r="D171" s="205" t="s">
        <v>175</v>
      </c>
      <c r="E171" s="210" t="s">
        <v>32</v>
      </c>
      <c r="F171" s="211" t="s">
        <v>504</v>
      </c>
      <c r="G171" s="209"/>
      <c r="H171" s="212">
        <v>6.346</v>
      </c>
      <c r="I171" s="213"/>
      <c r="J171" s="209"/>
      <c r="K171" s="209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175</v>
      </c>
      <c r="AU171" s="218" t="s">
        <v>106</v>
      </c>
      <c r="AV171" s="11" t="s">
        <v>106</v>
      </c>
      <c r="AW171" s="11" t="s">
        <v>41</v>
      </c>
      <c r="AX171" s="11" t="s">
        <v>77</v>
      </c>
      <c r="AY171" s="218" t="s">
        <v>155</v>
      </c>
    </row>
    <row r="172" spans="2:51" s="11" customFormat="1" ht="13.5">
      <c r="B172" s="208"/>
      <c r="C172" s="209"/>
      <c r="D172" s="205" t="s">
        <v>175</v>
      </c>
      <c r="E172" s="210" t="s">
        <v>32</v>
      </c>
      <c r="F172" s="211" t="s">
        <v>505</v>
      </c>
      <c r="G172" s="209"/>
      <c r="H172" s="212">
        <v>58.268</v>
      </c>
      <c r="I172" s="213"/>
      <c r="J172" s="209"/>
      <c r="K172" s="209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175</v>
      </c>
      <c r="AU172" s="218" t="s">
        <v>106</v>
      </c>
      <c r="AV172" s="11" t="s">
        <v>106</v>
      </c>
      <c r="AW172" s="11" t="s">
        <v>41</v>
      </c>
      <c r="AX172" s="11" t="s">
        <v>77</v>
      </c>
      <c r="AY172" s="218" t="s">
        <v>155</v>
      </c>
    </row>
    <row r="173" spans="2:51" s="14" customFormat="1" ht="13.5">
      <c r="B173" s="254"/>
      <c r="C173" s="255"/>
      <c r="D173" s="205" t="s">
        <v>175</v>
      </c>
      <c r="E173" s="256" t="s">
        <v>32</v>
      </c>
      <c r="F173" s="257" t="s">
        <v>506</v>
      </c>
      <c r="G173" s="255"/>
      <c r="H173" s="258">
        <v>344.254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AT173" s="264" t="s">
        <v>175</v>
      </c>
      <c r="AU173" s="264" t="s">
        <v>106</v>
      </c>
      <c r="AV173" s="14" t="s">
        <v>169</v>
      </c>
      <c r="AW173" s="14" t="s">
        <v>41</v>
      </c>
      <c r="AX173" s="14" t="s">
        <v>77</v>
      </c>
      <c r="AY173" s="264" t="s">
        <v>155</v>
      </c>
    </row>
    <row r="174" spans="2:51" s="13" customFormat="1" ht="13.5">
      <c r="B174" s="234"/>
      <c r="C174" s="235"/>
      <c r="D174" s="205" t="s">
        <v>175</v>
      </c>
      <c r="E174" s="236" t="s">
        <v>32</v>
      </c>
      <c r="F174" s="237" t="s">
        <v>507</v>
      </c>
      <c r="G174" s="235"/>
      <c r="H174" s="236" t="s">
        <v>32</v>
      </c>
      <c r="I174" s="238"/>
      <c r="J174" s="235"/>
      <c r="K174" s="235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175</v>
      </c>
      <c r="AU174" s="243" t="s">
        <v>106</v>
      </c>
      <c r="AV174" s="13" t="s">
        <v>85</v>
      </c>
      <c r="AW174" s="13" t="s">
        <v>41</v>
      </c>
      <c r="AX174" s="13" t="s">
        <v>77</v>
      </c>
      <c r="AY174" s="243" t="s">
        <v>155</v>
      </c>
    </row>
    <row r="175" spans="2:51" s="11" customFormat="1" ht="13.5">
      <c r="B175" s="208"/>
      <c r="C175" s="209"/>
      <c r="D175" s="205" t="s">
        <v>175</v>
      </c>
      <c r="E175" s="210" t="s">
        <v>32</v>
      </c>
      <c r="F175" s="211" t="s">
        <v>508</v>
      </c>
      <c r="G175" s="209"/>
      <c r="H175" s="212">
        <v>126.971</v>
      </c>
      <c r="I175" s="213"/>
      <c r="J175" s="209"/>
      <c r="K175" s="209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175</v>
      </c>
      <c r="AU175" s="218" t="s">
        <v>106</v>
      </c>
      <c r="AV175" s="11" t="s">
        <v>106</v>
      </c>
      <c r="AW175" s="11" t="s">
        <v>41</v>
      </c>
      <c r="AX175" s="11" t="s">
        <v>77</v>
      </c>
      <c r="AY175" s="218" t="s">
        <v>155</v>
      </c>
    </row>
    <row r="176" spans="2:51" s="12" customFormat="1" ht="13.5">
      <c r="B176" s="219"/>
      <c r="C176" s="220"/>
      <c r="D176" s="205" t="s">
        <v>175</v>
      </c>
      <c r="E176" s="221" t="s">
        <v>32</v>
      </c>
      <c r="F176" s="222" t="s">
        <v>188</v>
      </c>
      <c r="G176" s="220"/>
      <c r="H176" s="223">
        <v>471.225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175</v>
      </c>
      <c r="AU176" s="229" t="s">
        <v>106</v>
      </c>
      <c r="AV176" s="12" t="s">
        <v>162</v>
      </c>
      <c r="AW176" s="12" t="s">
        <v>41</v>
      </c>
      <c r="AX176" s="12" t="s">
        <v>85</v>
      </c>
      <c r="AY176" s="229" t="s">
        <v>155</v>
      </c>
    </row>
    <row r="177" spans="2:65" s="1" customFormat="1" ht="25.5" customHeight="1">
      <c r="B177" s="42"/>
      <c r="C177" s="193" t="s">
        <v>509</v>
      </c>
      <c r="D177" s="193" t="s">
        <v>157</v>
      </c>
      <c r="E177" s="194" t="s">
        <v>210</v>
      </c>
      <c r="F177" s="195" t="s">
        <v>211</v>
      </c>
      <c r="G177" s="196" t="s">
        <v>172</v>
      </c>
      <c r="H177" s="197">
        <v>4712.25</v>
      </c>
      <c r="I177" s="198"/>
      <c r="J177" s="199">
        <f>ROUND(I177*H177,2)</f>
        <v>0</v>
      </c>
      <c r="K177" s="195" t="s">
        <v>161</v>
      </c>
      <c r="L177" s="62"/>
      <c r="M177" s="200" t="s">
        <v>32</v>
      </c>
      <c r="N177" s="201" t="s">
        <v>48</v>
      </c>
      <c r="O177" s="43"/>
      <c r="P177" s="202">
        <f>O177*H177</f>
        <v>0</v>
      </c>
      <c r="Q177" s="202">
        <v>0</v>
      </c>
      <c r="R177" s="202">
        <f>Q177*H177</f>
        <v>0</v>
      </c>
      <c r="S177" s="202">
        <v>0</v>
      </c>
      <c r="T177" s="203">
        <f>S177*H177</f>
        <v>0</v>
      </c>
      <c r="AR177" s="24" t="s">
        <v>162</v>
      </c>
      <c r="AT177" s="24" t="s">
        <v>157</v>
      </c>
      <c r="AU177" s="24" t="s">
        <v>106</v>
      </c>
      <c r="AY177" s="24" t="s">
        <v>155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24" t="s">
        <v>85</v>
      </c>
      <c r="BK177" s="204">
        <f>ROUND(I177*H177,2)</f>
        <v>0</v>
      </c>
      <c r="BL177" s="24" t="s">
        <v>162</v>
      </c>
      <c r="BM177" s="24" t="s">
        <v>510</v>
      </c>
    </row>
    <row r="178" spans="2:47" s="1" customFormat="1" ht="27">
      <c r="B178" s="42"/>
      <c r="C178" s="64"/>
      <c r="D178" s="205" t="s">
        <v>164</v>
      </c>
      <c r="E178" s="64"/>
      <c r="F178" s="206" t="s">
        <v>511</v>
      </c>
      <c r="G178" s="64"/>
      <c r="H178" s="64"/>
      <c r="I178" s="164"/>
      <c r="J178" s="64"/>
      <c r="K178" s="64"/>
      <c r="L178" s="62"/>
      <c r="M178" s="207"/>
      <c r="N178" s="43"/>
      <c r="O178" s="43"/>
      <c r="P178" s="43"/>
      <c r="Q178" s="43"/>
      <c r="R178" s="43"/>
      <c r="S178" s="43"/>
      <c r="T178" s="79"/>
      <c r="AT178" s="24" t="s">
        <v>164</v>
      </c>
      <c r="AU178" s="24" t="s">
        <v>106</v>
      </c>
    </row>
    <row r="179" spans="2:51" s="11" customFormat="1" ht="13.5">
      <c r="B179" s="208"/>
      <c r="C179" s="209"/>
      <c r="D179" s="205" t="s">
        <v>175</v>
      </c>
      <c r="E179" s="209"/>
      <c r="F179" s="211" t="s">
        <v>512</v>
      </c>
      <c r="G179" s="209"/>
      <c r="H179" s="212">
        <v>4712.25</v>
      </c>
      <c r="I179" s="213"/>
      <c r="J179" s="209"/>
      <c r="K179" s="209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175</v>
      </c>
      <c r="AU179" s="218" t="s">
        <v>106</v>
      </c>
      <c r="AV179" s="11" t="s">
        <v>106</v>
      </c>
      <c r="AW179" s="11" t="s">
        <v>6</v>
      </c>
      <c r="AX179" s="11" t="s">
        <v>85</v>
      </c>
      <c r="AY179" s="218" t="s">
        <v>155</v>
      </c>
    </row>
    <row r="180" spans="2:65" s="1" customFormat="1" ht="16.5" customHeight="1">
      <c r="B180" s="42"/>
      <c r="C180" s="193" t="s">
        <v>513</v>
      </c>
      <c r="D180" s="193" t="s">
        <v>157</v>
      </c>
      <c r="E180" s="194" t="s">
        <v>514</v>
      </c>
      <c r="F180" s="195" t="s">
        <v>515</v>
      </c>
      <c r="G180" s="196" t="s">
        <v>172</v>
      </c>
      <c r="H180" s="197">
        <v>12.57</v>
      </c>
      <c r="I180" s="198"/>
      <c r="J180" s="199">
        <f>ROUND(I180*H180,2)</f>
        <v>0</v>
      </c>
      <c r="K180" s="195" t="s">
        <v>161</v>
      </c>
      <c r="L180" s="62"/>
      <c r="M180" s="200" t="s">
        <v>32</v>
      </c>
      <c r="N180" s="201" t="s">
        <v>48</v>
      </c>
      <c r="O180" s="43"/>
      <c r="P180" s="202">
        <f>O180*H180</f>
        <v>0</v>
      </c>
      <c r="Q180" s="202">
        <v>0</v>
      </c>
      <c r="R180" s="202">
        <f>Q180*H180</f>
        <v>0</v>
      </c>
      <c r="S180" s="202">
        <v>0</v>
      </c>
      <c r="T180" s="203">
        <f>S180*H180</f>
        <v>0</v>
      </c>
      <c r="AR180" s="24" t="s">
        <v>162</v>
      </c>
      <c r="AT180" s="24" t="s">
        <v>157</v>
      </c>
      <c r="AU180" s="24" t="s">
        <v>106</v>
      </c>
      <c r="AY180" s="24" t="s">
        <v>155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24" t="s">
        <v>85</v>
      </c>
      <c r="BK180" s="204">
        <f>ROUND(I180*H180,2)</f>
        <v>0</v>
      </c>
      <c r="BL180" s="24" t="s">
        <v>162</v>
      </c>
      <c r="BM180" s="24" t="s">
        <v>516</v>
      </c>
    </row>
    <row r="181" spans="2:47" s="1" customFormat="1" ht="40.5">
      <c r="B181" s="42"/>
      <c r="C181" s="64"/>
      <c r="D181" s="205" t="s">
        <v>164</v>
      </c>
      <c r="E181" s="64"/>
      <c r="F181" s="206" t="s">
        <v>517</v>
      </c>
      <c r="G181" s="64"/>
      <c r="H181" s="64"/>
      <c r="I181" s="164"/>
      <c r="J181" s="64"/>
      <c r="K181" s="64"/>
      <c r="L181" s="62"/>
      <c r="M181" s="207"/>
      <c r="N181" s="43"/>
      <c r="O181" s="43"/>
      <c r="P181" s="43"/>
      <c r="Q181" s="43"/>
      <c r="R181" s="43"/>
      <c r="S181" s="43"/>
      <c r="T181" s="79"/>
      <c r="AT181" s="24" t="s">
        <v>164</v>
      </c>
      <c r="AU181" s="24" t="s">
        <v>106</v>
      </c>
    </row>
    <row r="182" spans="2:51" s="11" customFormat="1" ht="13.5">
      <c r="B182" s="208"/>
      <c r="C182" s="209"/>
      <c r="D182" s="205" t="s">
        <v>175</v>
      </c>
      <c r="E182" s="209"/>
      <c r="F182" s="211" t="s">
        <v>518</v>
      </c>
      <c r="G182" s="209"/>
      <c r="H182" s="212">
        <v>12.57</v>
      </c>
      <c r="I182" s="213"/>
      <c r="J182" s="209"/>
      <c r="K182" s="209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175</v>
      </c>
      <c r="AU182" s="218" t="s">
        <v>106</v>
      </c>
      <c r="AV182" s="11" t="s">
        <v>106</v>
      </c>
      <c r="AW182" s="11" t="s">
        <v>6</v>
      </c>
      <c r="AX182" s="11" t="s">
        <v>85</v>
      </c>
      <c r="AY182" s="218" t="s">
        <v>155</v>
      </c>
    </row>
    <row r="183" spans="2:65" s="1" customFormat="1" ht="16.5" customHeight="1">
      <c r="B183" s="42"/>
      <c r="C183" s="193" t="s">
        <v>519</v>
      </c>
      <c r="D183" s="193" t="s">
        <v>157</v>
      </c>
      <c r="E183" s="194" t="s">
        <v>520</v>
      </c>
      <c r="F183" s="195" t="s">
        <v>521</v>
      </c>
      <c r="G183" s="196" t="s">
        <v>172</v>
      </c>
      <c r="H183" s="197">
        <v>12.57</v>
      </c>
      <c r="I183" s="198"/>
      <c r="J183" s="199">
        <f>ROUND(I183*H183,2)</f>
        <v>0</v>
      </c>
      <c r="K183" s="195" t="s">
        <v>161</v>
      </c>
      <c r="L183" s="62"/>
      <c r="M183" s="200" t="s">
        <v>32</v>
      </c>
      <c r="N183" s="201" t="s">
        <v>48</v>
      </c>
      <c r="O183" s="43"/>
      <c r="P183" s="202">
        <f>O183*H183</f>
        <v>0</v>
      </c>
      <c r="Q183" s="202">
        <v>0</v>
      </c>
      <c r="R183" s="202">
        <f>Q183*H183</f>
        <v>0</v>
      </c>
      <c r="S183" s="202">
        <v>0</v>
      </c>
      <c r="T183" s="203">
        <f>S183*H183</f>
        <v>0</v>
      </c>
      <c r="AR183" s="24" t="s">
        <v>162</v>
      </c>
      <c r="AT183" s="24" t="s">
        <v>157</v>
      </c>
      <c r="AU183" s="24" t="s">
        <v>106</v>
      </c>
      <c r="AY183" s="24" t="s">
        <v>155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24" t="s">
        <v>85</v>
      </c>
      <c r="BK183" s="204">
        <f>ROUND(I183*H183,2)</f>
        <v>0</v>
      </c>
      <c r="BL183" s="24" t="s">
        <v>162</v>
      </c>
      <c r="BM183" s="24" t="s">
        <v>522</v>
      </c>
    </row>
    <row r="184" spans="2:47" s="1" customFormat="1" ht="27">
      <c r="B184" s="42"/>
      <c r="C184" s="64"/>
      <c r="D184" s="205" t="s">
        <v>164</v>
      </c>
      <c r="E184" s="64"/>
      <c r="F184" s="206" t="s">
        <v>523</v>
      </c>
      <c r="G184" s="64"/>
      <c r="H184" s="64"/>
      <c r="I184" s="164"/>
      <c r="J184" s="64"/>
      <c r="K184" s="64"/>
      <c r="L184" s="62"/>
      <c r="M184" s="207"/>
      <c r="N184" s="43"/>
      <c r="O184" s="43"/>
      <c r="P184" s="43"/>
      <c r="Q184" s="43"/>
      <c r="R184" s="43"/>
      <c r="S184" s="43"/>
      <c r="T184" s="79"/>
      <c r="AT184" s="24" t="s">
        <v>164</v>
      </c>
      <c r="AU184" s="24" t="s">
        <v>106</v>
      </c>
    </row>
    <row r="185" spans="2:51" s="11" customFormat="1" ht="13.5">
      <c r="B185" s="208"/>
      <c r="C185" s="209"/>
      <c r="D185" s="205" t="s">
        <v>175</v>
      </c>
      <c r="E185" s="209"/>
      <c r="F185" s="211" t="s">
        <v>518</v>
      </c>
      <c r="G185" s="209"/>
      <c r="H185" s="212">
        <v>12.57</v>
      </c>
      <c r="I185" s="213"/>
      <c r="J185" s="209"/>
      <c r="K185" s="209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175</v>
      </c>
      <c r="AU185" s="218" t="s">
        <v>106</v>
      </c>
      <c r="AV185" s="11" t="s">
        <v>106</v>
      </c>
      <c r="AW185" s="11" t="s">
        <v>6</v>
      </c>
      <c r="AX185" s="11" t="s">
        <v>85</v>
      </c>
      <c r="AY185" s="218" t="s">
        <v>155</v>
      </c>
    </row>
    <row r="186" spans="2:65" s="1" customFormat="1" ht="16.5" customHeight="1">
      <c r="B186" s="42"/>
      <c r="C186" s="193" t="s">
        <v>524</v>
      </c>
      <c r="D186" s="193" t="s">
        <v>157</v>
      </c>
      <c r="E186" s="194" t="s">
        <v>216</v>
      </c>
      <c r="F186" s="195" t="s">
        <v>217</v>
      </c>
      <c r="G186" s="196" t="s">
        <v>172</v>
      </c>
      <c r="H186" s="197">
        <v>471.225</v>
      </c>
      <c r="I186" s="198"/>
      <c r="J186" s="199">
        <f>ROUND(I186*H186,2)</f>
        <v>0</v>
      </c>
      <c r="K186" s="195" t="s">
        <v>161</v>
      </c>
      <c r="L186" s="62"/>
      <c r="M186" s="200" t="s">
        <v>32</v>
      </c>
      <c r="N186" s="201" t="s">
        <v>48</v>
      </c>
      <c r="O186" s="43"/>
      <c r="P186" s="202">
        <f>O186*H186</f>
        <v>0</v>
      </c>
      <c r="Q186" s="202">
        <v>0</v>
      </c>
      <c r="R186" s="202">
        <f>Q186*H186</f>
        <v>0</v>
      </c>
      <c r="S186" s="202">
        <v>0</v>
      </c>
      <c r="T186" s="203">
        <f>S186*H186</f>
        <v>0</v>
      </c>
      <c r="AR186" s="24" t="s">
        <v>162</v>
      </c>
      <c r="AT186" s="24" t="s">
        <v>157</v>
      </c>
      <c r="AU186" s="24" t="s">
        <v>106</v>
      </c>
      <c r="AY186" s="24" t="s">
        <v>155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4" t="s">
        <v>85</v>
      </c>
      <c r="BK186" s="204">
        <f>ROUND(I186*H186,2)</f>
        <v>0</v>
      </c>
      <c r="BL186" s="24" t="s">
        <v>162</v>
      </c>
      <c r="BM186" s="24" t="s">
        <v>525</v>
      </c>
    </row>
    <row r="187" spans="2:47" s="1" customFormat="1" ht="27">
      <c r="B187" s="42"/>
      <c r="C187" s="64"/>
      <c r="D187" s="205" t="s">
        <v>164</v>
      </c>
      <c r="E187" s="64"/>
      <c r="F187" s="206" t="s">
        <v>526</v>
      </c>
      <c r="G187" s="64"/>
      <c r="H187" s="64"/>
      <c r="I187" s="164"/>
      <c r="J187" s="64"/>
      <c r="K187" s="64"/>
      <c r="L187" s="62"/>
      <c r="M187" s="207"/>
      <c r="N187" s="43"/>
      <c r="O187" s="43"/>
      <c r="P187" s="43"/>
      <c r="Q187" s="43"/>
      <c r="R187" s="43"/>
      <c r="S187" s="43"/>
      <c r="T187" s="79"/>
      <c r="AT187" s="24" t="s">
        <v>164</v>
      </c>
      <c r="AU187" s="24" t="s">
        <v>106</v>
      </c>
    </row>
    <row r="188" spans="2:65" s="1" customFormat="1" ht="16.5" customHeight="1">
      <c r="B188" s="42"/>
      <c r="C188" s="193" t="s">
        <v>527</v>
      </c>
      <c r="D188" s="193" t="s">
        <v>157</v>
      </c>
      <c r="E188" s="194" t="s">
        <v>220</v>
      </c>
      <c r="F188" s="195" t="s">
        <v>221</v>
      </c>
      <c r="G188" s="196" t="s">
        <v>222</v>
      </c>
      <c r="H188" s="197">
        <v>895.328</v>
      </c>
      <c r="I188" s="198"/>
      <c r="J188" s="199">
        <f>ROUND(I188*H188,2)</f>
        <v>0</v>
      </c>
      <c r="K188" s="195" t="s">
        <v>161</v>
      </c>
      <c r="L188" s="62"/>
      <c r="M188" s="200" t="s">
        <v>32</v>
      </c>
      <c r="N188" s="201" t="s">
        <v>48</v>
      </c>
      <c r="O188" s="43"/>
      <c r="P188" s="202">
        <f>O188*H188</f>
        <v>0</v>
      </c>
      <c r="Q188" s="202">
        <v>0</v>
      </c>
      <c r="R188" s="202">
        <f>Q188*H188</f>
        <v>0</v>
      </c>
      <c r="S188" s="202">
        <v>0</v>
      </c>
      <c r="T188" s="203">
        <f>S188*H188</f>
        <v>0</v>
      </c>
      <c r="AR188" s="24" t="s">
        <v>162</v>
      </c>
      <c r="AT188" s="24" t="s">
        <v>157</v>
      </c>
      <c r="AU188" s="24" t="s">
        <v>106</v>
      </c>
      <c r="AY188" s="24" t="s">
        <v>155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24" t="s">
        <v>85</v>
      </c>
      <c r="BK188" s="204">
        <f>ROUND(I188*H188,2)</f>
        <v>0</v>
      </c>
      <c r="BL188" s="24" t="s">
        <v>162</v>
      </c>
      <c r="BM188" s="24" t="s">
        <v>528</v>
      </c>
    </row>
    <row r="189" spans="2:47" s="1" customFormat="1" ht="27">
      <c r="B189" s="42"/>
      <c r="C189" s="64"/>
      <c r="D189" s="205" t="s">
        <v>164</v>
      </c>
      <c r="E189" s="64"/>
      <c r="F189" s="206" t="s">
        <v>529</v>
      </c>
      <c r="G189" s="64"/>
      <c r="H189" s="64"/>
      <c r="I189" s="164"/>
      <c r="J189" s="64"/>
      <c r="K189" s="64"/>
      <c r="L189" s="62"/>
      <c r="M189" s="207"/>
      <c r="N189" s="43"/>
      <c r="O189" s="43"/>
      <c r="P189" s="43"/>
      <c r="Q189" s="43"/>
      <c r="R189" s="43"/>
      <c r="S189" s="43"/>
      <c r="T189" s="79"/>
      <c r="AT189" s="24" t="s">
        <v>164</v>
      </c>
      <c r="AU189" s="24" t="s">
        <v>106</v>
      </c>
    </row>
    <row r="190" spans="2:51" s="11" customFormat="1" ht="13.5">
      <c r="B190" s="208"/>
      <c r="C190" s="209"/>
      <c r="D190" s="205" t="s">
        <v>175</v>
      </c>
      <c r="E190" s="209"/>
      <c r="F190" s="211" t="s">
        <v>530</v>
      </c>
      <c r="G190" s="209"/>
      <c r="H190" s="212">
        <v>895.328</v>
      </c>
      <c r="I190" s="213"/>
      <c r="J190" s="209"/>
      <c r="K190" s="209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175</v>
      </c>
      <c r="AU190" s="218" t="s">
        <v>106</v>
      </c>
      <c r="AV190" s="11" t="s">
        <v>106</v>
      </c>
      <c r="AW190" s="11" t="s">
        <v>6</v>
      </c>
      <c r="AX190" s="11" t="s">
        <v>85</v>
      </c>
      <c r="AY190" s="218" t="s">
        <v>155</v>
      </c>
    </row>
    <row r="191" spans="2:65" s="1" customFormat="1" ht="16.5" customHeight="1">
      <c r="B191" s="42"/>
      <c r="C191" s="193" t="s">
        <v>531</v>
      </c>
      <c r="D191" s="193" t="s">
        <v>157</v>
      </c>
      <c r="E191" s="194" t="s">
        <v>532</v>
      </c>
      <c r="F191" s="195" t="s">
        <v>533</v>
      </c>
      <c r="G191" s="196" t="s">
        <v>172</v>
      </c>
      <c r="H191" s="197">
        <v>104.23</v>
      </c>
      <c r="I191" s="198"/>
      <c r="J191" s="199">
        <f>ROUND(I191*H191,2)</f>
        <v>0</v>
      </c>
      <c r="K191" s="195" t="s">
        <v>161</v>
      </c>
      <c r="L191" s="62"/>
      <c r="M191" s="200" t="s">
        <v>32</v>
      </c>
      <c r="N191" s="201" t="s">
        <v>48</v>
      </c>
      <c r="O191" s="43"/>
      <c r="P191" s="202">
        <f>O191*H191</f>
        <v>0</v>
      </c>
      <c r="Q191" s="202">
        <v>0</v>
      </c>
      <c r="R191" s="202">
        <f>Q191*H191</f>
        <v>0</v>
      </c>
      <c r="S191" s="202">
        <v>0</v>
      </c>
      <c r="T191" s="203">
        <f>S191*H191</f>
        <v>0</v>
      </c>
      <c r="AR191" s="24" t="s">
        <v>162</v>
      </c>
      <c r="AT191" s="24" t="s">
        <v>157</v>
      </c>
      <c r="AU191" s="24" t="s">
        <v>106</v>
      </c>
      <c r="AY191" s="24" t="s">
        <v>155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24" t="s">
        <v>85</v>
      </c>
      <c r="BK191" s="204">
        <f>ROUND(I191*H191,2)</f>
        <v>0</v>
      </c>
      <c r="BL191" s="24" t="s">
        <v>162</v>
      </c>
      <c r="BM191" s="24" t="s">
        <v>534</v>
      </c>
    </row>
    <row r="192" spans="2:47" s="1" customFormat="1" ht="81">
      <c r="B192" s="42"/>
      <c r="C192" s="64"/>
      <c r="D192" s="205" t="s">
        <v>164</v>
      </c>
      <c r="E192" s="64"/>
      <c r="F192" s="206" t="s">
        <v>535</v>
      </c>
      <c r="G192" s="64"/>
      <c r="H192" s="64"/>
      <c r="I192" s="164"/>
      <c r="J192" s="64"/>
      <c r="K192" s="64"/>
      <c r="L192" s="62"/>
      <c r="M192" s="207"/>
      <c r="N192" s="43"/>
      <c r="O192" s="43"/>
      <c r="P192" s="43"/>
      <c r="Q192" s="43"/>
      <c r="R192" s="43"/>
      <c r="S192" s="43"/>
      <c r="T192" s="79"/>
      <c r="AT192" s="24" t="s">
        <v>164</v>
      </c>
      <c r="AU192" s="24" t="s">
        <v>106</v>
      </c>
    </row>
    <row r="193" spans="2:51" s="13" customFormat="1" ht="13.5">
      <c r="B193" s="234"/>
      <c r="C193" s="235"/>
      <c r="D193" s="205" t="s">
        <v>175</v>
      </c>
      <c r="E193" s="236" t="s">
        <v>32</v>
      </c>
      <c r="F193" s="237" t="s">
        <v>536</v>
      </c>
      <c r="G193" s="235"/>
      <c r="H193" s="236" t="s">
        <v>32</v>
      </c>
      <c r="I193" s="238"/>
      <c r="J193" s="235"/>
      <c r="K193" s="235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175</v>
      </c>
      <c r="AU193" s="243" t="s">
        <v>106</v>
      </c>
      <c r="AV193" s="13" t="s">
        <v>85</v>
      </c>
      <c r="AW193" s="13" t="s">
        <v>41</v>
      </c>
      <c r="AX193" s="13" t="s">
        <v>77</v>
      </c>
      <c r="AY193" s="243" t="s">
        <v>155</v>
      </c>
    </row>
    <row r="194" spans="2:51" s="13" customFormat="1" ht="13.5">
      <c r="B194" s="234"/>
      <c r="C194" s="235"/>
      <c r="D194" s="205" t="s">
        <v>175</v>
      </c>
      <c r="E194" s="236" t="s">
        <v>32</v>
      </c>
      <c r="F194" s="237" t="s">
        <v>537</v>
      </c>
      <c r="G194" s="235"/>
      <c r="H194" s="236" t="s">
        <v>32</v>
      </c>
      <c r="I194" s="238"/>
      <c r="J194" s="235"/>
      <c r="K194" s="235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175</v>
      </c>
      <c r="AU194" s="243" t="s">
        <v>106</v>
      </c>
      <c r="AV194" s="13" t="s">
        <v>85</v>
      </c>
      <c r="AW194" s="13" t="s">
        <v>41</v>
      </c>
      <c r="AX194" s="13" t="s">
        <v>77</v>
      </c>
      <c r="AY194" s="243" t="s">
        <v>155</v>
      </c>
    </row>
    <row r="195" spans="2:51" s="11" customFormat="1" ht="13.5">
      <c r="B195" s="208"/>
      <c r="C195" s="209"/>
      <c r="D195" s="205" t="s">
        <v>175</v>
      </c>
      <c r="E195" s="210" t="s">
        <v>32</v>
      </c>
      <c r="F195" s="211" t="s">
        <v>538</v>
      </c>
      <c r="G195" s="209"/>
      <c r="H195" s="212">
        <v>21.15</v>
      </c>
      <c r="I195" s="213"/>
      <c r="J195" s="209"/>
      <c r="K195" s="209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175</v>
      </c>
      <c r="AU195" s="218" t="s">
        <v>106</v>
      </c>
      <c r="AV195" s="11" t="s">
        <v>106</v>
      </c>
      <c r="AW195" s="11" t="s">
        <v>41</v>
      </c>
      <c r="AX195" s="11" t="s">
        <v>77</v>
      </c>
      <c r="AY195" s="218" t="s">
        <v>155</v>
      </c>
    </row>
    <row r="196" spans="2:51" s="11" customFormat="1" ht="13.5">
      <c r="B196" s="208"/>
      <c r="C196" s="209"/>
      <c r="D196" s="205" t="s">
        <v>175</v>
      </c>
      <c r="E196" s="210" t="s">
        <v>32</v>
      </c>
      <c r="F196" s="211" t="s">
        <v>539</v>
      </c>
      <c r="G196" s="209"/>
      <c r="H196" s="212">
        <v>9.75</v>
      </c>
      <c r="I196" s="213"/>
      <c r="J196" s="209"/>
      <c r="K196" s="209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175</v>
      </c>
      <c r="AU196" s="218" t="s">
        <v>106</v>
      </c>
      <c r="AV196" s="11" t="s">
        <v>106</v>
      </c>
      <c r="AW196" s="11" t="s">
        <v>41</v>
      </c>
      <c r="AX196" s="11" t="s">
        <v>77</v>
      </c>
      <c r="AY196" s="218" t="s">
        <v>155</v>
      </c>
    </row>
    <row r="197" spans="2:51" s="14" customFormat="1" ht="13.5">
      <c r="B197" s="254"/>
      <c r="C197" s="255"/>
      <c r="D197" s="205" t="s">
        <v>175</v>
      </c>
      <c r="E197" s="256" t="s">
        <v>32</v>
      </c>
      <c r="F197" s="257" t="s">
        <v>506</v>
      </c>
      <c r="G197" s="255"/>
      <c r="H197" s="258">
        <v>30.9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AT197" s="264" t="s">
        <v>175</v>
      </c>
      <c r="AU197" s="264" t="s">
        <v>106</v>
      </c>
      <c r="AV197" s="14" t="s">
        <v>169</v>
      </c>
      <c r="AW197" s="14" t="s">
        <v>41</v>
      </c>
      <c r="AX197" s="14" t="s">
        <v>77</v>
      </c>
      <c r="AY197" s="264" t="s">
        <v>155</v>
      </c>
    </row>
    <row r="198" spans="2:51" s="13" customFormat="1" ht="13.5">
      <c r="B198" s="234"/>
      <c r="C198" s="235"/>
      <c r="D198" s="205" t="s">
        <v>175</v>
      </c>
      <c r="E198" s="236" t="s">
        <v>32</v>
      </c>
      <c r="F198" s="237" t="s">
        <v>540</v>
      </c>
      <c r="G198" s="235"/>
      <c r="H198" s="236" t="s">
        <v>32</v>
      </c>
      <c r="I198" s="238"/>
      <c r="J198" s="235"/>
      <c r="K198" s="235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175</v>
      </c>
      <c r="AU198" s="243" t="s">
        <v>106</v>
      </c>
      <c r="AV198" s="13" t="s">
        <v>85</v>
      </c>
      <c r="AW198" s="13" t="s">
        <v>41</v>
      </c>
      <c r="AX198" s="13" t="s">
        <v>77</v>
      </c>
      <c r="AY198" s="243" t="s">
        <v>155</v>
      </c>
    </row>
    <row r="199" spans="2:51" s="11" customFormat="1" ht="13.5">
      <c r="B199" s="208"/>
      <c r="C199" s="209"/>
      <c r="D199" s="205" t="s">
        <v>175</v>
      </c>
      <c r="E199" s="210" t="s">
        <v>32</v>
      </c>
      <c r="F199" s="211" t="s">
        <v>541</v>
      </c>
      <c r="G199" s="209"/>
      <c r="H199" s="212">
        <v>28.2</v>
      </c>
      <c r="I199" s="213"/>
      <c r="J199" s="209"/>
      <c r="K199" s="209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175</v>
      </c>
      <c r="AU199" s="218" t="s">
        <v>106</v>
      </c>
      <c r="AV199" s="11" t="s">
        <v>106</v>
      </c>
      <c r="AW199" s="11" t="s">
        <v>41</v>
      </c>
      <c r="AX199" s="11" t="s">
        <v>77</v>
      </c>
      <c r="AY199" s="218" t="s">
        <v>155</v>
      </c>
    </row>
    <row r="200" spans="2:51" s="11" customFormat="1" ht="13.5">
      <c r="B200" s="208"/>
      <c r="C200" s="209"/>
      <c r="D200" s="205" t="s">
        <v>175</v>
      </c>
      <c r="E200" s="210" t="s">
        <v>32</v>
      </c>
      <c r="F200" s="211" t="s">
        <v>542</v>
      </c>
      <c r="G200" s="209"/>
      <c r="H200" s="212">
        <v>17.25</v>
      </c>
      <c r="I200" s="213"/>
      <c r="J200" s="209"/>
      <c r="K200" s="209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175</v>
      </c>
      <c r="AU200" s="218" t="s">
        <v>106</v>
      </c>
      <c r="AV200" s="11" t="s">
        <v>106</v>
      </c>
      <c r="AW200" s="11" t="s">
        <v>41</v>
      </c>
      <c r="AX200" s="11" t="s">
        <v>77</v>
      </c>
      <c r="AY200" s="218" t="s">
        <v>155</v>
      </c>
    </row>
    <row r="201" spans="2:51" s="11" customFormat="1" ht="13.5">
      <c r="B201" s="208"/>
      <c r="C201" s="209"/>
      <c r="D201" s="205" t="s">
        <v>175</v>
      </c>
      <c r="E201" s="210" t="s">
        <v>32</v>
      </c>
      <c r="F201" s="211" t="s">
        <v>543</v>
      </c>
      <c r="G201" s="209"/>
      <c r="H201" s="212">
        <v>11.88</v>
      </c>
      <c r="I201" s="213"/>
      <c r="J201" s="209"/>
      <c r="K201" s="209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175</v>
      </c>
      <c r="AU201" s="218" t="s">
        <v>106</v>
      </c>
      <c r="AV201" s="11" t="s">
        <v>106</v>
      </c>
      <c r="AW201" s="11" t="s">
        <v>41</v>
      </c>
      <c r="AX201" s="11" t="s">
        <v>77</v>
      </c>
      <c r="AY201" s="218" t="s">
        <v>155</v>
      </c>
    </row>
    <row r="202" spans="2:51" s="11" customFormat="1" ht="27">
      <c r="B202" s="208"/>
      <c r="C202" s="209"/>
      <c r="D202" s="205" t="s">
        <v>175</v>
      </c>
      <c r="E202" s="210" t="s">
        <v>32</v>
      </c>
      <c r="F202" s="211" t="s">
        <v>544</v>
      </c>
      <c r="G202" s="209"/>
      <c r="H202" s="212">
        <v>16</v>
      </c>
      <c r="I202" s="213"/>
      <c r="J202" s="209"/>
      <c r="K202" s="209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175</v>
      </c>
      <c r="AU202" s="218" t="s">
        <v>106</v>
      </c>
      <c r="AV202" s="11" t="s">
        <v>106</v>
      </c>
      <c r="AW202" s="11" t="s">
        <v>41</v>
      </c>
      <c r="AX202" s="11" t="s">
        <v>77</v>
      </c>
      <c r="AY202" s="218" t="s">
        <v>155</v>
      </c>
    </row>
    <row r="203" spans="2:51" s="14" customFormat="1" ht="13.5">
      <c r="B203" s="254"/>
      <c r="C203" s="255"/>
      <c r="D203" s="205" t="s">
        <v>175</v>
      </c>
      <c r="E203" s="256" t="s">
        <v>32</v>
      </c>
      <c r="F203" s="257" t="s">
        <v>506</v>
      </c>
      <c r="G203" s="255"/>
      <c r="H203" s="258">
        <v>73.33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AT203" s="264" t="s">
        <v>175</v>
      </c>
      <c r="AU203" s="264" t="s">
        <v>106</v>
      </c>
      <c r="AV203" s="14" t="s">
        <v>169</v>
      </c>
      <c r="AW203" s="14" t="s">
        <v>41</v>
      </c>
      <c r="AX203" s="14" t="s">
        <v>77</v>
      </c>
      <c r="AY203" s="264" t="s">
        <v>155</v>
      </c>
    </row>
    <row r="204" spans="2:51" s="12" customFormat="1" ht="13.5">
      <c r="B204" s="219"/>
      <c r="C204" s="220"/>
      <c r="D204" s="205" t="s">
        <v>175</v>
      </c>
      <c r="E204" s="221" t="s">
        <v>32</v>
      </c>
      <c r="F204" s="222" t="s">
        <v>188</v>
      </c>
      <c r="G204" s="220"/>
      <c r="H204" s="223">
        <v>104.23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175</v>
      </c>
      <c r="AU204" s="229" t="s">
        <v>106</v>
      </c>
      <c r="AV204" s="12" t="s">
        <v>162</v>
      </c>
      <c r="AW204" s="12" t="s">
        <v>41</v>
      </c>
      <c r="AX204" s="12" t="s">
        <v>85</v>
      </c>
      <c r="AY204" s="229" t="s">
        <v>155</v>
      </c>
    </row>
    <row r="205" spans="2:65" s="1" customFormat="1" ht="16.5" customHeight="1">
      <c r="B205" s="42"/>
      <c r="C205" s="193" t="s">
        <v>545</v>
      </c>
      <c r="D205" s="193" t="s">
        <v>157</v>
      </c>
      <c r="E205" s="194" t="s">
        <v>546</v>
      </c>
      <c r="F205" s="195" t="s">
        <v>547</v>
      </c>
      <c r="G205" s="196" t="s">
        <v>172</v>
      </c>
      <c r="H205" s="197">
        <v>6.42</v>
      </c>
      <c r="I205" s="198"/>
      <c r="J205" s="199">
        <f>ROUND(I205*H205,2)</f>
        <v>0</v>
      </c>
      <c r="K205" s="195" t="s">
        <v>161</v>
      </c>
      <c r="L205" s="62"/>
      <c r="M205" s="200" t="s">
        <v>32</v>
      </c>
      <c r="N205" s="201" t="s">
        <v>48</v>
      </c>
      <c r="O205" s="43"/>
      <c r="P205" s="202">
        <f>O205*H205</f>
        <v>0</v>
      </c>
      <c r="Q205" s="202">
        <v>0</v>
      </c>
      <c r="R205" s="202">
        <f>Q205*H205</f>
        <v>0</v>
      </c>
      <c r="S205" s="202">
        <v>0</v>
      </c>
      <c r="T205" s="203">
        <f>S205*H205</f>
        <v>0</v>
      </c>
      <c r="AR205" s="24" t="s">
        <v>162</v>
      </c>
      <c r="AT205" s="24" t="s">
        <v>157</v>
      </c>
      <c r="AU205" s="24" t="s">
        <v>106</v>
      </c>
      <c r="AY205" s="24" t="s">
        <v>155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24" t="s">
        <v>85</v>
      </c>
      <c r="BK205" s="204">
        <f>ROUND(I205*H205,2)</f>
        <v>0</v>
      </c>
      <c r="BL205" s="24" t="s">
        <v>162</v>
      </c>
      <c r="BM205" s="24" t="s">
        <v>548</v>
      </c>
    </row>
    <row r="206" spans="2:51" s="13" customFormat="1" ht="13.5">
      <c r="B206" s="234"/>
      <c r="C206" s="235"/>
      <c r="D206" s="205" t="s">
        <v>175</v>
      </c>
      <c r="E206" s="236" t="s">
        <v>32</v>
      </c>
      <c r="F206" s="237" t="s">
        <v>549</v>
      </c>
      <c r="G206" s="235"/>
      <c r="H206" s="236" t="s">
        <v>32</v>
      </c>
      <c r="I206" s="238"/>
      <c r="J206" s="235"/>
      <c r="K206" s="235"/>
      <c r="L206" s="239"/>
      <c r="M206" s="240"/>
      <c r="N206" s="241"/>
      <c r="O206" s="241"/>
      <c r="P206" s="241"/>
      <c r="Q206" s="241"/>
      <c r="R206" s="241"/>
      <c r="S206" s="241"/>
      <c r="T206" s="242"/>
      <c r="AT206" s="243" t="s">
        <v>175</v>
      </c>
      <c r="AU206" s="243" t="s">
        <v>106</v>
      </c>
      <c r="AV206" s="13" t="s">
        <v>85</v>
      </c>
      <c r="AW206" s="13" t="s">
        <v>41</v>
      </c>
      <c r="AX206" s="13" t="s">
        <v>77</v>
      </c>
      <c r="AY206" s="243" t="s">
        <v>155</v>
      </c>
    </row>
    <row r="207" spans="2:51" s="11" customFormat="1" ht="13.5">
      <c r="B207" s="208"/>
      <c r="C207" s="209"/>
      <c r="D207" s="205" t="s">
        <v>175</v>
      </c>
      <c r="E207" s="210" t="s">
        <v>32</v>
      </c>
      <c r="F207" s="211" t="s">
        <v>550</v>
      </c>
      <c r="G207" s="209"/>
      <c r="H207" s="212">
        <v>4</v>
      </c>
      <c r="I207" s="213"/>
      <c r="J207" s="209"/>
      <c r="K207" s="209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175</v>
      </c>
      <c r="AU207" s="218" t="s">
        <v>106</v>
      </c>
      <c r="AV207" s="11" t="s">
        <v>106</v>
      </c>
      <c r="AW207" s="11" t="s">
        <v>41</v>
      </c>
      <c r="AX207" s="11" t="s">
        <v>77</v>
      </c>
      <c r="AY207" s="218" t="s">
        <v>155</v>
      </c>
    </row>
    <row r="208" spans="2:51" s="13" customFormat="1" ht="13.5">
      <c r="B208" s="234"/>
      <c r="C208" s="235"/>
      <c r="D208" s="205" t="s">
        <v>175</v>
      </c>
      <c r="E208" s="236" t="s">
        <v>32</v>
      </c>
      <c r="F208" s="237" t="s">
        <v>551</v>
      </c>
      <c r="G208" s="235"/>
      <c r="H208" s="236" t="s">
        <v>32</v>
      </c>
      <c r="I208" s="238"/>
      <c r="J208" s="235"/>
      <c r="K208" s="235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175</v>
      </c>
      <c r="AU208" s="243" t="s">
        <v>106</v>
      </c>
      <c r="AV208" s="13" t="s">
        <v>85</v>
      </c>
      <c r="AW208" s="13" t="s">
        <v>41</v>
      </c>
      <c r="AX208" s="13" t="s">
        <v>77</v>
      </c>
      <c r="AY208" s="243" t="s">
        <v>155</v>
      </c>
    </row>
    <row r="209" spans="2:51" s="11" customFormat="1" ht="13.5">
      <c r="B209" s="208"/>
      <c r="C209" s="209"/>
      <c r="D209" s="205" t="s">
        <v>175</v>
      </c>
      <c r="E209" s="210" t="s">
        <v>32</v>
      </c>
      <c r="F209" s="211" t="s">
        <v>552</v>
      </c>
      <c r="G209" s="209"/>
      <c r="H209" s="212">
        <v>0.6</v>
      </c>
      <c r="I209" s="213"/>
      <c r="J209" s="209"/>
      <c r="K209" s="209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175</v>
      </c>
      <c r="AU209" s="218" t="s">
        <v>106</v>
      </c>
      <c r="AV209" s="11" t="s">
        <v>106</v>
      </c>
      <c r="AW209" s="11" t="s">
        <v>41</v>
      </c>
      <c r="AX209" s="11" t="s">
        <v>77</v>
      </c>
      <c r="AY209" s="218" t="s">
        <v>155</v>
      </c>
    </row>
    <row r="210" spans="2:51" s="13" customFormat="1" ht="13.5">
      <c r="B210" s="234"/>
      <c r="C210" s="235"/>
      <c r="D210" s="205" t="s">
        <v>175</v>
      </c>
      <c r="E210" s="236" t="s">
        <v>32</v>
      </c>
      <c r="F210" s="237" t="s">
        <v>553</v>
      </c>
      <c r="G210" s="235"/>
      <c r="H210" s="236" t="s">
        <v>32</v>
      </c>
      <c r="I210" s="238"/>
      <c r="J210" s="235"/>
      <c r="K210" s="235"/>
      <c r="L210" s="239"/>
      <c r="M210" s="240"/>
      <c r="N210" s="241"/>
      <c r="O210" s="241"/>
      <c r="P210" s="241"/>
      <c r="Q210" s="241"/>
      <c r="R210" s="241"/>
      <c r="S210" s="241"/>
      <c r="T210" s="242"/>
      <c r="AT210" s="243" t="s">
        <v>175</v>
      </c>
      <c r="AU210" s="243" t="s">
        <v>106</v>
      </c>
      <c r="AV210" s="13" t="s">
        <v>85</v>
      </c>
      <c r="AW210" s="13" t="s">
        <v>41</v>
      </c>
      <c r="AX210" s="13" t="s">
        <v>77</v>
      </c>
      <c r="AY210" s="243" t="s">
        <v>155</v>
      </c>
    </row>
    <row r="211" spans="2:51" s="11" customFormat="1" ht="13.5">
      <c r="B211" s="208"/>
      <c r="C211" s="209"/>
      <c r="D211" s="205" t="s">
        <v>175</v>
      </c>
      <c r="E211" s="210" t="s">
        <v>32</v>
      </c>
      <c r="F211" s="211" t="s">
        <v>554</v>
      </c>
      <c r="G211" s="209"/>
      <c r="H211" s="212">
        <v>0.42</v>
      </c>
      <c r="I211" s="213"/>
      <c r="J211" s="209"/>
      <c r="K211" s="209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175</v>
      </c>
      <c r="AU211" s="218" t="s">
        <v>106</v>
      </c>
      <c r="AV211" s="11" t="s">
        <v>106</v>
      </c>
      <c r="AW211" s="11" t="s">
        <v>41</v>
      </c>
      <c r="AX211" s="11" t="s">
        <v>77</v>
      </c>
      <c r="AY211" s="218" t="s">
        <v>155</v>
      </c>
    </row>
    <row r="212" spans="2:51" s="13" customFormat="1" ht="13.5">
      <c r="B212" s="234"/>
      <c r="C212" s="235"/>
      <c r="D212" s="205" t="s">
        <v>175</v>
      </c>
      <c r="E212" s="236" t="s">
        <v>32</v>
      </c>
      <c r="F212" s="237" t="s">
        <v>555</v>
      </c>
      <c r="G212" s="235"/>
      <c r="H212" s="236" t="s">
        <v>32</v>
      </c>
      <c r="I212" s="238"/>
      <c r="J212" s="235"/>
      <c r="K212" s="235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175</v>
      </c>
      <c r="AU212" s="243" t="s">
        <v>106</v>
      </c>
      <c r="AV212" s="13" t="s">
        <v>85</v>
      </c>
      <c r="AW212" s="13" t="s">
        <v>41</v>
      </c>
      <c r="AX212" s="13" t="s">
        <v>77</v>
      </c>
      <c r="AY212" s="243" t="s">
        <v>155</v>
      </c>
    </row>
    <row r="213" spans="2:51" s="11" customFormat="1" ht="13.5">
      <c r="B213" s="208"/>
      <c r="C213" s="209"/>
      <c r="D213" s="205" t="s">
        <v>175</v>
      </c>
      <c r="E213" s="210" t="s">
        <v>32</v>
      </c>
      <c r="F213" s="211" t="s">
        <v>556</v>
      </c>
      <c r="G213" s="209"/>
      <c r="H213" s="212">
        <v>1.4</v>
      </c>
      <c r="I213" s="213"/>
      <c r="J213" s="209"/>
      <c r="K213" s="209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175</v>
      </c>
      <c r="AU213" s="218" t="s">
        <v>106</v>
      </c>
      <c r="AV213" s="11" t="s">
        <v>106</v>
      </c>
      <c r="AW213" s="11" t="s">
        <v>41</v>
      </c>
      <c r="AX213" s="11" t="s">
        <v>77</v>
      </c>
      <c r="AY213" s="218" t="s">
        <v>155</v>
      </c>
    </row>
    <row r="214" spans="2:51" s="12" customFormat="1" ht="13.5">
      <c r="B214" s="219"/>
      <c r="C214" s="220"/>
      <c r="D214" s="205" t="s">
        <v>175</v>
      </c>
      <c r="E214" s="221" t="s">
        <v>32</v>
      </c>
      <c r="F214" s="222" t="s">
        <v>188</v>
      </c>
      <c r="G214" s="220"/>
      <c r="H214" s="223">
        <v>6.42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175</v>
      </c>
      <c r="AU214" s="229" t="s">
        <v>106</v>
      </c>
      <c r="AV214" s="12" t="s">
        <v>162</v>
      </c>
      <c r="AW214" s="12" t="s">
        <v>41</v>
      </c>
      <c r="AX214" s="12" t="s">
        <v>85</v>
      </c>
      <c r="AY214" s="229" t="s">
        <v>155</v>
      </c>
    </row>
    <row r="215" spans="2:65" s="1" customFormat="1" ht="16.5" customHeight="1">
      <c r="B215" s="42"/>
      <c r="C215" s="244" t="s">
        <v>557</v>
      </c>
      <c r="D215" s="244" t="s">
        <v>470</v>
      </c>
      <c r="E215" s="245" t="s">
        <v>558</v>
      </c>
      <c r="F215" s="246" t="s">
        <v>559</v>
      </c>
      <c r="G215" s="247" t="s">
        <v>222</v>
      </c>
      <c r="H215" s="248">
        <v>12.84</v>
      </c>
      <c r="I215" s="249"/>
      <c r="J215" s="250">
        <f>ROUND(I215*H215,2)</f>
        <v>0</v>
      </c>
      <c r="K215" s="246" t="s">
        <v>161</v>
      </c>
      <c r="L215" s="251"/>
      <c r="M215" s="252" t="s">
        <v>32</v>
      </c>
      <c r="N215" s="253" t="s">
        <v>48</v>
      </c>
      <c r="O215" s="43"/>
      <c r="P215" s="202">
        <f>O215*H215</f>
        <v>0</v>
      </c>
      <c r="Q215" s="202">
        <v>1</v>
      </c>
      <c r="R215" s="202">
        <f>Q215*H215</f>
        <v>12.84</v>
      </c>
      <c r="S215" s="202">
        <v>0</v>
      </c>
      <c r="T215" s="203">
        <f>S215*H215</f>
        <v>0</v>
      </c>
      <c r="AR215" s="24" t="s">
        <v>198</v>
      </c>
      <c r="AT215" s="24" t="s">
        <v>470</v>
      </c>
      <c r="AU215" s="24" t="s">
        <v>106</v>
      </c>
      <c r="AY215" s="24" t="s">
        <v>155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24" t="s">
        <v>85</v>
      </c>
      <c r="BK215" s="204">
        <f>ROUND(I215*H215,2)</f>
        <v>0</v>
      </c>
      <c r="BL215" s="24" t="s">
        <v>162</v>
      </c>
      <c r="BM215" s="24" t="s">
        <v>560</v>
      </c>
    </row>
    <row r="216" spans="2:51" s="11" customFormat="1" ht="13.5">
      <c r="B216" s="208"/>
      <c r="C216" s="209"/>
      <c r="D216" s="205" t="s">
        <v>175</v>
      </c>
      <c r="E216" s="209"/>
      <c r="F216" s="211" t="s">
        <v>561</v>
      </c>
      <c r="G216" s="209"/>
      <c r="H216" s="212">
        <v>12.84</v>
      </c>
      <c r="I216" s="213"/>
      <c r="J216" s="209"/>
      <c r="K216" s="209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175</v>
      </c>
      <c r="AU216" s="218" t="s">
        <v>106</v>
      </c>
      <c r="AV216" s="11" t="s">
        <v>106</v>
      </c>
      <c r="AW216" s="11" t="s">
        <v>6</v>
      </c>
      <c r="AX216" s="11" t="s">
        <v>85</v>
      </c>
      <c r="AY216" s="218" t="s">
        <v>155</v>
      </c>
    </row>
    <row r="217" spans="2:65" s="1" customFormat="1" ht="16.5" customHeight="1">
      <c r="B217" s="42"/>
      <c r="C217" s="193" t="s">
        <v>562</v>
      </c>
      <c r="D217" s="193" t="s">
        <v>157</v>
      </c>
      <c r="E217" s="194" t="s">
        <v>563</v>
      </c>
      <c r="F217" s="195" t="s">
        <v>564</v>
      </c>
      <c r="G217" s="196" t="s">
        <v>160</v>
      </c>
      <c r="H217" s="197">
        <v>80</v>
      </c>
      <c r="I217" s="198"/>
      <c r="J217" s="199">
        <f>ROUND(I217*H217,2)</f>
        <v>0</v>
      </c>
      <c r="K217" s="195" t="s">
        <v>161</v>
      </c>
      <c r="L217" s="62"/>
      <c r="M217" s="200" t="s">
        <v>32</v>
      </c>
      <c r="N217" s="201" t="s">
        <v>48</v>
      </c>
      <c r="O217" s="43"/>
      <c r="P217" s="202">
        <f>O217*H217</f>
        <v>0</v>
      </c>
      <c r="Q217" s="202">
        <v>0</v>
      </c>
      <c r="R217" s="202">
        <f>Q217*H217</f>
        <v>0</v>
      </c>
      <c r="S217" s="202">
        <v>0</v>
      </c>
      <c r="T217" s="203">
        <f>S217*H217</f>
        <v>0</v>
      </c>
      <c r="AR217" s="24" t="s">
        <v>162</v>
      </c>
      <c r="AT217" s="24" t="s">
        <v>157</v>
      </c>
      <c r="AU217" s="24" t="s">
        <v>106</v>
      </c>
      <c r="AY217" s="24" t="s">
        <v>155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24" t="s">
        <v>85</v>
      </c>
      <c r="BK217" s="204">
        <f>ROUND(I217*H217,2)</f>
        <v>0</v>
      </c>
      <c r="BL217" s="24" t="s">
        <v>162</v>
      </c>
      <c r="BM217" s="24" t="s">
        <v>565</v>
      </c>
    </row>
    <row r="218" spans="2:47" s="1" customFormat="1" ht="27">
      <c r="B218" s="42"/>
      <c r="C218" s="64"/>
      <c r="D218" s="205" t="s">
        <v>164</v>
      </c>
      <c r="E218" s="64"/>
      <c r="F218" s="206" t="s">
        <v>566</v>
      </c>
      <c r="G218" s="64"/>
      <c r="H218" s="64"/>
      <c r="I218" s="164"/>
      <c r="J218" s="64"/>
      <c r="K218" s="64"/>
      <c r="L218" s="62"/>
      <c r="M218" s="207"/>
      <c r="N218" s="43"/>
      <c r="O218" s="43"/>
      <c r="P218" s="43"/>
      <c r="Q218" s="43"/>
      <c r="R218" s="43"/>
      <c r="S218" s="43"/>
      <c r="T218" s="79"/>
      <c r="AT218" s="24" t="s">
        <v>164</v>
      </c>
      <c r="AU218" s="24" t="s">
        <v>106</v>
      </c>
    </row>
    <row r="219" spans="2:51" s="11" customFormat="1" ht="13.5">
      <c r="B219" s="208"/>
      <c r="C219" s="209"/>
      <c r="D219" s="205" t="s">
        <v>175</v>
      </c>
      <c r="E219" s="210" t="s">
        <v>32</v>
      </c>
      <c r="F219" s="211" t="s">
        <v>567</v>
      </c>
      <c r="G219" s="209"/>
      <c r="H219" s="212">
        <v>80</v>
      </c>
      <c r="I219" s="213"/>
      <c r="J219" s="209"/>
      <c r="K219" s="209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175</v>
      </c>
      <c r="AU219" s="218" t="s">
        <v>106</v>
      </c>
      <c r="AV219" s="11" t="s">
        <v>106</v>
      </c>
      <c r="AW219" s="11" t="s">
        <v>41</v>
      </c>
      <c r="AX219" s="11" t="s">
        <v>85</v>
      </c>
      <c r="AY219" s="218" t="s">
        <v>155</v>
      </c>
    </row>
    <row r="220" spans="2:65" s="1" customFormat="1" ht="16.5" customHeight="1">
      <c r="B220" s="42"/>
      <c r="C220" s="193" t="s">
        <v>568</v>
      </c>
      <c r="D220" s="193" t="s">
        <v>157</v>
      </c>
      <c r="E220" s="194" t="s">
        <v>569</v>
      </c>
      <c r="F220" s="195" t="s">
        <v>570</v>
      </c>
      <c r="G220" s="196" t="s">
        <v>160</v>
      </c>
      <c r="H220" s="197">
        <v>96.615</v>
      </c>
      <c r="I220" s="198"/>
      <c r="J220" s="199">
        <f>ROUND(I220*H220,2)</f>
        <v>0</v>
      </c>
      <c r="K220" s="195" t="s">
        <v>161</v>
      </c>
      <c r="L220" s="62"/>
      <c r="M220" s="200" t="s">
        <v>32</v>
      </c>
      <c r="N220" s="201" t="s">
        <v>48</v>
      </c>
      <c r="O220" s="43"/>
      <c r="P220" s="202">
        <f>O220*H220</f>
        <v>0</v>
      </c>
      <c r="Q220" s="202">
        <v>0</v>
      </c>
      <c r="R220" s="202">
        <f>Q220*H220</f>
        <v>0</v>
      </c>
      <c r="S220" s="202">
        <v>0</v>
      </c>
      <c r="T220" s="203">
        <f>S220*H220</f>
        <v>0</v>
      </c>
      <c r="AR220" s="24" t="s">
        <v>162</v>
      </c>
      <c r="AT220" s="24" t="s">
        <v>157</v>
      </c>
      <c r="AU220" s="24" t="s">
        <v>106</v>
      </c>
      <c r="AY220" s="24" t="s">
        <v>155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24" t="s">
        <v>85</v>
      </c>
      <c r="BK220" s="204">
        <f>ROUND(I220*H220,2)</f>
        <v>0</v>
      </c>
      <c r="BL220" s="24" t="s">
        <v>162</v>
      </c>
      <c r="BM220" s="24" t="s">
        <v>571</v>
      </c>
    </row>
    <row r="221" spans="2:47" s="1" customFormat="1" ht="27">
      <c r="B221" s="42"/>
      <c r="C221" s="64"/>
      <c r="D221" s="205" t="s">
        <v>164</v>
      </c>
      <c r="E221" s="64"/>
      <c r="F221" s="206" t="s">
        <v>572</v>
      </c>
      <c r="G221" s="64"/>
      <c r="H221" s="64"/>
      <c r="I221" s="164"/>
      <c r="J221" s="64"/>
      <c r="K221" s="64"/>
      <c r="L221" s="62"/>
      <c r="M221" s="207"/>
      <c r="N221" s="43"/>
      <c r="O221" s="43"/>
      <c r="P221" s="43"/>
      <c r="Q221" s="43"/>
      <c r="R221" s="43"/>
      <c r="S221" s="43"/>
      <c r="T221" s="79"/>
      <c r="AT221" s="24" t="s">
        <v>164</v>
      </c>
      <c r="AU221" s="24" t="s">
        <v>106</v>
      </c>
    </row>
    <row r="222" spans="2:51" s="13" customFormat="1" ht="13.5">
      <c r="B222" s="234"/>
      <c r="C222" s="235"/>
      <c r="D222" s="205" t="s">
        <v>175</v>
      </c>
      <c r="E222" s="236" t="s">
        <v>32</v>
      </c>
      <c r="F222" s="237" t="s">
        <v>573</v>
      </c>
      <c r="G222" s="235"/>
      <c r="H222" s="236" t="s">
        <v>32</v>
      </c>
      <c r="I222" s="238"/>
      <c r="J222" s="235"/>
      <c r="K222" s="235"/>
      <c r="L222" s="239"/>
      <c r="M222" s="240"/>
      <c r="N222" s="241"/>
      <c r="O222" s="241"/>
      <c r="P222" s="241"/>
      <c r="Q222" s="241"/>
      <c r="R222" s="241"/>
      <c r="S222" s="241"/>
      <c r="T222" s="242"/>
      <c r="AT222" s="243" t="s">
        <v>175</v>
      </c>
      <c r="AU222" s="243" t="s">
        <v>106</v>
      </c>
      <c r="AV222" s="13" t="s">
        <v>85</v>
      </c>
      <c r="AW222" s="13" t="s">
        <v>41</v>
      </c>
      <c r="AX222" s="13" t="s">
        <v>77</v>
      </c>
      <c r="AY222" s="243" t="s">
        <v>155</v>
      </c>
    </row>
    <row r="223" spans="2:51" s="11" customFormat="1" ht="13.5">
      <c r="B223" s="208"/>
      <c r="C223" s="209"/>
      <c r="D223" s="205" t="s">
        <v>175</v>
      </c>
      <c r="E223" s="210" t="s">
        <v>32</v>
      </c>
      <c r="F223" s="211" t="s">
        <v>574</v>
      </c>
      <c r="G223" s="209"/>
      <c r="H223" s="212">
        <v>41.469</v>
      </c>
      <c r="I223" s="213"/>
      <c r="J223" s="209"/>
      <c r="K223" s="209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175</v>
      </c>
      <c r="AU223" s="218" t="s">
        <v>106</v>
      </c>
      <c r="AV223" s="11" t="s">
        <v>106</v>
      </c>
      <c r="AW223" s="11" t="s">
        <v>41</v>
      </c>
      <c r="AX223" s="11" t="s">
        <v>77</v>
      </c>
      <c r="AY223" s="218" t="s">
        <v>155</v>
      </c>
    </row>
    <row r="224" spans="2:51" s="11" customFormat="1" ht="13.5">
      <c r="B224" s="208"/>
      <c r="C224" s="209"/>
      <c r="D224" s="205" t="s">
        <v>175</v>
      </c>
      <c r="E224" s="210" t="s">
        <v>32</v>
      </c>
      <c r="F224" s="211" t="s">
        <v>575</v>
      </c>
      <c r="G224" s="209"/>
      <c r="H224" s="212">
        <v>55.146</v>
      </c>
      <c r="I224" s="213"/>
      <c r="J224" s="209"/>
      <c r="K224" s="209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175</v>
      </c>
      <c r="AU224" s="218" t="s">
        <v>106</v>
      </c>
      <c r="AV224" s="11" t="s">
        <v>106</v>
      </c>
      <c r="AW224" s="11" t="s">
        <v>41</v>
      </c>
      <c r="AX224" s="11" t="s">
        <v>77</v>
      </c>
      <c r="AY224" s="218" t="s">
        <v>155</v>
      </c>
    </row>
    <row r="225" spans="2:51" s="12" customFormat="1" ht="13.5">
      <c r="B225" s="219"/>
      <c r="C225" s="220"/>
      <c r="D225" s="205" t="s">
        <v>175</v>
      </c>
      <c r="E225" s="221" t="s">
        <v>32</v>
      </c>
      <c r="F225" s="222" t="s">
        <v>188</v>
      </c>
      <c r="G225" s="220"/>
      <c r="H225" s="223">
        <v>96.615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175</v>
      </c>
      <c r="AU225" s="229" t="s">
        <v>106</v>
      </c>
      <c r="AV225" s="12" t="s">
        <v>162</v>
      </c>
      <c r="AW225" s="12" t="s">
        <v>41</v>
      </c>
      <c r="AX225" s="12" t="s">
        <v>85</v>
      </c>
      <c r="AY225" s="229" t="s">
        <v>155</v>
      </c>
    </row>
    <row r="226" spans="2:65" s="1" customFormat="1" ht="16.5" customHeight="1">
      <c r="B226" s="42"/>
      <c r="C226" s="193" t="s">
        <v>576</v>
      </c>
      <c r="D226" s="193" t="s">
        <v>157</v>
      </c>
      <c r="E226" s="194" t="s">
        <v>577</v>
      </c>
      <c r="F226" s="195" t="s">
        <v>578</v>
      </c>
      <c r="G226" s="196" t="s">
        <v>160</v>
      </c>
      <c r="H226" s="197">
        <v>125.7</v>
      </c>
      <c r="I226" s="198"/>
      <c r="J226" s="199">
        <f>ROUND(I226*H226,2)</f>
        <v>0</v>
      </c>
      <c r="K226" s="195" t="s">
        <v>161</v>
      </c>
      <c r="L226" s="62"/>
      <c r="M226" s="200" t="s">
        <v>32</v>
      </c>
      <c r="N226" s="201" t="s">
        <v>48</v>
      </c>
      <c r="O226" s="43"/>
      <c r="P226" s="202">
        <f>O226*H226</f>
        <v>0</v>
      </c>
      <c r="Q226" s="202">
        <v>0</v>
      </c>
      <c r="R226" s="202">
        <f>Q226*H226</f>
        <v>0</v>
      </c>
      <c r="S226" s="202">
        <v>0</v>
      </c>
      <c r="T226" s="203">
        <f>S226*H226</f>
        <v>0</v>
      </c>
      <c r="AR226" s="24" t="s">
        <v>162</v>
      </c>
      <c r="AT226" s="24" t="s">
        <v>157</v>
      </c>
      <c r="AU226" s="24" t="s">
        <v>106</v>
      </c>
      <c r="AY226" s="24" t="s">
        <v>155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24" t="s">
        <v>85</v>
      </c>
      <c r="BK226" s="204">
        <f>ROUND(I226*H226,2)</f>
        <v>0</v>
      </c>
      <c r="BL226" s="24" t="s">
        <v>162</v>
      </c>
      <c r="BM226" s="24" t="s">
        <v>579</v>
      </c>
    </row>
    <row r="227" spans="2:51" s="13" customFormat="1" ht="13.5">
      <c r="B227" s="234"/>
      <c r="C227" s="235"/>
      <c r="D227" s="205" t="s">
        <v>175</v>
      </c>
      <c r="E227" s="236" t="s">
        <v>32</v>
      </c>
      <c r="F227" s="237" t="s">
        <v>580</v>
      </c>
      <c r="G227" s="235"/>
      <c r="H227" s="236" t="s">
        <v>32</v>
      </c>
      <c r="I227" s="238"/>
      <c r="J227" s="235"/>
      <c r="K227" s="235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175</v>
      </c>
      <c r="AU227" s="243" t="s">
        <v>106</v>
      </c>
      <c r="AV227" s="13" t="s">
        <v>85</v>
      </c>
      <c r="AW227" s="13" t="s">
        <v>41</v>
      </c>
      <c r="AX227" s="13" t="s">
        <v>77</v>
      </c>
      <c r="AY227" s="243" t="s">
        <v>155</v>
      </c>
    </row>
    <row r="228" spans="2:51" s="11" customFormat="1" ht="13.5">
      <c r="B228" s="208"/>
      <c r="C228" s="209"/>
      <c r="D228" s="205" t="s">
        <v>175</v>
      </c>
      <c r="E228" s="210" t="s">
        <v>32</v>
      </c>
      <c r="F228" s="211" t="s">
        <v>581</v>
      </c>
      <c r="G228" s="209"/>
      <c r="H228" s="212">
        <v>51</v>
      </c>
      <c r="I228" s="213"/>
      <c r="J228" s="209"/>
      <c r="K228" s="209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175</v>
      </c>
      <c r="AU228" s="218" t="s">
        <v>106</v>
      </c>
      <c r="AV228" s="11" t="s">
        <v>106</v>
      </c>
      <c r="AW228" s="11" t="s">
        <v>41</v>
      </c>
      <c r="AX228" s="11" t="s">
        <v>77</v>
      </c>
      <c r="AY228" s="218" t="s">
        <v>155</v>
      </c>
    </row>
    <row r="229" spans="2:51" s="11" customFormat="1" ht="13.5">
      <c r="B229" s="208"/>
      <c r="C229" s="209"/>
      <c r="D229" s="205" t="s">
        <v>175</v>
      </c>
      <c r="E229" s="210" t="s">
        <v>32</v>
      </c>
      <c r="F229" s="211" t="s">
        <v>582</v>
      </c>
      <c r="G229" s="209"/>
      <c r="H229" s="212">
        <v>1.7</v>
      </c>
      <c r="I229" s="213"/>
      <c r="J229" s="209"/>
      <c r="K229" s="209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175</v>
      </c>
      <c r="AU229" s="218" t="s">
        <v>106</v>
      </c>
      <c r="AV229" s="11" t="s">
        <v>106</v>
      </c>
      <c r="AW229" s="11" t="s">
        <v>41</v>
      </c>
      <c r="AX229" s="11" t="s">
        <v>77</v>
      </c>
      <c r="AY229" s="218" t="s">
        <v>155</v>
      </c>
    </row>
    <row r="230" spans="2:51" s="11" customFormat="1" ht="13.5">
      <c r="B230" s="208"/>
      <c r="C230" s="209"/>
      <c r="D230" s="205" t="s">
        <v>175</v>
      </c>
      <c r="E230" s="210" t="s">
        <v>32</v>
      </c>
      <c r="F230" s="211" t="s">
        <v>583</v>
      </c>
      <c r="G230" s="209"/>
      <c r="H230" s="212">
        <v>27</v>
      </c>
      <c r="I230" s="213"/>
      <c r="J230" s="209"/>
      <c r="K230" s="209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175</v>
      </c>
      <c r="AU230" s="218" t="s">
        <v>106</v>
      </c>
      <c r="AV230" s="11" t="s">
        <v>106</v>
      </c>
      <c r="AW230" s="11" t="s">
        <v>41</v>
      </c>
      <c r="AX230" s="11" t="s">
        <v>77</v>
      </c>
      <c r="AY230" s="218" t="s">
        <v>155</v>
      </c>
    </row>
    <row r="231" spans="2:51" s="11" customFormat="1" ht="13.5">
      <c r="B231" s="208"/>
      <c r="C231" s="209"/>
      <c r="D231" s="205" t="s">
        <v>175</v>
      </c>
      <c r="E231" s="210" t="s">
        <v>32</v>
      </c>
      <c r="F231" s="211" t="s">
        <v>584</v>
      </c>
      <c r="G231" s="209"/>
      <c r="H231" s="212">
        <v>46</v>
      </c>
      <c r="I231" s="213"/>
      <c r="J231" s="209"/>
      <c r="K231" s="209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175</v>
      </c>
      <c r="AU231" s="218" t="s">
        <v>106</v>
      </c>
      <c r="AV231" s="11" t="s">
        <v>106</v>
      </c>
      <c r="AW231" s="11" t="s">
        <v>41</v>
      </c>
      <c r="AX231" s="11" t="s">
        <v>77</v>
      </c>
      <c r="AY231" s="218" t="s">
        <v>155</v>
      </c>
    </row>
    <row r="232" spans="2:51" s="12" customFormat="1" ht="13.5">
      <c r="B232" s="219"/>
      <c r="C232" s="220"/>
      <c r="D232" s="205" t="s">
        <v>175</v>
      </c>
      <c r="E232" s="221" t="s">
        <v>32</v>
      </c>
      <c r="F232" s="222" t="s">
        <v>188</v>
      </c>
      <c r="G232" s="220"/>
      <c r="H232" s="223">
        <v>125.7</v>
      </c>
      <c r="I232" s="224"/>
      <c r="J232" s="220"/>
      <c r="K232" s="220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175</v>
      </c>
      <c r="AU232" s="229" t="s">
        <v>106</v>
      </c>
      <c r="AV232" s="12" t="s">
        <v>162</v>
      </c>
      <c r="AW232" s="12" t="s">
        <v>41</v>
      </c>
      <c r="AX232" s="12" t="s">
        <v>85</v>
      </c>
      <c r="AY232" s="229" t="s">
        <v>155</v>
      </c>
    </row>
    <row r="233" spans="2:65" s="1" customFormat="1" ht="16.5" customHeight="1">
      <c r="B233" s="42"/>
      <c r="C233" s="193" t="s">
        <v>585</v>
      </c>
      <c r="D233" s="193" t="s">
        <v>157</v>
      </c>
      <c r="E233" s="194" t="s">
        <v>586</v>
      </c>
      <c r="F233" s="195" t="s">
        <v>587</v>
      </c>
      <c r="G233" s="196" t="s">
        <v>160</v>
      </c>
      <c r="H233" s="197">
        <v>125.7</v>
      </c>
      <c r="I233" s="198"/>
      <c r="J233" s="199">
        <f>ROUND(I233*H233,2)</f>
        <v>0</v>
      </c>
      <c r="K233" s="195" t="s">
        <v>161</v>
      </c>
      <c r="L233" s="62"/>
      <c r="M233" s="200" t="s">
        <v>32</v>
      </c>
      <c r="N233" s="201" t="s">
        <v>48</v>
      </c>
      <c r="O233" s="43"/>
      <c r="P233" s="202">
        <f>O233*H233</f>
        <v>0</v>
      </c>
      <c r="Q233" s="202">
        <v>0.00127</v>
      </c>
      <c r="R233" s="202">
        <f>Q233*H233</f>
        <v>0.159639</v>
      </c>
      <c r="S233" s="202">
        <v>0</v>
      </c>
      <c r="T233" s="203">
        <f>S233*H233</f>
        <v>0</v>
      </c>
      <c r="AR233" s="24" t="s">
        <v>162</v>
      </c>
      <c r="AT233" s="24" t="s">
        <v>157</v>
      </c>
      <c r="AU233" s="24" t="s">
        <v>106</v>
      </c>
      <c r="AY233" s="24" t="s">
        <v>155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24" t="s">
        <v>85</v>
      </c>
      <c r="BK233" s="204">
        <f>ROUND(I233*H233,2)</f>
        <v>0</v>
      </c>
      <c r="BL233" s="24" t="s">
        <v>162</v>
      </c>
      <c r="BM233" s="24" t="s">
        <v>588</v>
      </c>
    </row>
    <row r="234" spans="2:65" s="1" customFormat="1" ht="16.5" customHeight="1">
      <c r="B234" s="42"/>
      <c r="C234" s="244" t="s">
        <v>589</v>
      </c>
      <c r="D234" s="244" t="s">
        <v>470</v>
      </c>
      <c r="E234" s="245" t="s">
        <v>590</v>
      </c>
      <c r="F234" s="246" t="s">
        <v>591</v>
      </c>
      <c r="G234" s="247" t="s">
        <v>592</v>
      </c>
      <c r="H234" s="248">
        <v>3.143</v>
      </c>
      <c r="I234" s="249"/>
      <c r="J234" s="250">
        <f>ROUND(I234*H234,2)</f>
        <v>0</v>
      </c>
      <c r="K234" s="246" t="s">
        <v>161</v>
      </c>
      <c r="L234" s="251"/>
      <c r="M234" s="252" t="s">
        <v>32</v>
      </c>
      <c r="N234" s="253" t="s">
        <v>48</v>
      </c>
      <c r="O234" s="43"/>
      <c r="P234" s="202">
        <f>O234*H234</f>
        <v>0</v>
      </c>
      <c r="Q234" s="202">
        <v>0.001</v>
      </c>
      <c r="R234" s="202">
        <f>Q234*H234</f>
        <v>0.003143</v>
      </c>
      <c r="S234" s="202">
        <v>0</v>
      </c>
      <c r="T234" s="203">
        <f>S234*H234</f>
        <v>0</v>
      </c>
      <c r="AR234" s="24" t="s">
        <v>198</v>
      </c>
      <c r="AT234" s="24" t="s">
        <v>470</v>
      </c>
      <c r="AU234" s="24" t="s">
        <v>106</v>
      </c>
      <c r="AY234" s="24" t="s">
        <v>155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24" t="s">
        <v>85</v>
      </c>
      <c r="BK234" s="204">
        <f>ROUND(I234*H234,2)</f>
        <v>0</v>
      </c>
      <c r="BL234" s="24" t="s">
        <v>162</v>
      </c>
      <c r="BM234" s="24" t="s">
        <v>593</v>
      </c>
    </row>
    <row r="235" spans="2:51" s="11" customFormat="1" ht="13.5">
      <c r="B235" s="208"/>
      <c r="C235" s="209"/>
      <c r="D235" s="205" t="s">
        <v>175</v>
      </c>
      <c r="E235" s="209"/>
      <c r="F235" s="211" t="s">
        <v>594</v>
      </c>
      <c r="G235" s="209"/>
      <c r="H235" s="212">
        <v>3.143</v>
      </c>
      <c r="I235" s="213"/>
      <c r="J235" s="209"/>
      <c r="K235" s="209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175</v>
      </c>
      <c r="AU235" s="218" t="s">
        <v>106</v>
      </c>
      <c r="AV235" s="11" t="s">
        <v>106</v>
      </c>
      <c r="AW235" s="11" t="s">
        <v>6</v>
      </c>
      <c r="AX235" s="11" t="s">
        <v>85</v>
      </c>
      <c r="AY235" s="218" t="s">
        <v>155</v>
      </c>
    </row>
    <row r="236" spans="2:65" s="1" customFormat="1" ht="25.5" customHeight="1">
      <c r="B236" s="42"/>
      <c r="C236" s="193" t="s">
        <v>595</v>
      </c>
      <c r="D236" s="193" t="s">
        <v>157</v>
      </c>
      <c r="E236" s="194" t="s">
        <v>596</v>
      </c>
      <c r="F236" s="195" t="s">
        <v>597</v>
      </c>
      <c r="G236" s="196" t="s">
        <v>160</v>
      </c>
      <c r="H236" s="197">
        <v>125.7</v>
      </c>
      <c r="I236" s="198"/>
      <c r="J236" s="199">
        <f>ROUND(I236*H236,2)</f>
        <v>0</v>
      </c>
      <c r="K236" s="195" t="s">
        <v>161</v>
      </c>
      <c r="L236" s="62"/>
      <c r="M236" s="200" t="s">
        <v>32</v>
      </c>
      <c r="N236" s="201" t="s">
        <v>48</v>
      </c>
      <c r="O236" s="43"/>
      <c r="P236" s="202">
        <f>O236*H236</f>
        <v>0</v>
      </c>
      <c r="Q236" s="202">
        <v>0</v>
      </c>
      <c r="R236" s="202">
        <f>Q236*H236</f>
        <v>0</v>
      </c>
      <c r="S236" s="202">
        <v>0</v>
      </c>
      <c r="T236" s="203">
        <f>S236*H236</f>
        <v>0</v>
      </c>
      <c r="AR236" s="24" t="s">
        <v>162</v>
      </c>
      <c r="AT236" s="24" t="s">
        <v>157</v>
      </c>
      <c r="AU236" s="24" t="s">
        <v>106</v>
      </c>
      <c r="AY236" s="24" t="s">
        <v>155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24" t="s">
        <v>85</v>
      </c>
      <c r="BK236" s="204">
        <f>ROUND(I236*H236,2)</f>
        <v>0</v>
      </c>
      <c r="BL236" s="24" t="s">
        <v>162</v>
      </c>
      <c r="BM236" s="24" t="s">
        <v>598</v>
      </c>
    </row>
    <row r="237" spans="2:65" s="1" customFormat="1" ht="16.5" customHeight="1">
      <c r="B237" s="42"/>
      <c r="C237" s="193" t="s">
        <v>599</v>
      </c>
      <c r="D237" s="193" t="s">
        <v>157</v>
      </c>
      <c r="E237" s="194" t="s">
        <v>600</v>
      </c>
      <c r="F237" s="195" t="s">
        <v>601</v>
      </c>
      <c r="G237" s="196" t="s">
        <v>160</v>
      </c>
      <c r="H237" s="197">
        <v>125.7</v>
      </c>
      <c r="I237" s="198"/>
      <c r="J237" s="199">
        <f>ROUND(I237*H237,2)</f>
        <v>0</v>
      </c>
      <c r="K237" s="195" t="s">
        <v>161</v>
      </c>
      <c r="L237" s="62"/>
      <c r="M237" s="200" t="s">
        <v>32</v>
      </c>
      <c r="N237" s="201" t="s">
        <v>48</v>
      </c>
      <c r="O237" s="43"/>
      <c r="P237" s="202">
        <f>O237*H237</f>
        <v>0</v>
      </c>
      <c r="Q237" s="202">
        <v>0</v>
      </c>
      <c r="R237" s="202">
        <f>Q237*H237</f>
        <v>0</v>
      </c>
      <c r="S237" s="202">
        <v>0</v>
      </c>
      <c r="T237" s="203">
        <f>S237*H237</f>
        <v>0</v>
      </c>
      <c r="AR237" s="24" t="s">
        <v>162</v>
      </c>
      <c r="AT237" s="24" t="s">
        <v>157</v>
      </c>
      <c r="AU237" s="24" t="s">
        <v>106</v>
      </c>
      <c r="AY237" s="24" t="s">
        <v>155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24" t="s">
        <v>85</v>
      </c>
      <c r="BK237" s="204">
        <f>ROUND(I237*H237,2)</f>
        <v>0</v>
      </c>
      <c r="BL237" s="24" t="s">
        <v>162</v>
      </c>
      <c r="BM237" s="24" t="s">
        <v>602</v>
      </c>
    </row>
    <row r="238" spans="2:47" s="1" customFormat="1" ht="40.5">
      <c r="B238" s="42"/>
      <c r="C238" s="64"/>
      <c r="D238" s="205" t="s">
        <v>164</v>
      </c>
      <c r="E238" s="64"/>
      <c r="F238" s="206" t="s">
        <v>603</v>
      </c>
      <c r="G238" s="64"/>
      <c r="H238" s="64"/>
      <c r="I238" s="164"/>
      <c r="J238" s="64"/>
      <c r="K238" s="64"/>
      <c r="L238" s="62"/>
      <c r="M238" s="207"/>
      <c r="N238" s="43"/>
      <c r="O238" s="43"/>
      <c r="P238" s="43"/>
      <c r="Q238" s="43"/>
      <c r="R238" s="43"/>
      <c r="S238" s="43"/>
      <c r="T238" s="79"/>
      <c r="AT238" s="24" t="s">
        <v>164</v>
      </c>
      <c r="AU238" s="24" t="s">
        <v>106</v>
      </c>
    </row>
    <row r="239" spans="2:65" s="1" customFormat="1" ht="16.5" customHeight="1">
      <c r="B239" s="42"/>
      <c r="C239" s="193" t="s">
        <v>604</v>
      </c>
      <c r="D239" s="193" t="s">
        <v>157</v>
      </c>
      <c r="E239" s="194" t="s">
        <v>605</v>
      </c>
      <c r="F239" s="195" t="s">
        <v>606</v>
      </c>
      <c r="G239" s="196" t="s">
        <v>172</v>
      </c>
      <c r="H239" s="197">
        <v>3.771</v>
      </c>
      <c r="I239" s="198"/>
      <c r="J239" s="199">
        <f>ROUND(I239*H239,2)</f>
        <v>0</v>
      </c>
      <c r="K239" s="195" t="s">
        <v>161</v>
      </c>
      <c r="L239" s="62"/>
      <c r="M239" s="200" t="s">
        <v>32</v>
      </c>
      <c r="N239" s="201" t="s">
        <v>48</v>
      </c>
      <c r="O239" s="43"/>
      <c r="P239" s="202">
        <f>O239*H239</f>
        <v>0</v>
      </c>
      <c r="Q239" s="202">
        <v>0</v>
      </c>
      <c r="R239" s="202">
        <f>Q239*H239</f>
        <v>0</v>
      </c>
      <c r="S239" s="202">
        <v>0</v>
      </c>
      <c r="T239" s="203">
        <f>S239*H239</f>
        <v>0</v>
      </c>
      <c r="AR239" s="24" t="s">
        <v>162</v>
      </c>
      <c r="AT239" s="24" t="s">
        <v>157</v>
      </c>
      <c r="AU239" s="24" t="s">
        <v>106</v>
      </c>
      <c r="AY239" s="24" t="s">
        <v>155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24" t="s">
        <v>85</v>
      </c>
      <c r="BK239" s="204">
        <f>ROUND(I239*H239,2)</f>
        <v>0</v>
      </c>
      <c r="BL239" s="24" t="s">
        <v>162</v>
      </c>
      <c r="BM239" s="24" t="s">
        <v>607</v>
      </c>
    </row>
    <row r="240" spans="2:47" s="1" customFormat="1" ht="27">
      <c r="B240" s="42"/>
      <c r="C240" s="64"/>
      <c r="D240" s="205" t="s">
        <v>164</v>
      </c>
      <c r="E240" s="64"/>
      <c r="F240" s="206" t="s">
        <v>608</v>
      </c>
      <c r="G240" s="64"/>
      <c r="H240" s="64"/>
      <c r="I240" s="164"/>
      <c r="J240" s="64"/>
      <c r="K240" s="64"/>
      <c r="L240" s="62"/>
      <c r="M240" s="207"/>
      <c r="N240" s="43"/>
      <c r="O240" s="43"/>
      <c r="P240" s="43"/>
      <c r="Q240" s="43"/>
      <c r="R240" s="43"/>
      <c r="S240" s="43"/>
      <c r="T240" s="79"/>
      <c r="AT240" s="24" t="s">
        <v>164</v>
      </c>
      <c r="AU240" s="24" t="s">
        <v>106</v>
      </c>
    </row>
    <row r="241" spans="2:51" s="11" customFormat="1" ht="13.5">
      <c r="B241" s="208"/>
      <c r="C241" s="209"/>
      <c r="D241" s="205" t="s">
        <v>175</v>
      </c>
      <c r="E241" s="209"/>
      <c r="F241" s="211" t="s">
        <v>609</v>
      </c>
      <c r="G241" s="209"/>
      <c r="H241" s="212">
        <v>3.771</v>
      </c>
      <c r="I241" s="213"/>
      <c r="J241" s="209"/>
      <c r="K241" s="209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175</v>
      </c>
      <c r="AU241" s="218" t="s">
        <v>106</v>
      </c>
      <c r="AV241" s="11" t="s">
        <v>106</v>
      </c>
      <c r="AW241" s="11" t="s">
        <v>6</v>
      </c>
      <c r="AX241" s="11" t="s">
        <v>85</v>
      </c>
      <c r="AY241" s="218" t="s">
        <v>155</v>
      </c>
    </row>
    <row r="242" spans="2:63" s="10" customFormat="1" ht="29.85" customHeight="1">
      <c r="B242" s="177"/>
      <c r="C242" s="178"/>
      <c r="D242" s="179" t="s">
        <v>76</v>
      </c>
      <c r="E242" s="191" t="s">
        <v>106</v>
      </c>
      <c r="F242" s="191" t="s">
        <v>610</v>
      </c>
      <c r="G242" s="178"/>
      <c r="H242" s="178"/>
      <c r="I242" s="181"/>
      <c r="J242" s="192">
        <f>BK242</f>
        <v>0</v>
      </c>
      <c r="K242" s="178"/>
      <c r="L242" s="183"/>
      <c r="M242" s="184"/>
      <c r="N242" s="185"/>
      <c r="O242" s="185"/>
      <c r="P242" s="186">
        <f>SUM(P243:P289)</f>
        <v>0</v>
      </c>
      <c r="Q242" s="185"/>
      <c r="R242" s="186">
        <f>SUM(R243:R289)</f>
        <v>7.5444001599999995</v>
      </c>
      <c r="S242" s="185"/>
      <c r="T242" s="187">
        <f>SUM(T243:T289)</f>
        <v>0</v>
      </c>
      <c r="AR242" s="188" t="s">
        <v>85</v>
      </c>
      <c r="AT242" s="189" t="s">
        <v>76</v>
      </c>
      <c r="AU242" s="189" t="s">
        <v>85</v>
      </c>
      <c r="AY242" s="188" t="s">
        <v>155</v>
      </c>
      <c r="BK242" s="190">
        <f>SUM(BK243:BK289)</f>
        <v>0</v>
      </c>
    </row>
    <row r="243" spans="2:65" s="1" customFormat="1" ht="16.5" customHeight="1">
      <c r="B243" s="42"/>
      <c r="C243" s="193" t="s">
        <v>611</v>
      </c>
      <c r="D243" s="193" t="s">
        <v>157</v>
      </c>
      <c r="E243" s="194" t="s">
        <v>612</v>
      </c>
      <c r="F243" s="195" t="s">
        <v>613</v>
      </c>
      <c r="G243" s="196" t="s">
        <v>263</v>
      </c>
      <c r="H243" s="197">
        <v>1</v>
      </c>
      <c r="I243" s="198"/>
      <c r="J243" s="199">
        <f>ROUND(I243*H243,2)</f>
        <v>0</v>
      </c>
      <c r="K243" s="195" t="s">
        <v>161</v>
      </c>
      <c r="L243" s="62"/>
      <c r="M243" s="200" t="s">
        <v>32</v>
      </c>
      <c r="N243" s="201" t="s">
        <v>48</v>
      </c>
      <c r="O243" s="43"/>
      <c r="P243" s="202">
        <f>O243*H243</f>
        <v>0</v>
      </c>
      <c r="Q243" s="202">
        <v>0.15704</v>
      </c>
      <c r="R243" s="202">
        <f>Q243*H243</f>
        <v>0.15704</v>
      </c>
      <c r="S243" s="202">
        <v>0</v>
      </c>
      <c r="T243" s="203">
        <f>S243*H243</f>
        <v>0</v>
      </c>
      <c r="AR243" s="24" t="s">
        <v>162</v>
      </c>
      <c r="AT243" s="24" t="s">
        <v>157</v>
      </c>
      <c r="AU243" s="24" t="s">
        <v>106</v>
      </c>
      <c r="AY243" s="24" t="s">
        <v>155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24" t="s">
        <v>85</v>
      </c>
      <c r="BK243" s="204">
        <f>ROUND(I243*H243,2)</f>
        <v>0</v>
      </c>
      <c r="BL243" s="24" t="s">
        <v>162</v>
      </c>
      <c r="BM243" s="24" t="s">
        <v>614</v>
      </c>
    </row>
    <row r="244" spans="2:47" s="1" customFormat="1" ht="27">
      <c r="B244" s="42"/>
      <c r="C244" s="64"/>
      <c r="D244" s="205" t="s">
        <v>164</v>
      </c>
      <c r="E244" s="64"/>
      <c r="F244" s="206" t="s">
        <v>615</v>
      </c>
      <c r="G244" s="64"/>
      <c r="H244" s="64"/>
      <c r="I244" s="164"/>
      <c r="J244" s="64"/>
      <c r="K244" s="64"/>
      <c r="L244" s="62"/>
      <c r="M244" s="207"/>
      <c r="N244" s="43"/>
      <c r="O244" s="43"/>
      <c r="P244" s="43"/>
      <c r="Q244" s="43"/>
      <c r="R244" s="43"/>
      <c r="S244" s="43"/>
      <c r="T244" s="79"/>
      <c r="AT244" s="24" t="s">
        <v>164</v>
      </c>
      <c r="AU244" s="24" t="s">
        <v>106</v>
      </c>
    </row>
    <row r="245" spans="2:65" s="1" customFormat="1" ht="16.5" customHeight="1">
      <c r="B245" s="42"/>
      <c r="C245" s="193" t="s">
        <v>616</v>
      </c>
      <c r="D245" s="193" t="s">
        <v>157</v>
      </c>
      <c r="E245" s="194" t="s">
        <v>617</v>
      </c>
      <c r="F245" s="195" t="s">
        <v>618</v>
      </c>
      <c r="G245" s="196" t="s">
        <v>172</v>
      </c>
      <c r="H245" s="197">
        <v>2.637</v>
      </c>
      <c r="I245" s="198"/>
      <c r="J245" s="199">
        <f>ROUND(I245*H245,2)</f>
        <v>0</v>
      </c>
      <c r="K245" s="195" t="s">
        <v>161</v>
      </c>
      <c r="L245" s="62"/>
      <c r="M245" s="200" t="s">
        <v>32</v>
      </c>
      <c r="N245" s="201" t="s">
        <v>48</v>
      </c>
      <c r="O245" s="43"/>
      <c r="P245" s="202">
        <f>O245*H245</f>
        <v>0</v>
      </c>
      <c r="Q245" s="202">
        <v>0</v>
      </c>
      <c r="R245" s="202">
        <f>Q245*H245</f>
        <v>0</v>
      </c>
      <c r="S245" s="202">
        <v>0</v>
      </c>
      <c r="T245" s="203">
        <f>S245*H245</f>
        <v>0</v>
      </c>
      <c r="AR245" s="24" t="s">
        <v>162</v>
      </c>
      <c r="AT245" s="24" t="s">
        <v>157</v>
      </c>
      <c r="AU245" s="24" t="s">
        <v>106</v>
      </c>
      <c r="AY245" s="24" t="s">
        <v>155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24" t="s">
        <v>85</v>
      </c>
      <c r="BK245" s="204">
        <f>ROUND(I245*H245,2)</f>
        <v>0</v>
      </c>
      <c r="BL245" s="24" t="s">
        <v>162</v>
      </c>
      <c r="BM245" s="24" t="s">
        <v>619</v>
      </c>
    </row>
    <row r="246" spans="2:51" s="13" customFormat="1" ht="13.5">
      <c r="B246" s="234"/>
      <c r="C246" s="235"/>
      <c r="D246" s="205" t="s">
        <v>175</v>
      </c>
      <c r="E246" s="236" t="s">
        <v>32</v>
      </c>
      <c r="F246" s="237" t="s">
        <v>620</v>
      </c>
      <c r="G246" s="235"/>
      <c r="H246" s="236" t="s">
        <v>32</v>
      </c>
      <c r="I246" s="238"/>
      <c r="J246" s="235"/>
      <c r="K246" s="235"/>
      <c r="L246" s="239"/>
      <c r="M246" s="240"/>
      <c r="N246" s="241"/>
      <c r="O246" s="241"/>
      <c r="P246" s="241"/>
      <c r="Q246" s="241"/>
      <c r="R246" s="241"/>
      <c r="S246" s="241"/>
      <c r="T246" s="242"/>
      <c r="AT246" s="243" t="s">
        <v>175</v>
      </c>
      <c r="AU246" s="243" t="s">
        <v>106</v>
      </c>
      <c r="AV246" s="13" t="s">
        <v>85</v>
      </c>
      <c r="AW246" s="13" t="s">
        <v>41</v>
      </c>
      <c r="AX246" s="13" t="s">
        <v>77</v>
      </c>
      <c r="AY246" s="243" t="s">
        <v>155</v>
      </c>
    </row>
    <row r="247" spans="2:51" s="11" customFormat="1" ht="13.5">
      <c r="B247" s="208"/>
      <c r="C247" s="209"/>
      <c r="D247" s="205" t="s">
        <v>175</v>
      </c>
      <c r="E247" s="210" t="s">
        <v>32</v>
      </c>
      <c r="F247" s="211" t="s">
        <v>621</v>
      </c>
      <c r="G247" s="209"/>
      <c r="H247" s="212">
        <v>2.637</v>
      </c>
      <c r="I247" s="213"/>
      <c r="J247" s="209"/>
      <c r="K247" s="209"/>
      <c r="L247" s="214"/>
      <c r="M247" s="215"/>
      <c r="N247" s="216"/>
      <c r="O247" s="216"/>
      <c r="P247" s="216"/>
      <c r="Q247" s="216"/>
      <c r="R247" s="216"/>
      <c r="S247" s="216"/>
      <c r="T247" s="217"/>
      <c r="AT247" s="218" t="s">
        <v>175</v>
      </c>
      <c r="AU247" s="218" t="s">
        <v>106</v>
      </c>
      <c r="AV247" s="11" t="s">
        <v>106</v>
      </c>
      <c r="AW247" s="11" t="s">
        <v>41</v>
      </c>
      <c r="AX247" s="11" t="s">
        <v>85</v>
      </c>
      <c r="AY247" s="218" t="s">
        <v>155</v>
      </c>
    </row>
    <row r="248" spans="2:65" s="1" customFormat="1" ht="16.5" customHeight="1">
      <c r="B248" s="42"/>
      <c r="C248" s="193" t="s">
        <v>622</v>
      </c>
      <c r="D248" s="193" t="s">
        <v>157</v>
      </c>
      <c r="E248" s="194" t="s">
        <v>623</v>
      </c>
      <c r="F248" s="195" t="s">
        <v>624</v>
      </c>
      <c r="G248" s="196" t="s">
        <v>259</v>
      </c>
      <c r="H248" s="197">
        <v>29.3</v>
      </c>
      <c r="I248" s="198"/>
      <c r="J248" s="199">
        <f>ROUND(I248*H248,2)</f>
        <v>0</v>
      </c>
      <c r="K248" s="195" t="s">
        <v>161</v>
      </c>
      <c r="L248" s="62"/>
      <c r="M248" s="200" t="s">
        <v>32</v>
      </c>
      <c r="N248" s="201" t="s">
        <v>48</v>
      </c>
      <c r="O248" s="43"/>
      <c r="P248" s="202">
        <f>O248*H248</f>
        <v>0</v>
      </c>
      <c r="Q248" s="202">
        <v>0.00114</v>
      </c>
      <c r="R248" s="202">
        <f>Q248*H248</f>
        <v>0.033402</v>
      </c>
      <c r="S248" s="202">
        <v>0</v>
      </c>
      <c r="T248" s="203">
        <f>S248*H248</f>
        <v>0</v>
      </c>
      <c r="AR248" s="24" t="s">
        <v>162</v>
      </c>
      <c r="AT248" s="24" t="s">
        <v>157</v>
      </c>
      <c r="AU248" s="24" t="s">
        <v>106</v>
      </c>
      <c r="AY248" s="24" t="s">
        <v>155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24" t="s">
        <v>85</v>
      </c>
      <c r="BK248" s="204">
        <f>ROUND(I248*H248,2)</f>
        <v>0</v>
      </c>
      <c r="BL248" s="24" t="s">
        <v>162</v>
      </c>
      <c r="BM248" s="24" t="s">
        <v>625</v>
      </c>
    </row>
    <row r="249" spans="2:47" s="1" customFormat="1" ht="27">
      <c r="B249" s="42"/>
      <c r="C249" s="64"/>
      <c r="D249" s="205" t="s">
        <v>164</v>
      </c>
      <c r="E249" s="64"/>
      <c r="F249" s="206" t="s">
        <v>626</v>
      </c>
      <c r="G249" s="64"/>
      <c r="H249" s="64"/>
      <c r="I249" s="164"/>
      <c r="J249" s="64"/>
      <c r="K249" s="64"/>
      <c r="L249" s="62"/>
      <c r="M249" s="207"/>
      <c r="N249" s="43"/>
      <c r="O249" s="43"/>
      <c r="P249" s="43"/>
      <c r="Q249" s="43"/>
      <c r="R249" s="43"/>
      <c r="S249" s="43"/>
      <c r="T249" s="79"/>
      <c r="AT249" s="24" t="s">
        <v>164</v>
      </c>
      <c r="AU249" s="24" t="s">
        <v>106</v>
      </c>
    </row>
    <row r="250" spans="2:51" s="13" customFormat="1" ht="13.5">
      <c r="B250" s="234"/>
      <c r="C250" s="235"/>
      <c r="D250" s="205" t="s">
        <v>175</v>
      </c>
      <c r="E250" s="236" t="s">
        <v>32</v>
      </c>
      <c r="F250" s="237" t="s">
        <v>627</v>
      </c>
      <c r="G250" s="235"/>
      <c r="H250" s="236" t="s">
        <v>32</v>
      </c>
      <c r="I250" s="238"/>
      <c r="J250" s="235"/>
      <c r="K250" s="235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175</v>
      </c>
      <c r="AU250" s="243" t="s">
        <v>106</v>
      </c>
      <c r="AV250" s="13" t="s">
        <v>85</v>
      </c>
      <c r="AW250" s="13" t="s">
        <v>41</v>
      </c>
      <c r="AX250" s="13" t="s">
        <v>77</v>
      </c>
      <c r="AY250" s="243" t="s">
        <v>155</v>
      </c>
    </row>
    <row r="251" spans="2:51" s="11" customFormat="1" ht="13.5">
      <c r="B251" s="208"/>
      <c r="C251" s="209"/>
      <c r="D251" s="205" t="s">
        <v>175</v>
      </c>
      <c r="E251" s="210" t="s">
        <v>32</v>
      </c>
      <c r="F251" s="211" t="s">
        <v>628</v>
      </c>
      <c r="G251" s="209"/>
      <c r="H251" s="212">
        <v>15.3</v>
      </c>
      <c r="I251" s="213"/>
      <c r="J251" s="209"/>
      <c r="K251" s="209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175</v>
      </c>
      <c r="AU251" s="218" t="s">
        <v>106</v>
      </c>
      <c r="AV251" s="11" t="s">
        <v>106</v>
      </c>
      <c r="AW251" s="11" t="s">
        <v>41</v>
      </c>
      <c r="AX251" s="11" t="s">
        <v>77</v>
      </c>
      <c r="AY251" s="218" t="s">
        <v>155</v>
      </c>
    </row>
    <row r="252" spans="2:51" s="11" customFormat="1" ht="13.5">
      <c r="B252" s="208"/>
      <c r="C252" s="209"/>
      <c r="D252" s="205" t="s">
        <v>175</v>
      </c>
      <c r="E252" s="210" t="s">
        <v>32</v>
      </c>
      <c r="F252" s="211" t="s">
        <v>629</v>
      </c>
      <c r="G252" s="209"/>
      <c r="H252" s="212">
        <v>14</v>
      </c>
      <c r="I252" s="213"/>
      <c r="J252" s="209"/>
      <c r="K252" s="209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175</v>
      </c>
      <c r="AU252" s="218" t="s">
        <v>106</v>
      </c>
      <c r="AV252" s="11" t="s">
        <v>106</v>
      </c>
      <c r="AW252" s="11" t="s">
        <v>41</v>
      </c>
      <c r="AX252" s="11" t="s">
        <v>77</v>
      </c>
      <c r="AY252" s="218" t="s">
        <v>155</v>
      </c>
    </row>
    <row r="253" spans="2:51" s="12" customFormat="1" ht="13.5">
      <c r="B253" s="219"/>
      <c r="C253" s="220"/>
      <c r="D253" s="205" t="s">
        <v>175</v>
      </c>
      <c r="E253" s="221" t="s">
        <v>32</v>
      </c>
      <c r="F253" s="222" t="s">
        <v>188</v>
      </c>
      <c r="G253" s="220"/>
      <c r="H253" s="223">
        <v>29.3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175</v>
      </c>
      <c r="AU253" s="229" t="s">
        <v>106</v>
      </c>
      <c r="AV253" s="12" t="s">
        <v>162</v>
      </c>
      <c r="AW253" s="12" t="s">
        <v>41</v>
      </c>
      <c r="AX253" s="12" t="s">
        <v>85</v>
      </c>
      <c r="AY253" s="229" t="s">
        <v>155</v>
      </c>
    </row>
    <row r="254" spans="2:65" s="1" customFormat="1" ht="16.5" customHeight="1">
      <c r="B254" s="42"/>
      <c r="C254" s="193" t="s">
        <v>630</v>
      </c>
      <c r="D254" s="193" t="s">
        <v>157</v>
      </c>
      <c r="E254" s="194" t="s">
        <v>631</v>
      </c>
      <c r="F254" s="195" t="s">
        <v>632</v>
      </c>
      <c r="G254" s="196" t="s">
        <v>259</v>
      </c>
      <c r="H254" s="197">
        <v>4.55</v>
      </c>
      <c r="I254" s="198"/>
      <c r="J254" s="199">
        <f>ROUND(I254*H254,2)</f>
        <v>0</v>
      </c>
      <c r="K254" s="195" t="s">
        <v>161</v>
      </c>
      <c r="L254" s="62"/>
      <c r="M254" s="200" t="s">
        <v>32</v>
      </c>
      <c r="N254" s="201" t="s">
        <v>48</v>
      </c>
      <c r="O254" s="43"/>
      <c r="P254" s="202">
        <f>O254*H254</f>
        <v>0</v>
      </c>
      <c r="Q254" s="202">
        <v>0.00092</v>
      </c>
      <c r="R254" s="202">
        <f>Q254*H254</f>
        <v>0.004186</v>
      </c>
      <c r="S254" s="202">
        <v>0</v>
      </c>
      <c r="T254" s="203">
        <f>S254*H254</f>
        <v>0</v>
      </c>
      <c r="AR254" s="24" t="s">
        <v>162</v>
      </c>
      <c r="AT254" s="24" t="s">
        <v>157</v>
      </c>
      <c r="AU254" s="24" t="s">
        <v>106</v>
      </c>
      <c r="AY254" s="24" t="s">
        <v>155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24" t="s">
        <v>85</v>
      </c>
      <c r="BK254" s="204">
        <f>ROUND(I254*H254,2)</f>
        <v>0</v>
      </c>
      <c r="BL254" s="24" t="s">
        <v>162</v>
      </c>
      <c r="BM254" s="24" t="s">
        <v>633</v>
      </c>
    </row>
    <row r="255" spans="2:47" s="1" customFormat="1" ht="27">
      <c r="B255" s="42"/>
      <c r="C255" s="64"/>
      <c r="D255" s="205" t="s">
        <v>164</v>
      </c>
      <c r="E255" s="64"/>
      <c r="F255" s="206" t="s">
        <v>634</v>
      </c>
      <c r="G255" s="64"/>
      <c r="H255" s="64"/>
      <c r="I255" s="164"/>
      <c r="J255" s="64"/>
      <c r="K255" s="64"/>
      <c r="L255" s="62"/>
      <c r="M255" s="207"/>
      <c r="N255" s="43"/>
      <c r="O255" s="43"/>
      <c r="P255" s="43"/>
      <c r="Q255" s="43"/>
      <c r="R255" s="43"/>
      <c r="S255" s="43"/>
      <c r="T255" s="79"/>
      <c r="AT255" s="24" t="s">
        <v>164</v>
      </c>
      <c r="AU255" s="24" t="s">
        <v>106</v>
      </c>
    </row>
    <row r="256" spans="2:51" s="11" customFormat="1" ht="13.5">
      <c r="B256" s="208"/>
      <c r="C256" s="209"/>
      <c r="D256" s="205" t="s">
        <v>175</v>
      </c>
      <c r="E256" s="210" t="s">
        <v>32</v>
      </c>
      <c r="F256" s="211" t="s">
        <v>635</v>
      </c>
      <c r="G256" s="209"/>
      <c r="H256" s="212">
        <v>4</v>
      </c>
      <c r="I256" s="213"/>
      <c r="J256" s="209"/>
      <c r="K256" s="209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175</v>
      </c>
      <c r="AU256" s="218" t="s">
        <v>106</v>
      </c>
      <c r="AV256" s="11" t="s">
        <v>106</v>
      </c>
      <c r="AW256" s="11" t="s">
        <v>41</v>
      </c>
      <c r="AX256" s="11" t="s">
        <v>77</v>
      </c>
      <c r="AY256" s="218" t="s">
        <v>155</v>
      </c>
    </row>
    <row r="257" spans="2:51" s="11" customFormat="1" ht="13.5">
      <c r="B257" s="208"/>
      <c r="C257" s="209"/>
      <c r="D257" s="205" t="s">
        <v>175</v>
      </c>
      <c r="E257" s="210" t="s">
        <v>32</v>
      </c>
      <c r="F257" s="211" t="s">
        <v>636</v>
      </c>
      <c r="G257" s="209"/>
      <c r="H257" s="212">
        <v>0.55</v>
      </c>
      <c r="I257" s="213"/>
      <c r="J257" s="209"/>
      <c r="K257" s="209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175</v>
      </c>
      <c r="AU257" s="218" t="s">
        <v>106</v>
      </c>
      <c r="AV257" s="11" t="s">
        <v>106</v>
      </c>
      <c r="AW257" s="11" t="s">
        <v>41</v>
      </c>
      <c r="AX257" s="11" t="s">
        <v>77</v>
      </c>
      <c r="AY257" s="218" t="s">
        <v>155</v>
      </c>
    </row>
    <row r="258" spans="2:51" s="12" customFormat="1" ht="13.5">
      <c r="B258" s="219"/>
      <c r="C258" s="220"/>
      <c r="D258" s="205" t="s">
        <v>175</v>
      </c>
      <c r="E258" s="221" t="s">
        <v>32</v>
      </c>
      <c r="F258" s="222" t="s">
        <v>188</v>
      </c>
      <c r="G258" s="220"/>
      <c r="H258" s="223">
        <v>4.55</v>
      </c>
      <c r="I258" s="224"/>
      <c r="J258" s="220"/>
      <c r="K258" s="220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175</v>
      </c>
      <c r="AU258" s="229" t="s">
        <v>106</v>
      </c>
      <c r="AV258" s="12" t="s">
        <v>162</v>
      </c>
      <c r="AW258" s="12" t="s">
        <v>41</v>
      </c>
      <c r="AX258" s="12" t="s">
        <v>85</v>
      </c>
      <c r="AY258" s="229" t="s">
        <v>155</v>
      </c>
    </row>
    <row r="259" spans="2:65" s="1" customFormat="1" ht="16.5" customHeight="1">
      <c r="B259" s="42"/>
      <c r="C259" s="193" t="s">
        <v>637</v>
      </c>
      <c r="D259" s="193" t="s">
        <v>157</v>
      </c>
      <c r="E259" s="194" t="s">
        <v>638</v>
      </c>
      <c r="F259" s="195" t="s">
        <v>639</v>
      </c>
      <c r="G259" s="196" t="s">
        <v>259</v>
      </c>
      <c r="H259" s="197">
        <v>29.3</v>
      </c>
      <c r="I259" s="198"/>
      <c r="J259" s="199">
        <f>ROUND(I259*H259,2)</f>
        <v>0</v>
      </c>
      <c r="K259" s="195" t="s">
        <v>161</v>
      </c>
      <c r="L259" s="62"/>
      <c r="M259" s="200" t="s">
        <v>32</v>
      </c>
      <c r="N259" s="201" t="s">
        <v>48</v>
      </c>
      <c r="O259" s="43"/>
      <c r="P259" s="202">
        <f>O259*H259</f>
        <v>0</v>
      </c>
      <c r="Q259" s="202">
        <v>8E-05</v>
      </c>
      <c r="R259" s="202">
        <f>Q259*H259</f>
        <v>0.002344</v>
      </c>
      <c r="S259" s="202">
        <v>0</v>
      </c>
      <c r="T259" s="203">
        <f>S259*H259</f>
        <v>0</v>
      </c>
      <c r="AR259" s="24" t="s">
        <v>162</v>
      </c>
      <c r="AT259" s="24" t="s">
        <v>157</v>
      </c>
      <c r="AU259" s="24" t="s">
        <v>106</v>
      </c>
      <c r="AY259" s="24" t="s">
        <v>155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24" t="s">
        <v>85</v>
      </c>
      <c r="BK259" s="204">
        <f>ROUND(I259*H259,2)</f>
        <v>0</v>
      </c>
      <c r="BL259" s="24" t="s">
        <v>162</v>
      </c>
      <c r="BM259" s="24" t="s">
        <v>640</v>
      </c>
    </row>
    <row r="260" spans="2:65" s="1" customFormat="1" ht="16.5" customHeight="1">
      <c r="B260" s="42"/>
      <c r="C260" s="193" t="s">
        <v>641</v>
      </c>
      <c r="D260" s="193" t="s">
        <v>157</v>
      </c>
      <c r="E260" s="194" t="s">
        <v>642</v>
      </c>
      <c r="F260" s="195" t="s">
        <v>643</v>
      </c>
      <c r="G260" s="196" t="s">
        <v>172</v>
      </c>
      <c r="H260" s="197">
        <v>27.1</v>
      </c>
      <c r="I260" s="198"/>
      <c r="J260" s="199">
        <f>ROUND(I260*H260,2)</f>
        <v>0</v>
      </c>
      <c r="K260" s="195" t="s">
        <v>161</v>
      </c>
      <c r="L260" s="62"/>
      <c r="M260" s="200" t="s">
        <v>32</v>
      </c>
      <c r="N260" s="201" t="s">
        <v>48</v>
      </c>
      <c r="O260" s="43"/>
      <c r="P260" s="202">
        <f>O260*H260</f>
        <v>0</v>
      </c>
      <c r="Q260" s="202">
        <v>0</v>
      </c>
      <c r="R260" s="202">
        <f>Q260*H260</f>
        <v>0</v>
      </c>
      <c r="S260" s="202">
        <v>0</v>
      </c>
      <c r="T260" s="203">
        <f>S260*H260</f>
        <v>0</v>
      </c>
      <c r="AR260" s="24" t="s">
        <v>162</v>
      </c>
      <c r="AT260" s="24" t="s">
        <v>157</v>
      </c>
      <c r="AU260" s="24" t="s">
        <v>106</v>
      </c>
      <c r="AY260" s="24" t="s">
        <v>155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24" t="s">
        <v>85</v>
      </c>
      <c r="BK260" s="204">
        <f>ROUND(I260*H260,2)</f>
        <v>0</v>
      </c>
      <c r="BL260" s="24" t="s">
        <v>162</v>
      </c>
      <c r="BM260" s="24" t="s">
        <v>644</v>
      </c>
    </row>
    <row r="261" spans="2:47" s="1" customFormat="1" ht="27">
      <c r="B261" s="42"/>
      <c r="C261" s="64"/>
      <c r="D261" s="205" t="s">
        <v>164</v>
      </c>
      <c r="E261" s="64"/>
      <c r="F261" s="206" t="s">
        <v>645</v>
      </c>
      <c r="G261" s="64"/>
      <c r="H261" s="64"/>
      <c r="I261" s="164"/>
      <c r="J261" s="64"/>
      <c r="K261" s="64"/>
      <c r="L261" s="62"/>
      <c r="M261" s="207"/>
      <c r="N261" s="43"/>
      <c r="O261" s="43"/>
      <c r="P261" s="43"/>
      <c r="Q261" s="43"/>
      <c r="R261" s="43"/>
      <c r="S261" s="43"/>
      <c r="T261" s="79"/>
      <c r="AT261" s="24" t="s">
        <v>164</v>
      </c>
      <c r="AU261" s="24" t="s">
        <v>106</v>
      </c>
    </row>
    <row r="262" spans="2:51" s="13" customFormat="1" ht="13.5">
      <c r="B262" s="234"/>
      <c r="C262" s="235"/>
      <c r="D262" s="205" t="s">
        <v>175</v>
      </c>
      <c r="E262" s="236" t="s">
        <v>32</v>
      </c>
      <c r="F262" s="237" t="s">
        <v>646</v>
      </c>
      <c r="G262" s="235"/>
      <c r="H262" s="236" t="s">
        <v>32</v>
      </c>
      <c r="I262" s="238"/>
      <c r="J262" s="235"/>
      <c r="K262" s="235"/>
      <c r="L262" s="239"/>
      <c r="M262" s="240"/>
      <c r="N262" s="241"/>
      <c r="O262" s="241"/>
      <c r="P262" s="241"/>
      <c r="Q262" s="241"/>
      <c r="R262" s="241"/>
      <c r="S262" s="241"/>
      <c r="T262" s="242"/>
      <c r="AT262" s="243" t="s">
        <v>175</v>
      </c>
      <c r="AU262" s="243" t="s">
        <v>106</v>
      </c>
      <c r="AV262" s="13" t="s">
        <v>85</v>
      </c>
      <c r="AW262" s="13" t="s">
        <v>41</v>
      </c>
      <c r="AX262" s="13" t="s">
        <v>77</v>
      </c>
      <c r="AY262" s="243" t="s">
        <v>155</v>
      </c>
    </row>
    <row r="263" spans="2:51" s="11" customFormat="1" ht="13.5">
      <c r="B263" s="208"/>
      <c r="C263" s="209"/>
      <c r="D263" s="205" t="s">
        <v>175</v>
      </c>
      <c r="E263" s="210" t="s">
        <v>32</v>
      </c>
      <c r="F263" s="211" t="s">
        <v>647</v>
      </c>
      <c r="G263" s="209"/>
      <c r="H263" s="212">
        <v>27.1</v>
      </c>
      <c r="I263" s="213"/>
      <c r="J263" s="209"/>
      <c r="K263" s="209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175</v>
      </c>
      <c r="AU263" s="218" t="s">
        <v>106</v>
      </c>
      <c r="AV263" s="11" t="s">
        <v>106</v>
      </c>
      <c r="AW263" s="11" t="s">
        <v>41</v>
      </c>
      <c r="AX263" s="11" t="s">
        <v>85</v>
      </c>
      <c r="AY263" s="218" t="s">
        <v>155</v>
      </c>
    </row>
    <row r="264" spans="2:65" s="1" customFormat="1" ht="16.5" customHeight="1">
      <c r="B264" s="42"/>
      <c r="C264" s="193" t="s">
        <v>648</v>
      </c>
      <c r="D264" s="193" t="s">
        <v>157</v>
      </c>
      <c r="E264" s="194" t="s">
        <v>649</v>
      </c>
      <c r="F264" s="195" t="s">
        <v>650</v>
      </c>
      <c r="G264" s="196" t="s">
        <v>160</v>
      </c>
      <c r="H264" s="197">
        <v>24</v>
      </c>
      <c r="I264" s="198"/>
      <c r="J264" s="199">
        <f>ROUND(I264*H264,2)</f>
        <v>0</v>
      </c>
      <c r="K264" s="195" t="s">
        <v>161</v>
      </c>
      <c r="L264" s="62"/>
      <c r="M264" s="200" t="s">
        <v>32</v>
      </c>
      <c r="N264" s="201" t="s">
        <v>48</v>
      </c>
      <c r="O264" s="43"/>
      <c r="P264" s="202">
        <f>O264*H264</f>
        <v>0</v>
      </c>
      <c r="Q264" s="202">
        <v>0.00144</v>
      </c>
      <c r="R264" s="202">
        <f>Q264*H264</f>
        <v>0.03456</v>
      </c>
      <c r="S264" s="202">
        <v>0</v>
      </c>
      <c r="T264" s="203">
        <f>S264*H264</f>
        <v>0</v>
      </c>
      <c r="AR264" s="24" t="s">
        <v>162</v>
      </c>
      <c r="AT264" s="24" t="s">
        <v>157</v>
      </c>
      <c r="AU264" s="24" t="s">
        <v>106</v>
      </c>
      <c r="AY264" s="24" t="s">
        <v>155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24" t="s">
        <v>85</v>
      </c>
      <c r="BK264" s="204">
        <f>ROUND(I264*H264,2)</f>
        <v>0</v>
      </c>
      <c r="BL264" s="24" t="s">
        <v>162</v>
      </c>
      <c r="BM264" s="24" t="s">
        <v>651</v>
      </c>
    </row>
    <row r="265" spans="2:47" s="1" customFormat="1" ht="27">
      <c r="B265" s="42"/>
      <c r="C265" s="64"/>
      <c r="D265" s="205" t="s">
        <v>164</v>
      </c>
      <c r="E265" s="64"/>
      <c r="F265" s="206" t="s">
        <v>652</v>
      </c>
      <c r="G265" s="64"/>
      <c r="H265" s="64"/>
      <c r="I265" s="164"/>
      <c r="J265" s="64"/>
      <c r="K265" s="64"/>
      <c r="L265" s="62"/>
      <c r="M265" s="207"/>
      <c r="N265" s="43"/>
      <c r="O265" s="43"/>
      <c r="P265" s="43"/>
      <c r="Q265" s="43"/>
      <c r="R265" s="43"/>
      <c r="S265" s="43"/>
      <c r="T265" s="79"/>
      <c r="AT265" s="24" t="s">
        <v>164</v>
      </c>
      <c r="AU265" s="24" t="s">
        <v>106</v>
      </c>
    </row>
    <row r="266" spans="2:51" s="11" customFormat="1" ht="13.5">
      <c r="B266" s="208"/>
      <c r="C266" s="209"/>
      <c r="D266" s="205" t="s">
        <v>175</v>
      </c>
      <c r="E266" s="210" t="s">
        <v>32</v>
      </c>
      <c r="F266" s="211" t="s">
        <v>653</v>
      </c>
      <c r="G266" s="209"/>
      <c r="H266" s="212">
        <v>24</v>
      </c>
      <c r="I266" s="213"/>
      <c r="J266" s="209"/>
      <c r="K266" s="209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175</v>
      </c>
      <c r="AU266" s="218" t="s">
        <v>106</v>
      </c>
      <c r="AV266" s="11" t="s">
        <v>106</v>
      </c>
      <c r="AW266" s="11" t="s">
        <v>41</v>
      </c>
      <c r="AX266" s="11" t="s">
        <v>85</v>
      </c>
      <c r="AY266" s="218" t="s">
        <v>155</v>
      </c>
    </row>
    <row r="267" spans="2:65" s="1" customFormat="1" ht="16.5" customHeight="1">
      <c r="B267" s="42"/>
      <c r="C267" s="193" t="s">
        <v>654</v>
      </c>
      <c r="D267" s="193" t="s">
        <v>157</v>
      </c>
      <c r="E267" s="194" t="s">
        <v>655</v>
      </c>
      <c r="F267" s="195" t="s">
        <v>656</v>
      </c>
      <c r="G267" s="196" t="s">
        <v>160</v>
      </c>
      <c r="H267" s="197">
        <v>24</v>
      </c>
      <c r="I267" s="198"/>
      <c r="J267" s="199">
        <f>ROUND(I267*H267,2)</f>
        <v>0</v>
      </c>
      <c r="K267" s="195" t="s">
        <v>161</v>
      </c>
      <c r="L267" s="62"/>
      <c r="M267" s="200" t="s">
        <v>32</v>
      </c>
      <c r="N267" s="201" t="s">
        <v>48</v>
      </c>
      <c r="O267" s="43"/>
      <c r="P267" s="202">
        <f>O267*H267</f>
        <v>0</v>
      </c>
      <c r="Q267" s="202">
        <v>4E-05</v>
      </c>
      <c r="R267" s="202">
        <f>Q267*H267</f>
        <v>0.0009600000000000001</v>
      </c>
      <c r="S267" s="202">
        <v>0</v>
      </c>
      <c r="T267" s="203">
        <f>S267*H267</f>
        <v>0</v>
      </c>
      <c r="AR267" s="24" t="s">
        <v>162</v>
      </c>
      <c r="AT267" s="24" t="s">
        <v>157</v>
      </c>
      <c r="AU267" s="24" t="s">
        <v>106</v>
      </c>
      <c r="AY267" s="24" t="s">
        <v>155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24" t="s">
        <v>85</v>
      </c>
      <c r="BK267" s="204">
        <f>ROUND(I267*H267,2)</f>
        <v>0</v>
      </c>
      <c r="BL267" s="24" t="s">
        <v>162</v>
      </c>
      <c r="BM267" s="24" t="s">
        <v>657</v>
      </c>
    </row>
    <row r="268" spans="2:65" s="1" customFormat="1" ht="16.5" customHeight="1">
      <c r="B268" s="42"/>
      <c r="C268" s="193" t="s">
        <v>658</v>
      </c>
      <c r="D268" s="193" t="s">
        <v>157</v>
      </c>
      <c r="E268" s="194" t="s">
        <v>659</v>
      </c>
      <c r="F268" s="195" t="s">
        <v>660</v>
      </c>
      <c r="G268" s="196" t="s">
        <v>222</v>
      </c>
      <c r="H268" s="197">
        <v>4.878</v>
      </c>
      <c r="I268" s="198"/>
      <c r="J268" s="199">
        <f>ROUND(I268*H268,2)</f>
        <v>0</v>
      </c>
      <c r="K268" s="195" t="s">
        <v>161</v>
      </c>
      <c r="L268" s="62"/>
      <c r="M268" s="200" t="s">
        <v>32</v>
      </c>
      <c r="N268" s="201" t="s">
        <v>48</v>
      </c>
      <c r="O268" s="43"/>
      <c r="P268" s="202">
        <f>O268*H268</f>
        <v>0</v>
      </c>
      <c r="Q268" s="202">
        <v>1.03822</v>
      </c>
      <c r="R268" s="202">
        <f>Q268*H268</f>
        <v>5.06443716</v>
      </c>
      <c r="S268" s="202">
        <v>0</v>
      </c>
      <c r="T268" s="203">
        <f>S268*H268</f>
        <v>0</v>
      </c>
      <c r="AR268" s="24" t="s">
        <v>162</v>
      </c>
      <c r="AT268" s="24" t="s">
        <v>157</v>
      </c>
      <c r="AU268" s="24" t="s">
        <v>106</v>
      </c>
      <c r="AY268" s="24" t="s">
        <v>155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24" t="s">
        <v>85</v>
      </c>
      <c r="BK268" s="204">
        <f>ROUND(I268*H268,2)</f>
        <v>0</v>
      </c>
      <c r="BL268" s="24" t="s">
        <v>162</v>
      </c>
      <c r="BM268" s="24" t="s">
        <v>661</v>
      </c>
    </row>
    <row r="269" spans="2:47" s="1" customFormat="1" ht="40.5">
      <c r="B269" s="42"/>
      <c r="C269" s="64"/>
      <c r="D269" s="205" t="s">
        <v>164</v>
      </c>
      <c r="E269" s="64"/>
      <c r="F269" s="206" t="s">
        <v>662</v>
      </c>
      <c r="G269" s="64"/>
      <c r="H269" s="64"/>
      <c r="I269" s="164"/>
      <c r="J269" s="64"/>
      <c r="K269" s="64"/>
      <c r="L269" s="62"/>
      <c r="M269" s="207"/>
      <c r="N269" s="43"/>
      <c r="O269" s="43"/>
      <c r="P269" s="43"/>
      <c r="Q269" s="43"/>
      <c r="R269" s="43"/>
      <c r="S269" s="43"/>
      <c r="T269" s="79"/>
      <c r="AT269" s="24" t="s">
        <v>164</v>
      </c>
      <c r="AU269" s="24" t="s">
        <v>106</v>
      </c>
    </row>
    <row r="270" spans="2:51" s="11" customFormat="1" ht="13.5">
      <c r="B270" s="208"/>
      <c r="C270" s="209"/>
      <c r="D270" s="205" t="s">
        <v>175</v>
      </c>
      <c r="E270" s="209"/>
      <c r="F270" s="211" t="s">
        <v>663</v>
      </c>
      <c r="G270" s="209"/>
      <c r="H270" s="212">
        <v>4.878</v>
      </c>
      <c r="I270" s="213"/>
      <c r="J270" s="209"/>
      <c r="K270" s="209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175</v>
      </c>
      <c r="AU270" s="218" t="s">
        <v>106</v>
      </c>
      <c r="AV270" s="11" t="s">
        <v>106</v>
      </c>
      <c r="AW270" s="11" t="s">
        <v>6</v>
      </c>
      <c r="AX270" s="11" t="s">
        <v>85</v>
      </c>
      <c r="AY270" s="218" t="s">
        <v>155</v>
      </c>
    </row>
    <row r="271" spans="2:65" s="1" customFormat="1" ht="16.5" customHeight="1">
      <c r="B271" s="42"/>
      <c r="C271" s="193" t="s">
        <v>664</v>
      </c>
      <c r="D271" s="193" t="s">
        <v>157</v>
      </c>
      <c r="E271" s="194" t="s">
        <v>665</v>
      </c>
      <c r="F271" s="195" t="s">
        <v>666</v>
      </c>
      <c r="G271" s="196" t="s">
        <v>172</v>
      </c>
      <c r="H271" s="197">
        <v>6.346</v>
      </c>
      <c r="I271" s="198"/>
      <c r="J271" s="199">
        <f>ROUND(I271*H271,2)</f>
        <v>0</v>
      </c>
      <c r="K271" s="195" t="s">
        <v>161</v>
      </c>
      <c r="L271" s="62"/>
      <c r="M271" s="200" t="s">
        <v>32</v>
      </c>
      <c r="N271" s="201" t="s">
        <v>48</v>
      </c>
      <c r="O271" s="43"/>
      <c r="P271" s="202">
        <f>O271*H271</f>
        <v>0</v>
      </c>
      <c r="Q271" s="202">
        <v>0</v>
      </c>
      <c r="R271" s="202">
        <f>Q271*H271</f>
        <v>0</v>
      </c>
      <c r="S271" s="202">
        <v>0</v>
      </c>
      <c r="T271" s="203">
        <f>S271*H271</f>
        <v>0</v>
      </c>
      <c r="AR271" s="24" t="s">
        <v>162</v>
      </c>
      <c r="AT271" s="24" t="s">
        <v>157</v>
      </c>
      <c r="AU271" s="24" t="s">
        <v>106</v>
      </c>
      <c r="AY271" s="24" t="s">
        <v>155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24" t="s">
        <v>85</v>
      </c>
      <c r="BK271" s="204">
        <f>ROUND(I271*H271,2)</f>
        <v>0</v>
      </c>
      <c r="BL271" s="24" t="s">
        <v>162</v>
      </c>
      <c r="BM271" s="24" t="s">
        <v>667</v>
      </c>
    </row>
    <row r="272" spans="2:47" s="1" customFormat="1" ht="27">
      <c r="B272" s="42"/>
      <c r="C272" s="64"/>
      <c r="D272" s="205" t="s">
        <v>164</v>
      </c>
      <c r="E272" s="64"/>
      <c r="F272" s="206" t="s">
        <v>668</v>
      </c>
      <c r="G272" s="64"/>
      <c r="H272" s="64"/>
      <c r="I272" s="164"/>
      <c r="J272" s="64"/>
      <c r="K272" s="64"/>
      <c r="L272" s="62"/>
      <c r="M272" s="207"/>
      <c r="N272" s="43"/>
      <c r="O272" s="43"/>
      <c r="P272" s="43"/>
      <c r="Q272" s="43"/>
      <c r="R272" s="43"/>
      <c r="S272" s="43"/>
      <c r="T272" s="79"/>
      <c r="AT272" s="24" t="s">
        <v>164</v>
      </c>
      <c r="AU272" s="24" t="s">
        <v>106</v>
      </c>
    </row>
    <row r="273" spans="2:51" s="13" customFormat="1" ht="13.5">
      <c r="B273" s="234"/>
      <c r="C273" s="235"/>
      <c r="D273" s="205" t="s">
        <v>175</v>
      </c>
      <c r="E273" s="236" t="s">
        <v>32</v>
      </c>
      <c r="F273" s="237" t="s">
        <v>458</v>
      </c>
      <c r="G273" s="235"/>
      <c r="H273" s="236" t="s">
        <v>32</v>
      </c>
      <c r="I273" s="238"/>
      <c r="J273" s="235"/>
      <c r="K273" s="235"/>
      <c r="L273" s="239"/>
      <c r="M273" s="240"/>
      <c r="N273" s="241"/>
      <c r="O273" s="241"/>
      <c r="P273" s="241"/>
      <c r="Q273" s="241"/>
      <c r="R273" s="241"/>
      <c r="S273" s="241"/>
      <c r="T273" s="242"/>
      <c r="AT273" s="243" t="s">
        <v>175</v>
      </c>
      <c r="AU273" s="243" t="s">
        <v>106</v>
      </c>
      <c r="AV273" s="13" t="s">
        <v>85</v>
      </c>
      <c r="AW273" s="13" t="s">
        <v>41</v>
      </c>
      <c r="AX273" s="13" t="s">
        <v>77</v>
      </c>
      <c r="AY273" s="243" t="s">
        <v>155</v>
      </c>
    </row>
    <row r="274" spans="2:51" s="11" customFormat="1" ht="13.5">
      <c r="B274" s="208"/>
      <c r="C274" s="209"/>
      <c r="D274" s="205" t="s">
        <v>175</v>
      </c>
      <c r="E274" s="210" t="s">
        <v>32</v>
      </c>
      <c r="F274" s="211" t="s">
        <v>669</v>
      </c>
      <c r="G274" s="209"/>
      <c r="H274" s="212">
        <v>2.104</v>
      </c>
      <c r="I274" s="213"/>
      <c r="J274" s="209"/>
      <c r="K274" s="209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175</v>
      </c>
      <c r="AU274" s="218" t="s">
        <v>106</v>
      </c>
      <c r="AV274" s="11" t="s">
        <v>106</v>
      </c>
      <c r="AW274" s="11" t="s">
        <v>41</v>
      </c>
      <c r="AX274" s="11" t="s">
        <v>77</v>
      </c>
      <c r="AY274" s="218" t="s">
        <v>155</v>
      </c>
    </row>
    <row r="275" spans="2:51" s="11" customFormat="1" ht="13.5">
      <c r="B275" s="208"/>
      <c r="C275" s="209"/>
      <c r="D275" s="205" t="s">
        <v>175</v>
      </c>
      <c r="E275" s="210" t="s">
        <v>32</v>
      </c>
      <c r="F275" s="211" t="s">
        <v>670</v>
      </c>
      <c r="G275" s="209"/>
      <c r="H275" s="212">
        <v>4.242</v>
      </c>
      <c r="I275" s="213"/>
      <c r="J275" s="209"/>
      <c r="K275" s="209"/>
      <c r="L275" s="214"/>
      <c r="M275" s="215"/>
      <c r="N275" s="216"/>
      <c r="O275" s="216"/>
      <c r="P275" s="216"/>
      <c r="Q275" s="216"/>
      <c r="R275" s="216"/>
      <c r="S275" s="216"/>
      <c r="T275" s="217"/>
      <c r="AT275" s="218" t="s">
        <v>175</v>
      </c>
      <c r="AU275" s="218" t="s">
        <v>106</v>
      </c>
      <c r="AV275" s="11" t="s">
        <v>106</v>
      </c>
      <c r="AW275" s="11" t="s">
        <v>41</v>
      </c>
      <c r="AX275" s="11" t="s">
        <v>77</v>
      </c>
      <c r="AY275" s="218" t="s">
        <v>155</v>
      </c>
    </row>
    <row r="276" spans="2:51" s="12" customFormat="1" ht="13.5">
      <c r="B276" s="219"/>
      <c r="C276" s="220"/>
      <c r="D276" s="205" t="s">
        <v>175</v>
      </c>
      <c r="E276" s="221" t="s">
        <v>32</v>
      </c>
      <c r="F276" s="222" t="s">
        <v>188</v>
      </c>
      <c r="G276" s="220"/>
      <c r="H276" s="223">
        <v>6.346</v>
      </c>
      <c r="I276" s="224"/>
      <c r="J276" s="220"/>
      <c r="K276" s="220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175</v>
      </c>
      <c r="AU276" s="229" t="s">
        <v>106</v>
      </c>
      <c r="AV276" s="12" t="s">
        <v>162</v>
      </c>
      <c r="AW276" s="12" t="s">
        <v>41</v>
      </c>
      <c r="AX276" s="12" t="s">
        <v>85</v>
      </c>
      <c r="AY276" s="229" t="s">
        <v>155</v>
      </c>
    </row>
    <row r="277" spans="2:65" s="1" customFormat="1" ht="16.5" customHeight="1">
      <c r="B277" s="42"/>
      <c r="C277" s="193" t="s">
        <v>671</v>
      </c>
      <c r="D277" s="193" t="s">
        <v>157</v>
      </c>
      <c r="E277" s="194" t="s">
        <v>672</v>
      </c>
      <c r="F277" s="195" t="s">
        <v>673</v>
      </c>
      <c r="G277" s="196" t="s">
        <v>172</v>
      </c>
      <c r="H277" s="197">
        <v>32.5</v>
      </c>
      <c r="I277" s="198"/>
      <c r="J277" s="199">
        <f>ROUND(I277*H277,2)</f>
        <v>0</v>
      </c>
      <c r="K277" s="195" t="s">
        <v>161</v>
      </c>
      <c r="L277" s="62"/>
      <c r="M277" s="200" t="s">
        <v>32</v>
      </c>
      <c r="N277" s="201" t="s">
        <v>48</v>
      </c>
      <c r="O277" s="43"/>
      <c r="P277" s="202">
        <f>O277*H277</f>
        <v>0</v>
      </c>
      <c r="Q277" s="202">
        <v>0</v>
      </c>
      <c r="R277" s="202">
        <f>Q277*H277</f>
        <v>0</v>
      </c>
      <c r="S277" s="202">
        <v>0</v>
      </c>
      <c r="T277" s="203">
        <f>S277*H277</f>
        <v>0</v>
      </c>
      <c r="AR277" s="24" t="s">
        <v>162</v>
      </c>
      <c r="AT277" s="24" t="s">
        <v>157</v>
      </c>
      <c r="AU277" s="24" t="s">
        <v>106</v>
      </c>
      <c r="AY277" s="24" t="s">
        <v>155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24" t="s">
        <v>85</v>
      </c>
      <c r="BK277" s="204">
        <f>ROUND(I277*H277,2)</f>
        <v>0</v>
      </c>
      <c r="BL277" s="24" t="s">
        <v>162</v>
      </c>
      <c r="BM277" s="24" t="s">
        <v>674</v>
      </c>
    </row>
    <row r="278" spans="2:47" s="1" customFormat="1" ht="27">
      <c r="B278" s="42"/>
      <c r="C278" s="64"/>
      <c r="D278" s="205" t="s">
        <v>164</v>
      </c>
      <c r="E278" s="64"/>
      <c r="F278" s="206" t="s">
        <v>675</v>
      </c>
      <c r="G278" s="64"/>
      <c r="H278" s="64"/>
      <c r="I278" s="164"/>
      <c r="J278" s="64"/>
      <c r="K278" s="64"/>
      <c r="L278" s="62"/>
      <c r="M278" s="207"/>
      <c r="N278" s="43"/>
      <c r="O278" s="43"/>
      <c r="P278" s="43"/>
      <c r="Q278" s="43"/>
      <c r="R278" s="43"/>
      <c r="S278" s="43"/>
      <c r="T278" s="79"/>
      <c r="AT278" s="24" t="s">
        <v>164</v>
      </c>
      <c r="AU278" s="24" t="s">
        <v>106</v>
      </c>
    </row>
    <row r="279" spans="2:51" s="13" customFormat="1" ht="13.5">
      <c r="B279" s="234"/>
      <c r="C279" s="235"/>
      <c r="D279" s="205" t="s">
        <v>175</v>
      </c>
      <c r="E279" s="236" t="s">
        <v>32</v>
      </c>
      <c r="F279" s="237" t="s">
        <v>676</v>
      </c>
      <c r="G279" s="235"/>
      <c r="H279" s="236" t="s">
        <v>32</v>
      </c>
      <c r="I279" s="238"/>
      <c r="J279" s="235"/>
      <c r="K279" s="235"/>
      <c r="L279" s="239"/>
      <c r="M279" s="240"/>
      <c r="N279" s="241"/>
      <c r="O279" s="241"/>
      <c r="P279" s="241"/>
      <c r="Q279" s="241"/>
      <c r="R279" s="241"/>
      <c r="S279" s="241"/>
      <c r="T279" s="242"/>
      <c r="AT279" s="243" t="s">
        <v>175</v>
      </c>
      <c r="AU279" s="243" t="s">
        <v>106</v>
      </c>
      <c r="AV279" s="13" t="s">
        <v>85</v>
      </c>
      <c r="AW279" s="13" t="s">
        <v>41</v>
      </c>
      <c r="AX279" s="13" t="s">
        <v>77</v>
      </c>
      <c r="AY279" s="243" t="s">
        <v>155</v>
      </c>
    </row>
    <row r="280" spans="2:51" s="11" customFormat="1" ht="27">
      <c r="B280" s="208"/>
      <c r="C280" s="209"/>
      <c r="D280" s="205" t="s">
        <v>175</v>
      </c>
      <c r="E280" s="210" t="s">
        <v>32</v>
      </c>
      <c r="F280" s="211" t="s">
        <v>677</v>
      </c>
      <c r="G280" s="209"/>
      <c r="H280" s="212">
        <v>32.5</v>
      </c>
      <c r="I280" s="213"/>
      <c r="J280" s="209"/>
      <c r="K280" s="209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175</v>
      </c>
      <c r="AU280" s="218" t="s">
        <v>106</v>
      </c>
      <c r="AV280" s="11" t="s">
        <v>106</v>
      </c>
      <c r="AW280" s="11" t="s">
        <v>41</v>
      </c>
      <c r="AX280" s="11" t="s">
        <v>85</v>
      </c>
      <c r="AY280" s="218" t="s">
        <v>155</v>
      </c>
    </row>
    <row r="281" spans="2:65" s="1" customFormat="1" ht="16.5" customHeight="1">
      <c r="B281" s="42"/>
      <c r="C281" s="193" t="s">
        <v>678</v>
      </c>
      <c r="D281" s="193" t="s">
        <v>157</v>
      </c>
      <c r="E281" s="194" t="s">
        <v>679</v>
      </c>
      <c r="F281" s="195" t="s">
        <v>680</v>
      </c>
      <c r="G281" s="196" t="s">
        <v>172</v>
      </c>
      <c r="H281" s="197">
        <v>9.669</v>
      </c>
      <c r="I281" s="198"/>
      <c r="J281" s="199">
        <f>ROUND(I281*H281,2)</f>
        <v>0</v>
      </c>
      <c r="K281" s="195" t="s">
        <v>161</v>
      </c>
      <c r="L281" s="62"/>
      <c r="M281" s="200" t="s">
        <v>32</v>
      </c>
      <c r="N281" s="201" t="s">
        <v>48</v>
      </c>
      <c r="O281" s="43"/>
      <c r="P281" s="202">
        <f>O281*H281</f>
        <v>0</v>
      </c>
      <c r="Q281" s="202">
        <v>0</v>
      </c>
      <c r="R281" s="202">
        <f>Q281*H281</f>
        <v>0</v>
      </c>
      <c r="S281" s="202">
        <v>0</v>
      </c>
      <c r="T281" s="203">
        <f>S281*H281</f>
        <v>0</v>
      </c>
      <c r="AR281" s="24" t="s">
        <v>162</v>
      </c>
      <c r="AT281" s="24" t="s">
        <v>157</v>
      </c>
      <c r="AU281" s="24" t="s">
        <v>106</v>
      </c>
      <c r="AY281" s="24" t="s">
        <v>155</v>
      </c>
      <c r="BE281" s="204">
        <f>IF(N281="základní",J281,0)</f>
        <v>0</v>
      </c>
      <c r="BF281" s="204">
        <f>IF(N281="snížená",J281,0)</f>
        <v>0</v>
      </c>
      <c r="BG281" s="204">
        <f>IF(N281="zákl. přenesená",J281,0)</f>
        <v>0</v>
      </c>
      <c r="BH281" s="204">
        <f>IF(N281="sníž. přenesená",J281,0)</f>
        <v>0</v>
      </c>
      <c r="BI281" s="204">
        <f>IF(N281="nulová",J281,0)</f>
        <v>0</v>
      </c>
      <c r="BJ281" s="24" t="s">
        <v>85</v>
      </c>
      <c r="BK281" s="204">
        <f>ROUND(I281*H281,2)</f>
        <v>0</v>
      </c>
      <c r="BL281" s="24" t="s">
        <v>162</v>
      </c>
      <c r="BM281" s="24" t="s">
        <v>681</v>
      </c>
    </row>
    <row r="282" spans="2:51" s="13" customFormat="1" ht="13.5">
      <c r="B282" s="234"/>
      <c r="C282" s="235"/>
      <c r="D282" s="205" t="s">
        <v>175</v>
      </c>
      <c r="E282" s="236" t="s">
        <v>32</v>
      </c>
      <c r="F282" s="237" t="s">
        <v>682</v>
      </c>
      <c r="G282" s="235"/>
      <c r="H282" s="236" t="s">
        <v>32</v>
      </c>
      <c r="I282" s="238"/>
      <c r="J282" s="235"/>
      <c r="K282" s="235"/>
      <c r="L282" s="239"/>
      <c r="M282" s="240"/>
      <c r="N282" s="241"/>
      <c r="O282" s="241"/>
      <c r="P282" s="241"/>
      <c r="Q282" s="241"/>
      <c r="R282" s="241"/>
      <c r="S282" s="241"/>
      <c r="T282" s="242"/>
      <c r="AT282" s="243" t="s">
        <v>175</v>
      </c>
      <c r="AU282" s="243" t="s">
        <v>106</v>
      </c>
      <c r="AV282" s="13" t="s">
        <v>85</v>
      </c>
      <c r="AW282" s="13" t="s">
        <v>41</v>
      </c>
      <c r="AX282" s="13" t="s">
        <v>77</v>
      </c>
      <c r="AY282" s="243" t="s">
        <v>155</v>
      </c>
    </row>
    <row r="283" spans="2:51" s="11" customFormat="1" ht="13.5">
      <c r="B283" s="208"/>
      <c r="C283" s="209"/>
      <c r="D283" s="205" t="s">
        <v>175</v>
      </c>
      <c r="E283" s="210" t="s">
        <v>32</v>
      </c>
      <c r="F283" s="211" t="s">
        <v>683</v>
      </c>
      <c r="G283" s="209"/>
      <c r="H283" s="212">
        <v>9.669</v>
      </c>
      <c r="I283" s="213"/>
      <c r="J283" s="209"/>
      <c r="K283" s="209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175</v>
      </c>
      <c r="AU283" s="218" t="s">
        <v>106</v>
      </c>
      <c r="AV283" s="11" t="s">
        <v>106</v>
      </c>
      <c r="AW283" s="11" t="s">
        <v>41</v>
      </c>
      <c r="AX283" s="11" t="s">
        <v>85</v>
      </c>
      <c r="AY283" s="218" t="s">
        <v>155</v>
      </c>
    </row>
    <row r="284" spans="2:65" s="1" customFormat="1" ht="25.5" customHeight="1">
      <c r="B284" s="42"/>
      <c r="C284" s="193" t="s">
        <v>684</v>
      </c>
      <c r="D284" s="193" t="s">
        <v>157</v>
      </c>
      <c r="E284" s="194" t="s">
        <v>685</v>
      </c>
      <c r="F284" s="195" t="s">
        <v>686</v>
      </c>
      <c r="G284" s="196" t="s">
        <v>160</v>
      </c>
      <c r="H284" s="197">
        <v>5</v>
      </c>
      <c r="I284" s="198"/>
      <c r="J284" s="199">
        <f>ROUND(I284*H284,2)</f>
        <v>0</v>
      </c>
      <c r="K284" s="195" t="s">
        <v>161</v>
      </c>
      <c r="L284" s="62"/>
      <c r="M284" s="200" t="s">
        <v>32</v>
      </c>
      <c r="N284" s="201" t="s">
        <v>48</v>
      </c>
      <c r="O284" s="43"/>
      <c r="P284" s="202">
        <f>O284*H284</f>
        <v>0</v>
      </c>
      <c r="Q284" s="202">
        <v>0.42832</v>
      </c>
      <c r="R284" s="202">
        <f>Q284*H284</f>
        <v>2.1416</v>
      </c>
      <c r="S284" s="202">
        <v>0</v>
      </c>
      <c r="T284" s="203">
        <f>S284*H284</f>
        <v>0</v>
      </c>
      <c r="AR284" s="24" t="s">
        <v>162</v>
      </c>
      <c r="AT284" s="24" t="s">
        <v>157</v>
      </c>
      <c r="AU284" s="24" t="s">
        <v>106</v>
      </c>
      <c r="AY284" s="24" t="s">
        <v>155</v>
      </c>
      <c r="BE284" s="204">
        <f>IF(N284="základní",J284,0)</f>
        <v>0</v>
      </c>
      <c r="BF284" s="204">
        <f>IF(N284="snížená",J284,0)</f>
        <v>0</v>
      </c>
      <c r="BG284" s="204">
        <f>IF(N284="zákl. přenesená",J284,0)</f>
        <v>0</v>
      </c>
      <c r="BH284" s="204">
        <f>IF(N284="sníž. přenesená",J284,0)</f>
        <v>0</v>
      </c>
      <c r="BI284" s="204">
        <f>IF(N284="nulová",J284,0)</f>
        <v>0</v>
      </c>
      <c r="BJ284" s="24" t="s">
        <v>85</v>
      </c>
      <c r="BK284" s="204">
        <f>ROUND(I284*H284,2)</f>
        <v>0</v>
      </c>
      <c r="BL284" s="24" t="s">
        <v>162</v>
      </c>
      <c r="BM284" s="24" t="s">
        <v>687</v>
      </c>
    </row>
    <row r="285" spans="2:47" s="1" customFormat="1" ht="27">
      <c r="B285" s="42"/>
      <c r="C285" s="64"/>
      <c r="D285" s="205" t="s">
        <v>164</v>
      </c>
      <c r="E285" s="64"/>
      <c r="F285" s="206" t="s">
        <v>688</v>
      </c>
      <c r="G285" s="64"/>
      <c r="H285" s="64"/>
      <c r="I285" s="164"/>
      <c r="J285" s="64"/>
      <c r="K285" s="64"/>
      <c r="L285" s="62"/>
      <c r="M285" s="207"/>
      <c r="N285" s="43"/>
      <c r="O285" s="43"/>
      <c r="P285" s="43"/>
      <c r="Q285" s="43"/>
      <c r="R285" s="43"/>
      <c r="S285" s="43"/>
      <c r="T285" s="79"/>
      <c r="AT285" s="24" t="s">
        <v>164</v>
      </c>
      <c r="AU285" s="24" t="s">
        <v>106</v>
      </c>
    </row>
    <row r="286" spans="2:51" s="11" customFormat="1" ht="13.5">
      <c r="B286" s="208"/>
      <c r="C286" s="209"/>
      <c r="D286" s="205" t="s">
        <v>175</v>
      </c>
      <c r="E286" s="210" t="s">
        <v>32</v>
      </c>
      <c r="F286" s="211" t="s">
        <v>689</v>
      </c>
      <c r="G286" s="209"/>
      <c r="H286" s="212">
        <v>5</v>
      </c>
      <c r="I286" s="213"/>
      <c r="J286" s="209"/>
      <c r="K286" s="209"/>
      <c r="L286" s="214"/>
      <c r="M286" s="215"/>
      <c r="N286" s="216"/>
      <c r="O286" s="216"/>
      <c r="P286" s="216"/>
      <c r="Q286" s="216"/>
      <c r="R286" s="216"/>
      <c r="S286" s="216"/>
      <c r="T286" s="217"/>
      <c r="AT286" s="218" t="s">
        <v>175</v>
      </c>
      <c r="AU286" s="218" t="s">
        <v>106</v>
      </c>
      <c r="AV286" s="11" t="s">
        <v>106</v>
      </c>
      <c r="AW286" s="11" t="s">
        <v>41</v>
      </c>
      <c r="AX286" s="11" t="s">
        <v>85</v>
      </c>
      <c r="AY286" s="218" t="s">
        <v>155</v>
      </c>
    </row>
    <row r="287" spans="2:65" s="1" customFormat="1" ht="16.5" customHeight="1">
      <c r="B287" s="42"/>
      <c r="C287" s="193" t="s">
        <v>690</v>
      </c>
      <c r="D287" s="193" t="s">
        <v>157</v>
      </c>
      <c r="E287" s="194" t="s">
        <v>691</v>
      </c>
      <c r="F287" s="195" t="s">
        <v>692</v>
      </c>
      <c r="G287" s="196" t="s">
        <v>222</v>
      </c>
      <c r="H287" s="197">
        <v>0.1</v>
      </c>
      <c r="I287" s="198"/>
      <c r="J287" s="199">
        <f>ROUND(I287*H287,2)</f>
        <v>0</v>
      </c>
      <c r="K287" s="195" t="s">
        <v>161</v>
      </c>
      <c r="L287" s="62"/>
      <c r="M287" s="200" t="s">
        <v>32</v>
      </c>
      <c r="N287" s="201" t="s">
        <v>48</v>
      </c>
      <c r="O287" s="43"/>
      <c r="P287" s="202">
        <f>O287*H287</f>
        <v>0</v>
      </c>
      <c r="Q287" s="202">
        <v>1.05871</v>
      </c>
      <c r="R287" s="202">
        <f>Q287*H287</f>
        <v>0.105871</v>
      </c>
      <c r="S287" s="202">
        <v>0</v>
      </c>
      <c r="T287" s="203">
        <f>S287*H287</f>
        <v>0</v>
      </c>
      <c r="AR287" s="24" t="s">
        <v>162</v>
      </c>
      <c r="AT287" s="24" t="s">
        <v>157</v>
      </c>
      <c r="AU287" s="24" t="s">
        <v>106</v>
      </c>
      <c r="AY287" s="24" t="s">
        <v>155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24" t="s">
        <v>85</v>
      </c>
      <c r="BK287" s="204">
        <f>ROUND(I287*H287,2)</f>
        <v>0</v>
      </c>
      <c r="BL287" s="24" t="s">
        <v>162</v>
      </c>
      <c r="BM287" s="24" t="s">
        <v>693</v>
      </c>
    </row>
    <row r="288" spans="2:47" s="1" customFormat="1" ht="40.5">
      <c r="B288" s="42"/>
      <c r="C288" s="64"/>
      <c r="D288" s="205" t="s">
        <v>164</v>
      </c>
      <c r="E288" s="64"/>
      <c r="F288" s="206" t="s">
        <v>694</v>
      </c>
      <c r="G288" s="64"/>
      <c r="H288" s="64"/>
      <c r="I288" s="164"/>
      <c r="J288" s="64"/>
      <c r="K288" s="64"/>
      <c r="L288" s="62"/>
      <c r="M288" s="207"/>
      <c r="N288" s="43"/>
      <c r="O288" s="43"/>
      <c r="P288" s="43"/>
      <c r="Q288" s="43"/>
      <c r="R288" s="43"/>
      <c r="S288" s="43"/>
      <c r="T288" s="79"/>
      <c r="AT288" s="24" t="s">
        <v>164</v>
      </c>
      <c r="AU288" s="24" t="s">
        <v>106</v>
      </c>
    </row>
    <row r="289" spans="2:51" s="11" customFormat="1" ht="13.5">
      <c r="B289" s="208"/>
      <c r="C289" s="209"/>
      <c r="D289" s="205" t="s">
        <v>175</v>
      </c>
      <c r="E289" s="210" t="s">
        <v>32</v>
      </c>
      <c r="F289" s="211" t="s">
        <v>695</v>
      </c>
      <c r="G289" s="209"/>
      <c r="H289" s="212">
        <v>0.1</v>
      </c>
      <c r="I289" s="213"/>
      <c r="J289" s="209"/>
      <c r="K289" s="209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175</v>
      </c>
      <c r="AU289" s="218" t="s">
        <v>106</v>
      </c>
      <c r="AV289" s="11" t="s">
        <v>106</v>
      </c>
      <c r="AW289" s="11" t="s">
        <v>41</v>
      </c>
      <c r="AX289" s="11" t="s">
        <v>85</v>
      </c>
      <c r="AY289" s="218" t="s">
        <v>155</v>
      </c>
    </row>
    <row r="290" spans="2:63" s="10" customFormat="1" ht="29.85" customHeight="1">
      <c r="B290" s="177"/>
      <c r="C290" s="178"/>
      <c r="D290" s="179" t="s">
        <v>76</v>
      </c>
      <c r="E290" s="191" t="s">
        <v>169</v>
      </c>
      <c r="F290" s="191" t="s">
        <v>696</v>
      </c>
      <c r="G290" s="178"/>
      <c r="H290" s="178"/>
      <c r="I290" s="181"/>
      <c r="J290" s="192">
        <f>BK290</f>
        <v>0</v>
      </c>
      <c r="K290" s="178"/>
      <c r="L290" s="183"/>
      <c r="M290" s="184"/>
      <c r="N290" s="185"/>
      <c r="O290" s="185"/>
      <c r="P290" s="186">
        <f>SUM(P291:P391)</f>
        <v>0</v>
      </c>
      <c r="Q290" s="185"/>
      <c r="R290" s="186">
        <f>SUM(R291:R391)</f>
        <v>8.13933203</v>
      </c>
      <c r="S290" s="185"/>
      <c r="T290" s="187">
        <f>SUM(T291:T391)</f>
        <v>0</v>
      </c>
      <c r="AR290" s="188" t="s">
        <v>85</v>
      </c>
      <c r="AT290" s="189" t="s">
        <v>76</v>
      </c>
      <c r="AU290" s="189" t="s">
        <v>85</v>
      </c>
      <c r="AY290" s="188" t="s">
        <v>155</v>
      </c>
      <c r="BK290" s="190">
        <f>SUM(BK291:BK391)</f>
        <v>0</v>
      </c>
    </row>
    <row r="291" spans="2:65" s="1" customFormat="1" ht="16.5" customHeight="1">
      <c r="B291" s="42"/>
      <c r="C291" s="193" t="s">
        <v>697</v>
      </c>
      <c r="D291" s="193" t="s">
        <v>157</v>
      </c>
      <c r="E291" s="194" t="s">
        <v>698</v>
      </c>
      <c r="F291" s="195" t="s">
        <v>699</v>
      </c>
      <c r="G291" s="196" t="s">
        <v>263</v>
      </c>
      <c r="H291" s="197">
        <v>16</v>
      </c>
      <c r="I291" s="198"/>
      <c r="J291" s="199">
        <f>ROUND(I291*H291,2)</f>
        <v>0</v>
      </c>
      <c r="K291" s="195" t="s">
        <v>161</v>
      </c>
      <c r="L291" s="62"/>
      <c r="M291" s="200" t="s">
        <v>32</v>
      </c>
      <c r="N291" s="201" t="s">
        <v>48</v>
      </c>
      <c r="O291" s="43"/>
      <c r="P291" s="202">
        <f>O291*H291</f>
        <v>0</v>
      </c>
      <c r="Q291" s="202">
        <v>0.0007</v>
      </c>
      <c r="R291" s="202">
        <f>Q291*H291</f>
        <v>0.0112</v>
      </c>
      <c r="S291" s="202">
        <v>0</v>
      </c>
      <c r="T291" s="203">
        <f>S291*H291</f>
        <v>0</v>
      </c>
      <c r="AR291" s="24" t="s">
        <v>162</v>
      </c>
      <c r="AT291" s="24" t="s">
        <v>157</v>
      </c>
      <c r="AU291" s="24" t="s">
        <v>106</v>
      </c>
      <c r="AY291" s="24" t="s">
        <v>155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24" t="s">
        <v>85</v>
      </c>
      <c r="BK291" s="204">
        <f>ROUND(I291*H291,2)</f>
        <v>0</v>
      </c>
      <c r="BL291" s="24" t="s">
        <v>162</v>
      </c>
      <c r="BM291" s="24" t="s">
        <v>700</v>
      </c>
    </row>
    <row r="292" spans="2:47" s="1" customFormat="1" ht="27">
      <c r="B292" s="42"/>
      <c r="C292" s="64"/>
      <c r="D292" s="205" t="s">
        <v>164</v>
      </c>
      <c r="E292" s="64"/>
      <c r="F292" s="206" t="s">
        <v>701</v>
      </c>
      <c r="G292" s="64"/>
      <c r="H292" s="64"/>
      <c r="I292" s="164"/>
      <c r="J292" s="64"/>
      <c r="K292" s="64"/>
      <c r="L292" s="62"/>
      <c r="M292" s="207"/>
      <c r="N292" s="43"/>
      <c r="O292" s="43"/>
      <c r="P292" s="43"/>
      <c r="Q292" s="43"/>
      <c r="R292" s="43"/>
      <c r="S292" s="43"/>
      <c r="T292" s="79"/>
      <c r="AT292" s="24" t="s">
        <v>164</v>
      </c>
      <c r="AU292" s="24" t="s">
        <v>106</v>
      </c>
    </row>
    <row r="293" spans="2:51" s="11" customFormat="1" ht="13.5">
      <c r="B293" s="208"/>
      <c r="C293" s="209"/>
      <c r="D293" s="205" t="s">
        <v>175</v>
      </c>
      <c r="E293" s="210" t="s">
        <v>32</v>
      </c>
      <c r="F293" s="211" t="s">
        <v>702</v>
      </c>
      <c r="G293" s="209"/>
      <c r="H293" s="212">
        <v>16</v>
      </c>
      <c r="I293" s="213"/>
      <c r="J293" s="209"/>
      <c r="K293" s="209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175</v>
      </c>
      <c r="AU293" s="218" t="s">
        <v>106</v>
      </c>
      <c r="AV293" s="11" t="s">
        <v>106</v>
      </c>
      <c r="AW293" s="11" t="s">
        <v>41</v>
      </c>
      <c r="AX293" s="11" t="s">
        <v>85</v>
      </c>
      <c r="AY293" s="218" t="s">
        <v>155</v>
      </c>
    </row>
    <row r="294" spans="2:65" s="1" customFormat="1" ht="16.5" customHeight="1">
      <c r="B294" s="42"/>
      <c r="C294" s="244" t="s">
        <v>703</v>
      </c>
      <c r="D294" s="244" t="s">
        <v>470</v>
      </c>
      <c r="E294" s="245" t="s">
        <v>704</v>
      </c>
      <c r="F294" s="246" t="s">
        <v>705</v>
      </c>
      <c r="G294" s="247" t="s">
        <v>263</v>
      </c>
      <c r="H294" s="248">
        <v>16</v>
      </c>
      <c r="I294" s="249"/>
      <c r="J294" s="250">
        <f>ROUND(I294*H294,2)</f>
        <v>0</v>
      </c>
      <c r="K294" s="246" t="s">
        <v>32</v>
      </c>
      <c r="L294" s="251"/>
      <c r="M294" s="252" t="s">
        <v>32</v>
      </c>
      <c r="N294" s="253" t="s">
        <v>48</v>
      </c>
      <c r="O294" s="43"/>
      <c r="P294" s="202">
        <f>O294*H294</f>
        <v>0</v>
      </c>
      <c r="Q294" s="202">
        <v>0.00487</v>
      </c>
      <c r="R294" s="202">
        <f>Q294*H294</f>
        <v>0.07792</v>
      </c>
      <c r="S294" s="202">
        <v>0</v>
      </c>
      <c r="T294" s="203">
        <f>S294*H294</f>
        <v>0</v>
      </c>
      <c r="AR294" s="24" t="s">
        <v>198</v>
      </c>
      <c r="AT294" s="24" t="s">
        <v>470</v>
      </c>
      <c r="AU294" s="24" t="s">
        <v>106</v>
      </c>
      <c r="AY294" s="24" t="s">
        <v>155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24" t="s">
        <v>85</v>
      </c>
      <c r="BK294" s="204">
        <f>ROUND(I294*H294,2)</f>
        <v>0</v>
      </c>
      <c r="BL294" s="24" t="s">
        <v>162</v>
      </c>
      <c r="BM294" s="24" t="s">
        <v>706</v>
      </c>
    </row>
    <row r="295" spans="2:65" s="1" customFormat="1" ht="16.5" customHeight="1">
      <c r="B295" s="42"/>
      <c r="C295" s="193" t="s">
        <v>707</v>
      </c>
      <c r="D295" s="193" t="s">
        <v>157</v>
      </c>
      <c r="E295" s="194" t="s">
        <v>708</v>
      </c>
      <c r="F295" s="195" t="s">
        <v>709</v>
      </c>
      <c r="G295" s="196" t="s">
        <v>172</v>
      </c>
      <c r="H295" s="197">
        <v>9.896</v>
      </c>
      <c r="I295" s="198"/>
      <c r="J295" s="199">
        <f>ROUND(I295*H295,2)</f>
        <v>0</v>
      </c>
      <c r="K295" s="195" t="s">
        <v>161</v>
      </c>
      <c r="L295" s="62"/>
      <c r="M295" s="200" t="s">
        <v>32</v>
      </c>
      <c r="N295" s="201" t="s">
        <v>48</v>
      </c>
      <c r="O295" s="43"/>
      <c r="P295" s="202">
        <f>O295*H295</f>
        <v>0</v>
      </c>
      <c r="Q295" s="202">
        <v>0</v>
      </c>
      <c r="R295" s="202">
        <f>Q295*H295</f>
        <v>0</v>
      </c>
      <c r="S295" s="202">
        <v>0</v>
      </c>
      <c r="T295" s="203">
        <f>S295*H295</f>
        <v>0</v>
      </c>
      <c r="AR295" s="24" t="s">
        <v>162</v>
      </c>
      <c r="AT295" s="24" t="s">
        <v>157</v>
      </c>
      <c r="AU295" s="24" t="s">
        <v>106</v>
      </c>
      <c r="AY295" s="24" t="s">
        <v>155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24" t="s">
        <v>85</v>
      </c>
      <c r="BK295" s="204">
        <f>ROUND(I295*H295,2)</f>
        <v>0</v>
      </c>
      <c r="BL295" s="24" t="s">
        <v>162</v>
      </c>
      <c r="BM295" s="24" t="s">
        <v>710</v>
      </c>
    </row>
    <row r="296" spans="2:51" s="13" customFormat="1" ht="13.5">
      <c r="B296" s="234"/>
      <c r="C296" s="235"/>
      <c r="D296" s="205" t="s">
        <v>175</v>
      </c>
      <c r="E296" s="236" t="s">
        <v>32</v>
      </c>
      <c r="F296" s="237" t="s">
        <v>646</v>
      </c>
      <c r="G296" s="235"/>
      <c r="H296" s="236" t="s">
        <v>32</v>
      </c>
      <c r="I296" s="238"/>
      <c r="J296" s="235"/>
      <c r="K296" s="235"/>
      <c r="L296" s="239"/>
      <c r="M296" s="240"/>
      <c r="N296" s="241"/>
      <c r="O296" s="241"/>
      <c r="P296" s="241"/>
      <c r="Q296" s="241"/>
      <c r="R296" s="241"/>
      <c r="S296" s="241"/>
      <c r="T296" s="242"/>
      <c r="AT296" s="243" t="s">
        <v>175</v>
      </c>
      <c r="AU296" s="243" t="s">
        <v>106</v>
      </c>
      <c r="AV296" s="13" t="s">
        <v>85</v>
      </c>
      <c r="AW296" s="13" t="s">
        <v>41</v>
      </c>
      <c r="AX296" s="13" t="s">
        <v>77</v>
      </c>
      <c r="AY296" s="243" t="s">
        <v>155</v>
      </c>
    </row>
    <row r="297" spans="2:51" s="11" customFormat="1" ht="13.5">
      <c r="B297" s="208"/>
      <c r="C297" s="209"/>
      <c r="D297" s="205" t="s">
        <v>175</v>
      </c>
      <c r="E297" s="210" t="s">
        <v>32</v>
      </c>
      <c r="F297" s="211" t="s">
        <v>711</v>
      </c>
      <c r="G297" s="209"/>
      <c r="H297" s="212">
        <v>1.254</v>
      </c>
      <c r="I297" s="213"/>
      <c r="J297" s="209"/>
      <c r="K297" s="209"/>
      <c r="L297" s="214"/>
      <c r="M297" s="215"/>
      <c r="N297" s="216"/>
      <c r="O297" s="216"/>
      <c r="P297" s="216"/>
      <c r="Q297" s="216"/>
      <c r="R297" s="216"/>
      <c r="S297" s="216"/>
      <c r="T297" s="217"/>
      <c r="AT297" s="218" t="s">
        <v>175</v>
      </c>
      <c r="AU297" s="218" t="s">
        <v>106</v>
      </c>
      <c r="AV297" s="11" t="s">
        <v>106</v>
      </c>
      <c r="AW297" s="11" t="s">
        <v>41</v>
      </c>
      <c r="AX297" s="11" t="s">
        <v>77</v>
      </c>
      <c r="AY297" s="218" t="s">
        <v>155</v>
      </c>
    </row>
    <row r="298" spans="2:51" s="11" customFormat="1" ht="13.5">
      <c r="B298" s="208"/>
      <c r="C298" s="209"/>
      <c r="D298" s="205" t="s">
        <v>175</v>
      </c>
      <c r="E298" s="210" t="s">
        <v>32</v>
      </c>
      <c r="F298" s="211" t="s">
        <v>712</v>
      </c>
      <c r="G298" s="209"/>
      <c r="H298" s="212">
        <v>1.976</v>
      </c>
      <c r="I298" s="213"/>
      <c r="J298" s="209"/>
      <c r="K298" s="209"/>
      <c r="L298" s="214"/>
      <c r="M298" s="215"/>
      <c r="N298" s="216"/>
      <c r="O298" s="216"/>
      <c r="P298" s="216"/>
      <c r="Q298" s="216"/>
      <c r="R298" s="216"/>
      <c r="S298" s="216"/>
      <c r="T298" s="217"/>
      <c r="AT298" s="218" t="s">
        <v>175</v>
      </c>
      <c r="AU298" s="218" t="s">
        <v>106</v>
      </c>
      <c r="AV298" s="11" t="s">
        <v>106</v>
      </c>
      <c r="AW298" s="11" t="s">
        <v>41</v>
      </c>
      <c r="AX298" s="11" t="s">
        <v>77</v>
      </c>
      <c r="AY298" s="218" t="s">
        <v>155</v>
      </c>
    </row>
    <row r="299" spans="2:51" s="11" customFormat="1" ht="13.5">
      <c r="B299" s="208"/>
      <c r="C299" s="209"/>
      <c r="D299" s="205" t="s">
        <v>175</v>
      </c>
      <c r="E299" s="210" t="s">
        <v>32</v>
      </c>
      <c r="F299" s="211" t="s">
        <v>713</v>
      </c>
      <c r="G299" s="209"/>
      <c r="H299" s="212">
        <v>2.08</v>
      </c>
      <c r="I299" s="213"/>
      <c r="J299" s="209"/>
      <c r="K299" s="209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175</v>
      </c>
      <c r="AU299" s="218" t="s">
        <v>106</v>
      </c>
      <c r="AV299" s="11" t="s">
        <v>106</v>
      </c>
      <c r="AW299" s="11" t="s">
        <v>41</v>
      </c>
      <c r="AX299" s="11" t="s">
        <v>77</v>
      </c>
      <c r="AY299" s="218" t="s">
        <v>155</v>
      </c>
    </row>
    <row r="300" spans="2:51" s="11" customFormat="1" ht="13.5">
      <c r="B300" s="208"/>
      <c r="C300" s="209"/>
      <c r="D300" s="205" t="s">
        <v>175</v>
      </c>
      <c r="E300" s="210" t="s">
        <v>32</v>
      </c>
      <c r="F300" s="211" t="s">
        <v>714</v>
      </c>
      <c r="G300" s="209"/>
      <c r="H300" s="212">
        <v>1.056</v>
      </c>
      <c r="I300" s="213"/>
      <c r="J300" s="209"/>
      <c r="K300" s="209"/>
      <c r="L300" s="214"/>
      <c r="M300" s="215"/>
      <c r="N300" s="216"/>
      <c r="O300" s="216"/>
      <c r="P300" s="216"/>
      <c r="Q300" s="216"/>
      <c r="R300" s="216"/>
      <c r="S300" s="216"/>
      <c r="T300" s="217"/>
      <c r="AT300" s="218" t="s">
        <v>175</v>
      </c>
      <c r="AU300" s="218" t="s">
        <v>106</v>
      </c>
      <c r="AV300" s="11" t="s">
        <v>106</v>
      </c>
      <c r="AW300" s="11" t="s">
        <v>41</v>
      </c>
      <c r="AX300" s="11" t="s">
        <v>77</v>
      </c>
      <c r="AY300" s="218" t="s">
        <v>155</v>
      </c>
    </row>
    <row r="301" spans="2:51" s="11" customFormat="1" ht="13.5">
      <c r="B301" s="208"/>
      <c r="C301" s="209"/>
      <c r="D301" s="205" t="s">
        <v>175</v>
      </c>
      <c r="E301" s="210" t="s">
        <v>32</v>
      </c>
      <c r="F301" s="211" t="s">
        <v>715</v>
      </c>
      <c r="G301" s="209"/>
      <c r="H301" s="212">
        <v>1.352</v>
      </c>
      <c r="I301" s="213"/>
      <c r="J301" s="209"/>
      <c r="K301" s="209"/>
      <c r="L301" s="214"/>
      <c r="M301" s="215"/>
      <c r="N301" s="216"/>
      <c r="O301" s="216"/>
      <c r="P301" s="216"/>
      <c r="Q301" s="216"/>
      <c r="R301" s="216"/>
      <c r="S301" s="216"/>
      <c r="T301" s="217"/>
      <c r="AT301" s="218" t="s">
        <v>175</v>
      </c>
      <c r="AU301" s="218" t="s">
        <v>106</v>
      </c>
      <c r="AV301" s="11" t="s">
        <v>106</v>
      </c>
      <c r="AW301" s="11" t="s">
        <v>41</v>
      </c>
      <c r="AX301" s="11" t="s">
        <v>77</v>
      </c>
      <c r="AY301" s="218" t="s">
        <v>155</v>
      </c>
    </row>
    <row r="302" spans="2:51" s="11" customFormat="1" ht="13.5">
      <c r="B302" s="208"/>
      <c r="C302" s="209"/>
      <c r="D302" s="205" t="s">
        <v>175</v>
      </c>
      <c r="E302" s="210" t="s">
        <v>32</v>
      </c>
      <c r="F302" s="211" t="s">
        <v>716</v>
      </c>
      <c r="G302" s="209"/>
      <c r="H302" s="212">
        <v>2.178</v>
      </c>
      <c r="I302" s="213"/>
      <c r="J302" s="209"/>
      <c r="K302" s="209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175</v>
      </c>
      <c r="AU302" s="218" t="s">
        <v>106</v>
      </c>
      <c r="AV302" s="11" t="s">
        <v>106</v>
      </c>
      <c r="AW302" s="11" t="s">
        <v>41</v>
      </c>
      <c r="AX302" s="11" t="s">
        <v>77</v>
      </c>
      <c r="AY302" s="218" t="s">
        <v>155</v>
      </c>
    </row>
    <row r="303" spans="2:51" s="12" customFormat="1" ht="13.5">
      <c r="B303" s="219"/>
      <c r="C303" s="220"/>
      <c r="D303" s="205" t="s">
        <v>175</v>
      </c>
      <c r="E303" s="221" t="s">
        <v>32</v>
      </c>
      <c r="F303" s="222" t="s">
        <v>188</v>
      </c>
      <c r="G303" s="220"/>
      <c r="H303" s="223">
        <v>9.896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175</v>
      </c>
      <c r="AU303" s="229" t="s">
        <v>106</v>
      </c>
      <c r="AV303" s="12" t="s">
        <v>162</v>
      </c>
      <c r="AW303" s="12" t="s">
        <v>41</v>
      </c>
      <c r="AX303" s="12" t="s">
        <v>85</v>
      </c>
      <c r="AY303" s="229" t="s">
        <v>155</v>
      </c>
    </row>
    <row r="304" spans="2:65" s="1" customFormat="1" ht="16.5" customHeight="1">
      <c r="B304" s="42"/>
      <c r="C304" s="193" t="s">
        <v>717</v>
      </c>
      <c r="D304" s="193" t="s">
        <v>157</v>
      </c>
      <c r="E304" s="194" t="s">
        <v>718</v>
      </c>
      <c r="F304" s="195" t="s">
        <v>719</v>
      </c>
      <c r="G304" s="196" t="s">
        <v>160</v>
      </c>
      <c r="H304" s="197">
        <v>28.08</v>
      </c>
      <c r="I304" s="198"/>
      <c r="J304" s="199">
        <f>ROUND(I304*H304,2)</f>
        <v>0</v>
      </c>
      <c r="K304" s="195" t="s">
        <v>161</v>
      </c>
      <c r="L304" s="62"/>
      <c r="M304" s="200" t="s">
        <v>32</v>
      </c>
      <c r="N304" s="201" t="s">
        <v>48</v>
      </c>
      <c r="O304" s="43"/>
      <c r="P304" s="202">
        <f>O304*H304</f>
        <v>0</v>
      </c>
      <c r="Q304" s="202">
        <v>0.04174</v>
      </c>
      <c r="R304" s="202">
        <f>Q304*H304</f>
        <v>1.1720591999999999</v>
      </c>
      <c r="S304" s="202">
        <v>0</v>
      </c>
      <c r="T304" s="203">
        <f>S304*H304</f>
        <v>0</v>
      </c>
      <c r="AR304" s="24" t="s">
        <v>162</v>
      </c>
      <c r="AT304" s="24" t="s">
        <v>157</v>
      </c>
      <c r="AU304" s="24" t="s">
        <v>106</v>
      </c>
      <c r="AY304" s="24" t="s">
        <v>155</v>
      </c>
      <c r="BE304" s="204">
        <f>IF(N304="základní",J304,0)</f>
        <v>0</v>
      </c>
      <c r="BF304" s="204">
        <f>IF(N304="snížená",J304,0)</f>
        <v>0</v>
      </c>
      <c r="BG304" s="204">
        <f>IF(N304="zákl. přenesená",J304,0)</f>
        <v>0</v>
      </c>
      <c r="BH304" s="204">
        <f>IF(N304="sníž. přenesená",J304,0)</f>
        <v>0</v>
      </c>
      <c r="BI304" s="204">
        <f>IF(N304="nulová",J304,0)</f>
        <v>0</v>
      </c>
      <c r="BJ304" s="24" t="s">
        <v>85</v>
      </c>
      <c r="BK304" s="204">
        <f>ROUND(I304*H304,2)</f>
        <v>0</v>
      </c>
      <c r="BL304" s="24" t="s">
        <v>162</v>
      </c>
      <c r="BM304" s="24" t="s">
        <v>720</v>
      </c>
    </row>
    <row r="305" spans="2:51" s="13" customFormat="1" ht="13.5">
      <c r="B305" s="234"/>
      <c r="C305" s="235"/>
      <c r="D305" s="205" t="s">
        <v>175</v>
      </c>
      <c r="E305" s="236" t="s">
        <v>32</v>
      </c>
      <c r="F305" s="237" t="s">
        <v>646</v>
      </c>
      <c r="G305" s="235"/>
      <c r="H305" s="236" t="s">
        <v>32</v>
      </c>
      <c r="I305" s="238"/>
      <c r="J305" s="235"/>
      <c r="K305" s="235"/>
      <c r="L305" s="239"/>
      <c r="M305" s="240"/>
      <c r="N305" s="241"/>
      <c r="O305" s="241"/>
      <c r="P305" s="241"/>
      <c r="Q305" s="241"/>
      <c r="R305" s="241"/>
      <c r="S305" s="241"/>
      <c r="T305" s="242"/>
      <c r="AT305" s="243" t="s">
        <v>175</v>
      </c>
      <c r="AU305" s="243" t="s">
        <v>106</v>
      </c>
      <c r="AV305" s="13" t="s">
        <v>85</v>
      </c>
      <c r="AW305" s="13" t="s">
        <v>41</v>
      </c>
      <c r="AX305" s="13" t="s">
        <v>77</v>
      </c>
      <c r="AY305" s="243" t="s">
        <v>155</v>
      </c>
    </row>
    <row r="306" spans="2:51" s="11" customFormat="1" ht="13.5">
      <c r="B306" s="208"/>
      <c r="C306" s="209"/>
      <c r="D306" s="205" t="s">
        <v>175</v>
      </c>
      <c r="E306" s="210" t="s">
        <v>32</v>
      </c>
      <c r="F306" s="211" t="s">
        <v>721</v>
      </c>
      <c r="G306" s="209"/>
      <c r="H306" s="212">
        <v>9.12</v>
      </c>
      <c r="I306" s="213"/>
      <c r="J306" s="209"/>
      <c r="K306" s="209"/>
      <c r="L306" s="214"/>
      <c r="M306" s="215"/>
      <c r="N306" s="216"/>
      <c r="O306" s="216"/>
      <c r="P306" s="216"/>
      <c r="Q306" s="216"/>
      <c r="R306" s="216"/>
      <c r="S306" s="216"/>
      <c r="T306" s="217"/>
      <c r="AT306" s="218" t="s">
        <v>175</v>
      </c>
      <c r="AU306" s="218" t="s">
        <v>106</v>
      </c>
      <c r="AV306" s="11" t="s">
        <v>106</v>
      </c>
      <c r="AW306" s="11" t="s">
        <v>41</v>
      </c>
      <c r="AX306" s="11" t="s">
        <v>77</v>
      </c>
      <c r="AY306" s="218" t="s">
        <v>155</v>
      </c>
    </row>
    <row r="307" spans="2:51" s="11" customFormat="1" ht="27">
      <c r="B307" s="208"/>
      <c r="C307" s="209"/>
      <c r="D307" s="205" t="s">
        <v>175</v>
      </c>
      <c r="E307" s="210" t="s">
        <v>32</v>
      </c>
      <c r="F307" s="211" t="s">
        <v>722</v>
      </c>
      <c r="G307" s="209"/>
      <c r="H307" s="212">
        <v>10.56</v>
      </c>
      <c r="I307" s="213"/>
      <c r="J307" s="209"/>
      <c r="K307" s="209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175</v>
      </c>
      <c r="AU307" s="218" t="s">
        <v>106</v>
      </c>
      <c r="AV307" s="11" t="s">
        <v>106</v>
      </c>
      <c r="AW307" s="11" t="s">
        <v>41</v>
      </c>
      <c r="AX307" s="11" t="s">
        <v>77</v>
      </c>
      <c r="AY307" s="218" t="s">
        <v>155</v>
      </c>
    </row>
    <row r="308" spans="2:51" s="11" customFormat="1" ht="27">
      <c r="B308" s="208"/>
      <c r="C308" s="209"/>
      <c r="D308" s="205" t="s">
        <v>175</v>
      </c>
      <c r="E308" s="210" t="s">
        <v>32</v>
      </c>
      <c r="F308" s="211" t="s">
        <v>723</v>
      </c>
      <c r="G308" s="209"/>
      <c r="H308" s="212">
        <v>8.4</v>
      </c>
      <c r="I308" s="213"/>
      <c r="J308" s="209"/>
      <c r="K308" s="209"/>
      <c r="L308" s="214"/>
      <c r="M308" s="215"/>
      <c r="N308" s="216"/>
      <c r="O308" s="216"/>
      <c r="P308" s="216"/>
      <c r="Q308" s="216"/>
      <c r="R308" s="216"/>
      <c r="S308" s="216"/>
      <c r="T308" s="217"/>
      <c r="AT308" s="218" t="s">
        <v>175</v>
      </c>
      <c r="AU308" s="218" t="s">
        <v>106</v>
      </c>
      <c r="AV308" s="11" t="s">
        <v>106</v>
      </c>
      <c r="AW308" s="11" t="s">
        <v>41</v>
      </c>
      <c r="AX308" s="11" t="s">
        <v>77</v>
      </c>
      <c r="AY308" s="218" t="s">
        <v>155</v>
      </c>
    </row>
    <row r="309" spans="2:51" s="12" customFormat="1" ht="13.5">
      <c r="B309" s="219"/>
      <c r="C309" s="220"/>
      <c r="D309" s="205" t="s">
        <v>175</v>
      </c>
      <c r="E309" s="221" t="s">
        <v>32</v>
      </c>
      <c r="F309" s="222" t="s">
        <v>188</v>
      </c>
      <c r="G309" s="220"/>
      <c r="H309" s="223">
        <v>28.08</v>
      </c>
      <c r="I309" s="224"/>
      <c r="J309" s="220"/>
      <c r="K309" s="220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175</v>
      </c>
      <c r="AU309" s="229" t="s">
        <v>106</v>
      </c>
      <c r="AV309" s="12" t="s">
        <v>162</v>
      </c>
      <c r="AW309" s="12" t="s">
        <v>41</v>
      </c>
      <c r="AX309" s="12" t="s">
        <v>85</v>
      </c>
      <c r="AY309" s="229" t="s">
        <v>155</v>
      </c>
    </row>
    <row r="310" spans="2:65" s="1" customFormat="1" ht="16.5" customHeight="1">
      <c r="B310" s="42"/>
      <c r="C310" s="193" t="s">
        <v>724</v>
      </c>
      <c r="D310" s="193" t="s">
        <v>157</v>
      </c>
      <c r="E310" s="194" t="s">
        <v>725</v>
      </c>
      <c r="F310" s="195" t="s">
        <v>726</v>
      </c>
      <c r="G310" s="196" t="s">
        <v>160</v>
      </c>
      <c r="H310" s="197">
        <v>28.08</v>
      </c>
      <c r="I310" s="198"/>
      <c r="J310" s="199">
        <f>ROUND(I310*H310,2)</f>
        <v>0</v>
      </c>
      <c r="K310" s="195" t="s">
        <v>161</v>
      </c>
      <c r="L310" s="62"/>
      <c r="M310" s="200" t="s">
        <v>32</v>
      </c>
      <c r="N310" s="201" t="s">
        <v>48</v>
      </c>
      <c r="O310" s="43"/>
      <c r="P310" s="202">
        <f>O310*H310</f>
        <v>0</v>
      </c>
      <c r="Q310" s="202">
        <v>2E-05</v>
      </c>
      <c r="R310" s="202">
        <f>Q310*H310</f>
        <v>0.0005616</v>
      </c>
      <c r="S310" s="202">
        <v>0</v>
      </c>
      <c r="T310" s="203">
        <f>S310*H310</f>
        <v>0</v>
      </c>
      <c r="AR310" s="24" t="s">
        <v>162</v>
      </c>
      <c r="AT310" s="24" t="s">
        <v>157</v>
      </c>
      <c r="AU310" s="24" t="s">
        <v>106</v>
      </c>
      <c r="AY310" s="24" t="s">
        <v>155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24" t="s">
        <v>85</v>
      </c>
      <c r="BK310" s="204">
        <f>ROUND(I310*H310,2)</f>
        <v>0</v>
      </c>
      <c r="BL310" s="24" t="s">
        <v>162</v>
      </c>
      <c r="BM310" s="24" t="s">
        <v>727</v>
      </c>
    </row>
    <row r="311" spans="2:65" s="1" customFormat="1" ht="16.5" customHeight="1">
      <c r="B311" s="42"/>
      <c r="C311" s="193" t="s">
        <v>728</v>
      </c>
      <c r="D311" s="193" t="s">
        <v>157</v>
      </c>
      <c r="E311" s="194" t="s">
        <v>729</v>
      </c>
      <c r="F311" s="195" t="s">
        <v>730</v>
      </c>
      <c r="G311" s="196" t="s">
        <v>160</v>
      </c>
      <c r="H311" s="197">
        <v>0.56</v>
      </c>
      <c r="I311" s="198"/>
      <c r="J311" s="199">
        <f>ROUND(I311*H311,2)</f>
        <v>0</v>
      </c>
      <c r="K311" s="195" t="s">
        <v>161</v>
      </c>
      <c r="L311" s="62"/>
      <c r="M311" s="200" t="s">
        <v>32</v>
      </c>
      <c r="N311" s="201" t="s">
        <v>48</v>
      </c>
      <c r="O311" s="43"/>
      <c r="P311" s="202">
        <f>O311*H311</f>
        <v>0</v>
      </c>
      <c r="Q311" s="202">
        <v>0.00184</v>
      </c>
      <c r="R311" s="202">
        <f>Q311*H311</f>
        <v>0.0010304000000000001</v>
      </c>
      <c r="S311" s="202">
        <v>0</v>
      </c>
      <c r="T311" s="203">
        <f>S311*H311</f>
        <v>0</v>
      </c>
      <c r="AR311" s="24" t="s">
        <v>162</v>
      </c>
      <c r="AT311" s="24" t="s">
        <v>157</v>
      </c>
      <c r="AU311" s="24" t="s">
        <v>106</v>
      </c>
      <c r="AY311" s="24" t="s">
        <v>155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24" t="s">
        <v>85</v>
      </c>
      <c r="BK311" s="204">
        <f>ROUND(I311*H311,2)</f>
        <v>0</v>
      </c>
      <c r="BL311" s="24" t="s">
        <v>162</v>
      </c>
      <c r="BM311" s="24" t="s">
        <v>731</v>
      </c>
    </row>
    <row r="312" spans="2:47" s="1" customFormat="1" ht="40.5">
      <c r="B312" s="42"/>
      <c r="C312" s="64"/>
      <c r="D312" s="205" t="s">
        <v>164</v>
      </c>
      <c r="E312" s="64"/>
      <c r="F312" s="206" t="s">
        <v>732</v>
      </c>
      <c r="G312" s="64"/>
      <c r="H312" s="64"/>
      <c r="I312" s="164"/>
      <c r="J312" s="64"/>
      <c r="K312" s="64"/>
      <c r="L312" s="62"/>
      <c r="M312" s="207"/>
      <c r="N312" s="43"/>
      <c r="O312" s="43"/>
      <c r="P312" s="43"/>
      <c r="Q312" s="43"/>
      <c r="R312" s="43"/>
      <c r="S312" s="43"/>
      <c r="T312" s="79"/>
      <c r="AT312" s="24" t="s">
        <v>164</v>
      </c>
      <c r="AU312" s="24" t="s">
        <v>106</v>
      </c>
    </row>
    <row r="313" spans="2:51" s="11" customFormat="1" ht="13.5">
      <c r="B313" s="208"/>
      <c r="C313" s="209"/>
      <c r="D313" s="205" t="s">
        <v>175</v>
      </c>
      <c r="E313" s="210" t="s">
        <v>32</v>
      </c>
      <c r="F313" s="211" t="s">
        <v>733</v>
      </c>
      <c r="G313" s="209"/>
      <c r="H313" s="212">
        <v>0.56</v>
      </c>
      <c r="I313" s="213"/>
      <c r="J313" s="209"/>
      <c r="K313" s="209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175</v>
      </c>
      <c r="AU313" s="218" t="s">
        <v>106</v>
      </c>
      <c r="AV313" s="11" t="s">
        <v>106</v>
      </c>
      <c r="AW313" s="11" t="s">
        <v>41</v>
      </c>
      <c r="AX313" s="11" t="s">
        <v>85</v>
      </c>
      <c r="AY313" s="218" t="s">
        <v>155</v>
      </c>
    </row>
    <row r="314" spans="2:65" s="1" customFormat="1" ht="16.5" customHeight="1">
      <c r="B314" s="42"/>
      <c r="C314" s="193" t="s">
        <v>734</v>
      </c>
      <c r="D314" s="193" t="s">
        <v>157</v>
      </c>
      <c r="E314" s="194" t="s">
        <v>735</v>
      </c>
      <c r="F314" s="195" t="s">
        <v>736</v>
      </c>
      <c r="G314" s="196" t="s">
        <v>222</v>
      </c>
      <c r="H314" s="197">
        <v>1.682</v>
      </c>
      <c r="I314" s="198"/>
      <c r="J314" s="199">
        <f>ROUND(I314*H314,2)</f>
        <v>0</v>
      </c>
      <c r="K314" s="195" t="s">
        <v>161</v>
      </c>
      <c r="L314" s="62"/>
      <c r="M314" s="200" t="s">
        <v>32</v>
      </c>
      <c r="N314" s="201" t="s">
        <v>48</v>
      </c>
      <c r="O314" s="43"/>
      <c r="P314" s="202">
        <f>O314*H314</f>
        <v>0</v>
      </c>
      <c r="Q314" s="202">
        <v>1.04877</v>
      </c>
      <c r="R314" s="202">
        <f>Q314*H314</f>
        <v>1.76403114</v>
      </c>
      <c r="S314" s="202">
        <v>0</v>
      </c>
      <c r="T314" s="203">
        <f>S314*H314</f>
        <v>0</v>
      </c>
      <c r="AR314" s="24" t="s">
        <v>162</v>
      </c>
      <c r="AT314" s="24" t="s">
        <v>157</v>
      </c>
      <c r="AU314" s="24" t="s">
        <v>106</v>
      </c>
      <c r="AY314" s="24" t="s">
        <v>155</v>
      </c>
      <c r="BE314" s="204">
        <f>IF(N314="základní",J314,0)</f>
        <v>0</v>
      </c>
      <c r="BF314" s="204">
        <f>IF(N314="snížená",J314,0)</f>
        <v>0</v>
      </c>
      <c r="BG314" s="204">
        <f>IF(N314="zákl. přenesená",J314,0)</f>
        <v>0</v>
      </c>
      <c r="BH314" s="204">
        <f>IF(N314="sníž. přenesená",J314,0)</f>
        <v>0</v>
      </c>
      <c r="BI314" s="204">
        <f>IF(N314="nulová",J314,0)</f>
        <v>0</v>
      </c>
      <c r="BJ314" s="24" t="s">
        <v>85</v>
      </c>
      <c r="BK314" s="204">
        <f>ROUND(I314*H314,2)</f>
        <v>0</v>
      </c>
      <c r="BL314" s="24" t="s">
        <v>162</v>
      </c>
      <c r="BM314" s="24" t="s">
        <v>737</v>
      </c>
    </row>
    <row r="315" spans="2:47" s="1" customFormat="1" ht="40.5">
      <c r="B315" s="42"/>
      <c r="C315" s="64"/>
      <c r="D315" s="205" t="s">
        <v>164</v>
      </c>
      <c r="E315" s="64"/>
      <c r="F315" s="206" t="s">
        <v>738</v>
      </c>
      <c r="G315" s="64"/>
      <c r="H315" s="64"/>
      <c r="I315" s="164"/>
      <c r="J315" s="64"/>
      <c r="K315" s="64"/>
      <c r="L315" s="62"/>
      <c r="M315" s="207"/>
      <c r="N315" s="43"/>
      <c r="O315" s="43"/>
      <c r="P315" s="43"/>
      <c r="Q315" s="43"/>
      <c r="R315" s="43"/>
      <c r="S315" s="43"/>
      <c r="T315" s="79"/>
      <c r="AT315" s="24" t="s">
        <v>164</v>
      </c>
      <c r="AU315" s="24" t="s">
        <v>106</v>
      </c>
    </row>
    <row r="316" spans="2:51" s="11" customFormat="1" ht="13.5">
      <c r="B316" s="208"/>
      <c r="C316" s="209"/>
      <c r="D316" s="205" t="s">
        <v>175</v>
      </c>
      <c r="E316" s="209"/>
      <c r="F316" s="211" t="s">
        <v>739</v>
      </c>
      <c r="G316" s="209"/>
      <c r="H316" s="212">
        <v>1.682</v>
      </c>
      <c r="I316" s="213"/>
      <c r="J316" s="209"/>
      <c r="K316" s="209"/>
      <c r="L316" s="214"/>
      <c r="M316" s="215"/>
      <c r="N316" s="216"/>
      <c r="O316" s="216"/>
      <c r="P316" s="216"/>
      <c r="Q316" s="216"/>
      <c r="R316" s="216"/>
      <c r="S316" s="216"/>
      <c r="T316" s="217"/>
      <c r="AT316" s="218" t="s">
        <v>175</v>
      </c>
      <c r="AU316" s="218" t="s">
        <v>106</v>
      </c>
      <c r="AV316" s="11" t="s">
        <v>106</v>
      </c>
      <c r="AW316" s="11" t="s">
        <v>6</v>
      </c>
      <c r="AX316" s="11" t="s">
        <v>85</v>
      </c>
      <c r="AY316" s="218" t="s">
        <v>155</v>
      </c>
    </row>
    <row r="317" spans="2:65" s="1" customFormat="1" ht="16.5" customHeight="1">
      <c r="B317" s="42"/>
      <c r="C317" s="193" t="s">
        <v>740</v>
      </c>
      <c r="D317" s="193" t="s">
        <v>157</v>
      </c>
      <c r="E317" s="194" t="s">
        <v>741</v>
      </c>
      <c r="F317" s="195" t="s">
        <v>742</v>
      </c>
      <c r="G317" s="196" t="s">
        <v>259</v>
      </c>
      <c r="H317" s="197">
        <v>9.4</v>
      </c>
      <c r="I317" s="198"/>
      <c r="J317" s="199">
        <f>ROUND(I317*H317,2)</f>
        <v>0</v>
      </c>
      <c r="K317" s="195" t="s">
        <v>161</v>
      </c>
      <c r="L317" s="62"/>
      <c r="M317" s="200" t="s">
        <v>32</v>
      </c>
      <c r="N317" s="201" t="s">
        <v>48</v>
      </c>
      <c r="O317" s="43"/>
      <c r="P317" s="202">
        <f>O317*H317</f>
        <v>0</v>
      </c>
      <c r="Q317" s="202">
        <v>7E-05</v>
      </c>
      <c r="R317" s="202">
        <f>Q317*H317</f>
        <v>0.000658</v>
      </c>
      <c r="S317" s="202">
        <v>0</v>
      </c>
      <c r="T317" s="203">
        <f>S317*H317</f>
        <v>0</v>
      </c>
      <c r="AR317" s="24" t="s">
        <v>162</v>
      </c>
      <c r="AT317" s="24" t="s">
        <v>157</v>
      </c>
      <c r="AU317" s="24" t="s">
        <v>106</v>
      </c>
      <c r="AY317" s="24" t="s">
        <v>155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24" t="s">
        <v>85</v>
      </c>
      <c r="BK317" s="204">
        <f>ROUND(I317*H317,2)</f>
        <v>0</v>
      </c>
      <c r="BL317" s="24" t="s">
        <v>162</v>
      </c>
      <c r="BM317" s="24" t="s">
        <v>743</v>
      </c>
    </row>
    <row r="318" spans="2:47" s="1" customFormat="1" ht="40.5">
      <c r="B318" s="42"/>
      <c r="C318" s="64"/>
      <c r="D318" s="205" t="s">
        <v>164</v>
      </c>
      <c r="E318" s="64"/>
      <c r="F318" s="206" t="s">
        <v>744</v>
      </c>
      <c r="G318" s="64"/>
      <c r="H318" s="64"/>
      <c r="I318" s="164"/>
      <c r="J318" s="64"/>
      <c r="K318" s="64"/>
      <c r="L318" s="62"/>
      <c r="M318" s="207"/>
      <c r="N318" s="43"/>
      <c r="O318" s="43"/>
      <c r="P318" s="43"/>
      <c r="Q318" s="43"/>
      <c r="R318" s="43"/>
      <c r="S318" s="43"/>
      <c r="T318" s="79"/>
      <c r="AT318" s="24" t="s">
        <v>164</v>
      </c>
      <c r="AU318" s="24" t="s">
        <v>106</v>
      </c>
    </row>
    <row r="319" spans="2:51" s="11" customFormat="1" ht="13.5">
      <c r="B319" s="208"/>
      <c r="C319" s="209"/>
      <c r="D319" s="205" t="s">
        <v>175</v>
      </c>
      <c r="E319" s="210" t="s">
        <v>32</v>
      </c>
      <c r="F319" s="211" t="s">
        <v>745</v>
      </c>
      <c r="G319" s="209"/>
      <c r="H319" s="212">
        <v>4</v>
      </c>
      <c r="I319" s="213"/>
      <c r="J319" s="209"/>
      <c r="K319" s="209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175</v>
      </c>
      <c r="AU319" s="218" t="s">
        <v>106</v>
      </c>
      <c r="AV319" s="11" t="s">
        <v>106</v>
      </c>
      <c r="AW319" s="11" t="s">
        <v>41</v>
      </c>
      <c r="AX319" s="11" t="s">
        <v>77</v>
      </c>
      <c r="AY319" s="218" t="s">
        <v>155</v>
      </c>
    </row>
    <row r="320" spans="2:51" s="11" customFormat="1" ht="13.5">
      <c r="B320" s="208"/>
      <c r="C320" s="209"/>
      <c r="D320" s="205" t="s">
        <v>175</v>
      </c>
      <c r="E320" s="210" t="s">
        <v>32</v>
      </c>
      <c r="F320" s="211" t="s">
        <v>746</v>
      </c>
      <c r="G320" s="209"/>
      <c r="H320" s="212">
        <v>5.4</v>
      </c>
      <c r="I320" s="213"/>
      <c r="J320" s="209"/>
      <c r="K320" s="209"/>
      <c r="L320" s="214"/>
      <c r="M320" s="215"/>
      <c r="N320" s="216"/>
      <c r="O320" s="216"/>
      <c r="P320" s="216"/>
      <c r="Q320" s="216"/>
      <c r="R320" s="216"/>
      <c r="S320" s="216"/>
      <c r="T320" s="217"/>
      <c r="AT320" s="218" t="s">
        <v>175</v>
      </c>
      <c r="AU320" s="218" t="s">
        <v>106</v>
      </c>
      <c r="AV320" s="11" t="s">
        <v>106</v>
      </c>
      <c r="AW320" s="11" t="s">
        <v>41</v>
      </c>
      <c r="AX320" s="11" t="s">
        <v>77</v>
      </c>
      <c r="AY320" s="218" t="s">
        <v>155</v>
      </c>
    </row>
    <row r="321" spans="2:51" s="12" customFormat="1" ht="13.5">
      <c r="B321" s="219"/>
      <c r="C321" s="220"/>
      <c r="D321" s="205" t="s">
        <v>175</v>
      </c>
      <c r="E321" s="221" t="s">
        <v>32</v>
      </c>
      <c r="F321" s="222" t="s">
        <v>188</v>
      </c>
      <c r="G321" s="220"/>
      <c r="H321" s="223">
        <v>9.4</v>
      </c>
      <c r="I321" s="224"/>
      <c r="J321" s="220"/>
      <c r="K321" s="220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175</v>
      </c>
      <c r="AU321" s="229" t="s">
        <v>106</v>
      </c>
      <c r="AV321" s="12" t="s">
        <v>162</v>
      </c>
      <c r="AW321" s="12" t="s">
        <v>41</v>
      </c>
      <c r="AX321" s="12" t="s">
        <v>85</v>
      </c>
      <c r="AY321" s="229" t="s">
        <v>155</v>
      </c>
    </row>
    <row r="322" spans="2:65" s="1" customFormat="1" ht="16.5" customHeight="1">
      <c r="B322" s="42"/>
      <c r="C322" s="193" t="s">
        <v>747</v>
      </c>
      <c r="D322" s="193" t="s">
        <v>157</v>
      </c>
      <c r="E322" s="194" t="s">
        <v>748</v>
      </c>
      <c r="F322" s="195" t="s">
        <v>749</v>
      </c>
      <c r="G322" s="196" t="s">
        <v>172</v>
      </c>
      <c r="H322" s="197">
        <v>11.288</v>
      </c>
      <c r="I322" s="198"/>
      <c r="J322" s="199">
        <f>ROUND(I322*H322,2)</f>
        <v>0</v>
      </c>
      <c r="K322" s="195" t="s">
        <v>161</v>
      </c>
      <c r="L322" s="62"/>
      <c r="M322" s="200" t="s">
        <v>32</v>
      </c>
      <c r="N322" s="201" t="s">
        <v>48</v>
      </c>
      <c r="O322" s="43"/>
      <c r="P322" s="202">
        <f>O322*H322</f>
        <v>0</v>
      </c>
      <c r="Q322" s="202">
        <v>0</v>
      </c>
      <c r="R322" s="202">
        <f>Q322*H322</f>
        <v>0</v>
      </c>
      <c r="S322" s="202">
        <v>0</v>
      </c>
      <c r="T322" s="203">
        <f>S322*H322</f>
        <v>0</v>
      </c>
      <c r="AR322" s="24" t="s">
        <v>162</v>
      </c>
      <c r="AT322" s="24" t="s">
        <v>157</v>
      </c>
      <c r="AU322" s="24" t="s">
        <v>106</v>
      </c>
      <c r="AY322" s="24" t="s">
        <v>155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24" t="s">
        <v>85</v>
      </c>
      <c r="BK322" s="204">
        <f>ROUND(I322*H322,2)</f>
        <v>0</v>
      </c>
      <c r="BL322" s="24" t="s">
        <v>162</v>
      </c>
      <c r="BM322" s="24" t="s">
        <v>750</v>
      </c>
    </row>
    <row r="323" spans="2:47" s="1" customFormat="1" ht="27">
      <c r="B323" s="42"/>
      <c r="C323" s="64"/>
      <c r="D323" s="205" t="s">
        <v>164</v>
      </c>
      <c r="E323" s="64"/>
      <c r="F323" s="206" t="s">
        <v>751</v>
      </c>
      <c r="G323" s="64"/>
      <c r="H323" s="64"/>
      <c r="I323" s="164"/>
      <c r="J323" s="64"/>
      <c r="K323" s="64"/>
      <c r="L323" s="62"/>
      <c r="M323" s="207"/>
      <c r="N323" s="43"/>
      <c r="O323" s="43"/>
      <c r="P323" s="43"/>
      <c r="Q323" s="43"/>
      <c r="R323" s="43"/>
      <c r="S323" s="43"/>
      <c r="T323" s="79"/>
      <c r="AT323" s="24" t="s">
        <v>164</v>
      </c>
      <c r="AU323" s="24" t="s">
        <v>106</v>
      </c>
    </row>
    <row r="324" spans="2:51" s="13" customFormat="1" ht="27">
      <c r="B324" s="234"/>
      <c r="C324" s="235"/>
      <c r="D324" s="205" t="s">
        <v>175</v>
      </c>
      <c r="E324" s="236" t="s">
        <v>32</v>
      </c>
      <c r="F324" s="237" t="s">
        <v>752</v>
      </c>
      <c r="G324" s="235"/>
      <c r="H324" s="236" t="s">
        <v>32</v>
      </c>
      <c r="I324" s="238"/>
      <c r="J324" s="235"/>
      <c r="K324" s="235"/>
      <c r="L324" s="239"/>
      <c r="M324" s="240"/>
      <c r="N324" s="241"/>
      <c r="O324" s="241"/>
      <c r="P324" s="241"/>
      <c r="Q324" s="241"/>
      <c r="R324" s="241"/>
      <c r="S324" s="241"/>
      <c r="T324" s="242"/>
      <c r="AT324" s="243" t="s">
        <v>175</v>
      </c>
      <c r="AU324" s="243" t="s">
        <v>106</v>
      </c>
      <c r="AV324" s="13" t="s">
        <v>85</v>
      </c>
      <c r="AW324" s="13" t="s">
        <v>41</v>
      </c>
      <c r="AX324" s="13" t="s">
        <v>77</v>
      </c>
      <c r="AY324" s="243" t="s">
        <v>155</v>
      </c>
    </row>
    <row r="325" spans="2:51" s="11" customFormat="1" ht="13.5">
      <c r="B325" s="208"/>
      <c r="C325" s="209"/>
      <c r="D325" s="205" t="s">
        <v>175</v>
      </c>
      <c r="E325" s="210" t="s">
        <v>32</v>
      </c>
      <c r="F325" s="211" t="s">
        <v>753</v>
      </c>
      <c r="G325" s="209"/>
      <c r="H325" s="212">
        <v>11.288</v>
      </c>
      <c r="I325" s="213"/>
      <c r="J325" s="209"/>
      <c r="K325" s="209"/>
      <c r="L325" s="214"/>
      <c r="M325" s="215"/>
      <c r="N325" s="216"/>
      <c r="O325" s="216"/>
      <c r="P325" s="216"/>
      <c r="Q325" s="216"/>
      <c r="R325" s="216"/>
      <c r="S325" s="216"/>
      <c r="T325" s="217"/>
      <c r="AT325" s="218" t="s">
        <v>175</v>
      </c>
      <c r="AU325" s="218" t="s">
        <v>106</v>
      </c>
      <c r="AV325" s="11" t="s">
        <v>106</v>
      </c>
      <c r="AW325" s="11" t="s">
        <v>41</v>
      </c>
      <c r="AX325" s="11" t="s">
        <v>85</v>
      </c>
      <c r="AY325" s="218" t="s">
        <v>155</v>
      </c>
    </row>
    <row r="326" spans="2:65" s="1" customFormat="1" ht="16.5" customHeight="1">
      <c r="B326" s="42"/>
      <c r="C326" s="193" t="s">
        <v>754</v>
      </c>
      <c r="D326" s="193" t="s">
        <v>157</v>
      </c>
      <c r="E326" s="194" t="s">
        <v>755</v>
      </c>
      <c r="F326" s="195" t="s">
        <v>756</v>
      </c>
      <c r="G326" s="196" t="s">
        <v>172</v>
      </c>
      <c r="H326" s="197">
        <v>13.14</v>
      </c>
      <c r="I326" s="198"/>
      <c r="J326" s="199">
        <f>ROUND(I326*H326,2)</f>
        <v>0</v>
      </c>
      <c r="K326" s="195" t="s">
        <v>161</v>
      </c>
      <c r="L326" s="62"/>
      <c r="M326" s="200" t="s">
        <v>32</v>
      </c>
      <c r="N326" s="201" t="s">
        <v>48</v>
      </c>
      <c r="O326" s="43"/>
      <c r="P326" s="202">
        <f>O326*H326</f>
        <v>0</v>
      </c>
      <c r="Q326" s="202">
        <v>0</v>
      </c>
      <c r="R326" s="202">
        <f>Q326*H326</f>
        <v>0</v>
      </c>
      <c r="S326" s="202">
        <v>0</v>
      </c>
      <c r="T326" s="203">
        <f>S326*H326</f>
        <v>0</v>
      </c>
      <c r="AR326" s="24" t="s">
        <v>162</v>
      </c>
      <c r="AT326" s="24" t="s">
        <v>157</v>
      </c>
      <c r="AU326" s="24" t="s">
        <v>106</v>
      </c>
      <c r="AY326" s="24" t="s">
        <v>155</v>
      </c>
      <c r="BE326" s="204">
        <f>IF(N326="základní",J326,0)</f>
        <v>0</v>
      </c>
      <c r="BF326" s="204">
        <f>IF(N326="snížená",J326,0)</f>
        <v>0</v>
      </c>
      <c r="BG326" s="204">
        <f>IF(N326="zákl. přenesená",J326,0)</f>
        <v>0</v>
      </c>
      <c r="BH326" s="204">
        <f>IF(N326="sníž. přenesená",J326,0)</f>
        <v>0</v>
      </c>
      <c r="BI326" s="204">
        <f>IF(N326="nulová",J326,0)</f>
        <v>0</v>
      </c>
      <c r="BJ326" s="24" t="s">
        <v>85</v>
      </c>
      <c r="BK326" s="204">
        <f>ROUND(I326*H326,2)</f>
        <v>0</v>
      </c>
      <c r="BL326" s="24" t="s">
        <v>162</v>
      </c>
      <c r="BM326" s="24" t="s">
        <v>757</v>
      </c>
    </row>
    <row r="327" spans="2:47" s="1" customFormat="1" ht="27">
      <c r="B327" s="42"/>
      <c r="C327" s="64"/>
      <c r="D327" s="205" t="s">
        <v>164</v>
      </c>
      <c r="E327" s="64"/>
      <c r="F327" s="206" t="s">
        <v>758</v>
      </c>
      <c r="G327" s="64"/>
      <c r="H327" s="64"/>
      <c r="I327" s="164"/>
      <c r="J327" s="64"/>
      <c r="K327" s="64"/>
      <c r="L327" s="62"/>
      <c r="M327" s="207"/>
      <c r="N327" s="43"/>
      <c r="O327" s="43"/>
      <c r="P327" s="43"/>
      <c r="Q327" s="43"/>
      <c r="R327" s="43"/>
      <c r="S327" s="43"/>
      <c r="T327" s="79"/>
      <c r="AT327" s="24" t="s">
        <v>164</v>
      </c>
      <c r="AU327" s="24" t="s">
        <v>106</v>
      </c>
    </row>
    <row r="328" spans="2:51" s="13" customFormat="1" ht="13.5">
      <c r="B328" s="234"/>
      <c r="C328" s="235"/>
      <c r="D328" s="205" t="s">
        <v>175</v>
      </c>
      <c r="E328" s="236" t="s">
        <v>32</v>
      </c>
      <c r="F328" s="237" t="s">
        <v>646</v>
      </c>
      <c r="G328" s="235"/>
      <c r="H328" s="236" t="s">
        <v>32</v>
      </c>
      <c r="I328" s="238"/>
      <c r="J328" s="235"/>
      <c r="K328" s="235"/>
      <c r="L328" s="239"/>
      <c r="M328" s="240"/>
      <c r="N328" s="241"/>
      <c r="O328" s="241"/>
      <c r="P328" s="241"/>
      <c r="Q328" s="241"/>
      <c r="R328" s="241"/>
      <c r="S328" s="241"/>
      <c r="T328" s="242"/>
      <c r="AT328" s="243" t="s">
        <v>175</v>
      </c>
      <c r="AU328" s="243" t="s">
        <v>106</v>
      </c>
      <c r="AV328" s="13" t="s">
        <v>85</v>
      </c>
      <c r="AW328" s="13" t="s">
        <v>41</v>
      </c>
      <c r="AX328" s="13" t="s">
        <v>77</v>
      </c>
      <c r="AY328" s="243" t="s">
        <v>155</v>
      </c>
    </row>
    <row r="329" spans="2:51" s="11" customFormat="1" ht="13.5">
      <c r="B329" s="208"/>
      <c r="C329" s="209"/>
      <c r="D329" s="205" t="s">
        <v>175</v>
      </c>
      <c r="E329" s="210" t="s">
        <v>32</v>
      </c>
      <c r="F329" s="211" t="s">
        <v>759</v>
      </c>
      <c r="G329" s="209"/>
      <c r="H329" s="212">
        <v>3.16</v>
      </c>
      <c r="I329" s="213"/>
      <c r="J329" s="209"/>
      <c r="K329" s="209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175</v>
      </c>
      <c r="AU329" s="218" t="s">
        <v>106</v>
      </c>
      <c r="AV329" s="11" t="s">
        <v>106</v>
      </c>
      <c r="AW329" s="11" t="s">
        <v>41</v>
      </c>
      <c r="AX329" s="11" t="s">
        <v>77</v>
      </c>
      <c r="AY329" s="218" t="s">
        <v>155</v>
      </c>
    </row>
    <row r="330" spans="2:51" s="11" customFormat="1" ht="13.5">
      <c r="B330" s="208"/>
      <c r="C330" s="209"/>
      <c r="D330" s="205" t="s">
        <v>175</v>
      </c>
      <c r="E330" s="210" t="s">
        <v>32</v>
      </c>
      <c r="F330" s="211" t="s">
        <v>760</v>
      </c>
      <c r="G330" s="209"/>
      <c r="H330" s="212">
        <v>2.374</v>
      </c>
      <c r="I330" s="213"/>
      <c r="J330" s="209"/>
      <c r="K330" s="209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175</v>
      </c>
      <c r="AU330" s="218" t="s">
        <v>106</v>
      </c>
      <c r="AV330" s="11" t="s">
        <v>106</v>
      </c>
      <c r="AW330" s="11" t="s">
        <v>41</v>
      </c>
      <c r="AX330" s="11" t="s">
        <v>77</v>
      </c>
      <c r="AY330" s="218" t="s">
        <v>155</v>
      </c>
    </row>
    <row r="331" spans="2:51" s="11" customFormat="1" ht="13.5">
      <c r="B331" s="208"/>
      <c r="C331" s="209"/>
      <c r="D331" s="205" t="s">
        <v>175</v>
      </c>
      <c r="E331" s="210" t="s">
        <v>32</v>
      </c>
      <c r="F331" s="211" t="s">
        <v>761</v>
      </c>
      <c r="G331" s="209"/>
      <c r="H331" s="212">
        <v>0.224</v>
      </c>
      <c r="I331" s="213"/>
      <c r="J331" s="209"/>
      <c r="K331" s="209"/>
      <c r="L331" s="214"/>
      <c r="M331" s="215"/>
      <c r="N331" s="216"/>
      <c r="O331" s="216"/>
      <c r="P331" s="216"/>
      <c r="Q331" s="216"/>
      <c r="R331" s="216"/>
      <c r="S331" s="216"/>
      <c r="T331" s="217"/>
      <c r="AT331" s="218" t="s">
        <v>175</v>
      </c>
      <c r="AU331" s="218" t="s">
        <v>106</v>
      </c>
      <c r="AV331" s="11" t="s">
        <v>106</v>
      </c>
      <c r="AW331" s="11" t="s">
        <v>41</v>
      </c>
      <c r="AX331" s="11" t="s">
        <v>77</v>
      </c>
      <c r="AY331" s="218" t="s">
        <v>155</v>
      </c>
    </row>
    <row r="332" spans="2:51" s="11" customFormat="1" ht="13.5">
      <c r="B332" s="208"/>
      <c r="C332" s="209"/>
      <c r="D332" s="205" t="s">
        <v>175</v>
      </c>
      <c r="E332" s="210" t="s">
        <v>32</v>
      </c>
      <c r="F332" s="211" t="s">
        <v>762</v>
      </c>
      <c r="G332" s="209"/>
      <c r="H332" s="212">
        <v>5.2</v>
      </c>
      <c r="I332" s="213"/>
      <c r="J332" s="209"/>
      <c r="K332" s="209"/>
      <c r="L332" s="214"/>
      <c r="M332" s="215"/>
      <c r="N332" s="216"/>
      <c r="O332" s="216"/>
      <c r="P332" s="216"/>
      <c r="Q332" s="216"/>
      <c r="R332" s="216"/>
      <c r="S332" s="216"/>
      <c r="T332" s="217"/>
      <c r="AT332" s="218" t="s">
        <v>175</v>
      </c>
      <c r="AU332" s="218" t="s">
        <v>106</v>
      </c>
      <c r="AV332" s="11" t="s">
        <v>106</v>
      </c>
      <c r="AW332" s="11" t="s">
        <v>41</v>
      </c>
      <c r="AX332" s="11" t="s">
        <v>77</v>
      </c>
      <c r="AY332" s="218" t="s">
        <v>155</v>
      </c>
    </row>
    <row r="333" spans="2:51" s="11" customFormat="1" ht="13.5">
      <c r="B333" s="208"/>
      <c r="C333" s="209"/>
      <c r="D333" s="205" t="s">
        <v>175</v>
      </c>
      <c r="E333" s="210" t="s">
        <v>32</v>
      </c>
      <c r="F333" s="211" t="s">
        <v>763</v>
      </c>
      <c r="G333" s="209"/>
      <c r="H333" s="212">
        <v>0.462</v>
      </c>
      <c r="I333" s="213"/>
      <c r="J333" s="209"/>
      <c r="K333" s="209"/>
      <c r="L333" s="214"/>
      <c r="M333" s="215"/>
      <c r="N333" s="216"/>
      <c r="O333" s="216"/>
      <c r="P333" s="216"/>
      <c r="Q333" s="216"/>
      <c r="R333" s="216"/>
      <c r="S333" s="216"/>
      <c r="T333" s="217"/>
      <c r="AT333" s="218" t="s">
        <v>175</v>
      </c>
      <c r="AU333" s="218" t="s">
        <v>106</v>
      </c>
      <c r="AV333" s="11" t="s">
        <v>106</v>
      </c>
      <c r="AW333" s="11" t="s">
        <v>41</v>
      </c>
      <c r="AX333" s="11" t="s">
        <v>77</v>
      </c>
      <c r="AY333" s="218" t="s">
        <v>155</v>
      </c>
    </row>
    <row r="334" spans="2:51" s="11" customFormat="1" ht="13.5">
      <c r="B334" s="208"/>
      <c r="C334" s="209"/>
      <c r="D334" s="205" t="s">
        <v>175</v>
      </c>
      <c r="E334" s="210" t="s">
        <v>32</v>
      </c>
      <c r="F334" s="211" t="s">
        <v>764</v>
      </c>
      <c r="G334" s="209"/>
      <c r="H334" s="212">
        <v>1.72</v>
      </c>
      <c r="I334" s="213"/>
      <c r="J334" s="209"/>
      <c r="K334" s="209"/>
      <c r="L334" s="214"/>
      <c r="M334" s="215"/>
      <c r="N334" s="216"/>
      <c r="O334" s="216"/>
      <c r="P334" s="216"/>
      <c r="Q334" s="216"/>
      <c r="R334" s="216"/>
      <c r="S334" s="216"/>
      <c r="T334" s="217"/>
      <c r="AT334" s="218" t="s">
        <v>175</v>
      </c>
      <c r="AU334" s="218" t="s">
        <v>106</v>
      </c>
      <c r="AV334" s="11" t="s">
        <v>106</v>
      </c>
      <c r="AW334" s="11" t="s">
        <v>41</v>
      </c>
      <c r="AX334" s="11" t="s">
        <v>77</v>
      </c>
      <c r="AY334" s="218" t="s">
        <v>155</v>
      </c>
    </row>
    <row r="335" spans="2:51" s="12" customFormat="1" ht="13.5">
      <c r="B335" s="219"/>
      <c r="C335" s="220"/>
      <c r="D335" s="205" t="s">
        <v>175</v>
      </c>
      <c r="E335" s="221" t="s">
        <v>32</v>
      </c>
      <c r="F335" s="222" t="s">
        <v>188</v>
      </c>
      <c r="G335" s="220"/>
      <c r="H335" s="223">
        <v>13.14</v>
      </c>
      <c r="I335" s="224"/>
      <c r="J335" s="220"/>
      <c r="K335" s="220"/>
      <c r="L335" s="225"/>
      <c r="M335" s="226"/>
      <c r="N335" s="227"/>
      <c r="O335" s="227"/>
      <c r="P335" s="227"/>
      <c r="Q335" s="227"/>
      <c r="R335" s="227"/>
      <c r="S335" s="227"/>
      <c r="T335" s="228"/>
      <c r="AT335" s="229" t="s">
        <v>175</v>
      </c>
      <c r="AU335" s="229" t="s">
        <v>106</v>
      </c>
      <c r="AV335" s="12" t="s">
        <v>162</v>
      </c>
      <c r="AW335" s="12" t="s">
        <v>41</v>
      </c>
      <c r="AX335" s="12" t="s">
        <v>85</v>
      </c>
      <c r="AY335" s="229" t="s">
        <v>155</v>
      </c>
    </row>
    <row r="336" spans="2:65" s="1" customFormat="1" ht="25.5" customHeight="1">
      <c r="B336" s="42"/>
      <c r="C336" s="193" t="s">
        <v>765</v>
      </c>
      <c r="D336" s="193" t="s">
        <v>157</v>
      </c>
      <c r="E336" s="194" t="s">
        <v>766</v>
      </c>
      <c r="F336" s="195" t="s">
        <v>767</v>
      </c>
      <c r="G336" s="196" t="s">
        <v>160</v>
      </c>
      <c r="H336" s="197">
        <v>59.492</v>
      </c>
      <c r="I336" s="198"/>
      <c r="J336" s="199">
        <f>ROUND(I336*H336,2)</f>
        <v>0</v>
      </c>
      <c r="K336" s="195" t="s">
        <v>161</v>
      </c>
      <c r="L336" s="62"/>
      <c r="M336" s="200" t="s">
        <v>32</v>
      </c>
      <c r="N336" s="201" t="s">
        <v>48</v>
      </c>
      <c r="O336" s="43"/>
      <c r="P336" s="202">
        <f>O336*H336</f>
        <v>0</v>
      </c>
      <c r="Q336" s="202">
        <v>0.00182</v>
      </c>
      <c r="R336" s="202">
        <f>Q336*H336</f>
        <v>0.10827544</v>
      </c>
      <c r="S336" s="202">
        <v>0</v>
      </c>
      <c r="T336" s="203">
        <f>S336*H336</f>
        <v>0</v>
      </c>
      <c r="AR336" s="24" t="s">
        <v>162</v>
      </c>
      <c r="AT336" s="24" t="s">
        <v>157</v>
      </c>
      <c r="AU336" s="24" t="s">
        <v>106</v>
      </c>
      <c r="AY336" s="24" t="s">
        <v>155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24" t="s">
        <v>85</v>
      </c>
      <c r="BK336" s="204">
        <f>ROUND(I336*H336,2)</f>
        <v>0</v>
      </c>
      <c r="BL336" s="24" t="s">
        <v>162</v>
      </c>
      <c r="BM336" s="24" t="s">
        <v>768</v>
      </c>
    </row>
    <row r="337" spans="2:47" s="1" customFormat="1" ht="27">
      <c r="B337" s="42"/>
      <c r="C337" s="64"/>
      <c r="D337" s="205" t="s">
        <v>164</v>
      </c>
      <c r="E337" s="64"/>
      <c r="F337" s="206" t="s">
        <v>769</v>
      </c>
      <c r="G337" s="64"/>
      <c r="H337" s="64"/>
      <c r="I337" s="164"/>
      <c r="J337" s="64"/>
      <c r="K337" s="64"/>
      <c r="L337" s="62"/>
      <c r="M337" s="207"/>
      <c r="N337" s="43"/>
      <c r="O337" s="43"/>
      <c r="P337" s="43"/>
      <c r="Q337" s="43"/>
      <c r="R337" s="43"/>
      <c r="S337" s="43"/>
      <c r="T337" s="79"/>
      <c r="AT337" s="24" t="s">
        <v>164</v>
      </c>
      <c r="AU337" s="24" t="s">
        <v>106</v>
      </c>
    </row>
    <row r="338" spans="2:51" s="13" customFormat="1" ht="13.5">
      <c r="B338" s="234"/>
      <c r="C338" s="235"/>
      <c r="D338" s="205" t="s">
        <v>175</v>
      </c>
      <c r="E338" s="236" t="s">
        <v>32</v>
      </c>
      <c r="F338" s="237" t="s">
        <v>646</v>
      </c>
      <c r="G338" s="235"/>
      <c r="H338" s="236" t="s">
        <v>32</v>
      </c>
      <c r="I338" s="238"/>
      <c r="J338" s="235"/>
      <c r="K338" s="235"/>
      <c r="L338" s="239"/>
      <c r="M338" s="240"/>
      <c r="N338" s="241"/>
      <c r="O338" s="241"/>
      <c r="P338" s="241"/>
      <c r="Q338" s="241"/>
      <c r="R338" s="241"/>
      <c r="S338" s="241"/>
      <c r="T338" s="242"/>
      <c r="AT338" s="243" t="s">
        <v>175</v>
      </c>
      <c r="AU338" s="243" t="s">
        <v>106</v>
      </c>
      <c r="AV338" s="13" t="s">
        <v>85</v>
      </c>
      <c r="AW338" s="13" t="s">
        <v>41</v>
      </c>
      <c r="AX338" s="13" t="s">
        <v>77</v>
      </c>
      <c r="AY338" s="243" t="s">
        <v>155</v>
      </c>
    </row>
    <row r="339" spans="2:51" s="11" customFormat="1" ht="13.5">
      <c r="B339" s="208"/>
      <c r="C339" s="209"/>
      <c r="D339" s="205" t="s">
        <v>175</v>
      </c>
      <c r="E339" s="210" t="s">
        <v>32</v>
      </c>
      <c r="F339" s="211" t="s">
        <v>770</v>
      </c>
      <c r="G339" s="209"/>
      <c r="H339" s="212">
        <v>56.772</v>
      </c>
      <c r="I339" s="213"/>
      <c r="J339" s="209"/>
      <c r="K339" s="209"/>
      <c r="L339" s="214"/>
      <c r="M339" s="215"/>
      <c r="N339" s="216"/>
      <c r="O339" s="216"/>
      <c r="P339" s="216"/>
      <c r="Q339" s="216"/>
      <c r="R339" s="216"/>
      <c r="S339" s="216"/>
      <c r="T339" s="217"/>
      <c r="AT339" s="218" t="s">
        <v>175</v>
      </c>
      <c r="AU339" s="218" t="s">
        <v>106</v>
      </c>
      <c r="AV339" s="11" t="s">
        <v>106</v>
      </c>
      <c r="AW339" s="11" t="s">
        <v>41</v>
      </c>
      <c r="AX339" s="11" t="s">
        <v>77</v>
      </c>
      <c r="AY339" s="218" t="s">
        <v>155</v>
      </c>
    </row>
    <row r="340" spans="2:51" s="11" customFormat="1" ht="13.5">
      <c r="B340" s="208"/>
      <c r="C340" s="209"/>
      <c r="D340" s="205" t="s">
        <v>175</v>
      </c>
      <c r="E340" s="210" t="s">
        <v>32</v>
      </c>
      <c r="F340" s="211" t="s">
        <v>771</v>
      </c>
      <c r="G340" s="209"/>
      <c r="H340" s="212">
        <v>2.72</v>
      </c>
      <c r="I340" s="213"/>
      <c r="J340" s="209"/>
      <c r="K340" s="209"/>
      <c r="L340" s="214"/>
      <c r="M340" s="215"/>
      <c r="N340" s="216"/>
      <c r="O340" s="216"/>
      <c r="P340" s="216"/>
      <c r="Q340" s="216"/>
      <c r="R340" s="216"/>
      <c r="S340" s="216"/>
      <c r="T340" s="217"/>
      <c r="AT340" s="218" t="s">
        <v>175</v>
      </c>
      <c r="AU340" s="218" t="s">
        <v>106</v>
      </c>
      <c r="AV340" s="11" t="s">
        <v>106</v>
      </c>
      <c r="AW340" s="11" t="s">
        <v>41</v>
      </c>
      <c r="AX340" s="11" t="s">
        <v>77</v>
      </c>
      <c r="AY340" s="218" t="s">
        <v>155</v>
      </c>
    </row>
    <row r="341" spans="2:51" s="12" customFormat="1" ht="13.5">
      <c r="B341" s="219"/>
      <c r="C341" s="220"/>
      <c r="D341" s="205" t="s">
        <v>175</v>
      </c>
      <c r="E341" s="221" t="s">
        <v>32</v>
      </c>
      <c r="F341" s="222" t="s">
        <v>188</v>
      </c>
      <c r="G341" s="220"/>
      <c r="H341" s="223">
        <v>59.492</v>
      </c>
      <c r="I341" s="224"/>
      <c r="J341" s="220"/>
      <c r="K341" s="220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175</v>
      </c>
      <c r="AU341" s="229" t="s">
        <v>106</v>
      </c>
      <c r="AV341" s="12" t="s">
        <v>162</v>
      </c>
      <c r="AW341" s="12" t="s">
        <v>41</v>
      </c>
      <c r="AX341" s="12" t="s">
        <v>85</v>
      </c>
      <c r="AY341" s="229" t="s">
        <v>155</v>
      </c>
    </row>
    <row r="342" spans="2:65" s="1" customFormat="1" ht="16.5" customHeight="1">
      <c r="B342" s="42"/>
      <c r="C342" s="193" t="s">
        <v>772</v>
      </c>
      <c r="D342" s="193" t="s">
        <v>157</v>
      </c>
      <c r="E342" s="194" t="s">
        <v>773</v>
      </c>
      <c r="F342" s="195" t="s">
        <v>774</v>
      </c>
      <c r="G342" s="196" t="s">
        <v>160</v>
      </c>
      <c r="H342" s="197">
        <v>59.492</v>
      </c>
      <c r="I342" s="198"/>
      <c r="J342" s="199">
        <f>ROUND(I342*H342,2)</f>
        <v>0</v>
      </c>
      <c r="K342" s="195" t="s">
        <v>161</v>
      </c>
      <c r="L342" s="62"/>
      <c r="M342" s="200" t="s">
        <v>32</v>
      </c>
      <c r="N342" s="201" t="s">
        <v>48</v>
      </c>
      <c r="O342" s="43"/>
      <c r="P342" s="202">
        <f>O342*H342</f>
        <v>0</v>
      </c>
      <c r="Q342" s="202">
        <v>4E-05</v>
      </c>
      <c r="R342" s="202">
        <f>Q342*H342</f>
        <v>0.00237968</v>
      </c>
      <c r="S342" s="202">
        <v>0</v>
      </c>
      <c r="T342" s="203">
        <f>S342*H342</f>
        <v>0</v>
      </c>
      <c r="AR342" s="24" t="s">
        <v>162</v>
      </c>
      <c r="AT342" s="24" t="s">
        <v>157</v>
      </c>
      <c r="AU342" s="24" t="s">
        <v>106</v>
      </c>
      <c r="AY342" s="24" t="s">
        <v>155</v>
      </c>
      <c r="BE342" s="204">
        <f>IF(N342="základní",J342,0)</f>
        <v>0</v>
      </c>
      <c r="BF342" s="204">
        <f>IF(N342="snížená",J342,0)</f>
        <v>0</v>
      </c>
      <c r="BG342" s="204">
        <f>IF(N342="zákl. přenesená",J342,0)</f>
        <v>0</v>
      </c>
      <c r="BH342" s="204">
        <f>IF(N342="sníž. přenesená",J342,0)</f>
        <v>0</v>
      </c>
      <c r="BI342" s="204">
        <f>IF(N342="nulová",J342,0)</f>
        <v>0</v>
      </c>
      <c r="BJ342" s="24" t="s">
        <v>85</v>
      </c>
      <c r="BK342" s="204">
        <f>ROUND(I342*H342,2)</f>
        <v>0</v>
      </c>
      <c r="BL342" s="24" t="s">
        <v>162</v>
      </c>
      <c r="BM342" s="24" t="s">
        <v>775</v>
      </c>
    </row>
    <row r="343" spans="2:51" s="11" customFormat="1" ht="13.5">
      <c r="B343" s="208"/>
      <c r="C343" s="209"/>
      <c r="D343" s="205" t="s">
        <v>175</v>
      </c>
      <c r="E343" s="210" t="s">
        <v>32</v>
      </c>
      <c r="F343" s="211" t="s">
        <v>776</v>
      </c>
      <c r="G343" s="209"/>
      <c r="H343" s="212">
        <v>59.492</v>
      </c>
      <c r="I343" s="213"/>
      <c r="J343" s="209"/>
      <c r="K343" s="209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175</v>
      </c>
      <c r="AU343" s="218" t="s">
        <v>106</v>
      </c>
      <c r="AV343" s="11" t="s">
        <v>106</v>
      </c>
      <c r="AW343" s="11" t="s">
        <v>41</v>
      </c>
      <c r="AX343" s="11" t="s">
        <v>85</v>
      </c>
      <c r="AY343" s="218" t="s">
        <v>155</v>
      </c>
    </row>
    <row r="344" spans="2:65" s="1" customFormat="1" ht="25.5" customHeight="1">
      <c r="B344" s="42"/>
      <c r="C344" s="193" t="s">
        <v>777</v>
      </c>
      <c r="D344" s="193" t="s">
        <v>157</v>
      </c>
      <c r="E344" s="194" t="s">
        <v>778</v>
      </c>
      <c r="F344" s="195" t="s">
        <v>779</v>
      </c>
      <c r="G344" s="196" t="s">
        <v>160</v>
      </c>
      <c r="H344" s="197">
        <v>70.772</v>
      </c>
      <c r="I344" s="198"/>
      <c r="J344" s="199">
        <f>ROUND(I344*H344,2)</f>
        <v>0</v>
      </c>
      <c r="K344" s="195" t="s">
        <v>161</v>
      </c>
      <c r="L344" s="62"/>
      <c r="M344" s="200" t="s">
        <v>32</v>
      </c>
      <c r="N344" s="201" t="s">
        <v>48</v>
      </c>
      <c r="O344" s="43"/>
      <c r="P344" s="202">
        <f>O344*H344</f>
        <v>0</v>
      </c>
      <c r="Q344" s="202">
        <v>0.00132</v>
      </c>
      <c r="R344" s="202">
        <f>Q344*H344</f>
        <v>0.09341904000000001</v>
      </c>
      <c r="S344" s="202">
        <v>0</v>
      </c>
      <c r="T344" s="203">
        <f>S344*H344</f>
        <v>0</v>
      </c>
      <c r="AR344" s="24" t="s">
        <v>162</v>
      </c>
      <c r="AT344" s="24" t="s">
        <v>157</v>
      </c>
      <c r="AU344" s="24" t="s">
        <v>106</v>
      </c>
      <c r="AY344" s="24" t="s">
        <v>155</v>
      </c>
      <c r="BE344" s="204">
        <f>IF(N344="základní",J344,0)</f>
        <v>0</v>
      </c>
      <c r="BF344" s="204">
        <f>IF(N344="snížená",J344,0)</f>
        <v>0</v>
      </c>
      <c r="BG344" s="204">
        <f>IF(N344="zákl. přenesená",J344,0)</f>
        <v>0</v>
      </c>
      <c r="BH344" s="204">
        <f>IF(N344="sníž. přenesená",J344,0)</f>
        <v>0</v>
      </c>
      <c r="BI344" s="204">
        <f>IF(N344="nulová",J344,0)</f>
        <v>0</v>
      </c>
      <c r="BJ344" s="24" t="s">
        <v>85</v>
      </c>
      <c r="BK344" s="204">
        <f>ROUND(I344*H344,2)</f>
        <v>0</v>
      </c>
      <c r="BL344" s="24" t="s">
        <v>162</v>
      </c>
      <c r="BM344" s="24" t="s">
        <v>780</v>
      </c>
    </row>
    <row r="345" spans="2:51" s="13" customFormat="1" ht="13.5">
      <c r="B345" s="234"/>
      <c r="C345" s="235"/>
      <c r="D345" s="205" t="s">
        <v>175</v>
      </c>
      <c r="E345" s="236" t="s">
        <v>32</v>
      </c>
      <c r="F345" s="237" t="s">
        <v>646</v>
      </c>
      <c r="G345" s="235"/>
      <c r="H345" s="236" t="s">
        <v>32</v>
      </c>
      <c r="I345" s="238"/>
      <c r="J345" s="235"/>
      <c r="K345" s="235"/>
      <c r="L345" s="239"/>
      <c r="M345" s="240"/>
      <c r="N345" s="241"/>
      <c r="O345" s="241"/>
      <c r="P345" s="241"/>
      <c r="Q345" s="241"/>
      <c r="R345" s="241"/>
      <c r="S345" s="241"/>
      <c r="T345" s="242"/>
      <c r="AT345" s="243" t="s">
        <v>175</v>
      </c>
      <c r="AU345" s="243" t="s">
        <v>106</v>
      </c>
      <c r="AV345" s="13" t="s">
        <v>85</v>
      </c>
      <c r="AW345" s="13" t="s">
        <v>41</v>
      </c>
      <c r="AX345" s="13" t="s">
        <v>77</v>
      </c>
      <c r="AY345" s="243" t="s">
        <v>155</v>
      </c>
    </row>
    <row r="346" spans="2:51" s="11" customFormat="1" ht="13.5">
      <c r="B346" s="208"/>
      <c r="C346" s="209"/>
      <c r="D346" s="205" t="s">
        <v>175</v>
      </c>
      <c r="E346" s="210" t="s">
        <v>32</v>
      </c>
      <c r="F346" s="211" t="s">
        <v>781</v>
      </c>
      <c r="G346" s="209"/>
      <c r="H346" s="212">
        <v>16.52</v>
      </c>
      <c r="I346" s="213"/>
      <c r="J346" s="209"/>
      <c r="K346" s="209"/>
      <c r="L346" s="214"/>
      <c r="M346" s="215"/>
      <c r="N346" s="216"/>
      <c r="O346" s="216"/>
      <c r="P346" s="216"/>
      <c r="Q346" s="216"/>
      <c r="R346" s="216"/>
      <c r="S346" s="216"/>
      <c r="T346" s="217"/>
      <c r="AT346" s="218" t="s">
        <v>175</v>
      </c>
      <c r="AU346" s="218" t="s">
        <v>106</v>
      </c>
      <c r="AV346" s="11" t="s">
        <v>106</v>
      </c>
      <c r="AW346" s="11" t="s">
        <v>41</v>
      </c>
      <c r="AX346" s="11" t="s">
        <v>77</v>
      </c>
      <c r="AY346" s="218" t="s">
        <v>155</v>
      </c>
    </row>
    <row r="347" spans="2:51" s="11" customFormat="1" ht="27">
      <c r="B347" s="208"/>
      <c r="C347" s="209"/>
      <c r="D347" s="205" t="s">
        <v>175</v>
      </c>
      <c r="E347" s="210" t="s">
        <v>32</v>
      </c>
      <c r="F347" s="211" t="s">
        <v>782</v>
      </c>
      <c r="G347" s="209"/>
      <c r="H347" s="212">
        <v>13.992</v>
      </c>
      <c r="I347" s="213"/>
      <c r="J347" s="209"/>
      <c r="K347" s="209"/>
      <c r="L347" s="214"/>
      <c r="M347" s="215"/>
      <c r="N347" s="216"/>
      <c r="O347" s="216"/>
      <c r="P347" s="216"/>
      <c r="Q347" s="216"/>
      <c r="R347" s="216"/>
      <c r="S347" s="216"/>
      <c r="T347" s="217"/>
      <c r="AT347" s="218" t="s">
        <v>175</v>
      </c>
      <c r="AU347" s="218" t="s">
        <v>106</v>
      </c>
      <c r="AV347" s="11" t="s">
        <v>106</v>
      </c>
      <c r="AW347" s="11" t="s">
        <v>41</v>
      </c>
      <c r="AX347" s="11" t="s">
        <v>77</v>
      </c>
      <c r="AY347" s="218" t="s">
        <v>155</v>
      </c>
    </row>
    <row r="348" spans="2:51" s="11" customFormat="1" ht="27">
      <c r="B348" s="208"/>
      <c r="C348" s="209"/>
      <c r="D348" s="205" t="s">
        <v>175</v>
      </c>
      <c r="E348" s="210" t="s">
        <v>32</v>
      </c>
      <c r="F348" s="211" t="s">
        <v>783</v>
      </c>
      <c r="G348" s="209"/>
      <c r="H348" s="212">
        <v>30.14</v>
      </c>
      <c r="I348" s="213"/>
      <c r="J348" s="209"/>
      <c r="K348" s="209"/>
      <c r="L348" s="214"/>
      <c r="M348" s="215"/>
      <c r="N348" s="216"/>
      <c r="O348" s="216"/>
      <c r="P348" s="216"/>
      <c r="Q348" s="216"/>
      <c r="R348" s="216"/>
      <c r="S348" s="216"/>
      <c r="T348" s="217"/>
      <c r="AT348" s="218" t="s">
        <v>175</v>
      </c>
      <c r="AU348" s="218" t="s">
        <v>106</v>
      </c>
      <c r="AV348" s="11" t="s">
        <v>106</v>
      </c>
      <c r="AW348" s="11" t="s">
        <v>41</v>
      </c>
      <c r="AX348" s="11" t="s">
        <v>77</v>
      </c>
      <c r="AY348" s="218" t="s">
        <v>155</v>
      </c>
    </row>
    <row r="349" spans="2:51" s="11" customFormat="1" ht="13.5">
      <c r="B349" s="208"/>
      <c r="C349" s="209"/>
      <c r="D349" s="205" t="s">
        <v>175</v>
      </c>
      <c r="E349" s="210" t="s">
        <v>32</v>
      </c>
      <c r="F349" s="211" t="s">
        <v>784</v>
      </c>
      <c r="G349" s="209"/>
      <c r="H349" s="212">
        <v>10.12</v>
      </c>
      <c r="I349" s="213"/>
      <c r="J349" s="209"/>
      <c r="K349" s="209"/>
      <c r="L349" s="214"/>
      <c r="M349" s="215"/>
      <c r="N349" s="216"/>
      <c r="O349" s="216"/>
      <c r="P349" s="216"/>
      <c r="Q349" s="216"/>
      <c r="R349" s="216"/>
      <c r="S349" s="216"/>
      <c r="T349" s="217"/>
      <c r="AT349" s="218" t="s">
        <v>175</v>
      </c>
      <c r="AU349" s="218" t="s">
        <v>106</v>
      </c>
      <c r="AV349" s="11" t="s">
        <v>106</v>
      </c>
      <c r="AW349" s="11" t="s">
        <v>41</v>
      </c>
      <c r="AX349" s="11" t="s">
        <v>77</v>
      </c>
      <c r="AY349" s="218" t="s">
        <v>155</v>
      </c>
    </row>
    <row r="350" spans="2:51" s="12" customFormat="1" ht="13.5">
      <c r="B350" s="219"/>
      <c r="C350" s="220"/>
      <c r="D350" s="205" t="s">
        <v>175</v>
      </c>
      <c r="E350" s="221" t="s">
        <v>32</v>
      </c>
      <c r="F350" s="222" t="s">
        <v>188</v>
      </c>
      <c r="G350" s="220"/>
      <c r="H350" s="223">
        <v>70.772</v>
      </c>
      <c r="I350" s="224"/>
      <c r="J350" s="220"/>
      <c r="K350" s="220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175</v>
      </c>
      <c r="AU350" s="229" t="s">
        <v>106</v>
      </c>
      <c r="AV350" s="12" t="s">
        <v>162</v>
      </c>
      <c r="AW350" s="12" t="s">
        <v>41</v>
      </c>
      <c r="AX350" s="12" t="s">
        <v>85</v>
      </c>
      <c r="AY350" s="229" t="s">
        <v>155</v>
      </c>
    </row>
    <row r="351" spans="2:65" s="1" customFormat="1" ht="25.5" customHeight="1">
      <c r="B351" s="42"/>
      <c r="C351" s="193" t="s">
        <v>785</v>
      </c>
      <c r="D351" s="193" t="s">
        <v>157</v>
      </c>
      <c r="E351" s="194" t="s">
        <v>786</v>
      </c>
      <c r="F351" s="195" t="s">
        <v>787</v>
      </c>
      <c r="G351" s="196" t="s">
        <v>160</v>
      </c>
      <c r="H351" s="197">
        <v>70.772</v>
      </c>
      <c r="I351" s="198"/>
      <c r="J351" s="199">
        <f>ROUND(I351*H351,2)</f>
        <v>0</v>
      </c>
      <c r="K351" s="195" t="s">
        <v>161</v>
      </c>
      <c r="L351" s="62"/>
      <c r="M351" s="200" t="s">
        <v>32</v>
      </c>
      <c r="N351" s="201" t="s">
        <v>48</v>
      </c>
      <c r="O351" s="43"/>
      <c r="P351" s="202">
        <f>O351*H351</f>
        <v>0</v>
      </c>
      <c r="Q351" s="202">
        <v>4E-05</v>
      </c>
      <c r="R351" s="202">
        <f>Q351*H351</f>
        <v>0.0028308800000000005</v>
      </c>
      <c r="S351" s="202">
        <v>0</v>
      </c>
      <c r="T351" s="203">
        <f>S351*H351</f>
        <v>0</v>
      </c>
      <c r="AR351" s="24" t="s">
        <v>162</v>
      </c>
      <c r="AT351" s="24" t="s">
        <v>157</v>
      </c>
      <c r="AU351" s="24" t="s">
        <v>106</v>
      </c>
      <c r="AY351" s="24" t="s">
        <v>155</v>
      </c>
      <c r="BE351" s="204">
        <f>IF(N351="základní",J351,0)</f>
        <v>0</v>
      </c>
      <c r="BF351" s="204">
        <f>IF(N351="snížená",J351,0)</f>
        <v>0</v>
      </c>
      <c r="BG351" s="204">
        <f>IF(N351="zákl. přenesená",J351,0)</f>
        <v>0</v>
      </c>
      <c r="BH351" s="204">
        <f>IF(N351="sníž. přenesená",J351,0)</f>
        <v>0</v>
      </c>
      <c r="BI351" s="204">
        <f>IF(N351="nulová",J351,0)</f>
        <v>0</v>
      </c>
      <c r="BJ351" s="24" t="s">
        <v>85</v>
      </c>
      <c r="BK351" s="204">
        <f>ROUND(I351*H351,2)</f>
        <v>0</v>
      </c>
      <c r="BL351" s="24" t="s">
        <v>162</v>
      </c>
      <c r="BM351" s="24" t="s">
        <v>788</v>
      </c>
    </row>
    <row r="352" spans="2:51" s="11" customFormat="1" ht="13.5">
      <c r="B352" s="208"/>
      <c r="C352" s="209"/>
      <c r="D352" s="205" t="s">
        <v>175</v>
      </c>
      <c r="E352" s="210" t="s">
        <v>32</v>
      </c>
      <c r="F352" s="211" t="s">
        <v>789</v>
      </c>
      <c r="G352" s="209"/>
      <c r="H352" s="212">
        <v>70.772</v>
      </c>
      <c r="I352" s="213"/>
      <c r="J352" s="209"/>
      <c r="K352" s="209"/>
      <c r="L352" s="214"/>
      <c r="M352" s="215"/>
      <c r="N352" s="216"/>
      <c r="O352" s="216"/>
      <c r="P352" s="216"/>
      <c r="Q352" s="216"/>
      <c r="R352" s="216"/>
      <c r="S352" s="216"/>
      <c r="T352" s="217"/>
      <c r="AT352" s="218" t="s">
        <v>175</v>
      </c>
      <c r="AU352" s="218" t="s">
        <v>106</v>
      </c>
      <c r="AV352" s="11" t="s">
        <v>106</v>
      </c>
      <c r="AW352" s="11" t="s">
        <v>41</v>
      </c>
      <c r="AX352" s="11" t="s">
        <v>85</v>
      </c>
      <c r="AY352" s="218" t="s">
        <v>155</v>
      </c>
    </row>
    <row r="353" spans="2:65" s="1" customFormat="1" ht="16.5" customHeight="1">
      <c r="B353" s="42"/>
      <c r="C353" s="193" t="s">
        <v>790</v>
      </c>
      <c r="D353" s="193" t="s">
        <v>157</v>
      </c>
      <c r="E353" s="194" t="s">
        <v>791</v>
      </c>
      <c r="F353" s="195" t="s">
        <v>792</v>
      </c>
      <c r="G353" s="196" t="s">
        <v>263</v>
      </c>
      <c r="H353" s="197">
        <v>14</v>
      </c>
      <c r="I353" s="198"/>
      <c r="J353" s="199">
        <f>ROUND(I353*H353,2)</f>
        <v>0</v>
      </c>
      <c r="K353" s="195" t="s">
        <v>161</v>
      </c>
      <c r="L353" s="62"/>
      <c r="M353" s="200" t="s">
        <v>32</v>
      </c>
      <c r="N353" s="201" t="s">
        <v>48</v>
      </c>
      <c r="O353" s="43"/>
      <c r="P353" s="202">
        <f>O353*H353</f>
        <v>0</v>
      </c>
      <c r="Q353" s="202">
        <v>0.0084</v>
      </c>
      <c r="R353" s="202">
        <f>Q353*H353</f>
        <v>0.1176</v>
      </c>
      <c r="S353" s="202">
        <v>0</v>
      </c>
      <c r="T353" s="203">
        <f>S353*H353</f>
        <v>0</v>
      </c>
      <c r="AR353" s="24" t="s">
        <v>162</v>
      </c>
      <c r="AT353" s="24" t="s">
        <v>157</v>
      </c>
      <c r="AU353" s="24" t="s">
        <v>106</v>
      </c>
      <c r="AY353" s="24" t="s">
        <v>155</v>
      </c>
      <c r="BE353" s="204">
        <f>IF(N353="základní",J353,0)</f>
        <v>0</v>
      </c>
      <c r="BF353" s="204">
        <f>IF(N353="snížená",J353,0)</f>
        <v>0</v>
      </c>
      <c r="BG353" s="204">
        <f>IF(N353="zákl. přenesená",J353,0)</f>
        <v>0</v>
      </c>
      <c r="BH353" s="204">
        <f>IF(N353="sníž. přenesená",J353,0)</f>
        <v>0</v>
      </c>
      <c r="BI353" s="204">
        <f>IF(N353="nulová",J353,0)</f>
        <v>0</v>
      </c>
      <c r="BJ353" s="24" t="s">
        <v>85</v>
      </c>
      <c r="BK353" s="204">
        <f>ROUND(I353*H353,2)</f>
        <v>0</v>
      </c>
      <c r="BL353" s="24" t="s">
        <v>162</v>
      </c>
      <c r="BM353" s="24" t="s">
        <v>793</v>
      </c>
    </row>
    <row r="354" spans="2:51" s="11" customFormat="1" ht="13.5">
      <c r="B354" s="208"/>
      <c r="C354" s="209"/>
      <c r="D354" s="205" t="s">
        <v>175</v>
      </c>
      <c r="E354" s="210" t="s">
        <v>32</v>
      </c>
      <c r="F354" s="211" t="s">
        <v>794</v>
      </c>
      <c r="G354" s="209"/>
      <c r="H354" s="212">
        <v>8</v>
      </c>
      <c r="I354" s="213"/>
      <c r="J354" s="209"/>
      <c r="K354" s="209"/>
      <c r="L354" s="214"/>
      <c r="M354" s="215"/>
      <c r="N354" s="216"/>
      <c r="O354" s="216"/>
      <c r="P354" s="216"/>
      <c r="Q354" s="216"/>
      <c r="R354" s="216"/>
      <c r="S354" s="216"/>
      <c r="T354" s="217"/>
      <c r="AT354" s="218" t="s">
        <v>175</v>
      </c>
      <c r="AU354" s="218" t="s">
        <v>106</v>
      </c>
      <c r="AV354" s="11" t="s">
        <v>106</v>
      </c>
      <c r="AW354" s="11" t="s">
        <v>41</v>
      </c>
      <c r="AX354" s="11" t="s">
        <v>77</v>
      </c>
      <c r="AY354" s="218" t="s">
        <v>155</v>
      </c>
    </row>
    <row r="355" spans="2:51" s="11" customFormat="1" ht="13.5">
      <c r="B355" s="208"/>
      <c r="C355" s="209"/>
      <c r="D355" s="205" t="s">
        <v>175</v>
      </c>
      <c r="E355" s="210" t="s">
        <v>32</v>
      </c>
      <c r="F355" s="211" t="s">
        <v>795</v>
      </c>
      <c r="G355" s="209"/>
      <c r="H355" s="212">
        <v>6</v>
      </c>
      <c r="I355" s="213"/>
      <c r="J355" s="209"/>
      <c r="K355" s="209"/>
      <c r="L355" s="214"/>
      <c r="M355" s="215"/>
      <c r="N355" s="216"/>
      <c r="O355" s="216"/>
      <c r="P355" s="216"/>
      <c r="Q355" s="216"/>
      <c r="R355" s="216"/>
      <c r="S355" s="216"/>
      <c r="T355" s="217"/>
      <c r="AT355" s="218" t="s">
        <v>175</v>
      </c>
      <c r="AU355" s="218" t="s">
        <v>106</v>
      </c>
      <c r="AV355" s="11" t="s">
        <v>106</v>
      </c>
      <c r="AW355" s="11" t="s">
        <v>41</v>
      </c>
      <c r="AX355" s="11" t="s">
        <v>77</v>
      </c>
      <c r="AY355" s="218" t="s">
        <v>155</v>
      </c>
    </row>
    <row r="356" spans="2:51" s="12" customFormat="1" ht="13.5">
      <c r="B356" s="219"/>
      <c r="C356" s="220"/>
      <c r="D356" s="205" t="s">
        <v>175</v>
      </c>
      <c r="E356" s="221" t="s">
        <v>32</v>
      </c>
      <c r="F356" s="222" t="s">
        <v>188</v>
      </c>
      <c r="G356" s="220"/>
      <c r="H356" s="223">
        <v>14</v>
      </c>
      <c r="I356" s="224"/>
      <c r="J356" s="220"/>
      <c r="K356" s="220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175</v>
      </c>
      <c r="AU356" s="229" t="s">
        <v>106</v>
      </c>
      <c r="AV356" s="12" t="s">
        <v>162</v>
      </c>
      <c r="AW356" s="12" t="s">
        <v>41</v>
      </c>
      <c r="AX356" s="12" t="s">
        <v>85</v>
      </c>
      <c r="AY356" s="229" t="s">
        <v>155</v>
      </c>
    </row>
    <row r="357" spans="2:65" s="1" customFormat="1" ht="16.5" customHeight="1">
      <c r="B357" s="42"/>
      <c r="C357" s="193" t="s">
        <v>796</v>
      </c>
      <c r="D357" s="193" t="s">
        <v>157</v>
      </c>
      <c r="E357" s="194" t="s">
        <v>797</v>
      </c>
      <c r="F357" s="195" t="s">
        <v>798</v>
      </c>
      <c r="G357" s="196" t="s">
        <v>263</v>
      </c>
      <c r="H357" s="197">
        <v>4</v>
      </c>
      <c r="I357" s="198"/>
      <c r="J357" s="199">
        <f>ROUND(I357*H357,2)</f>
        <v>0</v>
      </c>
      <c r="K357" s="195" t="s">
        <v>161</v>
      </c>
      <c r="L357" s="62"/>
      <c r="M357" s="200" t="s">
        <v>32</v>
      </c>
      <c r="N357" s="201" t="s">
        <v>48</v>
      </c>
      <c r="O357" s="43"/>
      <c r="P357" s="202">
        <f>O357*H357</f>
        <v>0</v>
      </c>
      <c r="Q357" s="202">
        <v>0.0084</v>
      </c>
      <c r="R357" s="202">
        <f>Q357*H357</f>
        <v>0.0336</v>
      </c>
      <c r="S357" s="202">
        <v>0</v>
      </c>
      <c r="T357" s="203">
        <f>S357*H357</f>
        <v>0</v>
      </c>
      <c r="AR357" s="24" t="s">
        <v>162</v>
      </c>
      <c r="AT357" s="24" t="s">
        <v>157</v>
      </c>
      <c r="AU357" s="24" t="s">
        <v>106</v>
      </c>
      <c r="AY357" s="24" t="s">
        <v>155</v>
      </c>
      <c r="BE357" s="204">
        <f>IF(N357="základní",J357,0)</f>
        <v>0</v>
      </c>
      <c r="BF357" s="204">
        <f>IF(N357="snížená",J357,0)</f>
        <v>0</v>
      </c>
      <c r="BG357" s="204">
        <f>IF(N357="zákl. přenesená",J357,0)</f>
        <v>0</v>
      </c>
      <c r="BH357" s="204">
        <f>IF(N357="sníž. přenesená",J357,0)</f>
        <v>0</v>
      </c>
      <c r="BI357" s="204">
        <f>IF(N357="nulová",J357,0)</f>
        <v>0</v>
      </c>
      <c r="BJ357" s="24" t="s">
        <v>85</v>
      </c>
      <c r="BK357" s="204">
        <f>ROUND(I357*H357,2)</f>
        <v>0</v>
      </c>
      <c r="BL357" s="24" t="s">
        <v>162</v>
      </c>
      <c r="BM357" s="24" t="s">
        <v>799</v>
      </c>
    </row>
    <row r="358" spans="2:51" s="11" customFormat="1" ht="13.5">
      <c r="B358" s="208"/>
      <c r="C358" s="209"/>
      <c r="D358" s="205" t="s">
        <v>175</v>
      </c>
      <c r="E358" s="210" t="s">
        <v>32</v>
      </c>
      <c r="F358" s="211" t="s">
        <v>800</v>
      </c>
      <c r="G358" s="209"/>
      <c r="H358" s="212">
        <v>2</v>
      </c>
      <c r="I358" s="213"/>
      <c r="J358" s="209"/>
      <c r="K358" s="209"/>
      <c r="L358" s="214"/>
      <c r="M358" s="215"/>
      <c r="N358" s="216"/>
      <c r="O358" s="216"/>
      <c r="P358" s="216"/>
      <c r="Q358" s="216"/>
      <c r="R358" s="216"/>
      <c r="S358" s="216"/>
      <c r="T358" s="217"/>
      <c r="AT358" s="218" t="s">
        <v>175</v>
      </c>
      <c r="AU358" s="218" t="s">
        <v>106</v>
      </c>
      <c r="AV358" s="11" t="s">
        <v>106</v>
      </c>
      <c r="AW358" s="11" t="s">
        <v>41</v>
      </c>
      <c r="AX358" s="11" t="s">
        <v>77</v>
      </c>
      <c r="AY358" s="218" t="s">
        <v>155</v>
      </c>
    </row>
    <row r="359" spans="2:51" s="11" customFormat="1" ht="13.5">
      <c r="B359" s="208"/>
      <c r="C359" s="209"/>
      <c r="D359" s="205" t="s">
        <v>175</v>
      </c>
      <c r="E359" s="210" t="s">
        <v>32</v>
      </c>
      <c r="F359" s="211" t="s">
        <v>801</v>
      </c>
      <c r="G359" s="209"/>
      <c r="H359" s="212">
        <v>2</v>
      </c>
      <c r="I359" s="213"/>
      <c r="J359" s="209"/>
      <c r="K359" s="209"/>
      <c r="L359" s="214"/>
      <c r="M359" s="215"/>
      <c r="N359" s="216"/>
      <c r="O359" s="216"/>
      <c r="P359" s="216"/>
      <c r="Q359" s="216"/>
      <c r="R359" s="216"/>
      <c r="S359" s="216"/>
      <c r="T359" s="217"/>
      <c r="AT359" s="218" t="s">
        <v>175</v>
      </c>
      <c r="AU359" s="218" t="s">
        <v>106</v>
      </c>
      <c r="AV359" s="11" t="s">
        <v>106</v>
      </c>
      <c r="AW359" s="11" t="s">
        <v>41</v>
      </c>
      <c r="AX359" s="11" t="s">
        <v>77</v>
      </c>
      <c r="AY359" s="218" t="s">
        <v>155</v>
      </c>
    </row>
    <row r="360" spans="2:51" s="12" customFormat="1" ht="13.5">
      <c r="B360" s="219"/>
      <c r="C360" s="220"/>
      <c r="D360" s="205" t="s">
        <v>175</v>
      </c>
      <c r="E360" s="221" t="s">
        <v>32</v>
      </c>
      <c r="F360" s="222" t="s">
        <v>188</v>
      </c>
      <c r="G360" s="220"/>
      <c r="H360" s="223">
        <v>4</v>
      </c>
      <c r="I360" s="224"/>
      <c r="J360" s="220"/>
      <c r="K360" s="220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175</v>
      </c>
      <c r="AU360" s="229" t="s">
        <v>106</v>
      </c>
      <c r="AV360" s="12" t="s">
        <v>162</v>
      </c>
      <c r="AW360" s="12" t="s">
        <v>41</v>
      </c>
      <c r="AX360" s="12" t="s">
        <v>85</v>
      </c>
      <c r="AY360" s="229" t="s">
        <v>155</v>
      </c>
    </row>
    <row r="361" spans="2:65" s="1" customFormat="1" ht="16.5" customHeight="1">
      <c r="B361" s="42"/>
      <c r="C361" s="193" t="s">
        <v>802</v>
      </c>
      <c r="D361" s="193" t="s">
        <v>157</v>
      </c>
      <c r="E361" s="194" t="s">
        <v>803</v>
      </c>
      <c r="F361" s="195" t="s">
        <v>804</v>
      </c>
      <c r="G361" s="196" t="s">
        <v>263</v>
      </c>
      <c r="H361" s="197">
        <v>2</v>
      </c>
      <c r="I361" s="198"/>
      <c r="J361" s="199">
        <f>ROUND(I361*H361,2)</f>
        <v>0</v>
      </c>
      <c r="K361" s="195" t="s">
        <v>161</v>
      </c>
      <c r="L361" s="62"/>
      <c r="M361" s="200" t="s">
        <v>32</v>
      </c>
      <c r="N361" s="201" t="s">
        <v>48</v>
      </c>
      <c r="O361" s="43"/>
      <c r="P361" s="202">
        <f>O361*H361</f>
        <v>0</v>
      </c>
      <c r="Q361" s="202">
        <v>0.0084</v>
      </c>
      <c r="R361" s="202">
        <f>Q361*H361</f>
        <v>0.0168</v>
      </c>
      <c r="S361" s="202">
        <v>0</v>
      </c>
      <c r="T361" s="203">
        <f>S361*H361</f>
        <v>0</v>
      </c>
      <c r="AR361" s="24" t="s">
        <v>162</v>
      </c>
      <c r="AT361" s="24" t="s">
        <v>157</v>
      </c>
      <c r="AU361" s="24" t="s">
        <v>106</v>
      </c>
      <c r="AY361" s="24" t="s">
        <v>155</v>
      </c>
      <c r="BE361" s="204">
        <f>IF(N361="základní",J361,0)</f>
        <v>0</v>
      </c>
      <c r="BF361" s="204">
        <f>IF(N361="snížená",J361,0)</f>
        <v>0</v>
      </c>
      <c r="BG361" s="204">
        <f>IF(N361="zákl. přenesená",J361,0)</f>
        <v>0</v>
      </c>
      <c r="BH361" s="204">
        <f>IF(N361="sníž. přenesená",J361,0)</f>
        <v>0</v>
      </c>
      <c r="BI361" s="204">
        <f>IF(N361="nulová",J361,0)</f>
        <v>0</v>
      </c>
      <c r="BJ361" s="24" t="s">
        <v>85</v>
      </c>
      <c r="BK361" s="204">
        <f>ROUND(I361*H361,2)</f>
        <v>0</v>
      </c>
      <c r="BL361" s="24" t="s">
        <v>162</v>
      </c>
      <c r="BM361" s="24" t="s">
        <v>805</v>
      </c>
    </row>
    <row r="362" spans="2:51" s="11" customFormat="1" ht="13.5">
      <c r="B362" s="208"/>
      <c r="C362" s="209"/>
      <c r="D362" s="205" t="s">
        <v>175</v>
      </c>
      <c r="E362" s="210" t="s">
        <v>32</v>
      </c>
      <c r="F362" s="211" t="s">
        <v>806</v>
      </c>
      <c r="G362" s="209"/>
      <c r="H362" s="212">
        <v>2</v>
      </c>
      <c r="I362" s="213"/>
      <c r="J362" s="209"/>
      <c r="K362" s="209"/>
      <c r="L362" s="214"/>
      <c r="M362" s="215"/>
      <c r="N362" s="216"/>
      <c r="O362" s="216"/>
      <c r="P362" s="216"/>
      <c r="Q362" s="216"/>
      <c r="R362" s="216"/>
      <c r="S362" s="216"/>
      <c r="T362" s="217"/>
      <c r="AT362" s="218" t="s">
        <v>175</v>
      </c>
      <c r="AU362" s="218" t="s">
        <v>106</v>
      </c>
      <c r="AV362" s="11" t="s">
        <v>106</v>
      </c>
      <c r="AW362" s="11" t="s">
        <v>41</v>
      </c>
      <c r="AX362" s="11" t="s">
        <v>85</v>
      </c>
      <c r="AY362" s="218" t="s">
        <v>155</v>
      </c>
    </row>
    <row r="363" spans="2:65" s="1" customFormat="1" ht="16.5" customHeight="1">
      <c r="B363" s="42"/>
      <c r="C363" s="193" t="s">
        <v>807</v>
      </c>
      <c r="D363" s="193" t="s">
        <v>157</v>
      </c>
      <c r="E363" s="194" t="s">
        <v>808</v>
      </c>
      <c r="F363" s="195" t="s">
        <v>809</v>
      </c>
      <c r="G363" s="196" t="s">
        <v>222</v>
      </c>
      <c r="H363" s="197">
        <v>2.032</v>
      </c>
      <c r="I363" s="198"/>
      <c r="J363" s="199">
        <f>ROUND(I363*H363,2)</f>
        <v>0</v>
      </c>
      <c r="K363" s="195" t="s">
        <v>161</v>
      </c>
      <c r="L363" s="62"/>
      <c r="M363" s="200" t="s">
        <v>32</v>
      </c>
      <c r="N363" s="201" t="s">
        <v>48</v>
      </c>
      <c r="O363" s="43"/>
      <c r="P363" s="202">
        <f>O363*H363</f>
        <v>0</v>
      </c>
      <c r="Q363" s="202">
        <v>1.0383</v>
      </c>
      <c r="R363" s="202">
        <f>Q363*H363</f>
        <v>2.1098256</v>
      </c>
      <c r="S363" s="202">
        <v>0</v>
      </c>
      <c r="T363" s="203">
        <f>S363*H363</f>
        <v>0</v>
      </c>
      <c r="AR363" s="24" t="s">
        <v>162</v>
      </c>
      <c r="AT363" s="24" t="s">
        <v>157</v>
      </c>
      <c r="AU363" s="24" t="s">
        <v>106</v>
      </c>
      <c r="AY363" s="24" t="s">
        <v>155</v>
      </c>
      <c r="BE363" s="204">
        <f>IF(N363="základní",J363,0)</f>
        <v>0</v>
      </c>
      <c r="BF363" s="204">
        <f>IF(N363="snížená",J363,0)</f>
        <v>0</v>
      </c>
      <c r="BG363" s="204">
        <f>IF(N363="zákl. přenesená",J363,0)</f>
        <v>0</v>
      </c>
      <c r="BH363" s="204">
        <f>IF(N363="sníž. přenesená",J363,0)</f>
        <v>0</v>
      </c>
      <c r="BI363" s="204">
        <f>IF(N363="nulová",J363,0)</f>
        <v>0</v>
      </c>
      <c r="BJ363" s="24" t="s">
        <v>85</v>
      </c>
      <c r="BK363" s="204">
        <f>ROUND(I363*H363,2)</f>
        <v>0</v>
      </c>
      <c r="BL363" s="24" t="s">
        <v>162</v>
      </c>
      <c r="BM363" s="24" t="s">
        <v>810</v>
      </c>
    </row>
    <row r="364" spans="2:47" s="1" customFormat="1" ht="40.5">
      <c r="B364" s="42"/>
      <c r="C364" s="64"/>
      <c r="D364" s="205" t="s">
        <v>164</v>
      </c>
      <c r="E364" s="64"/>
      <c r="F364" s="206" t="s">
        <v>811</v>
      </c>
      <c r="G364" s="64"/>
      <c r="H364" s="64"/>
      <c r="I364" s="164"/>
      <c r="J364" s="64"/>
      <c r="K364" s="64"/>
      <c r="L364" s="62"/>
      <c r="M364" s="207"/>
      <c r="N364" s="43"/>
      <c r="O364" s="43"/>
      <c r="P364" s="43"/>
      <c r="Q364" s="43"/>
      <c r="R364" s="43"/>
      <c r="S364" s="43"/>
      <c r="T364" s="79"/>
      <c r="AT364" s="24" t="s">
        <v>164</v>
      </c>
      <c r="AU364" s="24" t="s">
        <v>106</v>
      </c>
    </row>
    <row r="365" spans="2:51" s="11" customFormat="1" ht="13.5">
      <c r="B365" s="208"/>
      <c r="C365" s="209"/>
      <c r="D365" s="205" t="s">
        <v>175</v>
      </c>
      <c r="E365" s="209"/>
      <c r="F365" s="211" t="s">
        <v>812</v>
      </c>
      <c r="G365" s="209"/>
      <c r="H365" s="212">
        <v>2.032</v>
      </c>
      <c r="I365" s="213"/>
      <c r="J365" s="209"/>
      <c r="K365" s="209"/>
      <c r="L365" s="214"/>
      <c r="M365" s="215"/>
      <c r="N365" s="216"/>
      <c r="O365" s="216"/>
      <c r="P365" s="216"/>
      <c r="Q365" s="216"/>
      <c r="R365" s="216"/>
      <c r="S365" s="216"/>
      <c r="T365" s="217"/>
      <c r="AT365" s="218" t="s">
        <v>175</v>
      </c>
      <c r="AU365" s="218" t="s">
        <v>106</v>
      </c>
      <c r="AV365" s="11" t="s">
        <v>106</v>
      </c>
      <c r="AW365" s="11" t="s">
        <v>6</v>
      </c>
      <c r="AX365" s="11" t="s">
        <v>85</v>
      </c>
      <c r="AY365" s="218" t="s">
        <v>155</v>
      </c>
    </row>
    <row r="366" spans="2:65" s="1" customFormat="1" ht="16.5" customHeight="1">
      <c r="B366" s="42"/>
      <c r="C366" s="193" t="s">
        <v>813</v>
      </c>
      <c r="D366" s="193" t="s">
        <v>157</v>
      </c>
      <c r="E366" s="194" t="s">
        <v>814</v>
      </c>
      <c r="F366" s="195" t="s">
        <v>815</v>
      </c>
      <c r="G366" s="196" t="s">
        <v>222</v>
      </c>
      <c r="H366" s="197">
        <v>2.365</v>
      </c>
      <c r="I366" s="198"/>
      <c r="J366" s="199">
        <f>ROUND(I366*H366,2)</f>
        <v>0</v>
      </c>
      <c r="K366" s="195" t="s">
        <v>161</v>
      </c>
      <c r="L366" s="62"/>
      <c r="M366" s="200" t="s">
        <v>32</v>
      </c>
      <c r="N366" s="201" t="s">
        <v>48</v>
      </c>
      <c r="O366" s="43"/>
      <c r="P366" s="202">
        <f>O366*H366</f>
        <v>0</v>
      </c>
      <c r="Q366" s="202">
        <v>1.07637</v>
      </c>
      <c r="R366" s="202">
        <f>Q366*H366</f>
        <v>2.5456150500000003</v>
      </c>
      <c r="S366" s="202">
        <v>0</v>
      </c>
      <c r="T366" s="203">
        <f>S366*H366</f>
        <v>0</v>
      </c>
      <c r="AR366" s="24" t="s">
        <v>162</v>
      </c>
      <c r="AT366" s="24" t="s">
        <v>157</v>
      </c>
      <c r="AU366" s="24" t="s">
        <v>106</v>
      </c>
      <c r="AY366" s="24" t="s">
        <v>155</v>
      </c>
      <c r="BE366" s="204">
        <f>IF(N366="základní",J366,0)</f>
        <v>0</v>
      </c>
      <c r="BF366" s="204">
        <f>IF(N366="snížená",J366,0)</f>
        <v>0</v>
      </c>
      <c r="BG366" s="204">
        <f>IF(N366="zákl. přenesená",J366,0)</f>
        <v>0</v>
      </c>
      <c r="BH366" s="204">
        <f>IF(N366="sníž. přenesená",J366,0)</f>
        <v>0</v>
      </c>
      <c r="BI366" s="204">
        <f>IF(N366="nulová",J366,0)</f>
        <v>0</v>
      </c>
      <c r="BJ366" s="24" t="s">
        <v>85</v>
      </c>
      <c r="BK366" s="204">
        <f>ROUND(I366*H366,2)</f>
        <v>0</v>
      </c>
      <c r="BL366" s="24" t="s">
        <v>162</v>
      </c>
      <c r="BM366" s="24" t="s">
        <v>816</v>
      </c>
    </row>
    <row r="367" spans="2:47" s="1" customFormat="1" ht="40.5">
      <c r="B367" s="42"/>
      <c r="C367" s="64"/>
      <c r="D367" s="205" t="s">
        <v>164</v>
      </c>
      <c r="E367" s="64"/>
      <c r="F367" s="206" t="s">
        <v>817</v>
      </c>
      <c r="G367" s="64"/>
      <c r="H367" s="64"/>
      <c r="I367" s="164"/>
      <c r="J367" s="64"/>
      <c r="K367" s="64"/>
      <c r="L367" s="62"/>
      <c r="M367" s="207"/>
      <c r="N367" s="43"/>
      <c r="O367" s="43"/>
      <c r="P367" s="43"/>
      <c r="Q367" s="43"/>
      <c r="R367" s="43"/>
      <c r="S367" s="43"/>
      <c r="T367" s="79"/>
      <c r="AT367" s="24" t="s">
        <v>164</v>
      </c>
      <c r="AU367" s="24" t="s">
        <v>106</v>
      </c>
    </row>
    <row r="368" spans="2:51" s="11" customFormat="1" ht="13.5">
      <c r="B368" s="208"/>
      <c r="C368" s="209"/>
      <c r="D368" s="205" t="s">
        <v>175</v>
      </c>
      <c r="E368" s="209"/>
      <c r="F368" s="211" t="s">
        <v>818</v>
      </c>
      <c r="G368" s="209"/>
      <c r="H368" s="212">
        <v>2.365</v>
      </c>
      <c r="I368" s="213"/>
      <c r="J368" s="209"/>
      <c r="K368" s="209"/>
      <c r="L368" s="214"/>
      <c r="M368" s="215"/>
      <c r="N368" s="216"/>
      <c r="O368" s="216"/>
      <c r="P368" s="216"/>
      <c r="Q368" s="216"/>
      <c r="R368" s="216"/>
      <c r="S368" s="216"/>
      <c r="T368" s="217"/>
      <c r="AT368" s="218" t="s">
        <v>175</v>
      </c>
      <c r="AU368" s="218" t="s">
        <v>106</v>
      </c>
      <c r="AV368" s="11" t="s">
        <v>106</v>
      </c>
      <c r="AW368" s="11" t="s">
        <v>6</v>
      </c>
      <c r="AX368" s="11" t="s">
        <v>85</v>
      </c>
      <c r="AY368" s="218" t="s">
        <v>155</v>
      </c>
    </row>
    <row r="369" spans="2:65" s="1" customFormat="1" ht="16.5" customHeight="1">
      <c r="B369" s="42"/>
      <c r="C369" s="193" t="s">
        <v>819</v>
      </c>
      <c r="D369" s="193" t="s">
        <v>157</v>
      </c>
      <c r="E369" s="194" t="s">
        <v>820</v>
      </c>
      <c r="F369" s="195" t="s">
        <v>821</v>
      </c>
      <c r="G369" s="196" t="s">
        <v>259</v>
      </c>
      <c r="H369" s="197">
        <v>0.8</v>
      </c>
      <c r="I369" s="198"/>
      <c r="J369" s="199">
        <f>ROUND(I369*H369,2)</f>
        <v>0</v>
      </c>
      <c r="K369" s="195" t="s">
        <v>161</v>
      </c>
      <c r="L369" s="62"/>
      <c r="M369" s="200" t="s">
        <v>32</v>
      </c>
      <c r="N369" s="201" t="s">
        <v>48</v>
      </c>
      <c r="O369" s="43"/>
      <c r="P369" s="202">
        <f>O369*H369</f>
        <v>0</v>
      </c>
      <c r="Q369" s="202">
        <v>0.00444</v>
      </c>
      <c r="R369" s="202">
        <f>Q369*H369</f>
        <v>0.0035520000000000005</v>
      </c>
      <c r="S369" s="202">
        <v>0</v>
      </c>
      <c r="T369" s="203">
        <f>S369*H369</f>
        <v>0</v>
      </c>
      <c r="AR369" s="24" t="s">
        <v>162</v>
      </c>
      <c r="AT369" s="24" t="s">
        <v>157</v>
      </c>
      <c r="AU369" s="24" t="s">
        <v>106</v>
      </c>
      <c r="AY369" s="24" t="s">
        <v>155</v>
      </c>
      <c r="BE369" s="204">
        <f>IF(N369="základní",J369,0)</f>
        <v>0</v>
      </c>
      <c r="BF369" s="204">
        <f>IF(N369="snížená",J369,0)</f>
        <v>0</v>
      </c>
      <c r="BG369" s="204">
        <f>IF(N369="zákl. přenesená",J369,0)</f>
        <v>0</v>
      </c>
      <c r="BH369" s="204">
        <f>IF(N369="sníž. přenesená",J369,0)</f>
        <v>0</v>
      </c>
      <c r="BI369" s="204">
        <f>IF(N369="nulová",J369,0)</f>
        <v>0</v>
      </c>
      <c r="BJ369" s="24" t="s">
        <v>85</v>
      </c>
      <c r="BK369" s="204">
        <f>ROUND(I369*H369,2)</f>
        <v>0</v>
      </c>
      <c r="BL369" s="24" t="s">
        <v>162</v>
      </c>
      <c r="BM369" s="24" t="s">
        <v>822</v>
      </c>
    </row>
    <row r="370" spans="2:51" s="11" customFormat="1" ht="27">
      <c r="B370" s="208"/>
      <c r="C370" s="209"/>
      <c r="D370" s="205" t="s">
        <v>175</v>
      </c>
      <c r="E370" s="210" t="s">
        <v>32</v>
      </c>
      <c r="F370" s="211" t="s">
        <v>823</v>
      </c>
      <c r="G370" s="209"/>
      <c r="H370" s="212">
        <v>0.4</v>
      </c>
      <c r="I370" s="213"/>
      <c r="J370" s="209"/>
      <c r="K370" s="209"/>
      <c r="L370" s="214"/>
      <c r="M370" s="215"/>
      <c r="N370" s="216"/>
      <c r="O370" s="216"/>
      <c r="P370" s="216"/>
      <c r="Q370" s="216"/>
      <c r="R370" s="216"/>
      <c r="S370" s="216"/>
      <c r="T370" s="217"/>
      <c r="AT370" s="218" t="s">
        <v>175</v>
      </c>
      <c r="AU370" s="218" t="s">
        <v>106</v>
      </c>
      <c r="AV370" s="11" t="s">
        <v>106</v>
      </c>
      <c r="AW370" s="11" t="s">
        <v>41</v>
      </c>
      <c r="AX370" s="11" t="s">
        <v>77</v>
      </c>
      <c r="AY370" s="218" t="s">
        <v>155</v>
      </c>
    </row>
    <row r="371" spans="2:51" s="11" customFormat="1" ht="27">
      <c r="B371" s="208"/>
      <c r="C371" s="209"/>
      <c r="D371" s="205" t="s">
        <v>175</v>
      </c>
      <c r="E371" s="210" t="s">
        <v>32</v>
      </c>
      <c r="F371" s="211" t="s">
        <v>824</v>
      </c>
      <c r="G371" s="209"/>
      <c r="H371" s="212">
        <v>0.4</v>
      </c>
      <c r="I371" s="213"/>
      <c r="J371" s="209"/>
      <c r="K371" s="209"/>
      <c r="L371" s="214"/>
      <c r="M371" s="215"/>
      <c r="N371" s="216"/>
      <c r="O371" s="216"/>
      <c r="P371" s="216"/>
      <c r="Q371" s="216"/>
      <c r="R371" s="216"/>
      <c r="S371" s="216"/>
      <c r="T371" s="217"/>
      <c r="AT371" s="218" t="s">
        <v>175</v>
      </c>
      <c r="AU371" s="218" t="s">
        <v>106</v>
      </c>
      <c r="AV371" s="11" t="s">
        <v>106</v>
      </c>
      <c r="AW371" s="11" t="s">
        <v>41</v>
      </c>
      <c r="AX371" s="11" t="s">
        <v>77</v>
      </c>
      <c r="AY371" s="218" t="s">
        <v>155</v>
      </c>
    </row>
    <row r="372" spans="2:51" s="12" customFormat="1" ht="13.5">
      <c r="B372" s="219"/>
      <c r="C372" s="220"/>
      <c r="D372" s="205" t="s">
        <v>175</v>
      </c>
      <c r="E372" s="221" t="s">
        <v>32</v>
      </c>
      <c r="F372" s="222" t="s">
        <v>188</v>
      </c>
      <c r="G372" s="220"/>
      <c r="H372" s="223">
        <v>0.8</v>
      </c>
      <c r="I372" s="224"/>
      <c r="J372" s="220"/>
      <c r="K372" s="220"/>
      <c r="L372" s="225"/>
      <c r="M372" s="226"/>
      <c r="N372" s="227"/>
      <c r="O372" s="227"/>
      <c r="P372" s="227"/>
      <c r="Q372" s="227"/>
      <c r="R372" s="227"/>
      <c r="S372" s="227"/>
      <c r="T372" s="228"/>
      <c r="AT372" s="229" t="s">
        <v>175</v>
      </c>
      <c r="AU372" s="229" t="s">
        <v>106</v>
      </c>
      <c r="AV372" s="12" t="s">
        <v>162</v>
      </c>
      <c r="AW372" s="12" t="s">
        <v>41</v>
      </c>
      <c r="AX372" s="12" t="s">
        <v>85</v>
      </c>
      <c r="AY372" s="229" t="s">
        <v>155</v>
      </c>
    </row>
    <row r="373" spans="2:65" s="1" customFormat="1" ht="16.5" customHeight="1">
      <c r="B373" s="42"/>
      <c r="C373" s="193" t="s">
        <v>825</v>
      </c>
      <c r="D373" s="193" t="s">
        <v>157</v>
      </c>
      <c r="E373" s="194" t="s">
        <v>826</v>
      </c>
      <c r="F373" s="195" t="s">
        <v>827</v>
      </c>
      <c r="G373" s="196" t="s">
        <v>259</v>
      </c>
      <c r="H373" s="197">
        <v>0.4</v>
      </c>
      <c r="I373" s="198"/>
      <c r="J373" s="199">
        <f>ROUND(I373*H373,2)</f>
        <v>0</v>
      </c>
      <c r="K373" s="195" t="s">
        <v>161</v>
      </c>
      <c r="L373" s="62"/>
      <c r="M373" s="200" t="s">
        <v>32</v>
      </c>
      <c r="N373" s="201" t="s">
        <v>48</v>
      </c>
      <c r="O373" s="43"/>
      <c r="P373" s="202">
        <f>O373*H373</f>
        <v>0</v>
      </c>
      <c r="Q373" s="202">
        <v>0.03478</v>
      </c>
      <c r="R373" s="202">
        <f>Q373*H373</f>
        <v>0.013912</v>
      </c>
      <c r="S373" s="202">
        <v>0</v>
      </c>
      <c r="T373" s="203">
        <f>S373*H373</f>
        <v>0</v>
      </c>
      <c r="AR373" s="24" t="s">
        <v>162</v>
      </c>
      <c r="AT373" s="24" t="s">
        <v>157</v>
      </c>
      <c r="AU373" s="24" t="s">
        <v>106</v>
      </c>
      <c r="AY373" s="24" t="s">
        <v>155</v>
      </c>
      <c r="BE373" s="204">
        <f>IF(N373="základní",J373,0)</f>
        <v>0</v>
      </c>
      <c r="BF373" s="204">
        <f>IF(N373="snížená",J373,0)</f>
        <v>0</v>
      </c>
      <c r="BG373" s="204">
        <f>IF(N373="zákl. přenesená",J373,0)</f>
        <v>0</v>
      </c>
      <c r="BH373" s="204">
        <f>IF(N373="sníž. přenesená",J373,0)</f>
        <v>0</v>
      </c>
      <c r="BI373" s="204">
        <f>IF(N373="nulová",J373,0)</f>
        <v>0</v>
      </c>
      <c r="BJ373" s="24" t="s">
        <v>85</v>
      </c>
      <c r="BK373" s="204">
        <f>ROUND(I373*H373,2)</f>
        <v>0</v>
      </c>
      <c r="BL373" s="24" t="s">
        <v>162</v>
      </c>
      <c r="BM373" s="24" t="s">
        <v>828</v>
      </c>
    </row>
    <row r="374" spans="2:51" s="11" customFormat="1" ht="13.5">
      <c r="B374" s="208"/>
      <c r="C374" s="209"/>
      <c r="D374" s="205" t="s">
        <v>175</v>
      </c>
      <c r="E374" s="210" t="s">
        <v>32</v>
      </c>
      <c r="F374" s="211" t="s">
        <v>829</v>
      </c>
      <c r="G374" s="209"/>
      <c r="H374" s="212">
        <v>0.4</v>
      </c>
      <c r="I374" s="213"/>
      <c r="J374" s="209"/>
      <c r="K374" s="209"/>
      <c r="L374" s="214"/>
      <c r="M374" s="215"/>
      <c r="N374" s="216"/>
      <c r="O374" s="216"/>
      <c r="P374" s="216"/>
      <c r="Q374" s="216"/>
      <c r="R374" s="216"/>
      <c r="S374" s="216"/>
      <c r="T374" s="217"/>
      <c r="AT374" s="218" t="s">
        <v>175</v>
      </c>
      <c r="AU374" s="218" t="s">
        <v>106</v>
      </c>
      <c r="AV374" s="11" t="s">
        <v>106</v>
      </c>
      <c r="AW374" s="11" t="s">
        <v>41</v>
      </c>
      <c r="AX374" s="11" t="s">
        <v>85</v>
      </c>
      <c r="AY374" s="218" t="s">
        <v>155</v>
      </c>
    </row>
    <row r="375" spans="2:65" s="1" customFormat="1" ht="16.5" customHeight="1">
      <c r="B375" s="42"/>
      <c r="C375" s="193" t="s">
        <v>830</v>
      </c>
      <c r="D375" s="193" t="s">
        <v>157</v>
      </c>
      <c r="E375" s="194" t="s">
        <v>831</v>
      </c>
      <c r="F375" s="195" t="s">
        <v>832</v>
      </c>
      <c r="G375" s="196" t="s">
        <v>259</v>
      </c>
      <c r="H375" s="197">
        <v>22.8</v>
      </c>
      <c r="I375" s="198"/>
      <c r="J375" s="199">
        <f>ROUND(I375*H375,2)</f>
        <v>0</v>
      </c>
      <c r="K375" s="195" t="s">
        <v>32</v>
      </c>
      <c r="L375" s="62"/>
      <c r="M375" s="200" t="s">
        <v>32</v>
      </c>
      <c r="N375" s="201" t="s">
        <v>48</v>
      </c>
      <c r="O375" s="43"/>
      <c r="P375" s="202">
        <f>O375*H375</f>
        <v>0</v>
      </c>
      <c r="Q375" s="202">
        <v>0.00033</v>
      </c>
      <c r="R375" s="202">
        <f>Q375*H375</f>
        <v>0.007524</v>
      </c>
      <c r="S375" s="202">
        <v>0</v>
      </c>
      <c r="T375" s="203">
        <f>S375*H375</f>
        <v>0</v>
      </c>
      <c r="AR375" s="24" t="s">
        <v>162</v>
      </c>
      <c r="AT375" s="24" t="s">
        <v>157</v>
      </c>
      <c r="AU375" s="24" t="s">
        <v>106</v>
      </c>
      <c r="AY375" s="24" t="s">
        <v>155</v>
      </c>
      <c r="BE375" s="204">
        <f>IF(N375="základní",J375,0)</f>
        <v>0</v>
      </c>
      <c r="BF375" s="204">
        <f>IF(N375="snížená",J375,0)</f>
        <v>0</v>
      </c>
      <c r="BG375" s="204">
        <f>IF(N375="zákl. přenesená",J375,0)</f>
        <v>0</v>
      </c>
      <c r="BH375" s="204">
        <f>IF(N375="sníž. přenesená",J375,0)</f>
        <v>0</v>
      </c>
      <c r="BI375" s="204">
        <f>IF(N375="nulová",J375,0)</f>
        <v>0</v>
      </c>
      <c r="BJ375" s="24" t="s">
        <v>85</v>
      </c>
      <c r="BK375" s="204">
        <f>ROUND(I375*H375,2)</f>
        <v>0</v>
      </c>
      <c r="BL375" s="24" t="s">
        <v>162</v>
      </c>
      <c r="BM375" s="24" t="s">
        <v>833</v>
      </c>
    </row>
    <row r="376" spans="2:47" s="1" customFormat="1" ht="67.5">
      <c r="B376" s="42"/>
      <c r="C376" s="64"/>
      <c r="D376" s="205" t="s">
        <v>164</v>
      </c>
      <c r="E376" s="64"/>
      <c r="F376" s="206" t="s">
        <v>834</v>
      </c>
      <c r="G376" s="64"/>
      <c r="H376" s="64"/>
      <c r="I376" s="164"/>
      <c r="J376" s="64"/>
      <c r="K376" s="64"/>
      <c r="L376" s="62"/>
      <c r="M376" s="207"/>
      <c r="N376" s="43"/>
      <c r="O376" s="43"/>
      <c r="P376" s="43"/>
      <c r="Q376" s="43"/>
      <c r="R376" s="43"/>
      <c r="S376" s="43"/>
      <c r="T376" s="79"/>
      <c r="AT376" s="24" t="s">
        <v>164</v>
      </c>
      <c r="AU376" s="24" t="s">
        <v>106</v>
      </c>
    </row>
    <row r="377" spans="2:51" s="11" customFormat="1" ht="13.5">
      <c r="B377" s="208"/>
      <c r="C377" s="209"/>
      <c r="D377" s="205" t="s">
        <v>175</v>
      </c>
      <c r="E377" s="210" t="s">
        <v>32</v>
      </c>
      <c r="F377" s="211" t="s">
        <v>835</v>
      </c>
      <c r="G377" s="209"/>
      <c r="H377" s="212">
        <v>12.8</v>
      </c>
      <c r="I377" s="213"/>
      <c r="J377" s="209"/>
      <c r="K377" s="209"/>
      <c r="L377" s="214"/>
      <c r="M377" s="215"/>
      <c r="N377" s="216"/>
      <c r="O377" s="216"/>
      <c r="P377" s="216"/>
      <c r="Q377" s="216"/>
      <c r="R377" s="216"/>
      <c r="S377" s="216"/>
      <c r="T377" s="217"/>
      <c r="AT377" s="218" t="s">
        <v>175</v>
      </c>
      <c r="AU377" s="218" t="s">
        <v>106</v>
      </c>
      <c r="AV377" s="11" t="s">
        <v>106</v>
      </c>
      <c r="AW377" s="11" t="s">
        <v>41</v>
      </c>
      <c r="AX377" s="11" t="s">
        <v>77</v>
      </c>
      <c r="AY377" s="218" t="s">
        <v>155</v>
      </c>
    </row>
    <row r="378" spans="2:51" s="11" customFormat="1" ht="13.5">
      <c r="B378" s="208"/>
      <c r="C378" s="209"/>
      <c r="D378" s="205" t="s">
        <v>175</v>
      </c>
      <c r="E378" s="210" t="s">
        <v>32</v>
      </c>
      <c r="F378" s="211" t="s">
        <v>836</v>
      </c>
      <c r="G378" s="209"/>
      <c r="H378" s="212">
        <v>10</v>
      </c>
      <c r="I378" s="213"/>
      <c r="J378" s="209"/>
      <c r="K378" s="209"/>
      <c r="L378" s="214"/>
      <c r="M378" s="215"/>
      <c r="N378" s="216"/>
      <c r="O378" s="216"/>
      <c r="P378" s="216"/>
      <c r="Q378" s="216"/>
      <c r="R378" s="216"/>
      <c r="S378" s="216"/>
      <c r="T378" s="217"/>
      <c r="AT378" s="218" t="s">
        <v>175</v>
      </c>
      <c r="AU378" s="218" t="s">
        <v>106</v>
      </c>
      <c r="AV378" s="11" t="s">
        <v>106</v>
      </c>
      <c r="AW378" s="11" t="s">
        <v>41</v>
      </c>
      <c r="AX378" s="11" t="s">
        <v>77</v>
      </c>
      <c r="AY378" s="218" t="s">
        <v>155</v>
      </c>
    </row>
    <row r="379" spans="2:51" s="12" customFormat="1" ht="13.5">
      <c r="B379" s="219"/>
      <c r="C379" s="220"/>
      <c r="D379" s="205" t="s">
        <v>175</v>
      </c>
      <c r="E379" s="221" t="s">
        <v>32</v>
      </c>
      <c r="F379" s="222" t="s">
        <v>188</v>
      </c>
      <c r="G379" s="220"/>
      <c r="H379" s="223">
        <v>22.8</v>
      </c>
      <c r="I379" s="224"/>
      <c r="J379" s="220"/>
      <c r="K379" s="220"/>
      <c r="L379" s="225"/>
      <c r="M379" s="226"/>
      <c r="N379" s="227"/>
      <c r="O379" s="227"/>
      <c r="P379" s="227"/>
      <c r="Q379" s="227"/>
      <c r="R379" s="227"/>
      <c r="S379" s="227"/>
      <c r="T379" s="228"/>
      <c r="AT379" s="229" t="s">
        <v>175</v>
      </c>
      <c r="AU379" s="229" t="s">
        <v>106</v>
      </c>
      <c r="AV379" s="12" t="s">
        <v>162</v>
      </c>
      <c r="AW379" s="12" t="s">
        <v>41</v>
      </c>
      <c r="AX379" s="12" t="s">
        <v>85</v>
      </c>
      <c r="AY379" s="229" t="s">
        <v>155</v>
      </c>
    </row>
    <row r="380" spans="2:65" s="1" customFormat="1" ht="16.5" customHeight="1">
      <c r="B380" s="42"/>
      <c r="C380" s="193" t="s">
        <v>837</v>
      </c>
      <c r="D380" s="193" t="s">
        <v>157</v>
      </c>
      <c r="E380" s="194" t="s">
        <v>838</v>
      </c>
      <c r="F380" s="195" t="s">
        <v>839</v>
      </c>
      <c r="G380" s="196" t="s">
        <v>259</v>
      </c>
      <c r="H380" s="197">
        <v>69.8</v>
      </c>
      <c r="I380" s="198"/>
      <c r="J380" s="199">
        <f>ROUND(I380*H380,2)</f>
        <v>0</v>
      </c>
      <c r="K380" s="195" t="s">
        <v>161</v>
      </c>
      <c r="L380" s="62"/>
      <c r="M380" s="200" t="s">
        <v>32</v>
      </c>
      <c r="N380" s="201" t="s">
        <v>48</v>
      </c>
      <c r="O380" s="43"/>
      <c r="P380" s="202">
        <f>O380*H380</f>
        <v>0</v>
      </c>
      <c r="Q380" s="202">
        <v>0.00081</v>
      </c>
      <c r="R380" s="202">
        <f>Q380*H380</f>
        <v>0.056538</v>
      </c>
      <c r="S380" s="202">
        <v>0</v>
      </c>
      <c r="T380" s="203">
        <f>S380*H380</f>
        <v>0</v>
      </c>
      <c r="AR380" s="24" t="s">
        <v>162</v>
      </c>
      <c r="AT380" s="24" t="s">
        <v>157</v>
      </c>
      <c r="AU380" s="24" t="s">
        <v>106</v>
      </c>
      <c r="AY380" s="24" t="s">
        <v>155</v>
      </c>
      <c r="BE380" s="204">
        <f>IF(N380="základní",J380,0)</f>
        <v>0</v>
      </c>
      <c r="BF380" s="204">
        <f>IF(N380="snížená",J380,0)</f>
        <v>0</v>
      </c>
      <c r="BG380" s="204">
        <f>IF(N380="zákl. přenesená",J380,0)</f>
        <v>0</v>
      </c>
      <c r="BH380" s="204">
        <f>IF(N380="sníž. přenesená",J380,0)</f>
        <v>0</v>
      </c>
      <c r="BI380" s="204">
        <f>IF(N380="nulová",J380,0)</f>
        <v>0</v>
      </c>
      <c r="BJ380" s="24" t="s">
        <v>85</v>
      </c>
      <c r="BK380" s="204">
        <f>ROUND(I380*H380,2)</f>
        <v>0</v>
      </c>
      <c r="BL380" s="24" t="s">
        <v>162</v>
      </c>
      <c r="BM380" s="24" t="s">
        <v>840</v>
      </c>
    </row>
    <row r="381" spans="2:47" s="1" customFormat="1" ht="27">
      <c r="B381" s="42"/>
      <c r="C381" s="64"/>
      <c r="D381" s="205" t="s">
        <v>164</v>
      </c>
      <c r="E381" s="64"/>
      <c r="F381" s="206" t="s">
        <v>841</v>
      </c>
      <c r="G381" s="64"/>
      <c r="H381" s="64"/>
      <c r="I381" s="164"/>
      <c r="J381" s="64"/>
      <c r="K381" s="64"/>
      <c r="L381" s="62"/>
      <c r="M381" s="207"/>
      <c r="N381" s="43"/>
      <c r="O381" s="43"/>
      <c r="P381" s="43"/>
      <c r="Q381" s="43"/>
      <c r="R381" s="43"/>
      <c r="S381" s="43"/>
      <c r="T381" s="79"/>
      <c r="AT381" s="24" t="s">
        <v>164</v>
      </c>
      <c r="AU381" s="24" t="s">
        <v>106</v>
      </c>
    </row>
    <row r="382" spans="2:51" s="13" customFormat="1" ht="13.5">
      <c r="B382" s="234"/>
      <c r="C382" s="235"/>
      <c r="D382" s="205" t="s">
        <v>175</v>
      </c>
      <c r="E382" s="236" t="s">
        <v>32</v>
      </c>
      <c r="F382" s="237" t="s">
        <v>842</v>
      </c>
      <c r="G382" s="235"/>
      <c r="H382" s="236" t="s">
        <v>32</v>
      </c>
      <c r="I382" s="238"/>
      <c r="J382" s="235"/>
      <c r="K382" s="235"/>
      <c r="L382" s="239"/>
      <c r="M382" s="240"/>
      <c r="N382" s="241"/>
      <c r="O382" s="241"/>
      <c r="P382" s="241"/>
      <c r="Q382" s="241"/>
      <c r="R382" s="241"/>
      <c r="S382" s="241"/>
      <c r="T382" s="242"/>
      <c r="AT382" s="243" t="s">
        <v>175</v>
      </c>
      <c r="AU382" s="243" t="s">
        <v>106</v>
      </c>
      <c r="AV382" s="13" t="s">
        <v>85</v>
      </c>
      <c r="AW382" s="13" t="s">
        <v>41</v>
      </c>
      <c r="AX382" s="13" t="s">
        <v>77</v>
      </c>
      <c r="AY382" s="243" t="s">
        <v>155</v>
      </c>
    </row>
    <row r="383" spans="2:51" s="11" customFormat="1" ht="27">
      <c r="B383" s="208"/>
      <c r="C383" s="209"/>
      <c r="D383" s="205" t="s">
        <v>175</v>
      </c>
      <c r="E383" s="210" t="s">
        <v>32</v>
      </c>
      <c r="F383" s="211" t="s">
        <v>843</v>
      </c>
      <c r="G383" s="209"/>
      <c r="H383" s="212">
        <v>23.2</v>
      </c>
      <c r="I383" s="213"/>
      <c r="J383" s="209"/>
      <c r="K383" s="209"/>
      <c r="L383" s="214"/>
      <c r="M383" s="215"/>
      <c r="N383" s="216"/>
      <c r="O383" s="216"/>
      <c r="P383" s="216"/>
      <c r="Q383" s="216"/>
      <c r="R383" s="216"/>
      <c r="S383" s="216"/>
      <c r="T383" s="217"/>
      <c r="AT383" s="218" t="s">
        <v>175</v>
      </c>
      <c r="AU383" s="218" t="s">
        <v>106</v>
      </c>
      <c r="AV383" s="11" t="s">
        <v>106</v>
      </c>
      <c r="AW383" s="11" t="s">
        <v>41</v>
      </c>
      <c r="AX383" s="11" t="s">
        <v>77</v>
      </c>
      <c r="AY383" s="218" t="s">
        <v>155</v>
      </c>
    </row>
    <row r="384" spans="2:51" s="11" customFormat="1" ht="13.5">
      <c r="B384" s="208"/>
      <c r="C384" s="209"/>
      <c r="D384" s="205" t="s">
        <v>175</v>
      </c>
      <c r="E384" s="210" t="s">
        <v>32</v>
      </c>
      <c r="F384" s="211" t="s">
        <v>844</v>
      </c>
      <c r="G384" s="209"/>
      <c r="H384" s="212">
        <v>14.6</v>
      </c>
      <c r="I384" s="213"/>
      <c r="J384" s="209"/>
      <c r="K384" s="209"/>
      <c r="L384" s="214"/>
      <c r="M384" s="215"/>
      <c r="N384" s="216"/>
      <c r="O384" s="216"/>
      <c r="P384" s="216"/>
      <c r="Q384" s="216"/>
      <c r="R384" s="216"/>
      <c r="S384" s="216"/>
      <c r="T384" s="217"/>
      <c r="AT384" s="218" t="s">
        <v>175</v>
      </c>
      <c r="AU384" s="218" t="s">
        <v>106</v>
      </c>
      <c r="AV384" s="11" t="s">
        <v>106</v>
      </c>
      <c r="AW384" s="11" t="s">
        <v>41</v>
      </c>
      <c r="AX384" s="11" t="s">
        <v>77</v>
      </c>
      <c r="AY384" s="218" t="s">
        <v>155</v>
      </c>
    </row>
    <row r="385" spans="2:51" s="14" customFormat="1" ht="13.5">
      <c r="B385" s="254"/>
      <c r="C385" s="255"/>
      <c r="D385" s="205" t="s">
        <v>175</v>
      </c>
      <c r="E385" s="256" t="s">
        <v>32</v>
      </c>
      <c r="F385" s="257" t="s">
        <v>506</v>
      </c>
      <c r="G385" s="255"/>
      <c r="H385" s="258">
        <v>37.8</v>
      </c>
      <c r="I385" s="259"/>
      <c r="J385" s="255"/>
      <c r="K385" s="255"/>
      <c r="L385" s="260"/>
      <c r="M385" s="261"/>
      <c r="N385" s="262"/>
      <c r="O385" s="262"/>
      <c r="P385" s="262"/>
      <c r="Q385" s="262"/>
      <c r="R385" s="262"/>
      <c r="S385" s="262"/>
      <c r="T385" s="263"/>
      <c r="AT385" s="264" t="s">
        <v>175</v>
      </c>
      <c r="AU385" s="264" t="s">
        <v>106</v>
      </c>
      <c r="AV385" s="14" t="s">
        <v>169</v>
      </c>
      <c r="AW385" s="14" t="s">
        <v>41</v>
      </c>
      <c r="AX385" s="14" t="s">
        <v>77</v>
      </c>
      <c r="AY385" s="264" t="s">
        <v>155</v>
      </c>
    </row>
    <row r="386" spans="2:51" s="11" customFormat="1" ht="13.5">
      <c r="B386" s="208"/>
      <c r="C386" s="209"/>
      <c r="D386" s="205" t="s">
        <v>175</v>
      </c>
      <c r="E386" s="210" t="s">
        <v>32</v>
      </c>
      <c r="F386" s="211" t="s">
        <v>845</v>
      </c>
      <c r="G386" s="209"/>
      <c r="H386" s="212">
        <v>6</v>
      </c>
      <c r="I386" s="213"/>
      <c r="J386" s="209"/>
      <c r="K386" s="209"/>
      <c r="L386" s="214"/>
      <c r="M386" s="215"/>
      <c r="N386" s="216"/>
      <c r="O386" s="216"/>
      <c r="P386" s="216"/>
      <c r="Q386" s="216"/>
      <c r="R386" s="216"/>
      <c r="S386" s="216"/>
      <c r="T386" s="217"/>
      <c r="AT386" s="218" t="s">
        <v>175</v>
      </c>
      <c r="AU386" s="218" t="s">
        <v>106</v>
      </c>
      <c r="AV386" s="11" t="s">
        <v>106</v>
      </c>
      <c r="AW386" s="11" t="s">
        <v>41</v>
      </c>
      <c r="AX386" s="11" t="s">
        <v>77</v>
      </c>
      <c r="AY386" s="218" t="s">
        <v>155</v>
      </c>
    </row>
    <row r="387" spans="2:51" s="11" customFormat="1" ht="13.5">
      <c r="B387" s="208"/>
      <c r="C387" s="209"/>
      <c r="D387" s="205" t="s">
        <v>175</v>
      </c>
      <c r="E387" s="210" t="s">
        <v>32</v>
      </c>
      <c r="F387" s="211" t="s">
        <v>846</v>
      </c>
      <c r="G387" s="209"/>
      <c r="H387" s="212">
        <v>12</v>
      </c>
      <c r="I387" s="213"/>
      <c r="J387" s="209"/>
      <c r="K387" s="209"/>
      <c r="L387" s="214"/>
      <c r="M387" s="215"/>
      <c r="N387" s="216"/>
      <c r="O387" s="216"/>
      <c r="P387" s="216"/>
      <c r="Q387" s="216"/>
      <c r="R387" s="216"/>
      <c r="S387" s="216"/>
      <c r="T387" s="217"/>
      <c r="AT387" s="218" t="s">
        <v>175</v>
      </c>
      <c r="AU387" s="218" t="s">
        <v>106</v>
      </c>
      <c r="AV387" s="11" t="s">
        <v>106</v>
      </c>
      <c r="AW387" s="11" t="s">
        <v>41</v>
      </c>
      <c r="AX387" s="11" t="s">
        <v>77</v>
      </c>
      <c r="AY387" s="218" t="s">
        <v>155</v>
      </c>
    </row>
    <row r="388" spans="2:51" s="11" customFormat="1" ht="13.5">
      <c r="B388" s="208"/>
      <c r="C388" s="209"/>
      <c r="D388" s="205" t="s">
        <v>175</v>
      </c>
      <c r="E388" s="210" t="s">
        <v>32</v>
      </c>
      <c r="F388" s="211" t="s">
        <v>847</v>
      </c>
      <c r="G388" s="209"/>
      <c r="H388" s="212">
        <v>2</v>
      </c>
      <c r="I388" s="213"/>
      <c r="J388" s="209"/>
      <c r="K388" s="209"/>
      <c r="L388" s="214"/>
      <c r="M388" s="215"/>
      <c r="N388" s="216"/>
      <c r="O388" s="216"/>
      <c r="P388" s="216"/>
      <c r="Q388" s="216"/>
      <c r="R388" s="216"/>
      <c r="S388" s="216"/>
      <c r="T388" s="217"/>
      <c r="AT388" s="218" t="s">
        <v>175</v>
      </c>
      <c r="AU388" s="218" t="s">
        <v>106</v>
      </c>
      <c r="AV388" s="11" t="s">
        <v>106</v>
      </c>
      <c r="AW388" s="11" t="s">
        <v>41</v>
      </c>
      <c r="AX388" s="11" t="s">
        <v>77</v>
      </c>
      <c r="AY388" s="218" t="s">
        <v>155</v>
      </c>
    </row>
    <row r="389" spans="2:51" s="11" customFormat="1" ht="13.5">
      <c r="B389" s="208"/>
      <c r="C389" s="209"/>
      <c r="D389" s="205" t="s">
        <v>175</v>
      </c>
      <c r="E389" s="210" t="s">
        <v>32</v>
      </c>
      <c r="F389" s="211" t="s">
        <v>848</v>
      </c>
      <c r="G389" s="209"/>
      <c r="H389" s="212">
        <v>12</v>
      </c>
      <c r="I389" s="213"/>
      <c r="J389" s="209"/>
      <c r="K389" s="209"/>
      <c r="L389" s="214"/>
      <c r="M389" s="215"/>
      <c r="N389" s="216"/>
      <c r="O389" s="216"/>
      <c r="P389" s="216"/>
      <c r="Q389" s="216"/>
      <c r="R389" s="216"/>
      <c r="S389" s="216"/>
      <c r="T389" s="217"/>
      <c r="AT389" s="218" t="s">
        <v>175</v>
      </c>
      <c r="AU389" s="218" t="s">
        <v>106</v>
      </c>
      <c r="AV389" s="11" t="s">
        <v>106</v>
      </c>
      <c r="AW389" s="11" t="s">
        <v>41</v>
      </c>
      <c r="AX389" s="11" t="s">
        <v>77</v>
      </c>
      <c r="AY389" s="218" t="s">
        <v>155</v>
      </c>
    </row>
    <row r="390" spans="2:51" s="14" customFormat="1" ht="13.5">
      <c r="B390" s="254"/>
      <c r="C390" s="255"/>
      <c r="D390" s="205" t="s">
        <v>175</v>
      </c>
      <c r="E390" s="256" t="s">
        <v>32</v>
      </c>
      <c r="F390" s="257" t="s">
        <v>506</v>
      </c>
      <c r="G390" s="255"/>
      <c r="H390" s="258">
        <v>32</v>
      </c>
      <c r="I390" s="259"/>
      <c r="J390" s="255"/>
      <c r="K390" s="255"/>
      <c r="L390" s="260"/>
      <c r="M390" s="261"/>
      <c r="N390" s="262"/>
      <c r="O390" s="262"/>
      <c r="P390" s="262"/>
      <c r="Q390" s="262"/>
      <c r="R390" s="262"/>
      <c r="S390" s="262"/>
      <c r="T390" s="263"/>
      <c r="AT390" s="264" t="s">
        <v>175</v>
      </c>
      <c r="AU390" s="264" t="s">
        <v>106</v>
      </c>
      <c r="AV390" s="14" t="s">
        <v>169</v>
      </c>
      <c r="AW390" s="14" t="s">
        <v>41</v>
      </c>
      <c r="AX390" s="14" t="s">
        <v>77</v>
      </c>
      <c r="AY390" s="264" t="s">
        <v>155</v>
      </c>
    </row>
    <row r="391" spans="2:51" s="12" customFormat="1" ht="13.5">
      <c r="B391" s="219"/>
      <c r="C391" s="220"/>
      <c r="D391" s="205" t="s">
        <v>175</v>
      </c>
      <c r="E391" s="221" t="s">
        <v>32</v>
      </c>
      <c r="F391" s="222" t="s">
        <v>188</v>
      </c>
      <c r="G391" s="220"/>
      <c r="H391" s="223">
        <v>69.8</v>
      </c>
      <c r="I391" s="224"/>
      <c r="J391" s="220"/>
      <c r="K391" s="220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175</v>
      </c>
      <c r="AU391" s="229" t="s">
        <v>106</v>
      </c>
      <c r="AV391" s="12" t="s">
        <v>162</v>
      </c>
      <c r="AW391" s="12" t="s">
        <v>41</v>
      </c>
      <c r="AX391" s="12" t="s">
        <v>85</v>
      </c>
      <c r="AY391" s="229" t="s">
        <v>155</v>
      </c>
    </row>
    <row r="392" spans="2:63" s="10" customFormat="1" ht="29.85" customHeight="1">
      <c r="B392" s="177"/>
      <c r="C392" s="178"/>
      <c r="D392" s="179" t="s">
        <v>76</v>
      </c>
      <c r="E392" s="191" t="s">
        <v>162</v>
      </c>
      <c r="F392" s="191" t="s">
        <v>849</v>
      </c>
      <c r="G392" s="178"/>
      <c r="H392" s="178"/>
      <c r="I392" s="181"/>
      <c r="J392" s="192">
        <f>BK392</f>
        <v>0</v>
      </c>
      <c r="K392" s="178"/>
      <c r="L392" s="183"/>
      <c r="M392" s="184"/>
      <c r="N392" s="185"/>
      <c r="O392" s="185"/>
      <c r="P392" s="186">
        <f>SUM(P393:P460)</f>
        <v>0</v>
      </c>
      <c r="Q392" s="185"/>
      <c r="R392" s="186">
        <f>SUM(R393:R460)</f>
        <v>214.81003235999998</v>
      </c>
      <c r="S392" s="185"/>
      <c r="T392" s="187">
        <f>SUM(T393:T460)</f>
        <v>0</v>
      </c>
      <c r="AR392" s="188" t="s">
        <v>85</v>
      </c>
      <c r="AT392" s="189" t="s">
        <v>76</v>
      </c>
      <c r="AU392" s="189" t="s">
        <v>85</v>
      </c>
      <c r="AY392" s="188" t="s">
        <v>155</v>
      </c>
      <c r="BK392" s="190">
        <f>SUM(BK393:BK460)</f>
        <v>0</v>
      </c>
    </row>
    <row r="393" spans="2:65" s="1" customFormat="1" ht="16.5" customHeight="1">
      <c r="B393" s="42"/>
      <c r="C393" s="193" t="s">
        <v>850</v>
      </c>
      <c r="D393" s="193" t="s">
        <v>157</v>
      </c>
      <c r="E393" s="194" t="s">
        <v>851</v>
      </c>
      <c r="F393" s="195" t="s">
        <v>852</v>
      </c>
      <c r="G393" s="196" t="s">
        <v>172</v>
      </c>
      <c r="H393" s="197">
        <v>16.02</v>
      </c>
      <c r="I393" s="198"/>
      <c r="J393" s="199">
        <f>ROUND(I393*H393,2)</f>
        <v>0</v>
      </c>
      <c r="K393" s="195" t="s">
        <v>161</v>
      </c>
      <c r="L393" s="62"/>
      <c r="M393" s="200" t="s">
        <v>32</v>
      </c>
      <c r="N393" s="201" t="s">
        <v>48</v>
      </c>
      <c r="O393" s="43"/>
      <c r="P393" s="202">
        <f>O393*H393</f>
        <v>0</v>
      </c>
      <c r="Q393" s="202">
        <v>0</v>
      </c>
      <c r="R393" s="202">
        <f>Q393*H393</f>
        <v>0</v>
      </c>
      <c r="S393" s="202">
        <v>0</v>
      </c>
      <c r="T393" s="203">
        <f>S393*H393</f>
        <v>0</v>
      </c>
      <c r="AR393" s="24" t="s">
        <v>162</v>
      </c>
      <c r="AT393" s="24" t="s">
        <v>157</v>
      </c>
      <c r="AU393" s="24" t="s">
        <v>106</v>
      </c>
      <c r="AY393" s="24" t="s">
        <v>155</v>
      </c>
      <c r="BE393" s="204">
        <f>IF(N393="základní",J393,0)</f>
        <v>0</v>
      </c>
      <c r="BF393" s="204">
        <f>IF(N393="snížená",J393,0)</f>
        <v>0</v>
      </c>
      <c r="BG393" s="204">
        <f>IF(N393="zákl. přenesená",J393,0)</f>
        <v>0</v>
      </c>
      <c r="BH393" s="204">
        <f>IF(N393="sníž. přenesená",J393,0)</f>
        <v>0</v>
      </c>
      <c r="BI393" s="204">
        <f>IF(N393="nulová",J393,0)</f>
        <v>0</v>
      </c>
      <c r="BJ393" s="24" t="s">
        <v>85</v>
      </c>
      <c r="BK393" s="204">
        <f>ROUND(I393*H393,2)</f>
        <v>0</v>
      </c>
      <c r="BL393" s="24" t="s">
        <v>162</v>
      </c>
      <c r="BM393" s="24" t="s">
        <v>853</v>
      </c>
    </row>
    <row r="394" spans="2:47" s="1" customFormat="1" ht="27">
      <c r="B394" s="42"/>
      <c r="C394" s="64"/>
      <c r="D394" s="205" t="s">
        <v>164</v>
      </c>
      <c r="E394" s="64"/>
      <c r="F394" s="206" t="s">
        <v>854</v>
      </c>
      <c r="G394" s="64"/>
      <c r="H394" s="64"/>
      <c r="I394" s="164"/>
      <c r="J394" s="64"/>
      <c r="K394" s="64"/>
      <c r="L394" s="62"/>
      <c r="M394" s="207"/>
      <c r="N394" s="43"/>
      <c r="O394" s="43"/>
      <c r="P394" s="43"/>
      <c r="Q394" s="43"/>
      <c r="R394" s="43"/>
      <c r="S394" s="43"/>
      <c r="T394" s="79"/>
      <c r="AT394" s="24" t="s">
        <v>164</v>
      </c>
      <c r="AU394" s="24" t="s">
        <v>106</v>
      </c>
    </row>
    <row r="395" spans="2:51" s="13" customFormat="1" ht="13.5">
      <c r="B395" s="234"/>
      <c r="C395" s="235"/>
      <c r="D395" s="205" t="s">
        <v>175</v>
      </c>
      <c r="E395" s="236" t="s">
        <v>32</v>
      </c>
      <c r="F395" s="237" t="s">
        <v>855</v>
      </c>
      <c r="G395" s="235"/>
      <c r="H395" s="236" t="s">
        <v>32</v>
      </c>
      <c r="I395" s="238"/>
      <c r="J395" s="235"/>
      <c r="K395" s="235"/>
      <c r="L395" s="239"/>
      <c r="M395" s="240"/>
      <c r="N395" s="241"/>
      <c r="O395" s="241"/>
      <c r="P395" s="241"/>
      <c r="Q395" s="241"/>
      <c r="R395" s="241"/>
      <c r="S395" s="241"/>
      <c r="T395" s="242"/>
      <c r="AT395" s="243" t="s">
        <v>175</v>
      </c>
      <c r="AU395" s="243" t="s">
        <v>106</v>
      </c>
      <c r="AV395" s="13" t="s">
        <v>85</v>
      </c>
      <c r="AW395" s="13" t="s">
        <v>41</v>
      </c>
      <c r="AX395" s="13" t="s">
        <v>77</v>
      </c>
      <c r="AY395" s="243" t="s">
        <v>155</v>
      </c>
    </row>
    <row r="396" spans="2:51" s="11" customFormat="1" ht="13.5">
      <c r="B396" s="208"/>
      <c r="C396" s="209"/>
      <c r="D396" s="205" t="s">
        <v>175</v>
      </c>
      <c r="E396" s="210" t="s">
        <v>32</v>
      </c>
      <c r="F396" s="211" t="s">
        <v>856</v>
      </c>
      <c r="G396" s="209"/>
      <c r="H396" s="212">
        <v>11.62</v>
      </c>
      <c r="I396" s="213"/>
      <c r="J396" s="209"/>
      <c r="K396" s="209"/>
      <c r="L396" s="214"/>
      <c r="M396" s="215"/>
      <c r="N396" s="216"/>
      <c r="O396" s="216"/>
      <c r="P396" s="216"/>
      <c r="Q396" s="216"/>
      <c r="R396" s="216"/>
      <c r="S396" s="216"/>
      <c r="T396" s="217"/>
      <c r="AT396" s="218" t="s">
        <v>175</v>
      </c>
      <c r="AU396" s="218" t="s">
        <v>106</v>
      </c>
      <c r="AV396" s="11" t="s">
        <v>106</v>
      </c>
      <c r="AW396" s="11" t="s">
        <v>41</v>
      </c>
      <c r="AX396" s="11" t="s">
        <v>77</v>
      </c>
      <c r="AY396" s="218" t="s">
        <v>155</v>
      </c>
    </row>
    <row r="397" spans="2:51" s="11" customFormat="1" ht="13.5">
      <c r="B397" s="208"/>
      <c r="C397" s="209"/>
      <c r="D397" s="205" t="s">
        <v>175</v>
      </c>
      <c r="E397" s="210" t="s">
        <v>32</v>
      </c>
      <c r="F397" s="211" t="s">
        <v>857</v>
      </c>
      <c r="G397" s="209"/>
      <c r="H397" s="212">
        <v>4.4</v>
      </c>
      <c r="I397" s="213"/>
      <c r="J397" s="209"/>
      <c r="K397" s="209"/>
      <c r="L397" s="214"/>
      <c r="M397" s="215"/>
      <c r="N397" s="216"/>
      <c r="O397" s="216"/>
      <c r="P397" s="216"/>
      <c r="Q397" s="216"/>
      <c r="R397" s="216"/>
      <c r="S397" s="216"/>
      <c r="T397" s="217"/>
      <c r="AT397" s="218" t="s">
        <v>175</v>
      </c>
      <c r="AU397" s="218" t="s">
        <v>106</v>
      </c>
      <c r="AV397" s="11" t="s">
        <v>106</v>
      </c>
      <c r="AW397" s="11" t="s">
        <v>41</v>
      </c>
      <c r="AX397" s="11" t="s">
        <v>77</v>
      </c>
      <c r="AY397" s="218" t="s">
        <v>155</v>
      </c>
    </row>
    <row r="398" spans="2:51" s="12" customFormat="1" ht="13.5">
      <c r="B398" s="219"/>
      <c r="C398" s="220"/>
      <c r="D398" s="205" t="s">
        <v>175</v>
      </c>
      <c r="E398" s="221" t="s">
        <v>32</v>
      </c>
      <c r="F398" s="222" t="s">
        <v>188</v>
      </c>
      <c r="G398" s="220"/>
      <c r="H398" s="223">
        <v>16.02</v>
      </c>
      <c r="I398" s="224"/>
      <c r="J398" s="220"/>
      <c r="K398" s="220"/>
      <c r="L398" s="225"/>
      <c r="M398" s="226"/>
      <c r="N398" s="227"/>
      <c r="O398" s="227"/>
      <c r="P398" s="227"/>
      <c r="Q398" s="227"/>
      <c r="R398" s="227"/>
      <c r="S398" s="227"/>
      <c r="T398" s="228"/>
      <c r="AT398" s="229" t="s">
        <v>175</v>
      </c>
      <c r="AU398" s="229" t="s">
        <v>106</v>
      </c>
      <c r="AV398" s="12" t="s">
        <v>162</v>
      </c>
      <c r="AW398" s="12" t="s">
        <v>41</v>
      </c>
      <c r="AX398" s="12" t="s">
        <v>85</v>
      </c>
      <c r="AY398" s="229" t="s">
        <v>155</v>
      </c>
    </row>
    <row r="399" spans="2:65" s="1" customFormat="1" ht="16.5" customHeight="1">
      <c r="B399" s="42"/>
      <c r="C399" s="193" t="s">
        <v>858</v>
      </c>
      <c r="D399" s="193" t="s">
        <v>157</v>
      </c>
      <c r="E399" s="194" t="s">
        <v>859</v>
      </c>
      <c r="F399" s="195" t="s">
        <v>860</v>
      </c>
      <c r="G399" s="196" t="s">
        <v>160</v>
      </c>
      <c r="H399" s="197">
        <v>14.16</v>
      </c>
      <c r="I399" s="198"/>
      <c r="J399" s="199">
        <f>ROUND(I399*H399,2)</f>
        <v>0</v>
      </c>
      <c r="K399" s="195" t="s">
        <v>161</v>
      </c>
      <c r="L399" s="62"/>
      <c r="M399" s="200" t="s">
        <v>32</v>
      </c>
      <c r="N399" s="201" t="s">
        <v>48</v>
      </c>
      <c r="O399" s="43"/>
      <c r="P399" s="202">
        <f>O399*H399</f>
        <v>0</v>
      </c>
      <c r="Q399" s="202">
        <v>0.01787</v>
      </c>
      <c r="R399" s="202">
        <f>Q399*H399</f>
        <v>0.2530392</v>
      </c>
      <c r="S399" s="202">
        <v>0</v>
      </c>
      <c r="T399" s="203">
        <f>S399*H399</f>
        <v>0</v>
      </c>
      <c r="AR399" s="24" t="s">
        <v>162</v>
      </c>
      <c r="AT399" s="24" t="s">
        <v>157</v>
      </c>
      <c r="AU399" s="24" t="s">
        <v>106</v>
      </c>
      <c r="AY399" s="24" t="s">
        <v>155</v>
      </c>
      <c r="BE399" s="204">
        <f>IF(N399="základní",J399,0)</f>
        <v>0</v>
      </c>
      <c r="BF399" s="204">
        <f>IF(N399="snížená",J399,0)</f>
        <v>0</v>
      </c>
      <c r="BG399" s="204">
        <f>IF(N399="zákl. přenesená",J399,0)</f>
        <v>0</v>
      </c>
      <c r="BH399" s="204">
        <f>IF(N399="sníž. přenesená",J399,0)</f>
        <v>0</v>
      </c>
      <c r="BI399" s="204">
        <f>IF(N399="nulová",J399,0)</f>
        <v>0</v>
      </c>
      <c r="BJ399" s="24" t="s">
        <v>85</v>
      </c>
      <c r="BK399" s="204">
        <f>ROUND(I399*H399,2)</f>
        <v>0</v>
      </c>
      <c r="BL399" s="24" t="s">
        <v>162</v>
      </c>
      <c r="BM399" s="24" t="s">
        <v>861</v>
      </c>
    </row>
    <row r="400" spans="2:51" s="13" customFormat="1" ht="13.5">
      <c r="B400" s="234"/>
      <c r="C400" s="235"/>
      <c r="D400" s="205" t="s">
        <v>175</v>
      </c>
      <c r="E400" s="236" t="s">
        <v>32</v>
      </c>
      <c r="F400" s="237" t="s">
        <v>862</v>
      </c>
      <c r="G400" s="235"/>
      <c r="H400" s="236" t="s">
        <v>32</v>
      </c>
      <c r="I400" s="238"/>
      <c r="J400" s="235"/>
      <c r="K400" s="235"/>
      <c r="L400" s="239"/>
      <c r="M400" s="240"/>
      <c r="N400" s="241"/>
      <c r="O400" s="241"/>
      <c r="P400" s="241"/>
      <c r="Q400" s="241"/>
      <c r="R400" s="241"/>
      <c r="S400" s="241"/>
      <c r="T400" s="242"/>
      <c r="AT400" s="243" t="s">
        <v>175</v>
      </c>
      <c r="AU400" s="243" t="s">
        <v>106</v>
      </c>
      <c r="AV400" s="13" t="s">
        <v>85</v>
      </c>
      <c r="AW400" s="13" t="s">
        <v>41</v>
      </c>
      <c r="AX400" s="13" t="s">
        <v>77</v>
      </c>
      <c r="AY400" s="243" t="s">
        <v>155</v>
      </c>
    </row>
    <row r="401" spans="2:51" s="11" customFormat="1" ht="13.5">
      <c r="B401" s="208"/>
      <c r="C401" s="209"/>
      <c r="D401" s="205" t="s">
        <v>175</v>
      </c>
      <c r="E401" s="210" t="s">
        <v>32</v>
      </c>
      <c r="F401" s="211" t="s">
        <v>863</v>
      </c>
      <c r="G401" s="209"/>
      <c r="H401" s="212">
        <v>4.2</v>
      </c>
      <c r="I401" s="213"/>
      <c r="J401" s="209"/>
      <c r="K401" s="209"/>
      <c r="L401" s="214"/>
      <c r="M401" s="215"/>
      <c r="N401" s="216"/>
      <c r="O401" s="216"/>
      <c r="P401" s="216"/>
      <c r="Q401" s="216"/>
      <c r="R401" s="216"/>
      <c r="S401" s="216"/>
      <c r="T401" s="217"/>
      <c r="AT401" s="218" t="s">
        <v>175</v>
      </c>
      <c r="AU401" s="218" t="s">
        <v>106</v>
      </c>
      <c r="AV401" s="11" t="s">
        <v>106</v>
      </c>
      <c r="AW401" s="11" t="s">
        <v>41</v>
      </c>
      <c r="AX401" s="11" t="s">
        <v>77</v>
      </c>
      <c r="AY401" s="218" t="s">
        <v>155</v>
      </c>
    </row>
    <row r="402" spans="2:51" s="11" customFormat="1" ht="13.5">
      <c r="B402" s="208"/>
      <c r="C402" s="209"/>
      <c r="D402" s="205" t="s">
        <v>175</v>
      </c>
      <c r="E402" s="210" t="s">
        <v>32</v>
      </c>
      <c r="F402" s="211" t="s">
        <v>864</v>
      </c>
      <c r="G402" s="209"/>
      <c r="H402" s="212">
        <v>9.96</v>
      </c>
      <c r="I402" s="213"/>
      <c r="J402" s="209"/>
      <c r="K402" s="209"/>
      <c r="L402" s="214"/>
      <c r="M402" s="215"/>
      <c r="N402" s="216"/>
      <c r="O402" s="216"/>
      <c r="P402" s="216"/>
      <c r="Q402" s="216"/>
      <c r="R402" s="216"/>
      <c r="S402" s="216"/>
      <c r="T402" s="217"/>
      <c r="AT402" s="218" t="s">
        <v>175</v>
      </c>
      <c r="AU402" s="218" t="s">
        <v>106</v>
      </c>
      <c r="AV402" s="11" t="s">
        <v>106</v>
      </c>
      <c r="AW402" s="11" t="s">
        <v>41</v>
      </c>
      <c r="AX402" s="11" t="s">
        <v>77</v>
      </c>
      <c r="AY402" s="218" t="s">
        <v>155</v>
      </c>
    </row>
    <row r="403" spans="2:51" s="12" customFormat="1" ht="13.5">
      <c r="B403" s="219"/>
      <c r="C403" s="220"/>
      <c r="D403" s="205" t="s">
        <v>175</v>
      </c>
      <c r="E403" s="221" t="s">
        <v>32</v>
      </c>
      <c r="F403" s="222" t="s">
        <v>188</v>
      </c>
      <c r="G403" s="220"/>
      <c r="H403" s="223">
        <v>14.16</v>
      </c>
      <c r="I403" s="224"/>
      <c r="J403" s="220"/>
      <c r="K403" s="220"/>
      <c r="L403" s="225"/>
      <c r="M403" s="226"/>
      <c r="N403" s="227"/>
      <c r="O403" s="227"/>
      <c r="P403" s="227"/>
      <c r="Q403" s="227"/>
      <c r="R403" s="227"/>
      <c r="S403" s="227"/>
      <c r="T403" s="228"/>
      <c r="AT403" s="229" t="s">
        <v>175</v>
      </c>
      <c r="AU403" s="229" t="s">
        <v>106</v>
      </c>
      <c r="AV403" s="12" t="s">
        <v>162</v>
      </c>
      <c r="AW403" s="12" t="s">
        <v>41</v>
      </c>
      <c r="AX403" s="12" t="s">
        <v>85</v>
      </c>
      <c r="AY403" s="229" t="s">
        <v>155</v>
      </c>
    </row>
    <row r="404" spans="2:65" s="1" customFormat="1" ht="16.5" customHeight="1">
      <c r="B404" s="42"/>
      <c r="C404" s="193" t="s">
        <v>865</v>
      </c>
      <c r="D404" s="193" t="s">
        <v>157</v>
      </c>
      <c r="E404" s="194" t="s">
        <v>866</v>
      </c>
      <c r="F404" s="195" t="s">
        <v>867</v>
      </c>
      <c r="G404" s="196" t="s">
        <v>160</v>
      </c>
      <c r="H404" s="197">
        <v>14.16</v>
      </c>
      <c r="I404" s="198"/>
      <c r="J404" s="199">
        <f>ROUND(I404*H404,2)</f>
        <v>0</v>
      </c>
      <c r="K404" s="195" t="s">
        <v>161</v>
      </c>
      <c r="L404" s="62"/>
      <c r="M404" s="200" t="s">
        <v>32</v>
      </c>
      <c r="N404" s="201" t="s">
        <v>48</v>
      </c>
      <c r="O404" s="43"/>
      <c r="P404" s="202">
        <f>O404*H404</f>
        <v>0</v>
      </c>
      <c r="Q404" s="202">
        <v>0</v>
      </c>
      <c r="R404" s="202">
        <f>Q404*H404</f>
        <v>0</v>
      </c>
      <c r="S404" s="202">
        <v>0</v>
      </c>
      <c r="T404" s="203">
        <f>S404*H404</f>
        <v>0</v>
      </c>
      <c r="AR404" s="24" t="s">
        <v>162</v>
      </c>
      <c r="AT404" s="24" t="s">
        <v>157</v>
      </c>
      <c r="AU404" s="24" t="s">
        <v>106</v>
      </c>
      <c r="AY404" s="24" t="s">
        <v>155</v>
      </c>
      <c r="BE404" s="204">
        <f>IF(N404="základní",J404,0)</f>
        <v>0</v>
      </c>
      <c r="BF404" s="204">
        <f>IF(N404="snížená",J404,0)</f>
        <v>0</v>
      </c>
      <c r="BG404" s="204">
        <f>IF(N404="zákl. přenesená",J404,0)</f>
        <v>0</v>
      </c>
      <c r="BH404" s="204">
        <f>IF(N404="sníž. přenesená",J404,0)</f>
        <v>0</v>
      </c>
      <c r="BI404" s="204">
        <f>IF(N404="nulová",J404,0)</f>
        <v>0</v>
      </c>
      <c r="BJ404" s="24" t="s">
        <v>85</v>
      </c>
      <c r="BK404" s="204">
        <f>ROUND(I404*H404,2)</f>
        <v>0</v>
      </c>
      <c r="BL404" s="24" t="s">
        <v>162</v>
      </c>
      <c r="BM404" s="24" t="s">
        <v>868</v>
      </c>
    </row>
    <row r="405" spans="2:65" s="1" customFormat="1" ht="16.5" customHeight="1">
      <c r="B405" s="42"/>
      <c r="C405" s="193" t="s">
        <v>869</v>
      </c>
      <c r="D405" s="193" t="s">
        <v>157</v>
      </c>
      <c r="E405" s="194" t="s">
        <v>870</v>
      </c>
      <c r="F405" s="195" t="s">
        <v>871</v>
      </c>
      <c r="G405" s="196" t="s">
        <v>222</v>
      </c>
      <c r="H405" s="197">
        <v>3.524</v>
      </c>
      <c r="I405" s="198"/>
      <c r="J405" s="199">
        <f>ROUND(I405*H405,2)</f>
        <v>0</v>
      </c>
      <c r="K405" s="195" t="s">
        <v>161</v>
      </c>
      <c r="L405" s="62"/>
      <c r="M405" s="200" t="s">
        <v>32</v>
      </c>
      <c r="N405" s="201" t="s">
        <v>48</v>
      </c>
      <c r="O405" s="43"/>
      <c r="P405" s="202">
        <f>O405*H405</f>
        <v>0</v>
      </c>
      <c r="Q405" s="202">
        <v>1.04909</v>
      </c>
      <c r="R405" s="202">
        <f>Q405*H405</f>
        <v>3.6969931600000003</v>
      </c>
      <c r="S405" s="202">
        <v>0</v>
      </c>
      <c r="T405" s="203">
        <f>S405*H405</f>
        <v>0</v>
      </c>
      <c r="AR405" s="24" t="s">
        <v>162</v>
      </c>
      <c r="AT405" s="24" t="s">
        <v>157</v>
      </c>
      <c r="AU405" s="24" t="s">
        <v>106</v>
      </c>
      <c r="AY405" s="24" t="s">
        <v>155</v>
      </c>
      <c r="BE405" s="204">
        <f>IF(N405="základní",J405,0)</f>
        <v>0</v>
      </c>
      <c r="BF405" s="204">
        <f>IF(N405="snížená",J405,0)</f>
        <v>0</v>
      </c>
      <c r="BG405" s="204">
        <f>IF(N405="zákl. přenesená",J405,0)</f>
        <v>0</v>
      </c>
      <c r="BH405" s="204">
        <f>IF(N405="sníž. přenesená",J405,0)</f>
        <v>0</v>
      </c>
      <c r="BI405" s="204">
        <f>IF(N405="nulová",J405,0)</f>
        <v>0</v>
      </c>
      <c r="BJ405" s="24" t="s">
        <v>85</v>
      </c>
      <c r="BK405" s="204">
        <f>ROUND(I405*H405,2)</f>
        <v>0</v>
      </c>
      <c r="BL405" s="24" t="s">
        <v>162</v>
      </c>
      <c r="BM405" s="24" t="s">
        <v>872</v>
      </c>
    </row>
    <row r="406" spans="2:47" s="1" customFormat="1" ht="27">
      <c r="B406" s="42"/>
      <c r="C406" s="64"/>
      <c r="D406" s="205" t="s">
        <v>164</v>
      </c>
      <c r="E406" s="64"/>
      <c r="F406" s="206" t="s">
        <v>873</v>
      </c>
      <c r="G406" s="64"/>
      <c r="H406" s="64"/>
      <c r="I406" s="164"/>
      <c r="J406" s="64"/>
      <c r="K406" s="64"/>
      <c r="L406" s="62"/>
      <c r="M406" s="207"/>
      <c r="N406" s="43"/>
      <c r="O406" s="43"/>
      <c r="P406" s="43"/>
      <c r="Q406" s="43"/>
      <c r="R406" s="43"/>
      <c r="S406" s="43"/>
      <c r="T406" s="79"/>
      <c r="AT406" s="24" t="s">
        <v>164</v>
      </c>
      <c r="AU406" s="24" t="s">
        <v>106</v>
      </c>
    </row>
    <row r="407" spans="2:51" s="11" customFormat="1" ht="13.5">
      <c r="B407" s="208"/>
      <c r="C407" s="209"/>
      <c r="D407" s="205" t="s">
        <v>175</v>
      </c>
      <c r="E407" s="209"/>
      <c r="F407" s="211" t="s">
        <v>874</v>
      </c>
      <c r="G407" s="209"/>
      <c r="H407" s="212">
        <v>3.524</v>
      </c>
      <c r="I407" s="213"/>
      <c r="J407" s="209"/>
      <c r="K407" s="209"/>
      <c r="L407" s="214"/>
      <c r="M407" s="215"/>
      <c r="N407" s="216"/>
      <c r="O407" s="216"/>
      <c r="P407" s="216"/>
      <c r="Q407" s="216"/>
      <c r="R407" s="216"/>
      <c r="S407" s="216"/>
      <c r="T407" s="217"/>
      <c r="AT407" s="218" t="s">
        <v>175</v>
      </c>
      <c r="AU407" s="218" t="s">
        <v>106</v>
      </c>
      <c r="AV407" s="11" t="s">
        <v>106</v>
      </c>
      <c r="AW407" s="11" t="s">
        <v>6</v>
      </c>
      <c r="AX407" s="11" t="s">
        <v>85</v>
      </c>
      <c r="AY407" s="218" t="s">
        <v>155</v>
      </c>
    </row>
    <row r="408" spans="2:65" s="1" customFormat="1" ht="16.5" customHeight="1">
      <c r="B408" s="42"/>
      <c r="C408" s="193" t="s">
        <v>875</v>
      </c>
      <c r="D408" s="193" t="s">
        <v>157</v>
      </c>
      <c r="E408" s="194" t="s">
        <v>876</v>
      </c>
      <c r="F408" s="195" t="s">
        <v>877</v>
      </c>
      <c r="G408" s="196" t="s">
        <v>160</v>
      </c>
      <c r="H408" s="197">
        <v>24.9</v>
      </c>
      <c r="I408" s="198"/>
      <c r="J408" s="199">
        <f>ROUND(I408*H408,2)</f>
        <v>0</v>
      </c>
      <c r="K408" s="195" t="s">
        <v>161</v>
      </c>
      <c r="L408" s="62"/>
      <c r="M408" s="200" t="s">
        <v>32</v>
      </c>
      <c r="N408" s="201" t="s">
        <v>48</v>
      </c>
      <c r="O408" s="43"/>
      <c r="P408" s="202">
        <f>O408*H408</f>
        <v>0</v>
      </c>
      <c r="Q408" s="202">
        <v>0.01088</v>
      </c>
      <c r="R408" s="202">
        <f>Q408*H408</f>
        <v>0.270912</v>
      </c>
      <c r="S408" s="202">
        <v>0</v>
      </c>
      <c r="T408" s="203">
        <f>S408*H408</f>
        <v>0</v>
      </c>
      <c r="AR408" s="24" t="s">
        <v>162</v>
      </c>
      <c r="AT408" s="24" t="s">
        <v>157</v>
      </c>
      <c r="AU408" s="24" t="s">
        <v>106</v>
      </c>
      <c r="AY408" s="24" t="s">
        <v>155</v>
      </c>
      <c r="BE408" s="204">
        <f>IF(N408="základní",J408,0)</f>
        <v>0</v>
      </c>
      <c r="BF408" s="204">
        <f>IF(N408="snížená",J408,0)</f>
        <v>0</v>
      </c>
      <c r="BG408" s="204">
        <f>IF(N408="zákl. přenesená",J408,0)</f>
        <v>0</v>
      </c>
      <c r="BH408" s="204">
        <f>IF(N408="sníž. přenesená",J408,0)</f>
        <v>0</v>
      </c>
      <c r="BI408" s="204">
        <f>IF(N408="nulová",J408,0)</f>
        <v>0</v>
      </c>
      <c r="BJ408" s="24" t="s">
        <v>85</v>
      </c>
      <c r="BK408" s="204">
        <f>ROUND(I408*H408,2)</f>
        <v>0</v>
      </c>
      <c r="BL408" s="24" t="s">
        <v>162</v>
      </c>
      <c r="BM408" s="24" t="s">
        <v>878</v>
      </c>
    </row>
    <row r="409" spans="2:51" s="11" customFormat="1" ht="13.5">
      <c r="B409" s="208"/>
      <c r="C409" s="209"/>
      <c r="D409" s="205" t="s">
        <v>175</v>
      </c>
      <c r="E409" s="210" t="s">
        <v>32</v>
      </c>
      <c r="F409" s="211" t="s">
        <v>879</v>
      </c>
      <c r="G409" s="209"/>
      <c r="H409" s="212">
        <v>24.9</v>
      </c>
      <c r="I409" s="213"/>
      <c r="J409" s="209"/>
      <c r="K409" s="209"/>
      <c r="L409" s="214"/>
      <c r="M409" s="215"/>
      <c r="N409" s="216"/>
      <c r="O409" s="216"/>
      <c r="P409" s="216"/>
      <c r="Q409" s="216"/>
      <c r="R409" s="216"/>
      <c r="S409" s="216"/>
      <c r="T409" s="217"/>
      <c r="AT409" s="218" t="s">
        <v>175</v>
      </c>
      <c r="AU409" s="218" t="s">
        <v>106</v>
      </c>
      <c r="AV409" s="11" t="s">
        <v>106</v>
      </c>
      <c r="AW409" s="11" t="s">
        <v>41</v>
      </c>
      <c r="AX409" s="11" t="s">
        <v>85</v>
      </c>
      <c r="AY409" s="218" t="s">
        <v>155</v>
      </c>
    </row>
    <row r="410" spans="2:65" s="1" customFormat="1" ht="16.5" customHeight="1">
      <c r="B410" s="42"/>
      <c r="C410" s="193" t="s">
        <v>880</v>
      </c>
      <c r="D410" s="193" t="s">
        <v>157</v>
      </c>
      <c r="E410" s="194" t="s">
        <v>881</v>
      </c>
      <c r="F410" s="195" t="s">
        <v>882</v>
      </c>
      <c r="G410" s="196" t="s">
        <v>160</v>
      </c>
      <c r="H410" s="197">
        <v>24.9</v>
      </c>
      <c r="I410" s="198"/>
      <c r="J410" s="199">
        <f>ROUND(I410*H410,2)</f>
        <v>0</v>
      </c>
      <c r="K410" s="195" t="s">
        <v>161</v>
      </c>
      <c r="L410" s="62"/>
      <c r="M410" s="200" t="s">
        <v>32</v>
      </c>
      <c r="N410" s="201" t="s">
        <v>48</v>
      </c>
      <c r="O410" s="43"/>
      <c r="P410" s="202">
        <f>O410*H410</f>
        <v>0</v>
      </c>
      <c r="Q410" s="202">
        <v>0</v>
      </c>
      <c r="R410" s="202">
        <f>Q410*H410</f>
        <v>0</v>
      </c>
      <c r="S410" s="202">
        <v>0</v>
      </c>
      <c r="T410" s="203">
        <f>S410*H410</f>
        <v>0</v>
      </c>
      <c r="AR410" s="24" t="s">
        <v>162</v>
      </c>
      <c r="AT410" s="24" t="s">
        <v>157</v>
      </c>
      <c r="AU410" s="24" t="s">
        <v>106</v>
      </c>
      <c r="AY410" s="24" t="s">
        <v>155</v>
      </c>
      <c r="BE410" s="204">
        <f>IF(N410="základní",J410,0)</f>
        <v>0</v>
      </c>
      <c r="BF410" s="204">
        <f>IF(N410="snížená",J410,0)</f>
        <v>0</v>
      </c>
      <c r="BG410" s="204">
        <f>IF(N410="zákl. přenesená",J410,0)</f>
        <v>0</v>
      </c>
      <c r="BH410" s="204">
        <f>IF(N410="sníž. přenesená",J410,0)</f>
        <v>0</v>
      </c>
      <c r="BI410" s="204">
        <f>IF(N410="nulová",J410,0)</f>
        <v>0</v>
      </c>
      <c r="BJ410" s="24" t="s">
        <v>85</v>
      </c>
      <c r="BK410" s="204">
        <f>ROUND(I410*H410,2)</f>
        <v>0</v>
      </c>
      <c r="BL410" s="24" t="s">
        <v>162</v>
      </c>
      <c r="BM410" s="24" t="s">
        <v>883</v>
      </c>
    </row>
    <row r="411" spans="2:65" s="1" customFormat="1" ht="16.5" customHeight="1">
      <c r="B411" s="42"/>
      <c r="C411" s="193" t="s">
        <v>884</v>
      </c>
      <c r="D411" s="193" t="s">
        <v>157</v>
      </c>
      <c r="E411" s="194" t="s">
        <v>885</v>
      </c>
      <c r="F411" s="195" t="s">
        <v>886</v>
      </c>
      <c r="G411" s="196" t="s">
        <v>160</v>
      </c>
      <c r="H411" s="197">
        <v>104</v>
      </c>
      <c r="I411" s="198"/>
      <c r="J411" s="199">
        <f>ROUND(I411*H411,2)</f>
        <v>0</v>
      </c>
      <c r="K411" s="195" t="s">
        <v>161</v>
      </c>
      <c r="L411" s="62"/>
      <c r="M411" s="200" t="s">
        <v>32</v>
      </c>
      <c r="N411" s="201" t="s">
        <v>48</v>
      </c>
      <c r="O411" s="43"/>
      <c r="P411" s="202">
        <f>O411*H411</f>
        <v>0</v>
      </c>
      <c r="Q411" s="202">
        <v>0</v>
      </c>
      <c r="R411" s="202">
        <f>Q411*H411</f>
        <v>0</v>
      </c>
      <c r="S411" s="202">
        <v>0</v>
      </c>
      <c r="T411" s="203">
        <f>S411*H411</f>
        <v>0</v>
      </c>
      <c r="AR411" s="24" t="s">
        <v>162</v>
      </c>
      <c r="AT411" s="24" t="s">
        <v>157</v>
      </c>
      <c r="AU411" s="24" t="s">
        <v>106</v>
      </c>
      <c r="AY411" s="24" t="s">
        <v>155</v>
      </c>
      <c r="BE411" s="204">
        <f>IF(N411="základní",J411,0)</f>
        <v>0</v>
      </c>
      <c r="BF411" s="204">
        <f>IF(N411="snížená",J411,0)</f>
        <v>0</v>
      </c>
      <c r="BG411" s="204">
        <f>IF(N411="zákl. přenesená",J411,0)</f>
        <v>0</v>
      </c>
      <c r="BH411" s="204">
        <f>IF(N411="sníž. přenesená",J411,0)</f>
        <v>0</v>
      </c>
      <c r="BI411" s="204">
        <f>IF(N411="nulová",J411,0)</f>
        <v>0</v>
      </c>
      <c r="BJ411" s="24" t="s">
        <v>85</v>
      </c>
      <c r="BK411" s="204">
        <f>ROUND(I411*H411,2)</f>
        <v>0</v>
      </c>
      <c r="BL411" s="24" t="s">
        <v>162</v>
      </c>
      <c r="BM411" s="24" t="s">
        <v>887</v>
      </c>
    </row>
    <row r="412" spans="2:51" s="13" customFormat="1" ht="13.5">
      <c r="B412" s="234"/>
      <c r="C412" s="235"/>
      <c r="D412" s="205" t="s">
        <v>175</v>
      </c>
      <c r="E412" s="236" t="s">
        <v>32</v>
      </c>
      <c r="F412" s="237" t="s">
        <v>888</v>
      </c>
      <c r="G412" s="235"/>
      <c r="H412" s="236" t="s">
        <v>32</v>
      </c>
      <c r="I412" s="238"/>
      <c r="J412" s="235"/>
      <c r="K412" s="235"/>
      <c r="L412" s="239"/>
      <c r="M412" s="240"/>
      <c r="N412" s="241"/>
      <c r="O412" s="241"/>
      <c r="P412" s="241"/>
      <c r="Q412" s="241"/>
      <c r="R412" s="241"/>
      <c r="S412" s="241"/>
      <c r="T412" s="242"/>
      <c r="AT412" s="243" t="s">
        <v>175</v>
      </c>
      <c r="AU412" s="243" t="s">
        <v>106</v>
      </c>
      <c r="AV412" s="13" t="s">
        <v>85</v>
      </c>
      <c r="AW412" s="13" t="s">
        <v>41</v>
      </c>
      <c r="AX412" s="13" t="s">
        <v>77</v>
      </c>
      <c r="AY412" s="243" t="s">
        <v>155</v>
      </c>
    </row>
    <row r="413" spans="2:51" s="11" customFormat="1" ht="13.5">
      <c r="B413" s="208"/>
      <c r="C413" s="209"/>
      <c r="D413" s="205" t="s">
        <v>175</v>
      </c>
      <c r="E413" s="210" t="s">
        <v>32</v>
      </c>
      <c r="F413" s="211" t="s">
        <v>889</v>
      </c>
      <c r="G413" s="209"/>
      <c r="H413" s="212">
        <v>79.1</v>
      </c>
      <c r="I413" s="213"/>
      <c r="J413" s="209"/>
      <c r="K413" s="209"/>
      <c r="L413" s="214"/>
      <c r="M413" s="215"/>
      <c r="N413" s="216"/>
      <c r="O413" s="216"/>
      <c r="P413" s="216"/>
      <c r="Q413" s="216"/>
      <c r="R413" s="216"/>
      <c r="S413" s="216"/>
      <c r="T413" s="217"/>
      <c r="AT413" s="218" t="s">
        <v>175</v>
      </c>
      <c r="AU413" s="218" t="s">
        <v>106</v>
      </c>
      <c r="AV413" s="11" t="s">
        <v>106</v>
      </c>
      <c r="AW413" s="11" t="s">
        <v>41</v>
      </c>
      <c r="AX413" s="11" t="s">
        <v>77</v>
      </c>
      <c r="AY413" s="218" t="s">
        <v>155</v>
      </c>
    </row>
    <row r="414" spans="2:51" s="11" customFormat="1" ht="27">
      <c r="B414" s="208"/>
      <c r="C414" s="209"/>
      <c r="D414" s="205" t="s">
        <v>175</v>
      </c>
      <c r="E414" s="210" t="s">
        <v>32</v>
      </c>
      <c r="F414" s="211" t="s">
        <v>890</v>
      </c>
      <c r="G414" s="209"/>
      <c r="H414" s="212">
        <v>24.9</v>
      </c>
      <c r="I414" s="213"/>
      <c r="J414" s="209"/>
      <c r="K414" s="209"/>
      <c r="L414" s="214"/>
      <c r="M414" s="215"/>
      <c r="N414" s="216"/>
      <c r="O414" s="216"/>
      <c r="P414" s="216"/>
      <c r="Q414" s="216"/>
      <c r="R414" s="216"/>
      <c r="S414" s="216"/>
      <c r="T414" s="217"/>
      <c r="AT414" s="218" t="s">
        <v>175</v>
      </c>
      <c r="AU414" s="218" t="s">
        <v>106</v>
      </c>
      <c r="AV414" s="11" t="s">
        <v>106</v>
      </c>
      <c r="AW414" s="11" t="s">
        <v>41</v>
      </c>
      <c r="AX414" s="11" t="s">
        <v>77</v>
      </c>
      <c r="AY414" s="218" t="s">
        <v>155</v>
      </c>
    </row>
    <row r="415" spans="2:51" s="12" customFormat="1" ht="13.5">
      <c r="B415" s="219"/>
      <c r="C415" s="220"/>
      <c r="D415" s="205" t="s">
        <v>175</v>
      </c>
      <c r="E415" s="221" t="s">
        <v>32</v>
      </c>
      <c r="F415" s="222" t="s">
        <v>188</v>
      </c>
      <c r="G415" s="220"/>
      <c r="H415" s="223">
        <v>104</v>
      </c>
      <c r="I415" s="224"/>
      <c r="J415" s="220"/>
      <c r="K415" s="220"/>
      <c r="L415" s="225"/>
      <c r="M415" s="226"/>
      <c r="N415" s="227"/>
      <c r="O415" s="227"/>
      <c r="P415" s="227"/>
      <c r="Q415" s="227"/>
      <c r="R415" s="227"/>
      <c r="S415" s="227"/>
      <c r="T415" s="228"/>
      <c r="AT415" s="229" t="s">
        <v>175</v>
      </c>
      <c r="AU415" s="229" t="s">
        <v>106</v>
      </c>
      <c r="AV415" s="12" t="s">
        <v>162</v>
      </c>
      <c r="AW415" s="12" t="s">
        <v>41</v>
      </c>
      <c r="AX415" s="12" t="s">
        <v>85</v>
      </c>
      <c r="AY415" s="229" t="s">
        <v>155</v>
      </c>
    </row>
    <row r="416" spans="2:65" s="1" customFormat="1" ht="16.5" customHeight="1">
      <c r="B416" s="42"/>
      <c r="C416" s="193" t="s">
        <v>891</v>
      </c>
      <c r="D416" s="193" t="s">
        <v>157</v>
      </c>
      <c r="E416" s="194" t="s">
        <v>892</v>
      </c>
      <c r="F416" s="195" t="s">
        <v>893</v>
      </c>
      <c r="G416" s="196" t="s">
        <v>160</v>
      </c>
      <c r="H416" s="197">
        <v>6.84</v>
      </c>
      <c r="I416" s="198"/>
      <c r="J416" s="199">
        <f>ROUND(I416*H416,2)</f>
        <v>0</v>
      </c>
      <c r="K416" s="195" t="s">
        <v>161</v>
      </c>
      <c r="L416" s="62"/>
      <c r="M416" s="200" t="s">
        <v>32</v>
      </c>
      <c r="N416" s="201" t="s">
        <v>48</v>
      </c>
      <c r="O416" s="43"/>
      <c r="P416" s="202">
        <f>O416*H416</f>
        <v>0</v>
      </c>
      <c r="Q416" s="202">
        <v>0</v>
      </c>
      <c r="R416" s="202">
        <f>Q416*H416</f>
        <v>0</v>
      </c>
      <c r="S416" s="202">
        <v>0</v>
      </c>
      <c r="T416" s="203">
        <f>S416*H416</f>
        <v>0</v>
      </c>
      <c r="AR416" s="24" t="s">
        <v>162</v>
      </c>
      <c r="AT416" s="24" t="s">
        <v>157</v>
      </c>
      <c r="AU416" s="24" t="s">
        <v>106</v>
      </c>
      <c r="AY416" s="24" t="s">
        <v>155</v>
      </c>
      <c r="BE416" s="204">
        <f>IF(N416="základní",J416,0)</f>
        <v>0</v>
      </c>
      <c r="BF416" s="204">
        <f>IF(N416="snížená",J416,0)</f>
        <v>0</v>
      </c>
      <c r="BG416" s="204">
        <f>IF(N416="zákl. přenesená",J416,0)</f>
        <v>0</v>
      </c>
      <c r="BH416" s="204">
        <f>IF(N416="sníž. přenesená",J416,0)</f>
        <v>0</v>
      </c>
      <c r="BI416" s="204">
        <f>IF(N416="nulová",J416,0)</f>
        <v>0</v>
      </c>
      <c r="BJ416" s="24" t="s">
        <v>85</v>
      </c>
      <c r="BK416" s="204">
        <f>ROUND(I416*H416,2)</f>
        <v>0</v>
      </c>
      <c r="BL416" s="24" t="s">
        <v>162</v>
      </c>
      <c r="BM416" s="24" t="s">
        <v>894</v>
      </c>
    </row>
    <row r="417" spans="2:51" s="13" customFormat="1" ht="13.5">
      <c r="B417" s="234"/>
      <c r="C417" s="235"/>
      <c r="D417" s="205" t="s">
        <v>175</v>
      </c>
      <c r="E417" s="236" t="s">
        <v>32</v>
      </c>
      <c r="F417" s="237" t="s">
        <v>888</v>
      </c>
      <c r="G417" s="235"/>
      <c r="H417" s="236" t="s">
        <v>32</v>
      </c>
      <c r="I417" s="238"/>
      <c r="J417" s="235"/>
      <c r="K417" s="235"/>
      <c r="L417" s="239"/>
      <c r="M417" s="240"/>
      <c r="N417" s="241"/>
      <c r="O417" s="241"/>
      <c r="P417" s="241"/>
      <c r="Q417" s="241"/>
      <c r="R417" s="241"/>
      <c r="S417" s="241"/>
      <c r="T417" s="242"/>
      <c r="AT417" s="243" t="s">
        <v>175</v>
      </c>
      <c r="AU417" s="243" t="s">
        <v>106</v>
      </c>
      <c r="AV417" s="13" t="s">
        <v>85</v>
      </c>
      <c r="AW417" s="13" t="s">
        <v>41</v>
      </c>
      <c r="AX417" s="13" t="s">
        <v>77</v>
      </c>
      <c r="AY417" s="243" t="s">
        <v>155</v>
      </c>
    </row>
    <row r="418" spans="2:51" s="11" customFormat="1" ht="13.5">
      <c r="B418" s="208"/>
      <c r="C418" s="209"/>
      <c r="D418" s="205" t="s">
        <v>175</v>
      </c>
      <c r="E418" s="210" t="s">
        <v>32</v>
      </c>
      <c r="F418" s="211" t="s">
        <v>895</v>
      </c>
      <c r="G418" s="209"/>
      <c r="H418" s="212">
        <v>6.84</v>
      </c>
      <c r="I418" s="213"/>
      <c r="J418" s="209"/>
      <c r="K418" s="209"/>
      <c r="L418" s="214"/>
      <c r="M418" s="215"/>
      <c r="N418" s="216"/>
      <c r="O418" s="216"/>
      <c r="P418" s="216"/>
      <c r="Q418" s="216"/>
      <c r="R418" s="216"/>
      <c r="S418" s="216"/>
      <c r="T418" s="217"/>
      <c r="AT418" s="218" t="s">
        <v>175</v>
      </c>
      <c r="AU418" s="218" t="s">
        <v>106</v>
      </c>
      <c r="AV418" s="11" t="s">
        <v>106</v>
      </c>
      <c r="AW418" s="11" t="s">
        <v>41</v>
      </c>
      <c r="AX418" s="11" t="s">
        <v>85</v>
      </c>
      <c r="AY418" s="218" t="s">
        <v>155</v>
      </c>
    </row>
    <row r="419" spans="2:65" s="1" customFormat="1" ht="16.5" customHeight="1">
      <c r="B419" s="42"/>
      <c r="C419" s="193" t="s">
        <v>896</v>
      </c>
      <c r="D419" s="193" t="s">
        <v>157</v>
      </c>
      <c r="E419" s="194" t="s">
        <v>897</v>
      </c>
      <c r="F419" s="195" t="s">
        <v>898</v>
      </c>
      <c r="G419" s="196" t="s">
        <v>160</v>
      </c>
      <c r="H419" s="197">
        <v>24.9</v>
      </c>
      <c r="I419" s="198"/>
      <c r="J419" s="199">
        <f>ROUND(I419*H419,2)</f>
        <v>0</v>
      </c>
      <c r="K419" s="195" t="s">
        <v>161</v>
      </c>
      <c r="L419" s="62"/>
      <c r="M419" s="200" t="s">
        <v>32</v>
      </c>
      <c r="N419" s="201" t="s">
        <v>48</v>
      </c>
      <c r="O419" s="43"/>
      <c r="P419" s="202">
        <f>O419*H419</f>
        <v>0</v>
      </c>
      <c r="Q419" s="202">
        <v>0</v>
      </c>
      <c r="R419" s="202">
        <f>Q419*H419</f>
        <v>0</v>
      </c>
      <c r="S419" s="202">
        <v>0</v>
      </c>
      <c r="T419" s="203">
        <f>S419*H419</f>
        <v>0</v>
      </c>
      <c r="AR419" s="24" t="s">
        <v>162</v>
      </c>
      <c r="AT419" s="24" t="s">
        <v>157</v>
      </c>
      <c r="AU419" s="24" t="s">
        <v>106</v>
      </c>
      <c r="AY419" s="24" t="s">
        <v>155</v>
      </c>
      <c r="BE419" s="204">
        <f>IF(N419="základní",J419,0)</f>
        <v>0</v>
      </c>
      <c r="BF419" s="204">
        <f>IF(N419="snížená",J419,0)</f>
        <v>0</v>
      </c>
      <c r="BG419" s="204">
        <f>IF(N419="zákl. přenesená",J419,0)</f>
        <v>0</v>
      </c>
      <c r="BH419" s="204">
        <f>IF(N419="sníž. přenesená",J419,0)</f>
        <v>0</v>
      </c>
      <c r="BI419" s="204">
        <f>IF(N419="nulová",J419,0)</f>
        <v>0</v>
      </c>
      <c r="BJ419" s="24" t="s">
        <v>85</v>
      </c>
      <c r="BK419" s="204">
        <f>ROUND(I419*H419,2)</f>
        <v>0</v>
      </c>
      <c r="BL419" s="24" t="s">
        <v>162</v>
      </c>
      <c r="BM419" s="24" t="s">
        <v>899</v>
      </c>
    </row>
    <row r="420" spans="2:51" s="11" customFormat="1" ht="27">
      <c r="B420" s="208"/>
      <c r="C420" s="209"/>
      <c r="D420" s="205" t="s">
        <v>175</v>
      </c>
      <c r="E420" s="210" t="s">
        <v>32</v>
      </c>
      <c r="F420" s="211" t="s">
        <v>900</v>
      </c>
      <c r="G420" s="209"/>
      <c r="H420" s="212">
        <v>24.9</v>
      </c>
      <c r="I420" s="213"/>
      <c r="J420" s="209"/>
      <c r="K420" s="209"/>
      <c r="L420" s="214"/>
      <c r="M420" s="215"/>
      <c r="N420" s="216"/>
      <c r="O420" s="216"/>
      <c r="P420" s="216"/>
      <c r="Q420" s="216"/>
      <c r="R420" s="216"/>
      <c r="S420" s="216"/>
      <c r="T420" s="217"/>
      <c r="AT420" s="218" t="s">
        <v>175</v>
      </c>
      <c r="AU420" s="218" t="s">
        <v>106</v>
      </c>
      <c r="AV420" s="11" t="s">
        <v>106</v>
      </c>
      <c r="AW420" s="11" t="s">
        <v>41</v>
      </c>
      <c r="AX420" s="11" t="s">
        <v>85</v>
      </c>
      <c r="AY420" s="218" t="s">
        <v>155</v>
      </c>
    </row>
    <row r="421" spans="2:65" s="1" customFormat="1" ht="25.5" customHeight="1">
      <c r="B421" s="42"/>
      <c r="C421" s="193" t="s">
        <v>901</v>
      </c>
      <c r="D421" s="193" t="s">
        <v>157</v>
      </c>
      <c r="E421" s="194" t="s">
        <v>902</v>
      </c>
      <c r="F421" s="195" t="s">
        <v>903</v>
      </c>
      <c r="G421" s="196" t="s">
        <v>160</v>
      </c>
      <c r="H421" s="197">
        <v>18.1</v>
      </c>
      <c r="I421" s="198"/>
      <c r="J421" s="199">
        <f>ROUND(I421*H421,2)</f>
        <v>0</v>
      </c>
      <c r="K421" s="195" t="s">
        <v>161</v>
      </c>
      <c r="L421" s="62"/>
      <c r="M421" s="200" t="s">
        <v>32</v>
      </c>
      <c r="N421" s="201" t="s">
        <v>48</v>
      </c>
      <c r="O421" s="43"/>
      <c r="P421" s="202">
        <f>O421*H421</f>
        <v>0</v>
      </c>
      <c r="Q421" s="202">
        <v>0</v>
      </c>
      <c r="R421" s="202">
        <f>Q421*H421</f>
        <v>0</v>
      </c>
      <c r="S421" s="202">
        <v>0</v>
      </c>
      <c r="T421" s="203">
        <f>S421*H421</f>
        <v>0</v>
      </c>
      <c r="AR421" s="24" t="s">
        <v>162</v>
      </c>
      <c r="AT421" s="24" t="s">
        <v>157</v>
      </c>
      <c r="AU421" s="24" t="s">
        <v>106</v>
      </c>
      <c r="AY421" s="24" t="s">
        <v>155</v>
      </c>
      <c r="BE421" s="204">
        <f>IF(N421="základní",J421,0)</f>
        <v>0</v>
      </c>
      <c r="BF421" s="204">
        <f>IF(N421="snížená",J421,0)</f>
        <v>0</v>
      </c>
      <c r="BG421" s="204">
        <f>IF(N421="zákl. přenesená",J421,0)</f>
        <v>0</v>
      </c>
      <c r="BH421" s="204">
        <f>IF(N421="sníž. přenesená",J421,0)</f>
        <v>0</v>
      </c>
      <c r="BI421" s="204">
        <f>IF(N421="nulová",J421,0)</f>
        <v>0</v>
      </c>
      <c r="BJ421" s="24" t="s">
        <v>85</v>
      </c>
      <c r="BK421" s="204">
        <f>ROUND(I421*H421,2)</f>
        <v>0</v>
      </c>
      <c r="BL421" s="24" t="s">
        <v>162</v>
      </c>
      <c r="BM421" s="24" t="s">
        <v>904</v>
      </c>
    </row>
    <row r="422" spans="2:47" s="1" customFormat="1" ht="27">
      <c r="B422" s="42"/>
      <c r="C422" s="64"/>
      <c r="D422" s="205" t="s">
        <v>164</v>
      </c>
      <c r="E422" s="64"/>
      <c r="F422" s="206" t="s">
        <v>905</v>
      </c>
      <c r="G422" s="64"/>
      <c r="H422" s="64"/>
      <c r="I422" s="164"/>
      <c r="J422" s="64"/>
      <c r="K422" s="64"/>
      <c r="L422" s="62"/>
      <c r="M422" s="207"/>
      <c r="N422" s="43"/>
      <c r="O422" s="43"/>
      <c r="P422" s="43"/>
      <c r="Q422" s="43"/>
      <c r="R422" s="43"/>
      <c r="S422" s="43"/>
      <c r="T422" s="79"/>
      <c r="AT422" s="24" t="s">
        <v>164</v>
      </c>
      <c r="AU422" s="24" t="s">
        <v>106</v>
      </c>
    </row>
    <row r="423" spans="2:51" s="11" customFormat="1" ht="13.5">
      <c r="B423" s="208"/>
      <c r="C423" s="209"/>
      <c r="D423" s="205" t="s">
        <v>175</v>
      </c>
      <c r="E423" s="210" t="s">
        <v>32</v>
      </c>
      <c r="F423" s="211" t="s">
        <v>906</v>
      </c>
      <c r="G423" s="209"/>
      <c r="H423" s="212">
        <v>14.6</v>
      </c>
      <c r="I423" s="213"/>
      <c r="J423" s="209"/>
      <c r="K423" s="209"/>
      <c r="L423" s="214"/>
      <c r="M423" s="215"/>
      <c r="N423" s="216"/>
      <c r="O423" s="216"/>
      <c r="P423" s="216"/>
      <c r="Q423" s="216"/>
      <c r="R423" s="216"/>
      <c r="S423" s="216"/>
      <c r="T423" s="217"/>
      <c r="AT423" s="218" t="s">
        <v>175</v>
      </c>
      <c r="AU423" s="218" t="s">
        <v>106</v>
      </c>
      <c r="AV423" s="11" t="s">
        <v>106</v>
      </c>
      <c r="AW423" s="11" t="s">
        <v>41</v>
      </c>
      <c r="AX423" s="11" t="s">
        <v>77</v>
      </c>
      <c r="AY423" s="218" t="s">
        <v>155</v>
      </c>
    </row>
    <row r="424" spans="2:51" s="11" customFormat="1" ht="13.5">
      <c r="B424" s="208"/>
      <c r="C424" s="209"/>
      <c r="D424" s="205" t="s">
        <v>175</v>
      </c>
      <c r="E424" s="210" t="s">
        <v>32</v>
      </c>
      <c r="F424" s="211" t="s">
        <v>907</v>
      </c>
      <c r="G424" s="209"/>
      <c r="H424" s="212">
        <v>3.5</v>
      </c>
      <c r="I424" s="213"/>
      <c r="J424" s="209"/>
      <c r="K424" s="209"/>
      <c r="L424" s="214"/>
      <c r="M424" s="215"/>
      <c r="N424" s="216"/>
      <c r="O424" s="216"/>
      <c r="P424" s="216"/>
      <c r="Q424" s="216"/>
      <c r="R424" s="216"/>
      <c r="S424" s="216"/>
      <c r="T424" s="217"/>
      <c r="AT424" s="218" t="s">
        <v>175</v>
      </c>
      <c r="AU424" s="218" t="s">
        <v>106</v>
      </c>
      <c r="AV424" s="11" t="s">
        <v>106</v>
      </c>
      <c r="AW424" s="11" t="s">
        <v>41</v>
      </c>
      <c r="AX424" s="11" t="s">
        <v>77</v>
      </c>
      <c r="AY424" s="218" t="s">
        <v>155</v>
      </c>
    </row>
    <row r="425" spans="2:51" s="12" customFormat="1" ht="13.5">
      <c r="B425" s="219"/>
      <c r="C425" s="220"/>
      <c r="D425" s="205" t="s">
        <v>175</v>
      </c>
      <c r="E425" s="221" t="s">
        <v>32</v>
      </c>
      <c r="F425" s="222" t="s">
        <v>188</v>
      </c>
      <c r="G425" s="220"/>
      <c r="H425" s="223">
        <v>18.1</v>
      </c>
      <c r="I425" s="224"/>
      <c r="J425" s="220"/>
      <c r="K425" s="220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175</v>
      </c>
      <c r="AU425" s="229" t="s">
        <v>106</v>
      </c>
      <c r="AV425" s="12" t="s">
        <v>162</v>
      </c>
      <c r="AW425" s="12" t="s">
        <v>41</v>
      </c>
      <c r="AX425" s="12" t="s">
        <v>85</v>
      </c>
      <c r="AY425" s="229" t="s">
        <v>155</v>
      </c>
    </row>
    <row r="426" spans="2:65" s="1" customFormat="1" ht="16.5" customHeight="1">
      <c r="B426" s="42"/>
      <c r="C426" s="193" t="s">
        <v>908</v>
      </c>
      <c r="D426" s="193" t="s">
        <v>157</v>
      </c>
      <c r="E426" s="194" t="s">
        <v>909</v>
      </c>
      <c r="F426" s="195" t="s">
        <v>910</v>
      </c>
      <c r="G426" s="196" t="s">
        <v>172</v>
      </c>
      <c r="H426" s="197">
        <v>3.21</v>
      </c>
      <c r="I426" s="198"/>
      <c r="J426" s="199">
        <f>ROUND(I426*H426,2)</f>
        <v>0</v>
      </c>
      <c r="K426" s="195" t="s">
        <v>161</v>
      </c>
      <c r="L426" s="62"/>
      <c r="M426" s="200" t="s">
        <v>32</v>
      </c>
      <c r="N426" s="201" t="s">
        <v>48</v>
      </c>
      <c r="O426" s="43"/>
      <c r="P426" s="202">
        <f>O426*H426</f>
        <v>0</v>
      </c>
      <c r="Q426" s="202">
        <v>0</v>
      </c>
      <c r="R426" s="202">
        <f>Q426*H426</f>
        <v>0</v>
      </c>
      <c r="S426" s="202">
        <v>0</v>
      </c>
      <c r="T426" s="203">
        <f>S426*H426</f>
        <v>0</v>
      </c>
      <c r="AR426" s="24" t="s">
        <v>162</v>
      </c>
      <c r="AT426" s="24" t="s">
        <v>157</v>
      </c>
      <c r="AU426" s="24" t="s">
        <v>106</v>
      </c>
      <c r="AY426" s="24" t="s">
        <v>155</v>
      </c>
      <c r="BE426" s="204">
        <f>IF(N426="základní",J426,0)</f>
        <v>0</v>
      </c>
      <c r="BF426" s="204">
        <f>IF(N426="snížená",J426,0)</f>
        <v>0</v>
      </c>
      <c r="BG426" s="204">
        <f>IF(N426="zákl. přenesená",J426,0)</f>
        <v>0</v>
      </c>
      <c r="BH426" s="204">
        <f>IF(N426="sníž. přenesená",J426,0)</f>
        <v>0</v>
      </c>
      <c r="BI426" s="204">
        <f>IF(N426="nulová",J426,0)</f>
        <v>0</v>
      </c>
      <c r="BJ426" s="24" t="s">
        <v>85</v>
      </c>
      <c r="BK426" s="204">
        <f>ROUND(I426*H426,2)</f>
        <v>0</v>
      </c>
      <c r="BL426" s="24" t="s">
        <v>162</v>
      </c>
      <c r="BM426" s="24" t="s">
        <v>911</v>
      </c>
    </row>
    <row r="427" spans="2:51" s="11" customFormat="1" ht="13.5">
      <c r="B427" s="208"/>
      <c r="C427" s="209"/>
      <c r="D427" s="205" t="s">
        <v>175</v>
      </c>
      <c r="E427" s="210" t="s">
        <v>32</v>
      </c>
      <c r="F427" s="211" t="s">
        <v>912</v>
      </c>
      <c r="G427" s="209"/>
      <c r="H427" s="212">
        <v>2.4</v>
      </c>
      <c r="I427" s="213"/>
      <c r="J427" s="209"/>
      <c r="K427" s="209"/>
      <c r="L427" s="214"/>
      <c r="M427" s="215"/>
      <c r="N427" s="216"/>
      <c r="O427" s="216"/>
      <c r="P427" s="216"/>
      <c r="Q427" s="216"/>
      <c r="R427" s="216"/>
      <c r="S427" s="216"/>
      <c r="T427" s="217"/>
      <c r="AT427" s="218" t="s">
        <v>175</v>
      </c>
      <c r="AU427" s="218" t="s">
        <v>106</v>
      </c>
      <c r="AV427" s="11" t="s">
        <v>106</v>
      </c>
      <c r="AW427" s="11" t="s">
        <v>41</v>
      </c>
      <c r="AX427" s="11" t="s">
        <v>77</v>
      </c>
      <c r="AY427" s="218" t="s">
        <v>155</v>
      </c>
    </row>
    <row r="428" spans="2:51" s="11" customFormat="1" ht="13.5">
      <c r="B428" s="208"/>
      <c r="C428" s="209"/>
      <c r="D428" s="205" t="s">
        <v>175</v>
      </c>
      <c r="E428" s="210" t="s">
        <v>32</v>
      </c>
      <c r="F428" s="211" t="s">
        <v>913</v>
      </c>
      <c r="G428" s="209"/>
      <c r="H428" s="212">
        <v>0.3</v>
      </c>
      <c r="I428" s="213"/>
      <c r="J428" s="209"/>
      <c r="K428" s="209"/>
      <c r="L428" s="214"/>
      <c r="M428" s="215"/>
      <c r="N428" s="216"/>
      <c r="O428" s="216"/>
      <c r="P428" s="216"/>
      <c r="Q428" s="216"/>
      <c r="R428" s="216"/>
      <c r="S428" s="216"/>
      <c r="T428" s="217"/>
      <c r="AT428" s="218" t="s">
        <v>175</v>
      </c>
      <c r="AU428" s="218" t="s">
        <v>106</v>
      </c>
      <c r="AV428" s="11" t="s">
        <v>106</v>
      </c>
      <c r="AW428" s="11" t="s">
        <v>41</v>
      </c>
      <c r="AX428" s="11" t="s">
        <v>77</v>
      </c>
      <c r="AY428" s="218" t="s">
        <v>155</v>
      </c>
    </row>
    <row r="429" spans="2:51" s="11" customFormat="1" ht="27">
      <c r="B429" s="208"/>
      <c r="C429" s="209"/>
      <c r="D429" s="205" t="s">
        <v>175</v>
      </c>
      <c r="E429" s="210" t="s">
        <v>32</v>
      </c>
      <c r="F429" s="211" t="s">
        <v>914</v>
      </c>
      <c r="G429" s="209"/>
      <c r="H429" s="212">
        <v>0.21</v>
      </c>
      <c r="I429" s="213"/>
      <c r="J429" s="209"/>
      <c r="K429" s="209"/>
      <c r="L429" s="214"/>
      <c r="M429" s="215"/>
      <c r="N429" s="216"/>
      <c r="O429" s="216"/>
      <c r="P429" s="216"/>
      <c r="Q429" s="216"/>
      <c r="R429" s="216"/>
      <c r="S429" s="216"/>
      <c r="T429" s="217"/>
      <c r="AT429" s="218" t="s">
        <v>175</v>
      </c>
      <c r="AU429" s="218" t="s">
        <v>106</v>
      </c>
      <c r="AV429" s="11" t="s">
        <v>106</v>
      </c>
      <c r="AW429" s="11" t="s">
        <v>41</v>
      </c>
      <c r="AX429" s="11" t="s">
        <v>77</v>
      </c>
      <c r="AY429" s="218" t="s">
        <v>155</v>
      </c>
    </row>
    <row r="430" spans="2:51" s="11" customFormat="1" ht="27">
      <c r="B430" s="208"/>
      <c r="C430" s="209"/>
      <c r="D430" s="205" t="s">
        <v>175</v>
      </c>
      <c r="E430" s="210" t="s">
        <v>32</v>
      </c>
      <c r="F430" s="211" t="s">
        <v>915</v>
      </c>
      <c r="G430" s="209"/>
      <c r="H430" s="212">
        <v>0.3</v>
      </c>
      <c r="I430" s="213"/>
      <c r="J430" s="209"/>
      <c r="K430" s="209"/>
      <c r="L430" s="214"/>
      <c r="M430" s="215"/>
      <c r="N430" s="216"/>
      <c r="O430" s="216"/>
      <c r="P430" s="216"/>
      <c r="Q430" s="216"/>
      <c r="R430" s="216"/>
      <c r="S430" s="216"/>
      <c r="T430" s="217"/>
      <c r="AT430" s="218" t="s">
        <v>175</v>
      </c>
      <c r="AU430" s="218" t="s">
        <v>106</v>
      </c>
      <c r="AV430" s="11" t="s">
        <v>106</v>
      </c>
      <c r="AW430" s="11" t="s">
        <v>41</v>
      </c>
      <c r="AX430" s="11" t="s">
        <v>77</v>
      </c>
      <c r="AY430" s="218" t="s">
        <v>155</v>
      </c>
    </row>
    <row r="431" spans="2:51" s="12" customFormat="1" ht="13.5">
      <c r="B431" s="219"/>
      <c r="C431" s="220"/>
      <c r="D431" s="205" t="s">
        <v>175</v>
      </c>
      <c r="E431" s="221" t="s">
        <v>32</v>
      </c>
      <c r="F431" s="222" t="s">
        <v>188</v>
      </c>
      <c r="G431" s="220"/>
      <c r="H431" s="223">
        <v>3.21</v>
      </c>
      <c r="I431" s="224"/>
      <c r="J431" s="220"/>
      <c r="K431" s="220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175</v>
      </c>
      <c r="AU431" s="229" t="s">
        <v>106</v>
      </c>
      <c r="AV431" s="12" t="s">
        <v>162</v>
      </c>
      <c r="AW431" s="12" t="s">
        <v>41</v>
      </c>
      <c r="AX431" s="12" t="s">
        <v>85</v>
      </c>
      <c r="AY431" s="229" t="s">
        <v>155</v>
      </c>
    </row>
    <row r="432" spans="2:65" s="1" customFormat="1" ht="16.5" customHeight="1">
      <c r="B432" s="42"/>
      <c r="C432" s="193" t="s">
        <v>916</v>
      </c>
      <c r="D432" s="193" t="s">
        <v>157</v>
      </c>
      <c r="E432" s="194" t="s">
        <v>917</v>
      </c>
      <c r="F432" s="195" t="s">
        <v>918</v>
      </c>
      <c r="G432" s="196" t="s">
        <v>160</v>
      </c>
      <c r="H432" s="197">
        <v>111.74</v>
      </c>
      <c r="I432" s="198"/>
      <c r="J432" s="199">
        <f>ROUND(I432*H432,2)</f>
        <v>0</v>
      </c>
      <c r="K432" s="195" t="s">
        <v>161</v>
      </c>
      <c r="L432" s="62"/>
      <c r="M432" s="200" t="s">
        <v>32</v>
      </c>
      <c r="N432" s="201" t="s">
        <v>48</v>
      </c>
      <c r="O432" s="43"/>
      <c r="P432" s="202">
        <f>O432*H432</f>
        <v>0</v>
      </c>
      <c r="Q432" s="202">
        <v>0.4</v>
      </c>
      <c r="R432" s="202">
        <f>Q432*H432</f>
        <v>44.696</v>
      </c>
      <c r="S432" s="202">
        <v>0</v>
      </c>
      <c r="T432" s="203">
        <f>S432*H432</f>
        <v>0</v>
      </c>
      <c r="AR432" s="24" t="s">
        <v>162</v>
      </c>
      <c r="AT432" s="24" t="s">
        <v>157</v>
      </c>
      <c r="AU432" s="24" t="s">
        <v>106</v>
      </c>
      <c r="AY432" s="24" t="s">
        <v>155</v>
      </c>
      <c r="BE432" s="204">
        <f>IF(N432="základní",J432,0)</f>
        <v>0</v>
      </c>
      <c r="BF432" s="204">
        <f>IF(N432="snížená",J432,0)</f>
        <v>0</v>
      </c>
      <c r="BG432" s="204">
        <f>IF(N432="zákl. přenesená",J432,0)</f>
        <v>0</v>
      </c>
      <c r="BH432" s="204">
        <f>IF(N432="sníž. přenesená",J432,0)</f>
        <v>0</v>
      </c>
      <c r="BI432" s="204">
        <f>IF(N432="nulová",J432,0)</f>
        <v>0</v>
      </c>
      <c r="BJ432" s="24" t="s">
        <v>85</v>
      </c>
      <c r="BK432" s="204">
        <f>ROUND(I432*H432,2)</f>
        <v>0</v>
      </c>
      <c r="BL432" s="24" t="s">
        <v>162</v>
      </c>
      <c r="BM432" s="24" t="s">
        <v>919</v>
      </c>
    </row>
    <row r="433" spans="2:51" s="13" customFormat="1" ht="13.5">
      <c r="B433" s="234"/>
      <c r="C433" s="235"/>
      <c r="D433" s="205" t="s">
        <v>175</v>
      </c>
      <c r="E433" s="236" t="s">
        <v>32</v>
      </c>
      <c r="F433" s="237" t="s">
        <v>920</v>
      </c>
      <c r="G433" s="235"/>
      <c r="H433" s="236" t="s">
        <v>32</v>
      </c>
      <c r="I433" s="238"/>
      <c r="J433" s="235"/>
      <c r="K433" s="235"/>
      <c r="L433" s="239"/>
      <c r="M433" s="240"/>
      <c r="N433" s="241"/>
      <c r="O433" s="241"/>
      <c r="P433" s="241"/>
      <c r="Q433" s="241"/>
      <c r="R433" s="241"/>
      <c r="S433" s="241"/>
      <c r="T433" s="242"/>
      <c r="AT433" s="243" t="s">
        <v>175</v>
      </c>
      <c r="AU433" s="243" t="s">
        <v>106</v>
      </c>
      <c r="AV433" s="13" t="s">
        <v>85</v>
      </c>
      <c r="AW433" s="13" t="s">
        <v>41</v>
      </c>
      <c r="AX433" s="13" t="s">
        <v>77</v>
      </c>
      <c r="AY433" s="243" t="s">
        <v>155</v>
      </c>
    </row>
    <row r="434" spans="2:51" s="11" customFormat="1" ht="13.5">
      <c r="B434" s="208"/>
      <c r="C434" s="209"/>
      <c r="D434" s="205" t="s">
        <v>175</v>
      </c>
      <c r="E434" s="210" t="s">
        <v>32</v>
      </c>
      <c r="F434" s="211" t="s">
        <v>921</v>
      </c>
      <c r="G434" s="209"/>
      <c r="H434" s="212">
        <v>6.84</v>
      </c>
      <c r="I434" s="213"/>
      <c r="J434" s="209"/>
      <c r="K434" s="209"/>
      <c r="L434" s="214"/>
      <c r="M434" s="215"/>
      <c r="N434" s="216"/>
      <c r="O434" s="216"/>
      <c r="P434" s="216"/>
      <c r="Q434" s="216"/>
      <c r="R434" s="216"/>
      <c r="S434" s="216"/>
      <c r="T434" s="217"/>
      <c r="AT434" s="218" t="s">
        <v>175</v>
      </c>
      <c r="AU434" s="218" t="s">
        <v>106</v>
      </c>
      <c r="AV434" s="11" t="s">
        <v>106</v>
      </c>
      <c r="AW434" s="11" t="s">
        <v>41</v>
      </c>
      <c r="AX434" s="11" t="s">
        <v>77</v>
      </c>
      <c r="AY434" s="218" t="s">
        <v>155</v>
      </c>
    </row>
    <row r="435" spans="2:51" s="13" customFormat="1" ht="13.5">
      <c r="B435" s="234"/>
      <c r="C435" s="235"/>
      <c r="D435" s="205" t="s">
        <v>175</v>
      </c>
      <c r="E435" s="236" t="s">
        <v>32</v>
      </c>
      <c r="F435" s="237" t="s">
        <v>922</v>
      </c>
      <c r="G435" s="235"/>
      <c r="H435" s="236" t="s">
        <v>32</v>
      </c>
      <c r="I435" s="238"/>
      <c r="J435" s="235"/>
      <c r="K435" s="235"/>
      <c r="L435" s="239"/>
      <c r="M435" s="240"/>
      <c r="N435" s="241"/>
      <c r="O435" s="241"/>
      <c r="P435" s="241"/>
      <c r="Q435" s="241"/>
      <c r="R435" s="241"/>
      <c r="S435" s="241"/>
      <c r="T435" s="242"/>
      <c r="AT435" s="243" t="s">
        <v>175</v>
      </c>
      <c r="AU435" s="243" t="s">
        <v>106</v>
      </c>
      <c r="AV435" s="13" t="s">
        <v>85</v>
      </c>
      <c r="AW435" s="13" t="s">
        <v>41</v>
      </c>
      <c r="AX435" s="13" t="s">
        <v>77</v>
      </c>
      <c r="AY435" s="243" t="s">
        <v>155</v>
      </c>
    </row>
    <row r="436" spans="2:51" s="11" customFormat="1" ht="13.5">
      <c r="B436" s="208"/>
      <c r="C436" s="209"/>
      <c r="D436" s="205" t="s">
        <v>175</v>
      </c>
      <c r="E436" s="210" t="s">
        <v>32</v>
      </c>
      <c r="F436" s="211" t="s">
        <v>923</v>
      </c>
      <c r="G436" s="209"/>
      <c r="H436" s="212">
        <v>65.32</v>
      </c>
      <c r="I436" s="213"/>
      <c r="J436" s="209"/>
      <c r="K436" s="209"/>
      <c r="L436" s="214"/>
      <c r="M436" s="215"/>
      <c r="N436" s="216"/>
      <c r="O436" s="216"/>
      <c r="P436" s="216"/>
      <c r="Q436" s="216"/>
      <c r="R436" s="216"/>
      <c r="S436" s="216"/>
      <c r="T436" s="217"/>
      <c r="AT436" s="218" t="s">
        <v>175</v>
      </c>
      <c r="AU436" s="218" t="s">
        <v>106</v>
      </c>
      <c r="AV436" s="11" t="s">
        <v>106</v>
      </c>
      <c r="AW436" s="11" t="s">
        <v>41</v>
      </c>
      <c r="AX436" s="11" t="s">
        <v>77</v>
      </c>
      <c r="AY436" s="218" t="s">
        <v>155</v>
      </c>
    </row>
    <row r="437" spans="2:51" s="11" customFormat="1" ht="13.5">
      <c r="B437" s="208"/>
      <c r="C437" s="209"/>
      <c r="D437" s="205" t="s">
        <v>175</v>
      </c>
      <c r="E437" s="210" t="s">
        <v>32</v>
      </c>
      <c r="F437" s="211" t="s">
        <v>924</v>
      </c>
      <c r="G437" s="209"/>
      <c r="H437" s="212">
        <v>37.5</v>
      </c>
      <c r="I437" s="213"/>
      <c r="J437" s="209"/>
      <c r="K437" s="209"/>
      <c r="L437" s="214"/>
      <c r="M437" s="215"/>
      <c r="N437" s="216"/>
      <c r="O437" s="216"/>
      <c r="P437" s="216"/>
      <c r="Q437" s="216"/>
      <c r="R437" s="216"/>
      <c r="S437" s="216"/>
      <c r="T437" s="217"/>
      <c r="AT437" s="218" t="s">
        <v>175</v>
      </c>
      <c r="AU437" s="218" t="s">
        <v>106</v>
      </c>
      <c r="AV437" s="11" t="s">
        <v>106</v>
      </c>
      <c r="AW437" s="11" t="s">
        <v>41</v>
      </c>
      <c r="AX437" s="11" t="s">
        <v>77</v>
      </c>
      <c r="AY437" s="218" t="s">
        <v>155</v>
      </c>
    </row>
    <row r="438" spans="2:51" s="13" customFormat="1" ht="13.5">
      <c r="B438" s="234"/>
      <c r="C438" s="235"/>
      <c r="D438" s="205" t="s">
        <v>175</v>
      </c>
      <c r="E438" s="236" t="s">
        <v>32</v>
      </c>
      <c r="F438" s="237" t="s">
        <v>925</v>
      </c>
      <c r="G438" s="235"/>
      <c r="H438" s="236" t="s">
        <v>32</v>
      </c>
      <c r="I438" s="238"/>
      <c r="J438" s="235"/>
      <c r="K438" s="235"/>
      <c r="L438" s="239"/>
      <c r="M438" s="240"/>
      <c r="N438" s="241"/>
      <c r="O438" s="241"/>
      <c r="P438" s="241"/>
      <c r="Q438" s="241"/>
      <c r="R438" s="241"/>
      <c r="S438" s="241"/>
      <c r="T438" s="242"/>
      <c r="AT438" s="243" t="s">
        <v>175</v>
      </c>
      <c r="AU438" s="243" t="s">
        <v>106</v>
      </c>
      <c r="AV438" s="13" t="s">
        <v>85</v>
      </c>
      <c r="AW438" s="13" t="s">
        <v>41</v>
      </c>
      <c r="AX438" s="13" t="s">
        <v>77</v>
      </c>
      <c r="AY438" s="243" t="s">
        <v>155</v>
      </c>
    </row>
    <row r="439" spans="2:51" s="11" customFormat="1" ht="13.5">
      <c r="B439" s="208"/>
      <c r="C439" s="209"/>
      <c r="D439" s="205" t="s">
        <v>175</v>
      </c>
      <c r="E439" s="210" t="s">
        <v>32</v>
      </c>
      <c r="F439" s="211" t="s">
        <v>926</v>
      </c>
      <c r="G439" s="209"/>
      <c r="H439" s="212">
        <v>2.08</v>
      </c>
      <c r="I439" s="213"/>
      <c r="J439" s="209"/>
      <c r="K439" s="209"/>
      <c r="L439" s="214"/>
      <c r="M439" s="215"/>
      <c r="N439" s="216"/>
      <c r="O439" s="216"/>
      <c r="P439" s="216"/>
      <c r="Q439" s="216"/>
      <c r="R439" s="216"/>
      <c r="S439" s="216"/>
      <c r="T439" s="217"/>
      <c r="AT439" s="218" t="s">
        <v>175</v>
      </c>
      <c r="AU439" s="218" t="s">
        <v>106</v>
      </c>
      <c r="AV439" s="11" t="s">
        <v>106</v>
      </c>
      <c r="AW439" s="11" t="s">
        <v>41</v>
      </c>
      <c r="AX439" s="11" t="s">
        <v>77</v>
      </c>
      <c r="AY439" s="218" t="s">
        <v>155</v>
      </c>
    </row>
    <row r="440" spans="2:51" s="12" customFormat="1" ht="13.5">
      <c r="B440" s="219"/>
      <c r="C440" s="220"/>
      <c r="D440" s="205" t="s">
        <v>175</v>
      </c>
      <c r="E440" s="221" t="s">
        <v>32</v>
      </c>
      <c r="F440" s="222" t="s">
        <v>188</v>
      </c>
      <c r="G440" s="220"/>
      <c r="H440" s="223">
        <v>111.74</v>
      </c>
      <c r="I440" s="224"/>
      <c r="J440" s="220"/>
      <c r="K440" s="220"/>
      <c r="L440" s="225"/>
      <c r="M440" s="226"/>
      <c r="N440" s="227"/>
      <c r="O440" s="227"/>
      <c r="P440" s="227"/>
      <c r="Q440" s="227"/>
      <c r="R440" s="227"/>
      <c r="S440" s="227"/>
      <c r="T440" s="228"/>
      <c r="AT440" s="229" t="s">
        <v>175</v>
      </c>
      <c r="AU440" s="229" t="s">
        <v>106</v>
      </c>
      <c r="AV440" s="12" t="s">
        <v>162</v>
      </c>
      <c r="AW440" s="12" t="s">
        <v>41</v>
      </c>
      <c r="AX440" s="12" t="s">
        <v>85</v>
      </c>
      <c r="AY440" s="229" t="s">
        <v>155</v>
      </c>
    </row>
    <row r="441" spans="2:65" s="1" customFormat="1" ht="25.5" customHeight="1">
      <c r="B441" s="42"/>
      <c r="C441" s="193" t="s">
        <v>927</v>
      </c>
      <c r="D441" s="193" t="s">
        <v>157</v>
      </c>
      <c r="E441" s="194" t="s">
        <v>928</v>
      </c>
      <c r="F441" s="195" t="s">
        <v>929</v>
      </c>
      <c r="G441" s="196" t="s">
        <v>160</v>
      </c>
      <c r="H441" s="197">
        <v>18.1</v>
      </c>
      <c r="I441" s="198"/>
      <c r="J441" s="199">
        <f>ROUND(I441*H441,2)</f>
        <v>0</v>
      </c>
      <c r="K441" s="195" t="s">
        <v>161</v>
      </c>
      <c r="L441" s="62"/>
      <c r="M441" s="200" t="s">
        <v>32</v>
      </c>
      <c r="N441" s="201" t="s">
        <v>48</v>
      </c>
      <c r="O441" s="43"/>
      <c r="P441" s="202">
        <f>O441*H441</f>
        <v>0</v>
      </c>
      <c r="Q441" s="202">
        <v>0</v>
      </c>
      <c r="R441" s="202">
        <f>Q441*H441</f>
        <v>0</v>
      </c>
      <c r="S441" s="202">
        <v>0</v>
      </c>
      <c r="T441" s="203">
        <f>S441*H441</f>
        <v>0</v>
      </c>
      <c r="AR441" s="24" t="s">
        <v>162</v>
      </c>
      <c r="AT441" s="24" t="s">
        <v>157</v>
      </c>
      <c r="AU441" s="24" t="s">
        <v>106</v>
      </c>
      <c r="AY441" s="24" t="s">
        <v>155</v>
      </c>
      <c r="BE441" s="204">
        <f>IF(N441="základní",J441,0)</f>
        <v>0</v>
      </c>
      <c r="BF441" s="204">
        <f>IF(N441="snížená",J441,0)</f>
        <v>0</v>
      </c>
      <c r="BG441" s="204">
        <f>IF(N441="zákl. přenesená",J441,0)</f>
        <v>0</v>
      </c>
      <c r="BH441" s="204">
        <f>IF(N441="sníž. přenesená",J441,0)</f>
        <v>0</v>
      </c>
      <c r="BI441" s="204">
        <f>IF(N441="nulová",J441,0)</f>
        <v>0</v>
      </c>
      <c r="BJ441" s="24" t="s">
        <v>85</v>
      </c>
      <c r="BK441" s="204">
        <f>ROUND(I441*H441,2)</f>
        <v>0</v>
      </c>
      <c r="BL441" s="24" t="s">
        <v>162</v>
      </c>
      <c r="BM441" s="24" t="s">
        <v>930</v>
      </c>
    </row>
    <row r="442" spans="2:47" s="1" customFormat="1" ht="40.5">
      <c r="B442" s="42"/>
      <c r="C442" s="64"/>
      <c r="D442" s="205" t="s">
        <v>164</v>
      </c>
      <c r="E442" s="64"/>
      <c r="F442" s="206" t="s">
        <v>931</v>
      </c>
      <c r="G442" s="64"/>
      <c r="H442" s="64"/>
      <c r="I442" s="164"/>
      <c r="J442" s="64"/>
      <c r="K442" s="64"/>
      <c r="L442" s="62"/>
      <c r="M442" s="207"/>
      <c r="N442" s="43"/>
      <c r="O442" s="43"/>
      <c r="P442" s="43"/>
      <c r="Q442" s="43"/>
      <c r="R442" s="43"/>
      <c r="S442" s="43"/>
      <c r="T442" s="79"/>
      <c r="AT442" s="24" t="s">
        <v>164</v>
      </c>
      <c r="AU442" s="24" t="s">
        <v>106</v>
      </c>
    </row>
    <row r="443" spans="2:51" s="11" customFormat="1" ht="13.5">
      <c r="B443" s="208"/>
      <c r="C443" s="209"/>
      <c r="D443" s="205" t="s">
        <v>175</v>
      </c>
      <c r="E443" s="210" t="s">
        <v>32</v>
      </c>
      <c r="F443" s="211" t="s">
        <v>906</v>
      </c>
      <c r="G443" s="209"/>
      <c r="H443" s="212">
        <v>14.6</v>
      </c>
      <c r="I443" s="213"/>
      <c r="J443" s="209"/>
      <c r="K443" s="209"/>
      <c r="L443" s="214"/>
      <c r="M443" s="215"/>
      <c r="N443" s="216"/>
      <c r="O443" s="216"/>
      <c r="P443" s="216"/>
      <c r="Q443" s="216"/>
      <c r="R443" s="216"/>
      <c r="S443" s="216"/>
      <c r="T443" s="217"/>
      <c r="AT443" s="218" t="s">
        <v>175</v>
      </c>
      <c r="AU443" s="218" t="s">
        <v>106</v>
      </c>
      <c r="AV443" s="11" t="s">
        <v>106</v>
      </c>
      <c r="AW443" s="11" t="s">
        <v>41</v>
      </c>
      <c r="AX443" s="11" t="s">
        <v>77</v>
      </c>
      <c r="AY443" s="218" t="s">
        <v>155</v>
      </c>
    </row>
    <row r="444" spans="2:51" s="11" customFormat="1" ht="13.5">
      <c r="B444" s="208"/>
      <c r="C444" s="209"/>
      <c r="D444" s="205" t="s">
        <v>175</v>
      </c>
      <c r="E444" s="210" t="s">
        <v>32</v>
      </c>
      <c r="F444" s="211" t="s">
        <v>907</v>
      </c>
      <c r="G444" s="209"/>
      <c r="H444" s="212">
        <v>3.5</v>
      </c>
      <c r="I444" s="213"/>
      <c r="J444" s="209"/>
      <c r="K444" s="209"/>
      <c r="L444" s="214"/>
      <c r="M444" s="215"/>
      <c r="N444" s="216"/>
      <c r="O444" s="216"/>
      <c r="P444" s="216"/>
      <c r="Q444" s="216"/>
      <c r="R444" s="216"/>
      <c r="S444" s="216"/>
      <c r="T444" s="217"/>
      <c r="AT444" s="218" t="s">
        <v>175</v>
      </c>
      <c r="AU444" s="218" t="s">
        <v>106</v>
      </c>
      <c r="AV444" s="11" t="s">
        <v>106</v>
      </c>
      <c r="AW444" s="11" t="s">
        <v>41</v>
      </c>
      <c r="AX444" s="11" t="s">
        <v>77</v>
      </c>
      <c r="AY444" s="218" t="s">
        <v>155</v>
      </c>
    </row>
    <row r="445" spans="2:51" s="12" customFormat="1" ht="13.5">
      <c r="B445" s="219"/>
      <c r="C445" s="220"/>
      <c r="D445" s="205" t="s">
        <v>175</v>
      </c>
      <c r="E445" s="221" t="s">
        <v>32</v>
      </c>
      <c r="F445" s="222" t="s">
        <v>188</v>
      </c>
      <c r="G445" s="220"/>
      <c r="H445" s="223">
        <v>18.1</v>
      </c>
      <c r="I445" s="224"/>
      <c r="J445" s="220"/>
      <c r="K445" s="220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175</v>
      </c>
      <c r="AU445" s="229" t="s">
        <v>106</v>
      </c>
      <c r="AV445" s="12" t="s">
        <v>162</v>
      </c>
      <c r="AW445" s="12" t="s">
        <v>41</v>
      </c>
      <c r="AX445" s="12" t="s">
        <v>85</v>
      </c>
      <c r="AY445" s="229" t="s">
        <v>155</v>
      </c>
    </row>
    <row r="446" spans="2:65" s="1" customFormat="1" ht="16.5" customHeight="1">
      <c r="B446" s="42"/>
      <c r="C446" s="193" t="s">
        <v>932</v>
      </c>
      <c r="D446" s="193" t="s">
        <v>157</v>
      </c>
      <c r="E446" s="194" t="s">
        <v>933</v>
      </c>
      <c r="F446" s="195" t="s">
        <v>934</v>
      </c>
      <c r="G446" s="196" t="s">
        <v>263</v>
      </c>
      <c r="H446" s="197">
        <v>1</v>
      </c>
      <c r="I446" s="198"/>
      <c r="J446" s="199">
        <f>ROUND(I446*H446,2)</f>
        <v>0</v>
      </c>
      <c r="K446" s="195" t="s">
        <v>161</v>
      </c>
      <c r="L446" s="62"/>
      <c r="M446" s="200" t="s">
        <v>32</v>
      </c>
      <c r="N446" s="201" t="s">
        <v>48</v>
      </c>
      <c r="O446" s="43"/>
      <c r="P446" s="202">
        <f>O446*H446</f>
        <v>0</v>
      </c>
      <c r="Q446" s="202">
        <v>0.08832</v>
      </c>
      <c r="R446" s="202">
        <f>Q446*H446</f>
        <v>0.08832</v>
      </c>
      <c r="S446" s="202">
        <v>0</v>
      </c>
      <c r="T446" s="203">
        <f>S446*H446</f>
        <v>0</v>
      </c>
      <c r="AR446" s="24" t="s">
        <v>162</v>
      </c>
      <c r="AT446" s="24" t="s">
        <v>157</v>
      </c>
      <c r="AU446" s="24" t="s">
        <v>106</v>
      </c>
      <c r="AY446" s="24" t="s">
        <v>155</v>
      </c>
      <c r="BE446" s="204">
        <f>IF(N446="základní",J446,0)</f>
        <v>0</v>
      </c>
      <c r="BF446" s="204">
        <f>IF(N446="snížená",J446,0)</f>
        <v>0</v>
      </c>
      <c r="BG446" s="204">
        <f>IF(N446="zákl. přenesená",J446,0)</f>
        <v>0</v>
      </c>
      <c r="BH446" s="204">
        <f>IF(N446="sníž. přenesená",J446,0)</f>
        <v>0</v>
      </c>
      <c r="BI446" s="204">
        <f>IF(N446="nulová",J446,0)</f>
        <v>0</v>
      </c>
      <c r="BJ446" s="24" t="s">
        <v>85</v>
      </c>
      <c r="BK446" s="204">
        <f>ROUND(I446*H446,2)</f>
        <v>0</v>
      </c>
      <c r="BL446" s="24" t="s">
        <v>162</v>
      </c>
      <c r="BM446" s="24" t="s">
        <v>935</v>
      </c>
    </row>
    <row r="447" spans="2:51" s="11" customFormat="1" ht="13.5">
      <c r="B447" s="208"/>
      <c r="C447" s="209"/>
      <c r="D447" s="205" t="s">
        <v>175</v>
      </c>
      <c r="E447" s="210" t="s">
        <v>32</v>
      </c>
      <c r="F447" s="211" t="s">
        <v>936</v>
      </c>
      <c r="G447" s="209"/>
      <c r="H447" s="212">
        <v>1</v>
      </c>
      <c r="I447" s="213"/>
      <c r="J447" s="209"/>
      <c r="K447" s="209"/>
      <c r="L447" s="214"/>
      <c r="M447" s="215"/>
      <c r="N447" s="216"/>
      <c r="O447" s="216"/>
      <c r="P447" s="216"/>
      <c r="Q447" s="216"/>
      <c r="R447" s="216"/>
      <c r="S447" s="216"/>
      <c r="T447" s="217"/>
      <c r="AT447" s="218" t="s">
        <v>175</v>
      </c>
      <c r="AU447" s="218" t="s">
        <v>106</v>
      </c>
      <c r="AV447" s="11" t="s">
        <v>106</v>
      </c>
      <c r="AW447" s="11" t="s">
        <v>41</v>
      </c>
      <c r="AX447" s="11" t="s">
        <v>85</v>
      </c>
      <c r="AY447" s="218" t="s">
        <v>155</v>
      </c>
    </row>
    <row r="448" spans="2:65" s="1" customFormat="1" ht="16.5" customHeight="1">
      <c r="B448" s="42"/>
      <c r="C448" s="193" t="s">
        <v>937</v>
      </c>
      <c r="D448" s="193" t="s">
        <v>157</v>
      </c>
      <c r="E448" s="194" t="s">
        <v>938</v>
      </c>
      <c r="F448" s="195" t="s">
        <v>939</v>
      </c>
      <c r="G448" s="196" t="s">
        <v>172</v>
      </c>
      <c r="H448" s="197">
        <v>16.53</v>
      </c>
      <c r="I448" s="198"/>
      <c r="J448" s="199">
        <f>ROUND(I448*H448,2)</f>
        <v>0</v>
      </c>
      <c r="K448" s="195" t="s">
        <v>161</v>
      </c>
      <c r="L448" s="62"/>
      <c r="M448" s="200" t="s">
        <v>32</v>
      </c>
      <c r="N448" s="201" t="s">
        <v>48</v>
      </c>
      <c r="O448" s="43"/>
      <c r="P448" s="202">
        <f>O448*H448</f>
        <v>0</v>
      </c>
      <c r="Q448" s="202">
        <v>2.45</v>
      </c>
      <c r="R448" s="202">
        <f>Q448*H448</f>
        <v>40.49850000000001</v>
      </c>
      <c r="S448" s="202">
        <v>0</v>
      </c>
      <c r="T448" s="203">
        <f>S448*H448</f>
        <v>0</v>
      </c>
      <c r="AR448" s="24" t="s">
        <v>162</v>
      </c>
      <c r="AT448" s="24" t="s">
        <v>157</v>
      </c>
      <c r="AU448" s="24" t="s">
        <v>106</v>
      </c>
      <c r="AY448" s="24" t="s">
        <v>155</v>
      </c>
      <c r="BE448" s="204">
        <f>IF(N448="základní",J448,0)</f>
        <v>0</v>
      </c>
      <c r="BF448" s="204">
        <f>IF(N448="snížená",J448,0)</f>
        <v>0</v>
      </c>
      <c r="BG448" s="204">
        <f>IF(N448="zákl. přenesená",J448,0)</f>
        <v>0</v>
      </c>
      <c r="BH448" s="204">
        <f>IF(N448="sníž. přenesená",J448,0)</f>
        <v>0</v>
      </c>
      <c r="BI448" s="204">
        <f>IF(N448="nulová",J448,0)</f>
        <v>0</v>
      </c>
      <c r="BJ448" s="24" t="s">
        <v>85</v>
      </c>
      <c r="BK448" s="204">
        <f>ROUND(I448*H448,2)</f>
        <v>0</v>
      </c>
      <c r="BL448" s="24" t="s">
        <v>162</v>
      </c>
      <c r="BM448" s="24" t="s">
        <v>940</v>
      </c>
    </row>
    <row r="449" spans="2:47" s="1" customFormat="1" ht="27">
      <c r="B449" s="42"/>
      <c r="C449" s="64"/>
      <c r="D449" s="205" t="s">
        <v>164</v>
      </c>
      <c r="E449" s="64"/>
      <c r="F449" s="206" t="s">
        <v>941</v>
      </c>
      <c r="G449" s="64"/>
      <c r="H449" s="64"/>
      <c r="I449" s="164"/>
      <c r="J449" s="64"/>
      <c r="K449" s="64"/>
      <c r="L449" s="62"/>
      <c r="M449" s="207"/>
      <c r="N449" s="43"/>
      <c r="O449" s="43"/>
      <c r="P449" s="43"/>
      <c r="Q449" s="43"/>
      <c r="R449" s="43"/>
      <c r="S449" s="43"/>
      <c r="T449" s="79"/>
      <c r="AT449" s="24" t="s">
        <v>164</v>
      </c>
      <c r="AU449" s="24" t="s">
        <v>106</v>
      </c>
    </row>
    <row r="450" spans="2:51" s="13" customFormat="1" ht="13.5">
      <c r="B450" s="234"/>
      <c r="C450" s="235"/>
      <c r="D450" s="205" t="s">
        <v>175</v>
      </c>
      <c r="E450" s="236" t="s">
        <v>32</v>
      </c>
      <c r="F450" s="237" t="s">
        <v>942</v>
      </c>
      <c r="G450" s="235"/>
      <c r="H450" s="236" t="s">
        <v>32</v>
      </c>
      <c r="I450" s="238"/>
      <c r="J450" s="235"/>
      <c r="K450" s="235"/>
      <c r="L450" s="239"/>
      <c r="M450" s="240"/>
      <c r="N450" s="241"/>
      <c r="O450" s="241"/>
      <c r="P450" s="241"/>
      <c r="Q450" s="241"/>
      <c r="R450" s="241"/>
      <c r="S450" s="241"/>
      <c r="T450" s="242"/>
      <c r="AT450" s="243" t="s">
        <v>175</v>
      </c>
      <c r="AU450" s="243" t="s">
        <v>106</v>
      </c>
      <c r="AV450" s="13" t="s">
        <v>85</v>
      </c>
      <c r="AW450" s="13" t="s">
        <v>41</v>
      </c>
      <c r="AX450" s="13" t="s">
        <v>77</v>
      </c>
      <c r="AY450" s="243" t="s">
        <v>155</v>
      </c>
    </row>
    <row r="451" spans="2:51" s="11" customFormat="1" ht="13.5">
      <c r="B451" s="208"/>
      <c r="C451" s="209"/>
      <c r="D451" s="205" t="s">
        <v>175</v>
      </c>
      <c r="E451" s="210" t="s">
        <v>32</v>
      </c>
      <c r="F451" s="211" t="s">
        <v>943</v>
      </c>
      <c r="G451" s="209"/>
      <c r="H451" s="212">
        <v>11.28</v>
      </c>
      <c r="I451" s="213"/>
      <c r="J451" s="209"/>
      <c r="K451" s="209"/>
      <c r="L451" s="214"/>
      <c r="M451" s="215"/>
      <c r="N451" s="216"/>
      <c r="O451" s="216"/>
      <c r="P451" s="216"/>
      <c r="Q451" s="216"/>
      <c r="R451" s="216"/>
      <c r="S451" s="216"/>
      <c r="T451" s="217"/>
      <c r="AT451" s="218" t="s">
        <v>175</v>
      </c>
      <c r="AU451" s="218" t="s">
        <v>106</v>
      </c>
      <c r="AV451" s="11" t="s">
        <v>106</v>
      </c>
      <c r="AW451" s="11" t="s">
        <v>41</v>
      </c>
      <c r="AX451" s="11" t="s">
        <v>77</v>
      </c>
      <c r="AY451" s="218" t="s">
        <v>155</v>
      </c>
    </row>
    <row r="452" spans="2:51" s="11" customFormat="1" ht="13.5">
      <c r="B452" s="208"/>
      <c r="C452" s="209"/>
      <c r="D452" s="205" t="s">
        <v>175</v>
      </c>
      <c r="E452" s="210" t="s">
        <v>32</v>
      </c>
      <c r="F452" s="211" t="s">
        <v>944</v>
      </c>
      <c r="G452" s="209"/>
      <c r="H452" s="212">
        <v>5.25</v>
      </c>
      <c r="I452" s="213"/>
      <c r="J452" s="209"/>
      <c r="K452" s="209"/>
      <c r="L452" s="214"/>
      <c r="M452" s="215"/>
      <c r="N452" s="216"/>
      <c r="O452" s="216"/>
      <c r="P452" s="216"/>
      <c r="Q452" s="216"/>
      <c r="R452" s="216"/>
      <c r="S452" s="216"/>
      <c r="T452" s="217"/>
      <c r="AT452" s="218" t="s">
        <v>175</v>
      </c>
      <c r="AU452" s="218" t="s">
        <v>106</v>
      </c>
      <c r="AV452" s="11" t="s">
        <v>106</v>
      </c>
      <c r="AW452" s="11" t="s">
        <v>41</v>
      </c>
      <c r="AX452" s="11" t="s">
        <v>77</v>
      </c>
      <c r="AY452" s="218" t="s">
        <v>155</v>
      </c>
    </row>
    <row r="453" spans="2:51" s="12" customFormat="1" ht="13.5">
      <c r="B453" s="219"/>
      <c r="C453" s="220"/>
      <c r="D453" s="205" t="s">
        <v>175</v>
      </c>
      <c r="E453" s="221" t="s">
        <v>32</v>
      </c>
      <c r="F453" s="222" t="s">
        <v>188</v>
      </c>
      <c r="G453" s="220"/>
      <c r="H453" s="223">
        <v>16.53</v>
      </c>
      <c r="I453" s="224"/>
      <c r="J453" s="220"/>
      <c r="K453" s="220"/>
      <c r="L453" s="225"/>
      <c r="M453" s="226"/>
      <c r="N453" s="227"/>
      <c r="O453" s="227"/>
      <c r="P453" s="227"/>
      <c r="Q453" s="227"/>
      <c r="R453" s="227"/>
      <c r="S453" s="227"/>
      <c r="T453" s="228"/>
      <c r="AT453" s="229" t="s">
        <v>175</v>
      </c>
      <c r="AU453" s="229" t="s">
        <v>106</v>
      </c>
      <c r="AV453" s="12" t="s">
        <v>162</v>
      </c>
      <c r="AW453" s="12" t="s">
        <v>41</v>
      </c>
      <c r="AX453" s="12" t="s">
        <v>85</v>
      </c>
      <c r="AY453" s="229" t="s">
        <v>155</v>
      </c>
    </row>
    <row r="454" spans="2:65" s="1" customFormat="1" ht="25.5" customHeight="1">
      <c r="B454" s="42"/>
      <c r="C454" s="193" t="s">
        <v>945</v>
      </c>
      <c r="D454" s="193" t="s">
        <v>157</v>
      </c>
      <c r="E454" s="194" t="s">
        <v>946</v>
      </c>
      <c r="F454" s="195" t="s">
        <v>947</v>
      </c>
      <c r="G454" s="196" t="s">
        <v>160</v>
      </c>
      <c r="H454" s="197">
        <v>121.515</v>
      </c>
      <c r="I454" s="198"/>
      <c r="J454" s="199">
        <f>ROUND(I454*H454,2)</f>
        <v>0</v>
      </c>
      <c r="K454" s="195" t="s">
        <v>161</v>
      </c>
      <c r="L454" s="62"/>
      <c r="M454" s="200" t="s">
        <v>32</v>
      </c>
      <c r="N454" s="201" t="s">
        <v>48</v>
      </c>
      <c r="O454" s="43"/>
      <c r="P454" s="202">
        <f>O454*H454</f>
        <v>0</v>
      </c>
      <c r="Q454" s="202">
        <v>1.0312</v>
      </c>
      <c r="R454" s="202">
        <f>Q454*H454</f>
        <v>125.30626799999999</v>
      </c>
      <c r="S454" s="202">
        <v>0</v>
      </c>
      <c r="T454" s="203">
        <f>S454*H454</f>
        <v>0</v>
      </c>
      <c r="AR454" s="24" t="s">
        <v>162</v>
      </c>
      <c r="AT454" s="24" t="s">
        <v>157</v>
      </c>
      <c r="AU454" s="24" t="s">
        <v>106</v>
      </c>
      <c r="AY454" s="24" t="s">
        <v>155</v>
      </c>
      <c r="BE454" s="204">
        <f>IF(N454="základní",J454,0)</f>
        <v>0</v>
      </c>
      <c r="BF454" s="204">
        <f>IF(N454="snížená",J454,0)</f>
        <v>0</v>
      </c>
      <c r="BG454" s="204">
        <f>IF(N454="zákl. přenesená",J454,0)</f>
        <v>0</v>
      </c>
      <c r="BH454" s="204">
        <f>IF(N454="sníž. přenesená",J454,0)</f>
        <v>0</v>
      </c>
      <c r="BI454" s="204">
        <f>IF(N454="nulová",J454,0)</f>
        <v>0</v>
      </c>
      <c r="BJ454" s="24" t="s">
        <v>85</v>
      </c>
      <c r="BK454" s="204">
        <f>ROUND(I454*H454,2)</f>
        <v>0</v>
      </c>
      <c r="BL454" s="24" t="s">
        <v>162</v>
      </c>
      <c r="BM454" s="24" t="s">
        <v>948</v>
      </c>
    </row>
    <row r="455" spans="2:47" s="1" customFormat="1" ht="27">
      <c r="B455" s="42"/>
      <c r="C455" s="64"/>
      <c r="D455" s="205" t="s">
        <v>164</v>
      </c>
      <c r="E455" s="64"/>
      <c r="F455" s="206" t="s">
        <v>949</v>
      </c>
      <c r="G455" s="64"/>
      <c r="H455" s="64"/>
      <c r="I455" s="164"/>
      <c r="J455" s="64"/>
      <c r="K455" s="64"/>
      <c r="L455" s="62"/>
      <c r="M455" s="207"/>
      <c r="N455" s="43"/>
      <c r="O455" s="43"/>
      <c r="P455" s="43"/>
      <c r="Q455" s="43"/>
      <c r="R455" s="43"/>
      <c r="S455" s="43"/>
      <c r="T455" s="79"/>
      <c r="AT455" s="24" t="s">
        <v>164</v>
      </c>
      <c r="AU455" s="24" t="s">
        <v>106</v>
      </c>
    </row>
    <row r="456" spans="2:51" s="13" customFormat="1" ht="13.5">
      <c r="B456" s="234"/>
      <c r="C456" s="235"/>
      <c r="D456" s="205" t="s">
        <v>175</v>
      </c>
      <c r="E456" s="236" t="s">
        <v>32</v>
      </c>
      <c r="F456" s="237" t="s">
        <v>950</v>
      </c>
      <c r="G456" s="235"/>
      <c r="H456" s="236" t="s">
        <v>32</v>
      </c>
      <c r="I456" s="238"/>
      <c r="J456" s="235"/>
      <c r="K456" s="235"/>
      <c r="L456" s="239"/>
      <c r="M456" s="240"/>
      <c r="N456" s="241"/>
      <c r="O456" s="241"/>
      <c r="P456" s="241"/>
      <c r="Q456" s="241"/>
      <c r="R456" s="241"/>
      <c r="S456" s="241"/>
      <c r="T456" s="242"/>
      <c r="AT456" s="243" t="s">
        <v>175</v>
      </c>
      <c r="AU456" s="243" t="s">
        <v>106</v>
      </c>
      <c r="AV456" s="13" t="s">
        <v>85</v>
      </c>
      <c r="AW456" s="13" t="s">
        <v>41</v>
      </c>
      <c r="AX456" s="13" t="s">
        <v>77</v>
      </c>
      <c r="AY456" s="243" t="s">
        <v>155</v>
      </c>
    </row>
    <row r="457" spans="2:51" s="11" customFormat="1" ht="13.5">
      <c r="B457" s="208"/>
      <c r="C457" s="209"/>
      <c r="D457" s="205" t="s">
        <v>175</v>
      </c>
      <c r="E457" s="210" t="s">
        <v>32</v>
      </c>
      <c r="F457" s="211" t="s">
        <v>951</v>
      </c>
      <c r="G457" s="209"/>
      <c r="H457" s="212">
        <v>24.9</v>
      </c>
      <c r="I457" s="213"/>
      <c r="J457" s="209"/>
      <c r="K457" s="209"/>
      <c r="L457" s="214"/>
      <c r="M457" s="215"/>
      <c r="N457" s="216"/>
      <c r="O457" s="216"/>
      <c r="P457" s="216"/>
      <c r="Q457" s="216"/>
      <c r="R457" s="216"/>
      <c r="S457" s="216"/>
      <c r="T457" s="217"/>
      <c r="AT457" s="218" t="s">
        <v>175</v>
      </c>
      <c r="AU457" s="218" t="s">
        <v>106</v>
      </c>
      <c r="AV457" s="11" t="s">
        <v>106</v>
      </c>
      <c r="AW457" s="11" t="s">
        <v>41</v>
      </c>
      <c r="AX457" s="11" t="s">
        <v>77</v>
      </c>
      <c r="AY457" s="218" t="s">
        <v>155</v>
      </c>
    </row>
    <row r="458" spans="2:51" s="11" customFormat="1" ht="13.5">
      <c r="B458" s="208"/>
      <c r="C458" s="209"/>
      <c r="D458" s="205" t="s">
        <v>175</v>
      </c>
      <c r="E458" s="210" t="s">
        <v>32</v>
      </c>
      <c r="F458" s="211" t="s">
        <v>952</v>
      </c>
      <c r="G458" s="209"/>
      <c r="H458" s="212">
        <v>41.469</v>
      </c>
      <c r="I458" s="213"/>
      <c r="J458" s="209"/>
      <c r="K458" s="209"/>
      <c r="L458" s="214"/>
      <c r="M458" s="215"/>
      <c r="N458" s="216"/>
      <c r="O458" s="216"/>
      <c r="P458" s="216"/>
      <c r="Q458" s="216"/>
      <c r="R458" s="216"/>
      <c r="S458" s="216"/>
      <c r="T458" s="217"/>
      <c r="AT458" s="218" t="s">
        <v>175</v>
      </c>
      <c r="AU458" s="218" t="s">
        <v>106</v>
      </c>
      <c r="AV458" s="11" t="s">
        <v>106</v>
      </c>
      <c r="AW458" s="11" t="s">
        <v>41</v>
      </c>
      <c r="AX458" s="11" t="s">
        <v>77</v>
      </c>
      <c r="AY458" s="218" t="s">
        <v>155</v>
      </c>
    </row>
    <row r="459" spans="2:51" s="11" customFormat="1" ht="13.5">
      <c r="B459" s="208"/>
      <c r="C459" s="209"/>
      <c r="D459" s="205" t="s">
        <v>175</v>
      </c>
      <c r="E459" s="210" t="s">
        <v>32</v>
      </c>
      <c r="F459" s="211" t="s">
        <v>953</v>
      </c>
      <c r="G459" s="209"/>
      <c r="H459" s="212">
        <v>55.146</v>
      </c>
      <c r="I459" s="213"/>
      <c r="J459" s="209"/>
      <c r="K459" s="209"/>
      <c r="L459" s="214"/>
      <c r="M459" s="215"/>
      <c r="N459" s="216"/>
      <c r="O459" s="216"/>
      <c r="P459" s="216"/>
      <c r="Q459" s="216"/>
      <c r="R459" s="216"/>
      <c r="S459" s="216"/>
      <c r="T459" s="217"/>
      <c r="AT459" s="218" t="s">
        <v>175</v>
      </c>
      <c r="AU459" s="218" t="s">
        <v>106</v>
      </c>
      <c r="AV459" s="11" t="s">
        <v>106</v>
      </c>
      <c r="AW459" s="11" t="s">
        <v>41</v>
      </c>
      <c r="AX459" s="11" t="s">
        <v>77</v>
      </c>
      <c r="AY459" s="218" t="s">
        <v>155</v>
      </c>
    </row>
    <row r="460" spans="2:51" s="12" customFormat="1" ht="13.5">
      <c r="B460" s="219"/>
      <c r="C460" s="220"/>
      <c r="D460" s="205" t="s">
        <v>175</v>
      </c>
      <c r="E460" s="221" t="s">
        <v>32</v>
      </c>
      <c r="F460" s="222" t="s">
        <v>188</v>
      </c>
      <c r="G460" s="220"/>
      <c r="H460" s="223">
        <v>121.515</v>
      </c>
      <c r="I460" s="224"/>
      <c r="J460" s="220"/>
      <c r="K460" s="220"/>
      <c r="L460" s="225"/>
      <c r="M460" s="226"/>
      <c r="N460" s="227"/>
      <c r="O460" s="227"/>
      <c r="P460" s="227"/>
      <c r="Q460" s="227"/>
      <c r="R460" s="227"/>
      <c r="S460" s="227"/>
      <c r="T460" s="228"/>
      <c r="AT460" s="229" t="s">
        <v>175</v>
      </c>
      <c r="AU460" s="229" t="s">
        <v>106</v>
      </c>
      <c r="AV460" s="12" t="s">
        <v>162</v>
      </c>
      <c r="AW460" s="12" t="s">
        <v>41</v>
      </c>
      <c r="AX460" s="12" t="s">
        <v>85</v>
      </c>
      <c r="AY460" s="229" t="s">
        <v>155</v>
      </c>
    </row>
    <row r="461" spans="2:63" s="10" customFormat="1" ht="29.85" customHeight="1">
      <c r="B461" s="177"/>
      <c r="C461" s="178"/>
      <c r="D461" s="179" t="s">
        <v>76</v>
      </c>
      <c r="E461" s="191" t="s">
        <v>181</v>
      </c>
      <c r="F461" s="191" t="s">
        <v>309</v>
      </c>
      <c r="G461" s="178"/>
      <c r="H461" s="178"/>
      <c r="I461" s="181"/>
      <c r="J461" s="192">
        <f>BK461</f>
        <v>0</v>
      </c>
      <c r="K461" s="178"/>
      <c r="L461" s="183"/>
      <c r="M461" s="184"/>
      <c r="N461" s="185"/>
      <c r="O461" s="185"/>
      <c r="P461" s="186">
        <f>SUM(P462:P518)</f>
        <v>0</v>
      </c>
      <c r="Q461" s="185"/>
      <c r="R461" s="186">
        <f>SUM(R462:R518)</f>
        <v>14.409195</v>
      </c>
      <c r="S461" s="185"/>
      <c r="T461" s="187">
        <f>SUM(T462:T518)</f>
        <v>0</v>
      </c>
      <c r="AR461" s="188" t="s">
        <v>85</v>
      </c>
      <c r="AT461" s="189" t="s">
        <v>76</v>
      </c>
      <c r="AU461" s="189" t="s">
        <v>85</v>
      </c>
      <c r="AY461" s="188" t="s">
        <v>155</v>
      </c>
      <c r="BK461" s="190">
        <f>SUM(BK462:BK518)</f>
        <v>0</v>
      </c>
    </row>
    <row r="462" spans="2:65" s="1" customFormat="1" ht="16.5" customHeight="1">
      <c r="B462" s="42"/>
      <c r="C462" s="193" t="s">
        <v>954</v>
      </c>
      <c r="D462" s="193" t="s">
        <v>157</v>
      </c>
      <c r="E462" s="194" t="s">
        <v>955</v>
      </c>
      <c r="F462" s="195" t="s">
        <v>956</v>
      </c>
      <c r="G462" s="196" t="s">
        <v>160</v>
      </c>
      <c r="H462" s="197">
        <v>485</v>
      </c>
      <c r="I462" s="198"/>
      <c r="J462" s="199">
        <f>ROUND(I462*H462,2)</f>
        <v>0</v>
      </c>
      <c r="K462" s="195" t="s">
        <v>161</v>
      </c>
      <c r="L462" s="62"/>
      <c r="M462" s="200" t="s">
        <v>32</v>
      </c>
      <c r="N462" s="201" t="s">
        <v>48</v>
      </c>
      <c r="O462" s="43"/>
      <c r="P462" s="202">
        <f>O462*H462</f>
        <v>0</v>
      </c>
      <c r="Q462" s="202">
        <v>0</v>
      </c>
      <c r="R462" s="202">
        <f>Q462*H462</f>
        <v>0</v>
      </c>
      <c r="S462" s="202">
        <v>0</v>
      </c>
      <c r="T462" s="203">
        <f>S462*H462</f>
        <v>0</v>
      </c>
      <c r="AR462" s="24" t="s">
        <v>162</v>
      </c>
      <c r="AT462" s="24" t="s">
        <v>157</v>
      </c>
      <c r="AU462" s="24" t="s">
        <v>106</v>
      </c>
      <c r="AY462" s="24" t="s">
        <v>155</v>
      </c>
      <c r="BE462" s="204">
        <f>IF(N462="základní",J462,0)</f>
        <v>0</v>
      </c>
      <c r="BF462" s="204">
        <f>IF(N462="snížená",J462,0)</f>
        <v>0</v>
      </c>
      <c r="BG462" s="204">
        <f>IF(N462="zákl. přenesená",J462,0)</f>
        <v>0</v>
      </c>
      <c r="BH462" s="204">
        <f>IF(N462="sníž. přenesená",J462,0)</f>
        <v>0</v>
      </c>
      <c r="BI462" s="204">
        <f>IF(N462="nulová",J462,0)</f>
        <v>0</v>
      </c>
      <c r="BJ462" s="24" t="s">
        <v>85</v>
      </c>
      <c r="BK462" s="204">
        <f>ROUND(I462*H462,2)</f>
        <v>0</v>
      </c>
      <c r="BL462" s="24" t="s">
        <v>162</v>
      </c>
      <c r="BM462" s="24" t="s">
        <v>957</v>
      </c>
    </row>
    <row r="463" spans="2:47" s="1" customFormat="1" ht="27">
      <c r="B463" s="42"/>
      <c r="C463" s="64"/>
      <c r="D463" s="205" t="s">
        <v>164</v>
      </c>
      <c r="E463" s="64"/>
      <c r="F463" s="206" t="s">
        <v>958</v>
      </c>
      <c r="G463" s="64"/>
      <c r="H463" s="64"/>
      <c r="I463" s="164"/>
      <c r="J463" s="64"/>
      <c r="K463" s="64"/>
      <c r="L463" s="62"/>
      <c r="M463" s="207"/>
      <c r="N463" s="43"/>
      <c r="O463" s="43"/>
      <c r="P463" s="43"/>
      <c r="Q463" s="43"/>
      <c r="R463" s="43"/>
      <c r="S463" s="43"/>
      <c r="T463" s="79"/>
      <c r="AT463" s="24" t="s">
        <v>164</v>
      </c>
      <c r="AU463" s="24" t="s">
        <v>106</v>
      </c>
    </row>
    <row r="464" spans="2:65" s="1" customFormat="1" ht="16.5" customHeight="1">
      <c r="B464" s="42"/>
      <c r="C464" s="193" t="s">
        <v>959</v>
      </c>
      <c r="D464" s="193" t="s">
        <v>157</v>
      </c>
      <c r="E464" s="194" t="s">
        <v>960</v>
      </c>
      <c r="F464" s="195" t="s">
        <v>961</v>
      </c>
      <c r="G464" s="196" t="s">
        <v>160</v>
      </c>
      <c r="H464" s="197">
        <v>485</v>
      </c>
      <c r="I464" s="198"/>
      <c r="J464" s="199">
        <f>ROUND(I464*H464,2)</f>
        <v>0</v>
      </c>
      <c r="K464" s="195" t="s">
        <v>161</v>
      </c>
      <c r="L464" s="62"/>
      <c r="M464" s="200" t="s">
        <v>32</v>
      </c>
      <c r="N464" s="201" t="s">
        <v>48</v>
      </c>
      <c r="O464" s="43"/>
      <c r="P464" s="202">
        <f>O464*H464</f>
        <v>0</v>
      </c>
      <c r="Q464" s="202">
        <v>0</v>
      </c>
      <c r="R464" s="202">
        <f>Q464*H464</f>
        <v>0</v>
      </c>
      <c r="S464" s="202">
        <v>0</v>
      </c>
      <c r="T464" s="203">
        <f>S464*H464</f>
        <v>0</v>
      </c>
      <c r="AR464" s="24" t="s">
        <v>162</v>
      </c>
      <c r="AT464" s="24" t="s">
        <v>157</v>
      </c>
      <c r="AU464" s="24" t="s">
        <v>106</v>
      </c>
      <c r="AY464" s="24" t="s">
        <v>155</v>
      </c>
      <c r="BE464" s="204">
        <f>IF(N464="základní",J464,0)</f>
        <v>0</v>
      </c>
      <c r="BF464" s="204">
        <f>IF(N464="snížená",J464,0)</f>
        <v>0</v>
      </c>
      <c r="BG464" s="204">
        <f>IF(N464="zákl. přenesená",J464,0)</f>
        <v>0</v>
      </c>
      <c r="BH464" s="204">
        <f>IF(N464="sníž. přenesená",J464,0)</f>
        <v>0</v>
      </c>
      <c r="BI464" s="204">
        <f>IF(N464="nulová",J464,0)</f>
        <v>0</v>
      </c>
      <c r="BJ464" s="24" t="s">
        <v>85</v>
      </c>
      <c r="BK464" s="204">
        <f>ROUND(I464*H464,2)</f>
        <v>0</v>
      </c>
      <c r="BL464" s="24" t="s">
        <v>162</v>
      </c>
      <c r="BM464" s="24" t="s">
        <v>962</v>
      </c>
    </row>
    <row r="465" spans="2:47" s="1" customFormat="1" ht="27">
      <c r="B465" s="42"/>
      <c r="C465" s="64"/>
      <c r="D465" s="205" t="s">
        <v>164</v>
      </c>
      <c r="E465" s="64"/>
      <c r="F465" s="206" t="s">
        <v>963</v>
      </c>
      <c r="G465" s="64"/>
      <c r="H465" s="64"/>
      <c r="I465" s="164"/>
      <c r="J465" s="64"/>
      <c r="K465" s="64"/>
      <c r="L465" s="62"/>
      <c r="M465" s="207"/>
      <c r="N465" s="43"/>
      <c r="O465" s="43"/>
      <c r="P465" s="43"/>
      <c r="Q465" s="43"/>
      <c r="R465" s="43"/>
      <c r="S465" s="43"/>
      <c r="T465" s="79"/>
      <c r="AT465" s="24" t="s">
        <v>164</v>
      </c>
      <c r="AU465" s="24" t="s">
        <v>106</v>
      </c>
    </row>
    <row r="466" spans="2:65" s="1" customFormat="1" ht="25.5" customHeight="1">
      <c r="B466" s="42"/>
      <c r="C466" s="193" t="s">
        <v>964</v>
      </c>
      <c r="D466" s="193" t="s">
        <v>157</v>
      </c>
      <c r="E466" s="194" t="s">
        <v>965</v>
      </c>
      <c r="F466" s="195" t="s">
        <v>966</v>
      </c>
      <c r="G466" s="196" t="s">
        <v>160</v>
      </c>
      <c r="H466" s="197">
        <v>485</v>
      </c>
      <c r="I466" s="198"/>
      <c r="J466" s="199">
        <f>ROUND(I466*H466,2)</f>
        <v>0</v>
      </c>
      <c r="K466" s="195" t="s">
        <v>161</v>
      </c>
      <c r="L466" s="62"/>
      <c r="M466" s="200" t="s">
        <v>32</v>
      </c>
      <c r="N466" s="201" t="s">
        <v>48</v>
      </c>
      <c r="O466" s="43"/>
      <c r="P466" s="202">
        <f>O466*H466</f>
        <v>0</v>
      </c>
      <c r="Q466" s="202">
        <v>0</v>
      </c>
      <c r="R466" s="202">
        <f>Q466*H466</f>
        <v>0</v>
      </c>
      <c r="S466" s="202">
        <v>0</v>
      </c>
      <c r="T466" s="203">
        <f>S466*H466</f>
        <v>0</v>
      </c>
      <c r="AR466" s="24" t="s">
        <v>162</v>
      </c>
      <c r="AT466" s="24" t="s">
        <v>157</v>
      </c>
      <c r="AU466" s="24" t="s">
        <v>106</v>
      </c>
      <c r="AY466" s="24" t="s">
        <v>155</v>
      </c>
      <c r="BE466" s="204">
        <f>IF(N466="základní",J466,0)</f>
        <v>0</v>
      </c>
      <c r="BF466" s="204">
        <f>IF(N466="snížená",J466,0)</f>
        <v>0</v>
      </c>
      <c r="BG466" s="204">
        <f>IF(N466="zákl. přenesená",J466,0)</f>
        <v>0</v>
      </c>
      <c r="BH466" s="204">
        <f>IF(N466="sníž. přenesená",J466,0)</f>
        <v>0</v>
      </c>
      <c r="BI466" s="204">
        <f>IF(N466="nulová",J466,0)</f>
        <v>0</v>
      </c>
      <c r="BJ466" s="24" t="s">
        <v>85</v>
      </c>
      <c r="BK466" s="204">
        <f>ROUND(I466*H466,2)</f>
        <v>0</v>
      </c>
      <c r="BL466" s="24" t="s">
        <v>162</v>
      </c>
      <c r="BM466" s="24" t="s">
        <v>967</v>
      </c>
    </row>
    <row r="467" spans="2:51" s="13" customFormat="1" ht="13.5">
      <c r="B467" s="234"/>
      <c r="C467" s="235"/>
      <c r="D467" s="205" t="s">
        <v>175</v>
      </c>
      <c r="E467" s="236" t="s">
        <v>32</v>
      </c>
      <c r="F467" s="237" t="s">
        <v>580</v>
      </c>
      <c r="G467" s="235"/>
      <c r="H467" s="236" t="s">
        <v>32</v>
      </c>
      <c r="I467" s="238"/>
      <c r="J467" s="235"/>
      <c r="K467" s="235"/>
      <c r="L467" s="239"/>
      <c r="M467" s="240"/>
      <c r="N467" s="241"/>
      <c r="O467" s="241"/>
      <c r="P467" s="241"/>
      <c r="Q467" s="241"/>
      <c r="R467" s="241"/>
      <c r="S467" s="241"/>
      <c r="T467" s="242"/>
      <c r="AT467" s="243" t="s">
        <v>175</v>
      </c>
      <c r="AU467" s="243" t="s">
        <v>106</v>
      </c>
      <c r="AV467" s="13" t="s">
        <v>85</v>
      </c>
      <c r="AW467" s="13" t="s">
        <v>41</v>
      </c>
      <c r="AX467" s="13" t="s">
        <v>77</v>
      </c>
      <c r="AY467" s="243" t="s">
        <v>155</v>
      </c>
    </row>
    <row r="468" spans="2:51" s="11" customFormat="1" ht="13.5">
      <c r="B468" s="208"/>
      <c r="C468" s="209"/>
      <c r="D468" s="205" t="s">
        <v>175</v>
      </c>
      <c r="E468" s="210" t="s">
        <v>32</v>
      </c>
      <c r="F468" s="211" t="s">
        <v>968</v>
      </c>
      <c r="G468" s="209"/>
      <c r="H468" s="212">
        <v>340</v>
      </c>
      <c r="I468" s="213"/>
      <c r="J468" s="209"/>
      <c r="K468" s="209"/>
      <c r="L468" s="214"/>
      <c r="M468" s="215"/>
      <c r="N468" s="216"/>
      <c r="O468" s="216"/>
      <c r="P468" s="216"/>
      <c r="Q468" s="216"/>
      <c r="R468" s="216"/>
      <c r="S468" s="216"/>
      <c r="T468" s="217"/>
      <c r="AT468" s="218" t="s">
        <v>175</v>
      </c>
      <c r="AU468" s="218" t="s">
        <v>106</v>
      </c>
      <c r="AV468" s="11" t="s">
        <v>106</v>
      </c>
      <c r="AW468" s="11" t="s">
        <v>41</v>
      </c>
      <c r="AX468" s="11" t="s">
        <v>77</v>
      </c>
      <c r="AY468" s="218" t="s">
        <v>155</v>
      </c>
    </row>
    <row r="469" spans="2:51" s="11" customFormat="1" ht="13.5">
      <c r="B469" s="208"/>
      <c r="C469" s="209"/>
      <c r="D469" s="205" t="s">
        <v>175</v>
      </c>
      <c r="E469" s="210" t="s">
        <v>32</v>
      </c>
      <c r="F469" s="211" t="s">
        <v>969</v>
      </c>
      <c r="G469" s="209"/>
      <c r="H469" s="212">
        <v>145</v>
      </c>
      <c r="I469" s="213"/>
      <c r="J469" s="209"/>
      <c r="K469" s="209"/>
      <c r="L469" s="214"/>
      <c r="M469" s="215"/>
      <c r="N469" s="216"/>
      <c r="O469" s="216"/>
      <c r="P469" s="216"/>
      <c r="Q469" s="216"/>
      <c r="R469" s="216"/>
      <c r="S469" s="216"/>
      <c r="T469" s="217"/>
      <c r="AT469" s="218" t="s">
        <v>175</v>
      </c>
      <c r="AU469" s="218" t="s">
        <v>106</v>
      </c>
      <c r="AV469" s="11" t="s">
        <v>106</v>
      </c>
      <c r="AW469" s="11" t="s">
        <v>41</v>
      </c>
      <c r="AX469" s="11" t="s">
        <v>77</v>
      </c>
      <c r="AY469" s="218" t="s">
        <v>155</v>
      </c>
    </row>
    <row r="470" spans="2:51" s="12" customFormat="1" ht="13.5">
      <c r="B470" s="219"/>
      <c r="C470" s="220"/>
      <c r="D470" s="205" t="s">
        <v>175</v>
      </c>
      <c r="E470" s="221" t="s">
        <v>32</v>
      </c>
      <c r="F470" s="222" t="s">
        <v>188</v>
      </c>
      <c r="G470" s="220"/>
      <c r="H470" s="223">
        <v>485</v>
      </c>
      <c r="I470" s="224"/>
      <c r="J470" s="220"/>
      <c r="K470" s="220"/>
      <c r="L470" s="225"/>
      <c r="M470" s="226"/>
      <c r="N470" s="227"/>
      <c r="O470" s="227"/>
      <c r="P470" s="227"/>
      <c r="Q470" s="227"/>
      <c r="R470" s="227"/>
      <c r="S470" s="227"/>
      <c r="T470" s="228"/>
      <c r="AT470" s="229" t="s">
        <v>175</v>
      </c>
      <c r="AU470" s="229" t="s">
        <v>106</v>
      </c>
      <c r="AV470" s="12" t="s">
        <v>162</v>
      </c>
      <c r="AW470" s="12" t="s">
        <v>41</v>
      </c>
      <c r="AX470" s="12" t="s">
        <v>85</v>
      </c>
      <c r="AY470" s="229" t="s">
        <v>155</v>
      </c>
    </row>
    <row r="471" spans="2:65" s="1" customFormat="1" ht="16.5" customHeight="1">
      <c r="B471" s="42"/>
      <c r="C471" s="193" t="s">
        <v>970</v>
      </c>
      <c r="D471" s="193" t="s">
        <v>157</v>
      </c>
      <c r="E471" s="194" t="s">
        <v>310</v>
      </c>
      <c r="F471" s="195" t="s">
        <v>311</v>
      </c>
      <c r="G471" s="196" t="s">
        <v>160</v>
      </c>
      <c r="H471" s="197">
        <v>55.125</v>
      </c>
      <c r="I471" s="198"/>
      <c r="J471" s="199">
        <f>ROUND(I471*H471,2)</f>
        <v>0</v>
      </c>
      <c r="K471" s="195" t="s">
        <v>161</v>
      </c>
      <c r="L471" s="62"/>
      <c r="M471" s="200" t="s">
        <v>32</v>
      </c>
      <c r="N471" s="201" t="s">
        <v>48</v>
      </c>
      <c r="O471" s="43"/>
      <c r="P471" s="202">
        <f>O471*H471</f>
        <v>0</v>
      </c>
      <c r="Q471" s="202">
        <v>0.18776</v>
      </c>
      <c r="R471" s="202">
        <f>Q471*H471</f>
        <v>10.35027</v>
      </c>
      <c r="S471" s="202">
        <v>0</v>
      </c>
      <c r="T471" s="203">
        <f>S471*H471</f>
        <v>0</v>
      </c>
      <c r="AR471" s="24" t="s">
        <v>162</v>
      </c>
      <c r="AT471" s="24" t="s">
        <v>157</v>
      </c>
      <c r="AU471" s="24" t="s">
        <v>106</v>
      </c>
      <c r="AY471" s="24" t="s">
        <v>155</v>
      </c>
      <c r="BE471" s="204">
        <f>IF(N471="základní",J471,0)</f>
        <v>0</v>
      </c>
      <c r="BF471" s="204">
        <f>IF(N471="snížená",J471,0)</f>
        <v>0</v>
      </c>
      <c r="BG471" s="204">
        <f>IF(N471="zákl. přenesená",J471,0)</f>
        <v>0</v>
      </c>
      <c r="BH471" s="204">
        <f>IF(N471="sníž. přenesená",J471,0)</f>
        <v>0</v>
      </c>
      <c r="BI471" s="204">
        <f>IF(N471="nulová",J471,0)</f>
        <v>0</v>
      </c>
      <c r="BJ471" s="24" t="s">
        <v>85</v>
      </c>
      <c r="BK471" s="204">
        <f>ROUND(I471*H471,2)</f>
        <v>0</v>
      </c>
      <c r="BL471" s="24" t="s">
        <v>162</v>
      </c>
      <c r="BM471" s="24" t="s">
        <v>971</v>
      </c>
    </row>
    <row r="472" spans="2:51" s="13" customFormat="1" ht="13.5">
      <c r="B472" s="234"/>
      <c r="C472" s="235"/>
      <c r="D472" s="205" t="s">
        <v>175</v>
      </c>
      <c r="E472" s="236" t="s">
        <v>32</v>
      </c>
      <c r="F472" s="237" t="s">
        <v>468</v>
      </c>
      <c r="G472" s="235"/>
      <c r="H472" s="236" t="s">
        <v>32</v>
      </c>
      <c r="I472" s="238"/>
      <c r="J472" s="235"/>
      <c r="K472" s="235"/>
      <c r="L472" s="239"/>
      <c r="M472" s="240"/>
      <c r="N472" s="241"/>
      <c r="O472" s="241"/>
      <c r="P472" s="241"/>
      <c r="Q472" s="241"/>
      <c r="R472" s="241"/>
      <c r="S472" s="241"/>
      <c r="T472" s="242"/>
      <c r="AT472" s="243" t="s">
        <v>175</v>
      </c>
      <c r="AU472" s="243" t="s">
        <v>106</v>
      </c>
      <c r="AV472" s="13" t="s">
        <v>85</v>
      </c>
      <c r="AW472" s="13" t="s">
        <v>41</v>
      </c>
      <c r="AX472" s="13" t="s">
        <v>77</v>
      </c>
      <c r="AY472" s="243" t="s">
        <v>155</v>
      </c>
    </row>
    <row r="473" spans="2:51" s="11" customFormat="1" ht="13.5">
      <c r="B473" s="208"/>
      <c r="C473" s="209"/>
      <c r="D473" s="205" t="s">
        <v>175</v>
      </c>
      <c r="E473" s="210" t="s">
        <v>32</v>
      </c>
      <c r="F473" s="211" t="s">
        <v>972</v>
      </c>
      <c r="G473" s="209"/>
      <c r="H473" s="212">
        <v>11.625</v>
      </c>
      <c r="I473" s="213"/>
      <c r="J473" s="209"/>
      <c r="K473" s="209"/>
      <c r="L473" s="214"/>
      <c r="M473" s="215"/>
      <c r="N473" s="216"/>
      <c r="O473" s="216"/>
      <c r="P473" s="216"/>
      <c r="Q473" s="216"/>
      <c r="R473" s="216"/>
      <c r="S473" s="216"/>
      <c r="T473" s="217"/>
      <c r="AT473" s="218" t="s">
        <v>175</v>
      </c>
      <c r="AU473" s="218" t="s">
        <v>106</v>
      </c>
      <c r="AV473" s="11" t="s">
        <v>106</v>
      </c>
      <c r="AW473" s="11" t="s">
        <v>41</v>
      </c>
      <c r="AX473" s="11" t="s">
        <v>77</v>
      </c>
      <c r="AY473" s="218" t="s">
        <v>155</v>
      </c>
    </row>
    <row r="474" spans="2:51" s="11" customFormat="1" ht="13.5">
      <c r="B474" s="208"/>
      <c r="C474" s="209"/>
      <c r="D474" s="205" t="s">
        <v>175</v>
      </c>
      <c r="E474" s="210" t="s">
        <v>32</v>
      </c>
      <c r="F474" s="211" t="s">
        <v>973</v>
      </c>
      <c r="G474" s="209"/>
      <c r="H474" s="212">
        <v>20.25</v>
      </c>
      <c r="I474" s="213"/>
      <c r="J474" s="209"/>
      <c r="K474" s="209"/>
      <c r="L474" s="214"/>
      <c r="M474" s="215"/>
      <c r="N474" s="216"/>
      <c r="O474" s="216"/>
      <c r="P474" s="216"/>
      <c r="Q474" s="216"/>
      <c r="R474" s="216"/>
      <c r="S474" s="216"/>
      <c r="T474" s="217"/>
      <c r="AT474" s="218" t="s">
        <v>175</v>
      </c>
      <c r="AU474" s="218" t="s">
        <v>106</v>
      </c>
      <c r="AV474" s="11" t="s">
        <v>106</v>
      </c>
      <c r="AW474" s="11" t="s">
        <v>41</v>
      </c>
      <c r="AX474" s="11" t="s">
        <v>77</v>
      </c>
      <c r="AY474" s="218" t="s">
        <v>155</v>
      </c>
    </row>
    <row r="475" spans="2:51" s="11" customFormat="1" ht="13.5">
      <c r="B475" s="208"/>
      <c r="C475" s="209"/>
      <c r="D475" s="205" t="s">
        <v>175</v>
      </c>
      <c r="E475" s="210" t="s">
        <v>32</v>
      </c>
      <c r="F475" s="211" t="s">
        <v>974</v>
      </c>
      <c r="G475" s="209"/>
      <c r="H475" s="212">
        <v>8.625</v>
      </c>
      <c r="I475" s="213"/>
      <c r="J475" s="209"/>
      <c r="K475" s="209"/>
      <c r="L475" s="214"/>
      <c r="M475" s="215"/>
      <c r="N475" s="216"/>
      <c r="O475" s="216"/>
      <c r="P475" s="216"/>
      <c r="Q475" s="216"/>
      <c r="R475" s="216"/>
      <c r="S475" s="216"/>
      <c r="T475" s="217"/>
      <c r="AT475" s="218" t="s">
        <v>175</v>
      </c>
      <c r="AU475" s="218" t="s">
        <v>106</v>
      </c>
      <c r="AV475" s="11" t="s">
        <v>106</v>
      </c>
      <c r="AW475" s="11" t="s">
        <v>41</v>
      </c>
      <c r="AX475" s="11" t="s">
        <v>77</v>
      </c>
      <c r="AY475" s="218" t="s">
        <v>155</v>
      </c>
    </row>
    <row r="476" spans="2:51" s="11" customFormat="1" ht="13.5">
      <c r="B476" s="208"/>
      <c r="C476" s="209"/>
      <c r="D476" s="205" t="s">
        <v>175</v>
      </c>
      <c r="E476" s="210" t="s">
        <v>32</v>
      </c>
      <c r="F476" s="211" t="s">
        <v>975</v>
      </c>
      <c r="G476" s="209"/>
      <c r="H476" s="212">
        <v>14.625</v>
      </c>
      <c r="I476" s="213"/>
      <c r="J476" s="209"/>
      <c r="K476" s="209"/>
      <c r="L476" s="214"/>
      <c r="M476" s="215"/>
      <c r="N476" s="216"/>
      <c r="O476" s="216"/>
      <c r="P476" s="216"/>
      <c r="Q476" s="216"/>
      <c r="R476" s="216"/>
      <c r="S476" s="216"/>
      <c r="T476" s="217"/>
      <c r="AT476" s="218" t="s">
        <v>175</v>
      </c>
      <c r="AU476" s="218" t="s">
        <v>106</v>
      </c>
      <c r="AV476" s="11" t="s">
        <v>106</v>
      </c>
      <c r="AW476" s="11" t="s">
        <v>41</v>
      </c>
      <c r="AX476" s="11" t="s">
        <v>77</v>
      </c>
      <c r="AY476" s="218" t="s">
        <v>155</v>
      </c>
    </row>
    <row r="477" spans="2:51" s="12" customFormat="1" ht="13.5">
      <c r="B477" s="219"/>
      <c r="C477" s="220"/>
      <c r="D477" s="205" t="s">
        <v>175</v>
      </c>
      <c r="E477" s="221" t="s">
        <v>32</v>
      </c>
      <c r="F477" s="222" t="s">
        <v>188</v>
      </c>
      <c r="G477" s="220"/>
      <c r="H477" s="223">
        <v>55.125</v>
      </c>
      <c r="I477" s="224"/>
      <c r="J477" s="220"/>
      <c r="K477" s="220"/>
      <c r="L477" s="225"/>
      <c r="M477" s="226"/>
      <c r="N477" s="227"/>
      <c r="O477" s="227"/>
      <c r="P477" s="227"/>
      <c r="Q477" s="227"/>
      <c r="R477" s="227"/>
      <c r="S477" s="227"/>
      <c r="T477" s="228"/>
      <c r="AT477" s="229" t="s">
        <v>175</v>
      </c>
      <c r="AU477" s="229" t="s">
        <v>106</v>
      </c>
      <c r="AV477" s="12" t="s">
        <v>162</v>
      </c>
      <c r="AW477" s="12" t="s">
        <v>41</v>
      </c>
      <c r="AX477" s="12" t="s">
        <v>85</v>
      </c>
      <c r="AY477" s="229" t="s">
        <v>155</v>
      </c>
    </row>
    <row r="478" spans="2:65" s="1" customFormat="1" ht="16.5" customHeight="1">
      <c r="B478" s="42"/>
      <c r="C478" s="193" t="s">
        <v>976</v>
      </c>
      <c r="D478" s="193" t="s">
        <v>157</v>
      </c>
      <c r="E478" s="194" t="s">
        <v>977</v>
      </c>
      <c r="F478" s="195" t="s">
        <v>978</v>
      </c>
      <c r="G478" s="196" t="s">
        <v>160</v>
      </c>
      <c r="H478" s="197">
        <v>970</v>
      </c>
      <c r="I478" s="198"/>
      <c r="J478" s="199">
        <f>ROUND(I478*H478,2)</f>
        <v>0</v>
      </c>
      <c r="K478" s="195" t="s">
        <v>161</v>
      </c>
      <c r="L478" s="62"/>
      <c r="M478" s="200" t="s">
        <v>32</v>
      </c>
      <c r="N478" s="201" t="s">
        <v>48</v>
      </c>
      <c r="O478" s="43"/>
      <c r="P478" s="202">
        <f>O478*H478</f>
        <v>0</v>
      </c>
      <c r="Q478" s="202">
        <v>0</v>
      </c>
      <c r="R478" s="202">
        <f>Q478*H478</f>
        <v>0</v>
      </c>
      <c r="S478" s="202">
        <v>0</v>
      </c>
      <c r="T478" s="203">
        <f>S478*H478</f>
        <v>0</v>
      </c>
      <c r="AR478" s="24" t="s">
        <v>162</v>
      </c>
      <c r="AT478" s="24" t="s">
        <v>157</v>
      </c>
      <c r="AU478" s="24" t="s">
        <v>106</v>
      </c>
      <c r="AY478" s="24" t="s">
        <v>155</v>
      </c>
      <c r="BE478" s="204">
        <f>IF(N478="základní",J478,0)</f>
        <v>0</v>
      </c>
      <c r="BF478" s="204">
        <f>IF(N478="snížená",J478,0)</f>
        <v>0</v>
      </c>
      <c r="BG478" s="204">
        <f>IF(N478="zákl. přenesená",J478,0)</f>
        <v>0</v>
      </c>
      <c r="BH478" s="204">
        <f>IF(N478="sníž. přenesená",J478,0)</f>
        <v>0</v>
      </c>
      <c r="BI478" s="204">
        <f>IF(N478="nulová",J478,0)</f>
        <v>0</v>
      </c>
      <c r="BJ478" s="24" t="s">
        <v>85</v>
      </c>
      <c r="BK478" s="204">
        <f>ROUND(I478*H478,2)</f>
        <v>0</v>
      </c>
      <c r="BL478" s="24" t="s">
        <v>162</v>
      </c>
      <c r="BM478" s="24" t="s">
        <v>979</v>
      </c>
    </row>
    <row r="479" spans="2:51" s="13" customFormat="1" ht="13.5">
      <c r="B479" s="234"/>
      <c r="C479" s="235"/>
      <c r="D479" s="205" t="s">
        <v>175</v>
      </c>
      <c r="E479" s="236" t="s">
        <v>32</v>
      </c>
      <c r="F479" s="237" t="s">
        <v>580</v>
      </c>
      <c r="G479" s="235"/>
      <c r="H479" s="236" t="s">
        <v>32</v>
      </c>
      <c r="I479" s="238"/>
      <c r="J479" s="235"/>
      <c r="K479" s="235"/>
      <c r="L479" s="239"/>
      <c r="M479" s="240"/>
      <c r="N479" s="241"/>
      <c r="O479" s="241"/>
      <c r="P479" s="241"/>
      <c r="Q479" s="241"/>
      <c r="R479" s="241"/>
      <c r="S479" s="241"/>
      <c r="T479" s="242"/>
      <c r="AT479" s="243" t="s">
        <v>175</v>
      </c>
      <c r="AU479" s="243" t="s">
        <v>106</v>
      </c>
      <c r="AV479" s="13" t="s">
        <v>85</v>
      </c>
      <c r="AW479" s="13" t="s">
        <v>41</v>
      </c>
      <c r="AX479" s="13" t="s">
        <v>77</v>
      </c>
      <c r="AY479" s="243" t="s">
        <v>155</v>
      </c>
    </row>
    <row r="480" spans="2:51" s="11" customFormat="1" ht="13.5">
      <c r="B480" s="208"/>
      <c r="C480" s="209"/>
      <c r="D480" s="205" t="s">
        <v>175</v>
      </c>
      <c r="E480" s="210" t="s">
        <v>32</v>
      </c>
      <c r="F480" s="211" t="s">
        <v>980</v>
      </c>
      <c r="G480" s="209"/>
      <c r="H480" s="212">
        <v>680</v>
      </c>
      <c r="I480" s="213"/>
      <c r="J480" s="209"/>
      <c r="K480" s="209"/>
      <c r="L480" s="214"/>
      <c r="M480" s="215"/>
      <c r="N480" s="216"/>
      <c r="O480" s="216"/>
      <c r="P480" s="216"/>
      <c r="Q480" s="216"/>
      <c r="R480" s="216"/>
      <c r="S480" s="216"/>
      <c r="T480" s="217"/>
      <c r="AT480" s="218" t="s">
        <v>175</v>
      </c>
      <c r="AU480" s="218" t="s">
        <v>106</v>
      </c>
      <c r="AV480" s="11" t="s">
        <v>106</v>
      </c>
      <c r="AW480" s="11" t="s">
        <v>41</v>
      </c>
      <c r="AX480" s="11" t="s">
        <v>77</v>
      </c>
      <c r="AY480" s="218" t="s">
        <v>155</v>
      </c>
    </row>
    <row r="481" spans="2:51" s="11" customFormat="1" ht="13.5">
      <c r="B481" s="208"/>
      <c r="C481" s="209"/>
      <c r="D481" s="205" t="s">
        <v>175</v>
      </c>
      <c r="E481" s="210" t="s">
        <v>32</v>
      </c>
      <c r="F481" s="211" t="s">
        <v>981</v>
      </c>
      <c r="G481" s="209"/>
      <c r="H481" s="212">
        <v>290</v>
      </c>
      <c r="I481" s="213"/>
      <c r="J481" s="209"/>
      <c r="K481" s="209"/>
      <c r="L481" s="214"/>
      <c r="M481" s="215"/>
      <c r="N481" s="216"/>
      <c r="O481" s="216"/>
      <c r="P481" s="216"/>
      <c r="Q481" s="216"/>
      <c r="R481" s="216"/>
      <c r="S481" s="216"/>
      <c r="T481" s="217"/>
      <c r="AT481" s="218" t="s">
        <v>175</v>
      </c>
      <c r="AU481" s="218" t="s">
        <v>106</v>
      </c>
      <c r="AV481" s="11" t="s">
        <v>106</v>
      </c>
      <c r="AW481" s="11" t="s">
        <v>41</v>
      </c>
      <c r="AX481" s="11" t="s">
        <v>77</v>
      </c>
      <c r="AY481" s="218" t="s">
        <v>155</v>
      </c>
    </row>
    <row r="482" spans="2:51" s="12" customFormat="1" ht="13.5">
      <c r="B482" s="219"/>
      <c r="C482" s="220"/>
      <c r="D482" s="205" t="s">
        <v>175</v>
      </c>
      <c r="E482" s="221" t="s">
        <v>32</v>
      </c>
      <c r="F482" s="222" t="s">
        <v>188</v>
      </c>
      <c r="G482" s="220"/>
      <c r="H482" s="223">
        <v>970</v>
      </c>
      <c r="I482" s="224"/>
      <c r="J482" s="220"/>
      <c r="K482" s="220"/>
      <c r="L482" s="225"/>
      <c r="M482" s="226"/>
      <c r="N482" s="227"/>
      <c r="O482" s="227"/>
      <c r="P482" s="227"/>
      <c r="Q482" s="227"/>
      <c r="R482" s="227"/>
      <c r="S482" s="227"/>
      <c r="T482" s="228"/>
      <c r="AT482" s="229" t="s">
        <v>175</v>
      </c>
      <c r="AU482" s="229" t="s">
        <v>106</v>
      </c>
      <c r="AV482" s="12" t="s">
        <v>162</v>
      </c>
      <c r="AW482" s="12" t="s">
        <v>41</v>
      </c>
      <c r="AX482" s="12" t="s">
        <v>85</v>
      </c>
      <c r="AY482" s="229" t="s">
        <v>155</v>
      </c>
    </row>
    <row r="483" spans="2:65" s="1" customFormat="1" ht="16.5" customHeight="1">
      <c r="B483" s="42"/>
      <c r="C483" s="193" t="s">
        <v>982</v>
      </c>
      <c r="D483" s="193" t="s">
        <v>157</v>
      </c>
      <c r="E483" s="194" t="s">
        <v>983</v>
      </c>
      <c r="F483" s="195" t="s">
        <v>984</v>
      </c>
      <c r="G483" s="196" t="s">
        <v>160</v>
      </c>
      <c r="H483" s="197">
        <v>994.7</v>
      </c>
      <c r="I483" s="198"/>
      <c r="J483" s="199">
        <f>ROUND(I483*H483,2)</f>
        <v>0</v>
      </c>
      <c r="K483" s="195" t="s">
        <v>161</v>
      </c>
      <c r="L483" s="62"/>
      <c r="M483" s="200" t="s">
        <v>32</v>
      </c>
      <c r="N483" s="201" t="s">
        <v>48</v>
      </c>
      <c r="O483" s="43"/>
      <c r="P483" s="202">
        <f>O483*H483</f>
        <v>0</v>
      </c>
      <c r="Q483" s="202">
        <v>0</v>
      </c>
      <c r="R483" s="202">
        <f>Q483*H483</f>
        <v>0</v>
      </c>
      <c r="S483" s="202">
        <v>0</v>
      </c>
      <c r="T483" s="203">
        <f>S483*H483</f>
        <v>0</v>
      </c>
      <c r="AR483" s="24" t="s">
        <v>162</v>
      </c>
      <c r="AT483" s="24" t="s">
        <v>157</v>
      </c>
      <c r="AU483" s="24" t="s">
        <v>106</v>
      </c>
      <c r="AY483" s="24" t="s">
        <v>155</v>
      </c>
      <c r="BE483" s="204">
        <f>IF(N483="základní",J483,0)</f>
        <v>0</v>
      </c>
      <c r="BF483" s="204">
        <f>IF(N483="snížená",J483,0)</f>
        <v>0</v>
      </c>
      <c r="BG483" s="204">
        <f>IF(N483="zákl. přenesená",J483,0)</f>
        <v>0</v>
      </c>
      <c r="BH483" s="204">
        <f>IF(N483="sníž. přenesená",J483,0)</f>
        <v>0</v>
      </c>
      <c r="BI483" s="204">
        <f>IF(N483="nulová",J483,0)</f>
        <v>0</v>
      </c>
      <c r="BJ483" s="24" t="s">
        <v>85</v>
      </c>
      <c r="BK483" s="204">
        <f>ROUND(I483*H483,2)</f>
        <v>0</v>
      </c>
      <c r="BL483" s="24" t="s">
        <v>162</v>
      </c>
      <c r="BM483" s="24" t="s">
        <v>985</v>
      </c>
    </row>
    <row r="484" spans="2:51" s="13" customFormat="1" ht="13.5">
      <c r="B484" s="234"/>
      <c r="C484" s="235"/>
      <c r="D484" s="205" t="s">
        <v>175</v>
      </c>
      <c r="E484" s="236" t="s">
        <v>32</v>
      </c>
      <c r="F484" s="237" t="s">
        <v>580</v>
      </c>
      <c r="G484" s="235"/>
      <c r="H484" s="236" t="s">
        <v>32</v>
      </c>
      <c r="I484" s="238"/>
      <c r="J484" s="235"/>
      <c r="K484" s="235"/>
      <c r="L484" s="239"/>
      <c r="M484" s="240"/>
      <c r="N484" s="241"/>
      <c r="O484" s="241"/>
      <c r="P484" s="241"/>
      <c r="Q484" s="241"/>
      <c r="R484" s="241"/>
      <c r="S484" s="241"/>
      <c r="T484" s="242"/>
      <c r="AT484" s="243" t="s">
        <v>175</v>
      </c>
      <c r="AU484" s="243" t="s">
        <v>106</v>
      </c>
      <c r="AV484" s="13" t="s">
        <v>85</v>
      </c>
      <c r="AW484" s="13" t="s">
        <v>41</v>
      </c>
      <c r="AX484" s="13" t="s">
        <v>77</v>
      </c>
      <c r="AY484" s="243" t="s">
        <v>155</v>
      </c>
    </row>
    <row r="485" spans="2:51" s="11" customFormat="1" ht="13.5">
      <c r="B485" s="208"/>
      <c r="C485" s="209"/>
      <c r="D485" s="205" t="s">
        <v>175</v>
      </c>
      <c r="E485" s="210" t="s">
        <v>32</v>
      </c>
      <c r="F485" s="211" t="s">
        <v>986</v>
      </c>
      <c r="G485" s="209"/>
      <c r="H485" s="212">
        <v>24.7</v>
      </c>
      <c r="I485" s="213"/>
      <c r="J485" s="209"/>
      <c r="K485" s="209"/>
      <c r="L485" s="214"/>
      <c r="M485" s="215"/>
      <c r="N485" s="216"/>
      <c r="O485" s="216"/>
      <c r="P485" s="216"/>
      <c r="Q485" s="216"/>
      <c r="R485" s="216"/>
      <c r="S485" s="216"/>
      <c r="T485" s="217"/>
      <c r="AT485" s="218" t="s">
        <v>175</v>
      </c>
      <c r="AU485" s="218" t="s">
        <v>106</v>
      </c>
      <c r="AV485" s="11" t="s">
        <v>106</v>
      </c>
      <c r="AW485" s="11" t="s">
        <v>41</v>
      </c>
      <c r="AX485" s="11" t="s">
        <v>77</v>
      </c>
      <c r="AY485" s="218" t="s">
        <v>155</v>
      </c>
    </row>
    <row r="486" spans="2:51" s="11" customFormat="1" ht="13.5">
      <c r="B486" s="208"/>
      <c r="C486" s="209"/>
      <c r="D486" s="205" t="s">
        <v>175</v>
      </c>
      <c r="E486" s="210" t="s">
        <v>32</v>
      </c>
      <c r="F486" s="211" t="s">
        <v>980</v>
      </c>
      <c r="G486" s="209"/>
      <c r="H486" s="212">
        <v>680</v>
      </c>
      <c r="I486" s="213"/>
      <c r="J486" s="209"/>
      <c r="K486" s="209"/>
      <c r="L486" s="214"/>
      <c r="M486" s="215"/>
      <c r="N486" s="216"/>
      <c r="O486" s="216"/>
      <c r="P486" s="216"/>
      <c r="Q486" s="216"/>
      <c r="R486" s="216"/>
      <c r="S486" s="216"/>
      <c r="T486" s="217"/>
      <c r="AT486" s="218" t="s">
        <v>175</v>
      </c>
      <c r="AU486" s="218" t="s">
        <v>106</v>
      </c>
      <c r="AV486" s="11" t="s">
        <v>106</v>
      </c>
      <c r="AW486" s="11" t="s">
        <v>41</v>
      </c>
      <c r="AX486" s="11" t="s">
        <v>77</v>
      </c>
      <c r="AY486" s="218" t="s">
        <v>155</v>
      </c>
    </row>
    <row r="487" spans="2:51" s="11" customFormat="1" ht="13.5">
      <c r="B487" s="208"/>
      <c r="C487" s="209"/>
      <c r="D487" s="205" t="s">
        <v>175</v>
      </c>
      <c r="E487" s="210" t="s">
        <v>32</v>
      </c>
      <c r="F487" s="211" t="s">
        <v>981</v>
      </c>
      <c r="G487" s="209"/>
      <c r="H487" s="212">
        <v>290</v>
      </c>
      <c r="I487" s="213"/>
      <c r="J487" s="209"/>
      <c r="K487" s="209"/>
      <c r="L487" s="214"/>
      <c r="M487" s="215"/>
      <c r="N487" s="216"/>
      <c r="O487" s="216"/>
      <c r="P487" s="216"/>
      <c r="Q487" s="216"/>
      <c r="R487" s="216"/>
      <c r="S487" s="216"/>
      <c r="T487" s="217"/>
      <c r="AT487" s="218" t="s">
        <v>175</v>
      </c>
      <c r="AU487" s="218" t="s">
        <v>106</v>
      </c>
      <c r="AV487" s="11" t="s">
        <v>106</v>
      </c>
      <c r="AW487" s="11" t="s">
        <v>41</v>
      </c>
      <c r="AX487" s="11" t="s">
        <v>77</v>
      </c>
      <c r="AY487" s="218" t="s">
        <v>155</v>
      </c>
    </row>
    <row r="488" spans="2:51" s="12" customFormat="1" ht="13.5">
      <c r="B488" s="219"/>
      <c r="C488" s="220"/>
      <c r="D488" s="205" t="s">
        <v>175</v>
      </c>
      <c r="E488" s="221" t="s">
        <v>32</v>
      </c>
      <c r="F488" s="222" t="s">
        <v>188</v>
      </c>
      <c r="G488" s="220"/>
      <c r="H488" s="223">
        <v>994.7</v>
      </c>
      <c r="I488" s="224"/>
      <c r="J488" s="220"/>
      <c r="K488" s="220"/>
      <c r="L488" s="225"/>
      <c r="M488" s="226"/>
      <c r="N488" s="227"/>
      <c r="O488" s="227"/>
      <c r="P488" s="227"/>
      <c r="Q488" s="227"/>
      <c r="R488" s="227"/>
      <c r="S488" s="227"/>
      <c r="T488" s="228"/>
      <c r="AT488" s="229" t="s">
        <v>175</v>
      </c>
      <c r="AU488" s="229" t="s">
        <v>106</v>
      </c>
      <c r="AV488" s="12" t="s">
        <v>162</v>
      </c>
      <c r="AW488" s="12" t="s">
        <v>41</v>
      </c>
      <c r="AX488" s="12" t="s">
        <v>85</v>
      </c>
      <c r="AY488" s="229" t="s">
        <v>155</v>
      </c>
    </row>
    <row r="489" spans="2:65" s="1" customFormat="1" ht="16.5" customHeight="1">
      <c r="B489" s="42"/>
      <c r="C489" s="193" t="s">
        <v>987</v>
      </c>
      <c r="D489" s="193" t="s">
        <v>157</v>
      </c>
      <c r="E489" s="194" t="s">
        <v>988</v>
      </c>
      <c r="F489" s="195" t="s">
        <v>989</v>
      </c>
      <c r="G489" s="196" t="s">
        <v>160</v>
      </c>
      <c r="H489" s="197">
        <v>509.7</v>
      </c>
      <c r="I489" s="198"/>
      <c r="J489" s="199">
        <f>ROUND(I489*H489,2)</f>
        <v>0</v>
      </c>
      <c r="K489" s="195" t="s">
        <v>161</v>
      </c>
      <c r="L489" s="62"/>
      <c r="M489" s="200" t="s">
        <v>32</v>
      </c>
      <c r="N489" s="201" t="s">
        <v>48</v>
      </c>
      <c r="O489" s="43"/>
      <c r="P489" s="202">
        <f>O489*H489</f>
        <v>0</v>
      </c>
      <c r="Q489" s="202">
        <v>0</v>
      </c>
      <c r="R489" s="202">
        <f>Q489*H489</f>
        <v>0</v>
      </c>
      <c r="S489" s="202">
        <v>0</v>
      </c>
      <c r="T489" s="203">
        <f>S489*H489</f>
        <v>0</v>
      </c>
      <c r="AR489" s="24" t="s">
        <v>162</v>
      </c>
      <c r="AT489" s="24" t="s">
        <v>157</v>
      </c>
      <c r="AU489" s="24" t="s">
        <v>106</v>
      </c>
      <c r="AY489" s="24" t="s">
        <v>155</v>
      </c>
      <c r="BE489" s="204">
        <f>IF(N489="základní",J489,0)</f>
        <v>0</v>
      </c>
      <c r="BF489" s="204">
        <f>IF(N489="snížená",J489,0)</f>
        <v>0</v>
      </c>
      <c r="BG489" s="204">
        <f>IF(N489="zákl. přenesená",J489,0)</f>
        <v>0</v>
      </c>
      <c r="BH489" s="204">
        <f>IF(N489="sníž. přenesená",J489,0)</f>
        <v>0</v>
      </c>
      <c r="BI489" s="204">
        <f>IF(N489="nulová",J489,0)</f>
        <v>0</v>
      </c>
      <c r="BJ489" s="24" t="s">
        <v>85</v>
      </c>
      <c r="BK489" s="204">
        <f>ROUND(I489*H489,2)</f>
        <v>0</v>
      </c>
      <c r="BL489" s="24" t="s">
        <v>162</v>
      </c>
      <c r="BM489" s="24" t="s">
        <v>990</v>
      </c>
    </row>
    <row r="490" spans="2:51" s="13" customFormat="1" ht="13.5">
      <c r="B490" s="234"/>
      <c r="C490" s="235"/>
      <c r="D490" s="205" t="s">
        <v>175</v>
      </c>
      <c r="E490" s="236" t="s">
        <v>32</v>
      </c>
      <c r="F490" s="237" t="s">
        <v>580</v>
      </c>
      <c r="G490" s="235"/>
      <c r="H490" s="236" t="s">
        <v>32</v>
      </c>
      <c r="I490" s="238"/>
      <c r="J490" s="235"/>
      <c r="K490" s="235"/>
      <c r="L490" s="239"/>
      <c r="M490" s="240"/>
      <c r="N490" s="241"/>
      <c r="O490" s="241"/>
      <c r="P490" s="241"/>
      <c r="Q490" s="241"/>
      <c r="R490" s="241"/>
      <c r="S490" s="241"/>
      <c r="T490" s="242"/>
      <c r="AT490" s="243" t="s">
        <v>175</v>
      </c>
      <c r="AU490" s="243" t="s">
        <v>106</v>
      </c>
      <c r="AV490" s="13" t="s">
        <v>85</v>
      </c>
      <c r="AW490" s="13" t="s">
        <v>41</v>
      </c>
      <c r="AX490" s="13" t="s">
        <v>77</v>
      </c>
      <c r="AY490" s="243" t="s">
        <v>155</v>
      </c>
    </row>
    <row r="491" spans="2:51" s="11" customFormat="1" ht="13.5">
      <c r="B491" s="208"/>
      <c r="C491" s="209"/>
      <c r="D491" s="205" t="s">
        <v>175</v>
      </c>
      <c r="E491" s="210" t="s">
        <v>32</v>
      </c>
      <c r="F491" s="211" t="s">
        <v>991</v>
      </c>
      <c r="G491" s="209"/>
      <c r="H491" s="212">
        <v>24.7</v>
      </c>
      <c r="I491" s="213"/>
      <c r="J491" s="209"/>
      <c r="K491" s="209"/>
      <c r="L491" s="214"/>
      <c r="M491" s="215"/>
      <c r="N491" s="216"/>
      <c r="O491" s="216"/>
      <c r="P491" s="216"/>
      <c r="Q491" s="216"/>
      <c r="R491" s="216"/>
      <c r="S491" s="216"/>
      <c r="T491" s="217"/>
      <c r="AT491" s="218" t="s">
        <v>175</v>
      </c>
      <c r="AU491" s="218" t="s">
        <v>106</v>
      </c>
      <c r="AV491" s="11" t="s">
        <v>106</v>
      </c>
      <c r="AW491" s="11" t="s">
        <v>41</v>
      </c>
      <c r="AX491" s="11" t="s">
        <v>77</v>
      </c>
      <c r="AY491" s="218" t="s">
        <v>155</v>
      </c>
    </row>
    <row r="492" spans="2:51" s="11" customFormat="1" ht="13.5">
      <c r="B492" s="208"/>
      <c r="C492" s="209"/>
      <c r="D492" s="205" t="s">
        <v>175</v>
      </c>
      <c r="E492" s="210" t="s">
        <v>32</v>
      </c>
      <c r="F492" s="211" t="s">
        <v>992</v>
      </c>
      <c r="G492" s="209"/>
      <c r="H492" s="212">
        <v>340</v>
      </c>
      <c r="I492" s="213"/>
      <c r="J492" s="209"/>
      <c r="K492" s="209"/>
      <c r="L492" s="214"/>
      <c r="M492" s="215"/>
      <c r="N492" s="216"/>
      <c r="O492" s="216"/>
      <c r="P492" s="216"/>
      <c r="Q492" s="216"/>
      <c r="R492" s="216"/>
      <c r="S492" s="216"/>
      <c r="T492" s="217"/>
      <c r="AT492" s="218" t="s">
        <v>175</v>
      </c>
      <c r="AU492" s="218" t="s">
        <v>106</v>
      </c>
      <c r="AV492" s="11" t="s">
        <v>106</v>
      </c>
      <c r="AW492" s="11" t="s">
        <v>41</v>
      </c>
      <c r="AX492" s="11" t="s">
        <v>77</v>
      </c>
      <c r="AY492" s="218" t="s">
        <v>155</v>
      </c>
    </row>
    <row r="493" spans="2:51" s="11" customFormat="1" ht="13.5">
      <c r="B493" s="208"/>
      <c r="C493" s="209"/>
      <c r="D493" s="205" t="s">
        <v>175</v>
      </c>
      <c r="E493" s="210" t="s">
        <v>32</v>
      </c>
      <c r="F493" s="211" t="s">
        <v>993</v>
      </c>
      <c r="G493" s="209"/>
      <c r="H493" s="212">
        <v>145</v>
      </c>
      <c r="I493" s="213"/>
      <c r="J493" s="209"/>
      <c r="K493" s="209"/>
      <c r="L493" s="214"/>
      <c r="M493" s="215"/>
      <c r="N493" s="216"/>
      <c r="O493" s="216"/>
      <c r="P493" s="216"/>
      <c r="Q493" s="216"/>
      <c r="R493" s="216"/>
      <c r="S493" s="216"/>
      <c r="T493" s="217"/>
      <c r="AT493" s="218" t="s">
        <v>175</v>
      </c>
      <c r="AU493" s="218" t="s">
        <v>106</v>
      </c>
      <c r="AV493" s="11" t="s">
        <v>106</v>
      </c>
      <c r="AW493" s="11" t="s">
        <v>41</v>
      </c>
      <c r="AX493" s="11" t="s">
        <v>77</v>
      </c>
      <c r="AY493" s="218" t="s">
        <v>155</v>
      </c>
    </row>
    <row r="494" spans="2:51" s="12" customFormat="1" ht="13.5">
      <c r="B494" s="219"/>
      <c r="C494" s="220"/>
      <c r="D494" s="205" t="s">
        <v>175</v>
      </c>
      <c r="E494" s="221" t="s">
        <v>32</v>
      </c>
      <c r="F494" s="222" t="s">
        <v>188</v>
      </c>
      <c r="G494" s="220"/>
      <c r="H494" s="223">
        <v>509.7</v>
      </c>
      <c r="I494" s="224"/>
      <c r="J494" s="220"/>
      <c r="K494" s="220"/>
      <c r="L494" s="225"/>
      <c r="M494" s="226"/>
      <c r="N494" s="227"/>
      <c r="O494" s="227"/>
      <c r="P494" s="227"/>
      <c r="Q494" s="227"/>
      <c r="R494" s="227"/>
      <c r="S494" s="227"/>
      <c r="T494" s="228"/>
      <c r="AT494" s="229" t="s">
        <v>175</v>
      </c>
      <c r="AU494" s="229" t="s">
        <v>106</v>
      </c>
      <c r="AV494" s="12" t="s">
        <v>162</v>
      </c>
      <c r="AW494" s="12" t="s">
        <v>41</v>
      </c>
      <c r="AX494" s="12" t="s">
        <v>85</v>
      </c>
      <c r="AY494" s="229" t="s">
        <v>155</v>
      </c>
    </row>
    <row r="495" spans="2:65" s="1" customFormat="1" ht="25.5" customHeight="1">
      <c r="B495" s="42"/>
      <c r="C495" s="193" t="s">
        <v>994</v>
      </c>
      <c r="D495" s="193" t="s">
        <v>157</v>
      </c>
      <c r="E495" s="194" t="s">
        <v>995</v>
      </c>
      <c r="F495" s="195" t="s">
        <v>996</v>
      </c>
      <c r="G495" s="196" t="s">
        <v>160</v>
      </c>
      <c r="H495" s="197">
        <v>24.7</v>
      </c>
      <c r="I495" s="198"/>
      <c r="J495" s="199">
        <f>ROUND(I495*H495,2)</f>
        <v>0</v>
      </c>
      <c r="K495" s="195" t="s">
        <v>161</v>
      </c>
      <c r="L495" s="62"/>
      <c r="M495" s="200" t="s">
        <v>32</v>
      </c>
      <c r="N495" s="201" t="s">
        <v>48</v>
      </c>
      <c r="O495" s="43"/>
      <c r="P495" s="202">
        <f>O495*H495</f>
        <v>0</v>
      </c>
      <c r="Q495" s="202">
        <v>0</v>
      </c>
      <c r="R495" s="202">
        <f>Q495*H495</f>
        <v>0</v>
      </c>
      <c r="S495" s="202">
        <v>0</v>
      </c>
      <c r="T495" s="203">
        <f>S495*H495</f>
        <v>0</v>
      </c>
      <c r="AR495" s="24" t="s">
        <v>162</v>
      </c>
      <c r="AT495" s="24" t="s">
        <v>157</v>
      </c>
      <c r="AU495" s="24" t="s">
        <v>106</v>
      </c>
      <c r="AY495" s="24" t="s">
        <v>155</v>
      </c>
      <c r="BE495" s="204">
        <f>IF(N495="základní",J495,0)</f>
        <v>0</v>
      </c>
      <c r="BF495" s="204">
        <f>IF(N495="snížená",J495,0)</f>
        <v>0</v>
      </c>
      <c r="BG495" s="204">
        <f>IF(N495="zákl. přenesená",J495,0)</f>
        <v>0</v>
      </c>
      <c r="BH495" s="204">
        <f>IF(N495="sníž. přenesená",J495,0)</f>
        <v>0</v>
      </c>
      <c r="BI495" s="204">
        <f>IF(N495="nulová",J495,0)</f>
        <v>0</v>
      </c>
      <c r="BJ495" s="24" t="s">
        <v>85</v>
      </c>
      <c r="BK495" s="204">
        <f>ROUND(I495*H495,2)</f>
        <v>0</v>
      </c>
      <c r="BL495" s="24" t="s">
        <v>162</v>
      </c>
      <c r="BM495" s="24" t="s">
        <v>997</v>
      </c>
    </row>
    <row r="496" spans="2:51" s="11" customFormat="1" ht="13.5">
      <c r="B496" s="208"/>
      <c r="C496" s="209"/>
      <c r="D496" s="205" t="s">
        <v>175</v>
      </c>
      <c r="E496" s="210" t="s">
        <v>32</v>
      </c>
      <c r="F496" s="211" t="s">
        <v>998</v>
      </c>
      <c r="G496" s="209"/>
      <c r="H496" s="212">
        <v>24.7</v>
      </c>
      <c r="I496" s="213"/>
      <c r="J496" s="209"/>
      <c r="K496" s="209"/>
      <c r="L496" s="214"/>
      <c r="M496" s="215"/>
      <c r="N496" s="216"/>
      <c r="O496" s="216"/>
      <c r="P496" s="216"/>
      <c r="Q496" s="216"/>
      <c r="R496" s="216"/>
      <c r="S496" s="216"/>
      <c r="T496" s="217"/>
      <c r="AT496" s="218" t="s">
        <v>175</v>
      </c>
      <c r="AU496" s="218" t="s">
        <v>106</v>
      </c>
      <c r="AV496" s="11" t="s">
        <v>106</v>
      </c>
      <c r="AW496" s="11" t="s">
        <v>41</v>
      </c>
      <c r="AX496" s="11" t="s">
        <v>85</v>
      </c>
      <c r="AY496" s="218" t="s">
        <v>155</v>
      </c>
    </row>
    <row r="497" spans="2:65" s="1" customFormat="1" ht="25.5" customHeight="1">
      <c r="B497" s="42"/>
      <c r="C497" s="193" t="s">
        <v>999</v>
      </c>
      <c r="D497" s="193" t="s">
        <v>157</v>
      </c>
      <c r="E497" s="194" t="s">
        <v>1000</v>
      </c>
      <c r="F497" s="195" t="s">
        <v>1001</v>
      </c>
      <c r="G497" s="196" t="s">
        <v>160</v>
      </c>
      <c r="H497" s="197">
        <v>485</v>
      </c>
      <c r="I497" s="198"/>
      <c r="J497" s="199">
        <f>ROUND(I497*H497,2)</f>
        <v>0</v>
      </c>
      <c r="K497" s="195" t="s">
        <v>161</v>
      </c>
      <c r="L497" s="62"/>
      <c r="M497" s="200" t="s">
        <v>32</v>
      </c>
      <c r="N497" s="201" t="s">
        <v>48</v>
      </c>
      <c r="O497" s="43"/>
      <c r="P497" s="202">
        <f>O497*H497</f>
        <v>0</v>
      </c>
      <c r="Q497" s="202">
        <v>0</v>
      </c>
      <c r="R497" s="202">
        <f>Q497*H497</f>
        <v>0</v>
      </c>
      <c r="S497" s="202">
        <v>0</v>
      </c>
      <c r="T497" s="203">
        <f>S497*H497</f>
        <v>0</v>
      </c>
      <c r="AR497" s="24" t="s">
        <v>162</v>
      </c>
      <c r="AT497" s="24" t="s">
        <v>157</v>
      </c>
      <c r="AU497" s="24" t="s">
        <v>106</v>
      </c>
      <c r="AY497" s="24" t="s">
        <v>155</v>
      </c>
      <c r="BE497" s="204">
        <f>IF(N497="základní",J497,0)</f>
        <v>0</v>
      </c>
      <c r="BF497" s="204">
        <f>IF(N497="snížená",J497,0)</f>
        <v>0</v>
      </c>
      <c r="BG497" s="204">
        <f>IF(N497="zákl. přenesená",J497,0)</f>
        <v>0</v>
      </c>
      <c r="BH497" s="204">
        <f>IF(N497="sníž. přenesená",J497,0)</f>
        <v>0</v>
      </c>
      <c r="BI497" s="204">
        <f>IF(N497="nulová",J497,0)</f>
        <v>0</v>
      </c>
      <c r="BJ497" s="24" t="s">
        <v>85</v>
      </c>
      <c r="BK497" s="204">
        <f>ROUND(I497*H497,2)</f>
        <v>0</v>
      </c>
      <c r="BL497" s="24" t="s">
        <v>162</v>
      </c>
      <c r="BM497" s="24" t="s">
        <v>1002</v>
      </c>
    </row>
    <row r="498" spans="2:51" s="13" customFormat="1" ht="13.5">
      <c r="B498" s="234"/>
      <c r="C498" s="235"/>
      <c r="D498" s="205" t="s">
        <v>175</v>
      </c>
      <c r="E498" s="236" t="s">
        <v>32</v>
      </c>
      <c r="F498" s="237" t="s">
        <v>580</v>
      </c>
      <c r="G498" s="235"/>
      <c r="H498" s="236" t="s">
        <v>32</v>
      </c>
      <c r="I498" s="238"/>
      <c r="J498" s="235"/>
      <c r="K498" s="235"/>
      <c r="L498" s="239"/>
      <c r="M498" s="240"/>
      <c r="N498" s="241"/>
      <c r="O498" s="241"/>
      <c r="P498" s="241"/>
      <c r="Q498" s="241"/>
      <c r="R498" s="241"/>
      <c r="S498" s="241"/>
      <c r="T498" s="242"/>
      <c r="AT498" s="243" t="s">
        <v>175</v>
      </c>
      <c r="AU498" s="243" t="s">
        <v>106</v>
      </c>
      <c r="AV498" s="13" t="s">
        <v>85</v>
      </c>
      <c r="AW498" s="13" t="s">
        <v>41</v>
      </c>
      <c r="AX498" s="13" t="s">
        <v>77</v>
      </c>
      <c r="AY498" s="243" t="s">
        <v>155</v>
      </c>
    </row>
    <row r="499" spans="2:51" s="11" customFormat="1" ht="13.5">
      <c r="B499" s="208"/>
      <c r="C499" s="209"/>
      <c r="D499" s="205" t="s">
        <v>175</v>
      </c>
      <c r="E499" s="210" t="s">
        <v>32</v>
      </c>
      <c r="F499" s="211" t="s">
        <v>1003</v>
      </c>
      <c r="G499" s="209"/>
      <c r="H499" s="212">
        <v>340</v>
      </c>
      <c r="I499" s="213"/>
      <c r="J499" s="209"/>
      <c r="K499" s="209"/>
      <c r="L499" s="214"/>
      <c r="M499" s="215"/>
      <c r="N499" s="216"/>
      <c r="O499" s="216"/>
      <c r="P499" s="216"/>
      <c r="Q499" s="216"/>
      <c r="R499" s="216"/>
      <c r="S499" s="216"/>
      <c r="T499" s="217"/>
      <c r="AT499" s="218" t="s">
        <v>175</v>
      </c>
      <c r="AU499" s="218" t="s">
        <v>106</v>
      </c>
      <c r="AV499" s="11" t="s">
        <v>106</v>
      </c>
      <c r="AW499" s="11" t="s">
        <v>41</v>
      </c>
      <c r="AX499" s="11" t="s">
        <v>77</v>
      </c>
      <c r="AY499" s="218" t="s">
        <v>155</v>
      </c>
    </row>
    <row r="500" spans="2:51" s="11" customFormat="1" ht="13.5">
      <c r="B500" s="208"/>
      <c r="C500" s="209"/>
      <c r="D500" s="205" t="s">
        <v>175</v>
      </c>
      <c r="E500" s="210" t="s">
        <v>32</v>
      </c>
      <c r="F500" s="211" t="s">
        <v>1004</v>
      </c>
      <c r="G500" s="209"/>
      <c r="H500" s="212">
        <v>145</v>
      </c>
      <c r="I500" s="213"/>
      <c r="J500" s="209"/>
      <c r="K500" s="209"/>
      <c r="L500" s="214"/>
      <c r="M500" s="215"/>
      <c r="N500" s="216"/>
      <c r="O500" s="216"/>
      <c r="P500" s="216"/>
      <c r="Q500" s="216"/>
      <c r="R500" s="216"/>
      <c r="S500" s="216"/>
      <c r="T500" s="217"/>
      <c r="AT500" s="218" t="s">
        <v>175</v>
      </c>
      <c r="AU500" s="218" t="s">
        <v>106</v>
      </c>
      <c r="AV500" s="11" t="s">
        <v>106</v>
      </c>
      <c r="AW500" s="11" t="s">
        <v>41</v>
      </c>
      <c r="AX500" s="11" t="s">
        <v>77</v>
      </c>
      <c r="AY500" s="218" t="s">
        <v>155</v>
      </c>
    </row>
    <row r="501" spans="2:51" s="12" customFormat="1" ht="13.5">
      <c r="B501" s="219"/>
      <c r="C501" s="220"/>
      <c r="D501" s="205" t="s">
        <v>175</v>
      </c>
      <c r="E501" s="221" t="s">
        <v>32</v>
      </c>
      <c r="F501" s="222" t="s">
        <v>188</v>
      </c>
      <c r="G501" s="220"/>
      <c r="H501" s="223">
        <v>485</v>
      </c>
      <c r="I501" s="224"/>
      <c r="J501" s="220"/>
      <c r="K501" s="220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175</v>
      </c>
      <c r="AU501" s="229" t="s">
        <v>106</v>
      </c>
      <c r="AV501" s="12" t="s">
        <v>162</v>
      </c>
      <c r="AW501" s="12" t="s">
        <v>41</v>
      </c>
      <c r="AX501" s="12" t="s">
        <v>85</v>
      </c>
      <c r="AY501" s="229" t="s">
        <v>155</v>
      </c>
    </row>
    <row r="502" spans="2:65" s="1" customFormat="1" ht="16.5" customHeight="1">
      <c r="B502" s="42"/>
      <c r="C502" s="193" t="s">
        <v>1005</v>
      </c>
      <c r="D502" s="193" t="s">
        <v>157</v>
      </c>
      <c r="E502" s="194" t="s">
        <v>1006</v>
      </c>
      <c r="F502" s="195" t="s">
        <v>1007</v>
      </c>
      <c r="G502" s="196" t="s">
        <v>160</v>
      </c>
      <c r="H502" s="197">
        <v>24.7</v>
      </c>
      <c r="I502" s="198"/>
      <c r="J502" s="199">
        <f>ROUND(I502*H502,2)</f>
        <v>0</v>
      </c>
      <c r="K502" s="195" t="s">
        <v>32</v>
      </c>
      <c r="L502" s="62"/>
      <c r="M502" s="200" t="s">
        <v>32</v>
      </c>
      <c r="N502" s="201" t="s">
        <v>48</v>
      </c>
      <c r="O502" s="43"/>
      <c r="P502" s="202">
        <f>O502*H502</f>
        <v>0</v>
      </c>
      <c r="Q502" s="202">
        <v>0</v>
      </c>
      <c r="R502" s="202">
        <f>Q502*H502</f>
        <v>0</v>
      </c>
      <c r="S502" s="202">
        <v>0</v>
      </c>
      <c r="T502" s="203">
        <f>S502*H502</f>
        <v>0</v>
      </c>
      <c r="AR502" s="24" t="s">
        <v>162</v>
      </c>
      <c r="AT502" s="24" t="s">
        <v>157</v>
      </c>
      <c r="AU502" s="24" t="s">
        <v>106</v>
      </c>
      <c r="AY502" s="24" t="s">
        <v>155</v>
      </c>
      <c r="BE502" s="204">
        <f>IF(N502="základní",J502,0)</f>
        <v>0</v>
      </c>
      <c r="BF502" s="204">
        <f>IF(N502="snížená",J502,0)</f>
        <v>0</v>
      </c>
      <c r="BG502" s="204">
        <f>IF(N502="zákl. přenesená",J502,0)</f>
        <v>0</v>
      </c>
      <c r="BH502" s="204">
        <f>IF(N502="sníž. přenesená",J502,0)</f>
        <v>0</v>
      </c>
      <c r="BI502" s="204">
        <f>IF(N502="nulová",J502,0)</f>
        <v>0</v>
      </c>
      <c r="BJ502" s="24" t="s">
        <v>85</v>
      </c>
      <c r="BK502" s="204">
        <f>ROUND(I502*H502,2)</f>
        <v>0</v>
      </c>
      <c r="BL502" s="24" t="s">
        <v>162</v>
      </c>
      <c r="BM502" s="24" t="s">
        <v>1008</v>
      </c>
    </row>
    <row r="503" spans="2:51" s="13" customFormat="1" ht="13.5">
      <c r="B503" s="234"/>
      <c r="C503" s="235"/>
      <c r="D503" s="205" t="s">
        <v>175</v>
      </c>
      <c r="E503" s="236" t="s">
        <v>32</v>
      </c>
      <c r="F503" s="237" t="s">
        <v>1009</v>
      </c>
      <c r="G503" s="235"/>
      <c r="H503" s="236" t="s">
        <v>32</v>
      </c>
      <c r="I503" s="238"/>
      <c r="J503" s="235"/>
      <c r="K503" s="235"/>
      <c r="L503" s="239"/>
      <c r="M503" s="240"/>
      <c r="N503" s="241"/>
      <c r="O503" s="241"/>
      <c r="P503" s="241"/>
      <c r="Q503" s="241"/>
      <c r="R503" s="241"/>
      <c r="S503" s="241"/>
      <c r="T503" s="242"/>
      <c r="AT503" s="243" t="s">
        <v>175</v>
      </c>
      <c r="AU503" s="243" t="s">
        <v>106</v>
      </c>
      <c r="AV503" s="13" t="s">
        <v>85</v>
      </c>
      <c r="AW503" s="13" t="s">
        <v>41</v>
      </c>
      <c r="AX503" s="13" t="s">
        <v>77</v>
      </c>
      <c r="AY503" s="243" t="s">
        <v>155</v>
      </c>
    </row>
    <row r="504" spans="2:51" s="11" customFormat="1" ht="13.5">
      <c r="B504" s="208"/>
      <c r="C504" s="209"/>
      <c r="D504" s="205" t="s">
        <v>175</v>
      </c>
      <c r="E504" s="210" t="s">
        <v>32</v>
      </c>
      <c r="F504" s="211" t="s">
        <v>1010</v>
      </c>
      <c r="G504" s="209"/>
      <c r="H504" s="212">
        <v>24.7</v>
      </c>
      <c r="I504" s="213"/>
      <c r="J504" s="209"/>
      <c r="K504" s="209"/>
      <c r="L504" s="214"/>
      <c r="M504" s="215"/>
      <c r="N504" s="216"/>
      <c r="O504" s="216"/>
      <c r="P504" s="216"/>
      <c r="Q504" s="216"/>
      <c r="R504" s="216"/>
      <c r="S504" s="216"/>
      <c r="T504" s="217"/>
      <c r="AT504" s="218" t="s">
        <v>175</v>
      </c>
      <c r="AU504" s="218" t="s">
        <v>106</v>
      </c>
      <c r="AV504" s="11" t="s">
        <v>106</v>
      </c>
      <c r="AW504" s="11" t="s">
        <v>41</v>
      </c>
      <c r="AX504" s="11" t="s">
        <v>85</v>
      </c>
      <c r="AY504" s="218" t="s">
        <v>155</v>
      </c>
    </row>
    <row r="505" spans="2:65" s="1" customFormat="1" ht="25.5" customHeight="1">
      <c r="B505" s="42"/>
      <c r="C505" s="193" t="s">
        <v>1011</v>
      </c>
      <c r="D505" s="193" t="s">
        <v>157</v>
      </c>
      <c r="E505" s="194" t="s">
        <v>1012</v>
      </c>
      <c r="F505" s="195" t="s">
        <v>1013</v>
      </c>
      <c r="G505" s="196" t="s">
        <v>160</v>
      </c>
      <c r="H505" s="197">
        <v>14.6</v>
      </c>
      <c r="I505" s="198"/>
      <c r="J505" s="199">
        <f>ROUND(I505*H505,2)</f>
        <v>0</v>
      </c>
      <c r="K505" s="195" t="s">
        <v>161</v>
      </c>
      <c r="L505" s="62"/>
      <c r="M505" s="200" t="s">
        <v>32</v>
      </c>
      <c r="N505" s="201" t="s">
        <v>48</v>
      </c>
      <c r="O505" s="43"/>
      <c r="P505" s="202">
        <f>O505*H505</f>
        <v>0</v>
      </c>
      <c r="Q505" s="202">
        <v>0.08425</v>
      </c>
      <c r="R505" s="202">
        <f>Q505*H505</f>
        <v>1.23005</v>
      </c>
      <c r="S505" s="202">
        <v>0</v>
      </c>
      <c r="T505" s="203">
        <f>S505*H505</f>
        <v>0</v>
      </c>
      <c r="AR505" s="24" t="s">
        <v>162</v>
      </c>
      <c r="AT505" s="24" t="s">
        <v>157</v>
      </c>
      <c r="AU505" s="24" t="s">
        <v>106</v>
      </c>
      <c r="AY505" s="24" t="s">
        <v>155</v>
      </c>
      <c r="BE505" s="204">
        <f>IF(N505="základní",J505,0)</f>
        <v>0</v>
      </c>
      <c r="BF505" s="204">
        <f>IF(N505="snížená",J505,0)</f>
        <v>0</v>
      </c>
      <c r="BG505" s="204">
        <f>IF(N505="zákl. přenesená",J505,0)</f>
        <v>0</v>
      </c>
      <c r="BH505" s="204">
        <f>IF(N505="sníž. přenesená",J505,0)</f>
        <v>0</v>
      </c>
      <c r="BI505" s="204">
        <f>IF(N505="nulová",J505,0)</f>
        <v>0</v>
      </c>
      <c r="BJ505" s="24" t="s">
        <v>85</v>
      </c>
      <c r="BK505" s="204">
        <f>ROUND(I505*H505,2)</f>
        <v>0</v>
      </c>
      <c r="BL505" s="24" t="s">
        <v>162</v>
      </c>
      <c r="BM505" s="24" t="s">
        <v>1014</v>
      </c>
    </row>
    <row r="506" spans="2:47" s="1" customFormat="1" ht="27">
      <c r="B506" s="42"/>
      <c r="C506" s="64"/>
      <c r="D506" s="205" t="s">
        <v>164</v>
      </c>
      <c r="E506" s="64"/>
      <c r="F506" s="206" t="s">
        <v>1015</v>
      </c>
      <c r="G506" s="64"/>
      <c r="H506" s="64"/>
      <c r="I506" s="164"/>
      <c r="J506" s="64"/>
      <c r="K506" s="64"/>
      <c r="L506" s="62"/>
      <c r="M506" s="207"/>
      <c r="N506" s="43"/>
      <c r="O506" s="43"/>
      <c r="P506" s="43"/>
      <c r="Q506" s="43"/>
      <c r="R506" s="43"/>
      <c r="S506" s="43"/>
      <c r="T506" s="79"/>
      <c r="AT506" s="24" t="s">
        <v>164</v>
      </c>
      <c r="AU506" s="24" t="s">
        <v>106</v>
      </c>
    </row>
    <row r="507" spans="2:51" s="13" customFormat="1" ht="13.5">
      <c r="B507" s="234"/>
      <c r="C507" s="235"/>
      <c r="D507" s="205" t="s">
        <v>175</v>
      </c>
      <c r="E507" s="236" t="s">
        <v>32</v>
      </c>
      <c r="F507" s="237" t="s">
        <v>1016</v>
      </c>
      <c r="G507" s="235"/>
      <c r="H507" s="236" t="s">
        <v>32</v>
      </c>
      <c r="I507" s="238"/>
      <c r="J507" s="235"/>
      <c r="K507" s="235"/>
      <c r="L507" s="239"/>
      <c r="M507" s="240"/>
      <c r="N507" s="241"/>
      <c r="O507" s="241"/>
      <c r="P507" s="241"/>
      <c r="Q507" s="241"/>
      <c r="R507" s="241"/>
      <c r="S507" s="241"/>
      <c r="T507" s="242"/>
      <c r="AT507" s="243" t="s">
        <v>175</v>
      </c>
      <c r="AU507" s="243" t="s">
        <v>106</v>
      </c>
      <c r="AV507" s="13" t="s">
        <v>85</v>
      </c>
      <c r="AW507" s="13" t="s">
        <v>41</v>
      </c>
      <c r="AX507" s="13" t="s">
        <v>77</v>
      </c>
      <c r="AY507" s="243" t="s">
        <v>155</v>
      </c>
    </row>
    <row r="508" spans="2:51" s="11" customFormat="1" ht="13.5">
      <c r="B508" s="208"/>
      <c r="C508" s="209"/>
      <c r="D508" s="205" t="s">
        <v>175</v>
      </c>
      <c r="E508" s="210" t="s">
        <v>32</v>
      </c>
      <c r="F508" s="211" t="s">
        <v>1017</v>
      </c>
      <c r="G508" s="209"/>
      <c r="H508" s="212">
        <v>3.1</v>
      </c>
      <c r="I508" s="213"/>
      <c r="J508" s="209"/>
      <c r="K508" s="209"/>
      <c r="L508" s="214"/>
      <c r="M508" s="215"/>
      <c r="N508" s="216"/>
      <c r="O508" s="216"/>
      <c r="P508" s="216"/>
      <c r="Q508" s="216"/>
      <c r="R508" s="216"/>
      <c r="S508" s="216"/>
      <c r="T508" s="217"/>
      <c r="AT508" s="218" t="s">
        <v>175</v>
      </c>
      <c r="AU508" s="218" t="s">
        <v>106</v>
      </c>
      <c r="AV508" s="11" t="s">
        <v>106</v>
      </c>
      <c r="AW508" s="11" t="s">
        <v>41</v>
      </c>
      <c r="AX508" s="11" t="s">
        <v>77</v>
      </c>
      <c r="AY508" s="218" t="s">
        <v>155</v>
      </c>
    </row>
    <row r="509" spans="2:51" s="11" customFormat="1" ht="13.5">
      <c r="B509" s="208"/>
      <c r="C509" s="209"/>
      <c r="D509" s="205" t="s">
        <v>175</v>
      </c>
      <c r="E509" s="210" t="s">
        <v>32</v>
      </c>
      <c r="F509" s="211" t="s">
        <v>1018</v>
      </c>
      <c r="G509" s="209"/>
      <c r="H509" s="212">
        <v>11.5</v>
      </c>
      <c r="I509" s="213"/>
      <c r="J509" s="209"/>
      <c r="K509" s="209"/>
      <c r="L509" s="214"/>
      <c r="M509" s="215"/>
      <c r="N509" s="216"/>
      <c r="O509" s="216"/>
      <c r="P509" s="216"/>
      <c r="Q509" s="216"/>
      <c r="R509" s="216"/>
      <c r="S509" s="216"/>
      <c r="T509" s="217"/>
      <c r="AT509" s="218" t="s">
        <v>175</v>
      </c>
      <c r="AU509" s="218" t="s">
        <v>106</v>
      </c>
      <c r="AV509" s="11" t="s">
        <v>106</v>
      </c>
      <c r="AW509" s="11" t="s">
        <v>41</v>
      </c>
      <c r="AX509" s="11" t="s">
        <v>77</v>
      </c>
      <c r="AY509" s="218" t="s">
        <v>155</v>
      </c>
    </row>
    <row r="510" spans="2:51" s="12" customFormat="1" ht="13.5">
      <c r="B510" s="219"/>
      <c r="C510" s="220"/>
      <c r="D510" s="205" t="s">
        <v>175</v>
      </c>
      <c r="E510" s="221" t="s">
        <v>32</v>
      </c>
      <c r="F510" s="222" t="s">
        <v>188</v>
      </c>
      <c r="G510" s="220"/>
      <c r="H510" s="223">
        <v>14.6</v>
      </c>
      <c r="I510" s="224"/>
      <c r="J510" s="220"/>
      <c r="K510" s="220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175</v>
      </c>
      <c r="AU510" s="229" t="s">
        <v>106</v>
      </c>
      <c r="AV510" s="12" t="s">
        <v>162</v>
      </c>
      <c r="AW510" s="12" t="s">
        <v>41</v>
      </c>
      <c r="AX510" s="12" t="s">
        <v>85</v>
      </c>
      <c r="AY510" s="229" t="s">
        <v>155</v>
      </c>
    </row>
    <row r="511" spans="2:65" s="1" customFormat="1" ht="16.5" customHeight="1">
      <c r="B511" s="42"/>
      <c r="C511" s="244" t="s">
        <v>1019</v>
      </c>
      <c r="D511" s="244" t="s">
        <v>470</v>
      </c>
      <c r="E511" s="245" t="s">
        <v>1020</v>
      </c>
      <c r="F511" s="246" t="s">
        <v>1021</v>
      </c>
      <c r="G511" s="247" t="s">
        <v>160</v>
      </c>
      <c r="H511" s="248">
        <v>14.6</v>
      </c>
      <c r="I511" s="249"/>
      <c r="J511" s="250">
        <f>ROUND(I511*H511,2)</f>
        <v>0</v>
      </c>
      <c r="K511" s="246" t="s">
        <v>161</v>
      </c>
      <c r="L511" s="251"/>
      <c r="M511" s="252" t="s">
        <v>32</v>
      </c>
      <c r="N511" s="253" t="s">
        <v>48</v>
      </c>
      <c r="O511" s="43"/>
      <c r="P511" s="202">
        <f>O511*H511</f>
        <v>0</v>
      </c>
      <c r="Q511" s="202">
        <v>0.14</v>
      </c>
      <c r="R511" s="202">
        <f>Q511*H511</f>
        <v>2.044</v>
      </c>
      <c r="S511" s="202">
        <v>0</v>
      </c>
      <c r="T511" s="203">
        <f>S511*H511</f>
        <v>0</v>
      </c>
      <c r="AR511" s="24" t="s">
        <v>198</v>
      </c>
      <c r="AT511" s="24" t="s">
        <v>470</v>
      </c>
      <c r="AU511" s="24" t="s">
        <v>106</v>
      </c>
      <c r="AY511" s="24" t="s">
        <v>155</v>
      </c>
      <c r="BE511" s="204">
        <f>IF(N511="základní",J511,0)</f>
        <v>0</v>
      </c>
      <c r="BF511" s="204">
        <f>IF(N511="snížená",J511,0)</f>
        <v>0</v>
      </c>
      <c r="BG511" s="204">
        <f>IF(N511="zákl. přenesená",J511,0)</f>
        <v>0</v>
      </c>
      <c r="BH511" s="204">
        <f>IF(N511="sníž. přenesená",J511,0)</f>
        <v>0</v>
      </c>
      <c r="BI511" s="204">
        <f>IF(N511="nulová",J511,0)</f>
        <v>0</v>
      </c>
      <c r="BJ511" s="24" t="s">
        <v>85</v>
      </c>
      <c r="BK511" s="204">
        <f>ROUND(I511*H511,2)</f>
        <v>0</v>
      </c>
      <c r="BL511" s="24" t="s">
        <v>162</v>
      </c>
      <c r="BM511" s="24" t="s">
        <v>1022</v>
      </c>
    </row>
    <row r="512" spans="2:47" s="1" customFormat="1" ht="27">
      <c r="B512" s="42"/>
      <c r="C512" s="64"/>
      <c r="D512" s="205" t="s">
        <v>164</v>
      </c>
      <c r="E512" s="64"/>
      <c r="F512" s="206" t="s">
        <v>1023</v>
      </c>
      <c r="G512" s="64"/>
      <c r="H512" s="64"/>
      <c r="I512" s="164"/>
      <c r="J512" s="64"/>
      <c r="K512" s="64"/>
      <c r="L512" s="62"/>
      <c r="M512" s="207"/>
      <c r="N512" s="43"/>
      <c r="O512" s="43"/>
      <c r="P512" s="43"/>
      <c r="Q512" s="43"/>
      <c r="R512" s="43"/>
      <c r="S512" s="43"/>
      <c r="T512" s="79"/>
      <c r="AT512" s="24" t="s">
        <v>164</v>
      </c>
      <c r="AU512" s="24" t="s">
        <v>106</v>
      </c>
    </row>
    <row r="513" spans="2:65" s="1" customFormat="1" ht="25.5" customHeight="1">
      <c r="B513" s="42"/>
      <c r="C513" s="193" t="s">
        <v>1024</v>
      </c>
      <c r="D513" s="193" t="s">
        <v>157</v>
      </c>
      <c r="E513" s="194" t="s">
        <v>1025</v>
      </c>
      <c r="F513" s="195" t="s">
        <v>1026</v>
      </c>
      <c r="G513" s="196" t="s">
        <v>160</v>
      </c>
      <c r="H513" s="197">
        <v>3.5</v>
      </c>
      <c r="I513" s="198"/>
      <c r="J513" s="199">
        <f>ROUND(I513*H513,2)</f>
        <v>0</v>
      </c>
      <c r="K513" s="195" t="s">
        <v>161</v>
      </c>
      <c r="L513" s="62"/>
      <c r="M513" s="200" t="s">
        <v>32</v>
      </c>
      <c r="N513" s="201" t="s">
        <v>48</v>
      </c>
      <c r="O513" s="43"/>
      <c r="P513" s="202">
        <f>O513*H513</f>
        <v>0</v>
      </c>
      <c r="Q513" s="202">
        <v>0.08425</v>
      </c>
      <c r="R513" s="202">
        <f>Q513*H513</f>
        <v>0.294875</v>
      </c>
      <c r="S513" s="202">
        <v>0</v>
      </c>
      <c r="T513" s="203">
        <f>S513*H513</f>
        <v>0</v>
      </c>
      <c r="AR513" s="24" t="s">
        <v>162</v>
      </c>
      <c r="AT513" s="24" t="s">
        <v>157</v>
      </c>
      <c r="AU513" s="24" t="s">
        <v>106</v>
      </c>
      <c r="AY513" s="24" t="s">
        <v>155</v>
      </c>
      <c r="BE513" s="204">
        <f>IF(N513="základní",J513,0)</f>
        <v>0</v>
      </c>
      <c r="BF513" s="204">
        <f>IF(N513="snížená",J513,0)</f>
        <v>0</v>
      </c>
      <c r="BG513" s="204">
        <f>IF(N513="zákl. přenesená",J513,0)</f>
        <v>0</v>
      </c>
      <c r="BH513" s="204">
        <f>IF(N513="sníž. přenesená",J513,0)</f>
        <v>0</v>
      </c>
      <c r="BI513" s="204">
        <f>IF(N513="nulová",J513,0)</f>
        <v>0</v>
      </c>
      <c r="BJ513" s="24" t="s">
        <v>85</v>
      </c>
      <c r="BK513" s="204">
        <f>ROUND(I513*H513,2)</f>
        <v>0</v>
      </c>
      <c r="BL513" s="24" t="s">
        <v>162</v>
      </c>
      <c r="BM513" s="24" t="s">
        <v>1027</v>
      </c>
    </row>
    <row r="514" spans="2:47" s="1" customFormat="1" ht="27">
      <c r="B514" s="42"/>
      <c r="C514" s="64"/>
      <c r="D514" s="205" t="s">
        <v>164</v>
      </c>
      <c r="E514" s="64"/>
      <c r="F514" s="206" t="s">
        <v>1015</v>
      </c>
      <c r="G514" s="64"/>
      <c r="H514" s="64"/>
      <c r="I514" s="164"/>
      <c r="J514" s="64"/>
      <c r="K514" s="64"/>
      <c r="L514" s="62"/>
      <c r="M514" s="207"/>
      <c r="N514" s="43"/>
      <c r="O514" s="43"/>
      <c r="P514" s="43"/>
      <c r="Q514" s="43"/>
      <c r="R514" s="43"/>
      <c r="S514" s="43"/>
      <c r="T514" s="79"/>
      <c r="AT514" s="24" t="s">
        <v>164</v>
      </c>
      <c r="AU514" s="24" t="s">
        <v>106</v>
      </c>
    </row>
    <row r="515" spans="2:51" s="13" customFormat="1" ht="13.5">
      <c r="B515" s="234"/>
      <c r="C515" s="235"/>
      <c r="D515" s="205" t="s">
        <v>175</v>
      </c>
      <c r="E515" s="236" t="s">
        <v>32</v>
      </c>
      <c r="F515" s="237" t="s">
        <v>1016</v>
      </c>
      <c r="G515" s="235"/>
      <c r="H515" s="236" t="s">
        <v>32</v>
      </c>
      <c r="I515" s="238"/>
      <c r="J515" s="235"/>
      <c r="K515" s="235"/>
      <c r="L515" s="239"/>
      <c r="M515" s="240"/>
      <c r="N515" s="241"/>
      <c r="O515" s="241"/>
      <c r="P515" s="241"/>
      <c r="Q515" s="241"/>
      <c r="R515" s="241"/>
      <c r="S515" s="241"/>
      <c r="T515" s="242"/>
      <c r="AT515" s="243" t="s">
        <v>175</v>
      </c>
      <c r="AU515" s="243" t="s">
        <v>106</v>
      </c>
      <c r="AV515" s="13" t="s">
        <v>85</v>
      </c>
      <c r="AW515" s="13" t="s">
        <v>41</v>
      </c>
      <c r="AX515" s="13" t="s">
        <v>77</v>
      </c>
      <c r="AY515" s="243" t="s">
        <v>155</v>
      </c>
    </row>
    <row r="516" spans="2:51" s="11" customFormat="1" ht="13.5">
      <c r="B516" s="208"/>
      <c r="C516" s="209"/>
      <c r="D516" s="205" t="s">
        <v>175</v>
      </c>
      <c r="E516" s="210" t="s">
        <v>32</v>
      </c>
      <c r="F516" s="211" t="s">
        <v>1028</v>
      </c>
      <c r="G516" s="209"/>
      <c r="H516" s="212">
        <v>3.5</v>
      </c>
      <c r="I516" s="213"/>
      <c r="J516" s="209"/>
      <c r="K516" s="209"/>
      <c r="L516" s="214"/>
      <c r="M516" s="215"/>
      <c r="N516" s="216"/>
      <c r="O516" s="216"/>
      <c r="P516" s="216"/>
      <c r="Q516" s="216"/>
      <c r="R516" s="216"/>
      <c r="S516" s="216"/>
      <c r="T516" s="217"/>
      <c r="AT516" s="218" t="s">
        <v>175</v>
      </c>
      <c r="AU516" s="218" t="s">
        <v>106</v>
      </c>
      <c r="AV516" s="11" t="s">
        <v>106</v>
      </c>
      <c r="AW516" s="11" t="s">
        <v>41</v>
      </c>
      <c r="AX516" s="11" t="s">
        <v>85</v>
      </c>
      <c r="AY516" s="218" t="s">
        <v>155</v>
      </c>
    </row>
    <row r="517" spans="2:65" s="1" customFormat="1" ht="16.5" customHeight="1">
      <c r="B517" s="42"/>
      <c r="C517" s="244" t="s">
        <v>1029</v>
      </c>
      <c r="D517" s="244" t="s">
        <v>470</v>
      </c>
      <c r="E517" s="245" t="s">
        <v>1020</v>
      </c>
      <c r="F517" s="246" t="s">
        <v>1021</v>
      </c>
      <c r="G517" s="247" t="s">
        <v>160</v>
      </c>
      <c r="H517" s="248">
        <v>3.5</v>
      </c>
      <c r="I517" s="249"/>
      <c r="J517" s="250">
        <f>ROUND(I517*H517,2)</f>
        <v>0</v>
      </c>
      <c r="K517" s="246" t="s">
        <v>161</v>
      </c>
      <c r="L517" s="251"/>
      <c r="M517" s="252" t="s">
        <v>32</v>
      </c>
      <c r="N517" s="253" t="s">
        <v>48</v>
      </c>
      <c r="O517" s="43"/>
      <c r="P517" s="202">
        <f>O517*H517</f>
        <v>0</v>
      </c>
      <c r="Q517" s="202">
        <v>0.14</v>
      </c>
      <c r="R517" s="202">
        <f>Q517*H517</f>
        <v>0.49000000000000005</v>
      </c>
      <c r="S517" s="202">
        <v>0</v>
      </c>
      <c r="T517" s="203">
        <f>S517*H517</f>
        <v>0</v>
      </c>
      <c r="AR517" s="24" t="s">
        <v>198</v>
      </c>
      <c r="AT517" s="24" t="s">
        <v>470</v>
      </c>
      <c r="AU517" s="24" t="s">
        <v>106</v>
      </c>
      <c r="AY517" s="24" t="s">
        <v>155</v>
      </c>
      <c r="BE517" s="204">
        <f>IF(N517="základní",J517,0)</f>
        <v>0</v>
      </c>
      <c r="BF517" s="204">
        <f>IF(N517="snížená",J517,0)</f>
        <v>0</v>
      </c>
      <c r="BG517" s="204">
        <f>IF(N517="zákl. přenesená",J517,0)</f>
        <v>0</v>
      </c>
      <c r="BH517" s="204">
        <f>IF(N517="sníž. přenesená",J517,0)</f>
        <v>0</v>
      </c>
      <c r="BI517" s="204">
        <f>IF(N517="nulová",J517,0)</f>
        <v>0</v>
      </c>
      <c r="BJ517" s="24" t="s">
        <v>85</v>
      </c>
      <c r="BK517" s="204">
        <f>ROUND(I517*H517,2)</f>
        <v>0</v>
      </c>
      <c r="BL517" s="24" t="s">
        <v>162</v>
      </c>
      <c r="BM517" s="24" t="s">
        <v>1030</v>
      </c>
    </row>
    <row r="518" spans="2:47" s="1" customFormat="1" ht="27">
      <c r="B518" s="42"/>
      <c r="C518" s="64"/>
      <c r="D518" s="205" t="s">
        <v>164</v>
      </c>
      <c r="E518" s="64"/>
      <c r="F518" s="206" t="s">
        <v>1023</v>
      </c>
      <c r="G518" s="64"/>
      <c r="H518" s="64"/>
      <c r="I518" s="164"/>
      <c r="J518" s="64"/>
      <c r="K518" s="64"/>
      <c r="L518" s="62"/>
      <c r="M518" s="207"/>
      <c r="N518" s="43"/>
      <c r="O518" s="43"/>
      <c r="P518" s="43"/>
      <c r="Q518" s="43"/>
      <c r="R518" s="43"/>
      <c r="S518" s="43"/>
      <c r="T518" s="79"/>
      <c r="AT518" s="24" t="s">
        <v>164</v>
      </c>
      <c r="AU518" s="24" t="s">
        <v>106</v>
      </c>
    </row>
    <row r="519" spans="2:63" s="10" customFormat="1" ht="29.85" customHeight="1">
      <c r="B519" s="177"/>
      <c r="C519" s="178"/>
      <c r="D519" s="179" t="s">
        <v>76</v>
      </c>
      <c r="E519" s="191" t="s">
        <v>189</v>
      </c>
      <c r="F519" s="191" t="s">
        <v>1031</v>
      </c>
      <c r="G519" s="178"/>
      <c r="H519" s="178"/>
      <c r="I519" s="181"/>
      <c r="J519" s="192">
        <f>BK519</f>
        <v>0</v>
      </c>
      <c r="K519" s="178"/>
      <c r="L519" s="183"/>
      <c r="M519" s="184"/>
      <c r="N519" s="185"/>
      <c r="O519" s="185"/>
      <c r="P519" s="186">
        <f>SUM(P520:P547)</f>
        <v>0</v>
      </c>
      <c r="Q519" s="185"/>
      <c r="R519" s="186">
        <f>SUM(R520:R547)</f>
        <v>0.29186560000000006</v>
      </c>
      <c r="S519" s="185"/>
      <c r="T519" s="187">
        <f>SUM(T520:T547)</f>
        <v>0</v>
      </c>
      <c r="AR519" s="188" t="s">
        <v>85</v>
      </c>
      <c r="AT519" s="189" t="s">
        <v>76</v>
      </c>
      <c r="AU519" s="189" t="s">
        <v>85</v>
      </c>
      <c r="AY519" s="188" t="s">
        <v>155</v>
      </c>
      <c r="BK519" s="190">
        <f>SUM(BK520:BK547)</f>
        <v>0</v>
      </c>
    </row>
    <row r="520" spans="2:65" s="1" customFormat="1" ht="16.5" customHeight="1">
      <c r="B520" s="42"/>
      <c r="C520" s="193" t="s">
        <v>1032</v>
      </c>
      <c r="D520" s="193" t="s">
        <v>157</v>
      </c>
      <c r="E520" s="194" t="s">
        <v>1033</v>
      </c>
      <c r="F520" s="195" t="s">
        <v>1034</v>
      </c>
      <c r="G520" s="196" t="s">
        <v>160</v>
      </c>
      <c r="H520" s="197">
        <v>2.88</v>
      </c>
      <c r="I520" s="198"/>
      <c r="J520" s="199">
        <f>ROUND(I520*H520,2)</f>
        <v>0</v>
      </c>
      <c r="K520" s="195" t="s">
        <v>161</v>
      </c>
      <c r="L520" s="62"/>
      <c r="M520" s="200" t="s">
        <v>32</v>
      </c>
      <c r="N520" s="201" t="s">
        <v>48</v>
      </c>
      <c r="O520" s="43"/>
      <c r="P520" s="202">
        <f>O520*H520</f>
        <v>0</v>
      </c>
      <c r="Q520" s="202">
        <v>0.00042</v>
      </c>
      <c r="R520" s="202">
        <f>Q520*H520</f>
        <v>0.0012096</v>
      </c>
      <c r="S520" s="202">
        <v>0</v>
      </c>
      <c r="T520" s="203">
        <f>S520*H520</f>
        <v>0</v>
      </c>
      <c r="AR520" s="24" t="s">
        <v>162</v>
      </c>
      <c r="AT520" s="24" t="s">
        <v>157</v>
      </c>
      <c r="AU520" s="24" t="s">
        <v>106</v>
      </c>
      <c r="AY520" s="24" t="s">
        <v>155</v>
      </c>
      <c r="BE520" s="204">
        <f>IF(N520="základní",J520,0)</f>
        <v>0</v>
      </c>
      <c r="BF520" s="204">
        <f>IF(N520="snížená",J520,0)</f>
        <v>0</v>
      </c>
      <c r="BG520" s="204">
        <f>IF(N520="zákl. přenesená",J520,0)</f>
        <v>0</v>
      </c>
      <c r="BH520" s="204">
        <f>IF(N520="sníž. přenesená",J520,0)</f>
        <v>0</v>
      </c>
      <c r="BI520" s="204">
        <f>IF(N520="nulová",J520,0)</f>
        <v>0</v>
      </c>
      <c r="BJ520" s="24" t="s">
        <v>85</v>
      </c>
      <c r="BK520" s="204">
        <f>ROUND(I520*H520,2)</f>
        <v>0</v>
      </c>
      <c r="BL520" s="24" t="s">
        <v>162</v>
      </c>
      <c r="BM520" s="24" t="s">
        <v>1035</v>
      </c>
    </row>
    <row r="521" spans="2:47" s="1" customFormat="1" ht="27">
      <c r="B521" s="42"/>
      <c r="C521" s="64"/>
      <c r="D521" s="205" t="s">
        <v>164</v>
      </c>
      <c r="E521" s="64"/>
      <c r="F521" s="206" t="s">
        <v>1036</v>
      </c>
      <c r="G521" s="64"/>
      <c r="H521" s="64"/>
      <c r="I521" s="164"/>
      <c r="J521" s="64"/>
      <c r="K521" s="64"/>
      <c r="L521" s="62"/>
      <c r="M521" s="207"/>
      <c r="N521" s="43"/>
      <c r="O521" s="43"/>
      <c r="P521" s="43"/>
      <c r="Q521" s="43"/>
      <c r="R521" s="43"/>
      <c r="S521" s="43"/>
      <c r="T521" s="79"/>
      <c r="AT521" s="24" t="s">
        <v>164</v>
      </c>
      <c r="AU521" s="24" t="s">
        <v>106</v>
      </c>
    </row>
    <row r="522" spans="2:51" s="13" customFormat="1" ht="13.5">
      <c r="B522" s="234"/>
      <c r="C522" s="235"/>
      <c r="D522" s="205" t="s">
        <v>175</v>
      </c>
      <c r="E522" s="236" t="s">
        <v>32</v>
      </c>
      <c r="F522" s="237" t="s">
        <v>646</v>
      </c>
      <c r="G522" s="235"/>
      <c r="H522" s="236" t="s">
        <v>32</v>
      </c>
      <c r="I522" s="238"/>
      <c r="J522" s="235"/>
      <c r="K522" s="235"/>
      <c r="L522" s="239"/>
      <c r="M522" s="240"/>
      <c r="N522" s="241"/>
      <c r="O522" s="241"/>
      <c r="P522" s="241"/>
      <c r="Q522" s="241"/>
      <c r="R522" s="241"/>
      <c r="S522" s="241"/>
      <c r="T522" s="242"/>
      <c r="AT522" s="243" t="s">
        <v>175</v>
      </c>
      <c r="AU522" s="243" t="s">
        <v>106</v>
      </c>
      <c r="AV522" s="13" t="s">
        <v>85</v>
      </c>
      <c r="AW522" s="13" t="s">
        <v>41</v>
      </c>
      <c r="AX522" s="13" t="s">
        <v>77</v>
      </c>
      <c r="AY522" s="243" t="s">
        <v>155</v>
      </c>
    </row>
    <row r="523" spans="2:51" s="11" customFormat="1" ht="13.5">
      <c r="B523" s="208"/>
      <c r="C523" s="209"/>
      <c r="D523" s="205" t="s">
        <v>175</v>
      </c>
      <c r="E523" s="210" t="s">
        <v>32</v>
      </c>
      <c r="F523" s="211" t="s">
        <v>1037</v>
      </c>
      <c r="G523" s="209"/>
      <c r="H523" s="212">
        <v>0.456</v>
      </c>
      <c r="I523" s="213"/>
      <c r="J523" s="209"/>
      <c r="K523" s="209"/>
      <c r="L523" s="214"/>
      <c r="M523" s="215"/>
      <c r="N523" s="216"/>
      <c r="O523" s="216"/>
      <c r="P523" s="216"/>
      <c r="Q523" s="216"/>
      <c r="R523" s="216"/>
      <c r="S523" s="216"/>
      <c r="T523" s="217"/>
      <c r="AT523" s="218" t="s">
        <v>175</v>
      </c>
      <c r="AU523" s="218" t="s">
        <v>106</v>
      </c>
      <c r="AV523" s="11" t="s">
        <v>106</v>
      </c>
      <c r="AW523" s="11" t="s">
        <v>41</v>
      </c>
      <c r="AX523" s="11" t="s">
        <v>77</v>
      </c>
      <c r="AY523" s="218" t="s">
        <v>155</v>
      </c>
    </row>
    <row r="524" spans="2:51" s="11" customFormat="1" ht="13.5">
      <c r="B524" s="208"/>
      <c r="C524" s="209"/>
      <c r="D524" s="205" t="s">
        <v>175</v>
      </c>
      <c r="E524" s="210" t="s">
        <v>32</v>
      </c>
      <c r="F524" s="211" t="s">
        <v>1038</v>
      </c>
      <c r="G524" s="209"/>
      <c r="H524" s="212">
        <v>0.456</v>
      </c>
      <c r="I524" s="213"/>
      <c r="J524" s="209"/>
      <c r="K524" s="209"/>
      <c r="L524" s="214"/>
      <c r="M524" s="215"/>
      <c r="N524" s="216"/>
      <c r="O524" s="216"/>
      <c r="P524" s="216"/>
      <c r="Q524" s="216"/>
      <c r="R524" s="216"/>
      <c r="S524" s="216"/>
      <c r="T524" s="217"/>
      <c r="AT524" s="218" t="s">
        <v>175</v>
      </c>
      <c r="AU524" s="218" t="s">
        <v>106</v>
      </c>
      <c r="AV524" s="11" t="s">
        <v>106</v>
      </c>
      <c r="AW524" s="11" t="s">
        <v>41</v>
      </c>
      <c r="AX524" s="11" t="s">
        <v>77</v>
      </c>
      <c r="AY524" s="218" t="s">
        <v>155</v>
      </c>
    </row>
    <row r="525" spans="2:51" s="11" customFormat="1" ht="13.5">
      <c r="B525" s="208"/>
      <c r="C525" s="209"/>
      <c r="D525" s="205" t="s">
        <v>175</v>
      </c>
      <c r="E525" s="210" t="s">
        <v>32</v>
      </c>
      <c r="F525" s="211" t="s">
        <v>1039</v>
      </c>
      <c r="G525" s="209"/>
      <c r="H525" s="212">
        <v>0.48</v>
      </c>
      <c r="I525" s="213"/>
      <c r="J525" s="209"/>
      <c r="K525" s="209"/>
      <c r="L525" s="214"/>
      <c r="M525" s="215"/>
      <c r="N525" s="216"/>
      <c r="O525" s="216"/>
      <c r="P525" s="216"/>
      <c r="Q525" s="216"/>
      <c r="R525" s="216"/>
      <c r="S525" s="216"/>
      <c r="T525" s="217"/>
      <c r="AT525" s="218" t="s">
        <v>175</v>
      </c>
      <c r="AU525" s="218" t="s">
        <v>106</v>
      </c>
      <c r="AV525" s="11" t="s">
        <v>106</v>
      </c>
      <c r="AW525" s="11" t="s">
        <v>41</v>
      </c>
      <c r="AX525" s="11" t="s">
        <v>77</v>
      </c>
      <c r="AY525" s="218" t="s">
        <v>155</v>
      </c>
    </row>
    <row r="526" spans="2:51" s="11" customFormat="1" ht="13.5">
      <c r="B526" s="208"/>
      <c r="C526" s="209"/>
      <c r="D526" s="205" t="s">
        <v>175</v>
      </c>
      <c r="E526" s="210" t="s">
        <v>32</v>
      </c>
      <c r="F526" s="211" t="s">
        <v>1040</v>
      </c>
      <c r="G526" s="209"/>
      <c r="H526" s="212">
        <v>0.384</v>
      </c>
      <c r="I526" s="213"/>
      <c r="J526" s="209"/>
      <c r="K526" s="209"/>
      <c r="L526" s="214"/>
      <c r="M526" s="215"/>
      <c r="N526" s="216"/>
      <c r="O526" s="216"/>
      <c r="P526" s="216"/>
      <c r="Q526" s="216"/>
      <c r="R526" s="216"/>
      <c r="S526" s="216"/>
      <c r="T526" s="217"/>
      <c r="AT526" s="218" t="s">
        <v>175</v>
      </c>
      <c r="AU526" s="218" t="s">
        <v>106</v>
      </c>
      <c r="AV526" s="11" t="s">
        <v>106</v>
      </c>
      <c r="AW526" s="11" t="s">
        <v>41</v>
      </c>
      <c r="AX526" s="11" t="s">
        <v>77</v>
      </c>
      <c r="AY526" s="218" t="s">
        <v>155</v>
      </c>
    </row>
    <row r="527" spans="2:51" s="11" customFormat="1" ht="13.5">
      <c r="B527" s="208"/>
      <c r="C527" s="209"/>
      <c r="D527" s="205" t="s">
        <v>175</v>
      </c>
      <c r="E527" s="210" t="s">
        <v>32</v>
      </c>
      <c r="F527" s="211" t="s">
        <v>1041</v>
      </c>
      <c r="G527" s="209"/>
      <c r="H527" s="212">
        <v>0.312</v>
      </c>
      <c r="I527" s="213"/>
      <c r="J527" s="209"/>
      <c r="K527" s="209"/>
      <c r="L527" s="214"/>
      <c r="M527" s="215"/>
      <c r="N527" s="216"/>
      <c r="O527" s="216"/>
      <c r="P527" s="216"/>
      <c r="Q527" s="216"/>
      <c r="R527" s="216"/>
      <c r="S527" s="216"/>
      <c r="T527" s="217"/>
      <c r="AT527" s="218" t="s">
        <v>175</v>
      </c>
      <c r="AU527" s="218" t="s">
        <v>106</v>
      </c>
      <c r="AV527" s="11" t="s">
        <v>106</v>
      </c>
      <c r="AW527" s="11" t="s">
        <v>41</v>
      </c>
      <c r="AX527" s="11" t="s">
        <v>77</v>
      </c>
      <c r="AY527" s="218" t="s">
        <v>155</v>
      </c>
    </row>
    <row r="528" spans="2:51" s="11" customFormat="1" ht="13.5">
      <c r="B528" s="208"/>
      <c r="C528" s="209"/>
      <c r="D528" s="205" t="s">
        <v>175</v>
      </c>
      <c r="E528" s="210" t="s">
        <v>32</v>
      </c>
      <c r="F528" s="211" t="s">
        <v>1042</v>
      </c>
      <c r="G528" s="209"/>
      <c r="H528" s="212">
        <v>0.792</v>
      </c>
      <c r="I528" s="213"/>
      <c r="J528" s="209"/>
      <c r="K528" s="209"/>
      <c r="L528" s="214"/>
      <c r="M528" s="215"/>
      <c r="N528" s="216"/>
      <c r="O528" s="216"/>
      <c r="P528" s="216"/>
      <c r="Q528" s="216"/>
      <c r="R528" s="216"/>
      <c r="S528" s="216"/>
      <c r="T528" s="217"/>
      <c r="AT528" s="218" t="s">
        <v>175</v>
      </c>
      <c r="AU528" s="218" t="s">
        <v>106</v>
      </c>
      <c r="AV528" s="11" t="s">
        <v>106</v>
      </c>
      <c r="AW528" s="11" t="s">
        <v>41</v>
      </c>
      <c r="AX528" s="11" t="s">
        <v>77</v>
      </c>
      <c r="AY528" s="218" t="s">
        <v>155</v>
      </c>
    </row>
    <row r="529" spans="2:51" s="12" customFormat="1" ht="13.5">
      <c r="B529" s="219"/>
      <c r="C529" s="220"/>
      <c r="D529" s="205" t="s">
        <v>175</v>
      </c>
      <c r="E529" s="221" t="s">
        <v>32</v>
      </c>
      <c r="F529" s="222" t="s">
        <v>188</v>
      </c>
      <c r="G529" s="220"/>
      <c r="H529" s="223">
        <v>2.88</v>
      </c>
      <c r="I529" s="224"/>
      <c r="J529" s="220"/>
      <c r="K529" s="220"/>
      <c r="L529" s="225"/>
      <c r="M529" s="226"/>
      <c r="N529" s="227"/>
      <c r="O529" s="227"/>
      <c r="P529" s="227"/>
      <c r="Q529" s="227"/>
      <c r="R529" s="227"/>
      <c r="S529" s="227"/>
      <c r="T529" s="228"/>
      <c r="AT529" s="229" t="s">
        <v>175</v>
      </c>
      <c r="AU529" s="229" t="s">
        <v>106</v>
      </c>
      <c r="AV529" s="12" t="s">
        <v>162</v>
      </c>
      <c r="AW529" s="12" t="s">
        <v>41</v>
      </c>
      <c r="AX529" s="12" t="s">
        <v>85</v>
      </c>
      <c r="AY529" s="229" t="s">
        <v>155</v>
      </c>
    </row>
    <row r="530" spans="2:65" s="1" customFormat="1" ht="16.5" customHeight="1">
      <c r="B530" s="42"/>
      <c r="C530" s="193" t="s">
        <v>1043</v>
      </c>
      <c r="D530" s="193" t="s">
        <v>157</v>
      </c>
      <c r="E530" s="194" t="s">
        <v>1044</v>
      </c>
      <c r="F530" s="195" t="s">
        <v>1045</v>
      </c>
      <c r="G530" s="196" t="s">
        <v>160</v>
      </c>
      <c r="H530" s="197">
        <v>7.68</v>
      </c>
      <c r="I530" s="198"/>
      <c r="J530" s="199">
        <f>ROUND(I530*H530,2)</f>
        <v>0</v>
      </c>
      <c r="K530" s="195" t="s">
        <v>161</v>
      </c>
      <c r="L530" s="62"/>
      <c r="M530" s="200" t="s">
        <v>32</v>
      </c>
      <c r="N530" s="201" t="s">
        <v>48</v>
      </c>
      <c r="O530" s="43"/>
      <c r="P530" s="202">
        <f>O530*H530</f>
        <v>0</v>
      </c>
      <c r="Q530" s="202">
        <v>0.00052</v>
      </c>
      <c r="R530" s="202">
        <f>Q530*H530</f>
        <v>0.0039936</v>
      </c>
      <c r="S530" s="202">
        <v>0</v>
      </c>
      <c r="T530" s="203">
        <f>S530*H530</f>
        <v>0</v>
      </c>
      <c r="AR530" s="24" t="s">
        <v>162</v>
      </c>
      <c r="AT530" s="24" t="s">
        <v>157</v>
      </c>
      <c r="AU530" s="24" t="s">
        <v>106</v>
      </c>
      <c r="AY530" s="24" t="s">
        <v>155</v>
      </c>
      <c r="BE530" s="204">
        <f>IF(N530="základní",J530,0)</f>
        <v>0</v>
      </c>
      <c r="BF530" s="204">
        <f>IF(N530="snížená",J530,0)</f>
        <v>0</v>
      </c>
      <c r="BG530" s="204">
        <f>IF(N530="zákl. přenesená",J530,0)</f>
        <v>0</v>
      </c>
      <c r="BH530" s="204">
        <f>IF(N530="sníž. přenesená",J530,0)</f>
        <v>0</v>
      </c>
      <c r="BI530" s="204">
        <f>IF(N530="nulová",J530,0)</f>
        <v>0</v>
      </c>
      <c r="BJ530" s="24" t="s">
        <v>85</v>
      </c>
      <c r="BK530" s="204">
        <f>ROUND(I530*H530,2)</f>
        <v>0</v>
      </c>
      <c r="BL530" s="24" t="s">
        <v>162</v>
      </c>
      <c r="BM530" s="24" t="s">
        <v>1046</v>
      </c>
    </row>
    <row r="531" spans="2:47" s="1" customFormat="1" ht="40.5">
      <c r="B531" s="42"/>
      <c r="C531" s="64"/>
      <c r="D531" s="205" t="s">
        <v>164</v>
      </c>
      <c r="E531" s="64"/>
      <c r="F531" s="206" t="s">
        <v>1047</v>
      </c>
      <c r="G531" s="64"/>
      <c r="H531" s="64"/>
      <c r="I531" s="164"/>
      <c r="J531" s="64"/>
      <c r="K531" s="64"/>
      <c r="L531" s="62"/>
      <c r="M531" s="207"/>
      <c r="N531" s="43"/>
      <c r="O531" s="43"/>
      <c r="P531" s="43"/>
      <c r="Q531" s="43"/>
      <c r="R531" s="43"/>
      <c r="S531" s="43"/>
      <c r="T531" s="79"/>
      <c r="AT531" s="24" t="s">
        <v>164</v>
      </c>
      <c r="AU531" s="24" t="s">
        <v>106</v>
      </c>
    </row>
    <row r="532" spans="2:51" s="13" customFormat="1" ht="13.5">
      <c r="B532" s="234"/>
      <c r="C532" s="235"/>
      <c r="D532" s="205" t="s">
        <v>175</v>
      </c>
      <c r="E532" s="236" t="s">
        <v>32</v>
      </c>
      <c r="F532" s="237" t="s">
        <v>646</v>
      </c>
      <c r="G532" s="235"/>
      <c r="H532" s="236" t="s">
        <v>32</v>
      </c>
      <c r="I532" s="238"/>
      <c r="J532" s="235"/>
      <c r="K532" s="235"/>
      <c r="L532" s="239"/>
      <c r="M532" s="240"/>
      <c r="N532" s="241"/>
      <c r="O532" s="241"/>
      <c r="P532" s="241"/>
      <c r="Q532" s="241"/>
      <c r="R532" s="241"/>
      <c r="S532" s="241"/>
      <c r="T532" s="242"/>
      <c r="AT532" s="243" t="s">
        <v>175</v>
      </c>
      <c r="AU532" s="243" t="s">
        <v>106</v>
      </c>
      <c r="AV532" s="13" t="s">
        <v>85</v>
      </c>
      <c r="AW532" s="13" t="s">
        <v>41</v>
      </c>
      <c r="AX532" s="13" t="s">
        <v>77</v>
      </c>
      <c r="AY532" s="243" t="s">
        <v>155</v>
      </c>
    </row>
    <row r="533" spans="2:51" s="11" customFormat="1" ht="13.5">
      <c r="B533" s="208"/>
      <c r="C533" s="209"/>
      <c r="D533" s="205" t="s">
        <v>175</v>
      </c>
      <c r="E533" s="210" t="s">
        <v>32</v>
      </c>
      <c r="F533" s="211" t="s">
        <v>1048</v>
      </c>
      <c r="G533" s="209"/>
      <c r="H533" s="212">
        <v>1.216</v>
      </c>
      <c r="I533" s="213"/>
      <c r="J533" s="209"/>
      <c r="K533" s="209"/>
      <c r="L533" s="214"/>
      <c r="M533" s="215"/>
      <c r="N533" s="216"/>
      <c r="O533" s="216"/>
      <c r="P533" s="216"/>
      <c r="Q533" s="216"/>
      <c r="R533" s="216"/>
      <c r="S533" s="216"/>
      <c r="T533" s="217"/>
      <c r="AT533" s="218" t="s">
        <v>175</v>
      </c>
      <c r="AU533" s="218" t="s">
        <v>106</v>
      </c>
      <c r="AV533" s="11" t="s">
        <v>106</v>
      </c>
      <c r="AW533" s="11" t="s">
        <v>41</v>
      </c>
      <c r="AX533" s="11" t="s">
        <v>77</v>
      </c>
      <c r="AY533" s="218" t="s">
        <v>155</v>
      </c>
    </row>
    <row r="534" spans="2:51" s="11" customFormat="1" ht="13.5">
      <c r="B534" s="208"/>
      <c r="C534" s="209"/>
      <c r="D534" s="205" t="s">
        <v>175</v>
      </c>
      <c r="E534" s="210" t="s">
        <v>32</v>
      </c>
      <c r="F534" s="211" t="s">
        <v>1049</v>
      </c>
      <c r="G534" s="209"/>
      <c r="H534" s="212">
        <v>1.216</v>
      </c>
      <c r="I534" s="213"/>
      <c r="J534" s="209"/>
      <c r="K534" s="209"/>
      <c r="L534" s="214"/>
      <c r="M534" s="215"/>
      <c r="N534" s="216"/>
      <c r="O534" s="216"/>
      <c r="P534" s="216"/>
      <c r="Q534" s="216"/>
      <c r="R534" s="216"/>
      <c r="S534" s="216"/>
      <c r="T534" s="217"/>
      <c r="AT534" s="218" t="s">
        <v>175</v>
      </c>
      <c r="AU534" s="218" t="s">
        <v>106</v>
      </c>
      <c r="AV534" s="11" t="s">
        <v>106</v>
      </c>
      <c r="AW534" s="11" t="s">
        <v>41</v>
      </c>
      <c r="AX534" s="11" t="s">
        <v>77</v>
      </c>
      <c r="AY534" s="218" t="s">
        <v>155</v>
      </c>
    </row>
    <row r="535" spans="2:51" s="11" customFormat="1" ht="13.5">
      <c r="B535" s="208"/>
      <c r="C535" s="209"/>
      <c r="D535" s="205" t="s">
        <v>175</v>
      </c>
      <c r="E535" s="210" t="s">
        <v>32</v>
      </c>
      <c r="F535" s="211" t="s">
        <v>1050</v>
      </c>
      <c r="G535" s="209"/>
      <c r="H535" s="212">
        <v>1.28</v>
      </c>
      <c r="I535" s="213"/>
      <c r="J535" s="209"/>
      <c r="K535" s="209"/>
      <c r="L535" s="214"/>
      <c r="M535" s="215"/>
      <c r="N535" s="216"/>
      <c r="O535" s="216"/>
      <c r="P535" s="216"/>
      <c r="Q535" s="216"/>
      <c r="R535" s="216"/>
      <c r="S535" s="216"/>
      <c r="T535" s="217"/>
      <c r="AT535" s="218" t="s">
        <v>175</v>
      </c>
      <c r="AU535" s="218" t="s">
        <v>106</v>
      </c>
      <c r="AV535" s="11" t="s">
        <v>106</v>
      </c>
      <c r="AW535" s="11" t="s">
        <v>41</v>
      </c>
      <c r="AX535" s="11" t="s">
        <v>77</v>
      </c>
      <c r="AY535" s="218" t="s">
        <v>155</v>
      </c>
    </row>
    <row r="536" spans="2:51" s="11" customFormat="1" ht="13.5">
      <c r="B536" s="208"/>
      <c r="C536" s="209"/>
      <c r="D536" s="205" t="s">
        <v>175</v>
      </c>
      <c r="E536" s="210" t="s">
        <v>32</v>
      </c>
      <c r="F536" s="211" t="s">
        <v>1051</v>
      </c>
      <c r="G536" s="209"/>
      <c r="H536" s="212">
        <v>1.024</v>
      </c>
      <c r="I536" s="213"/>
      <c r="J536" s="209"/>
      <c r="K536" s="209"/>
      <c r="L536" s="214"/>
      <c r="M536" s="215"/>
      <c r="N536" s="216"/>
      <c r="O536" s="216"/>
      <c r="P536" s="216"/>
      <c r="Q536" s="216"/>
      <c r="R536" s="216"/>
      <c r="S536" s="216"/>
      <c r="T536" s="217"/>
      <c r="AT536" s="218" t="s">
        <v>175</v>
      </c>
      <c r="AU536" s="218" t="s">
        <v>106</v>
      </c>
      <c r="AV536" s="11" t="s">
        <v>106</v>
      </c>
      <c r="AW536" s="11" t="s">
        <v>41</v>
      </c>
      <c r="AX536" s="11" t="s">
        <v>77</v>
      </c>
      <c r="AY536" s="218" t="s">
        <v>155</v>
      </c>
    </row>
    <row r="537" spans="2:51" s="11" customFormat="1" ht="13.5">
      <c r="B537" s="208"/>
      <c r="C537" s="209"/>
      <c r="D537" s="205" t="s">
        <v>175</v>
      </c>
      <c r="E537" s="210" t="s">
        <v>32</v>
      </c>
      <c r="F537" s="211" t="s">
        <v>1052</v>
      </c>
      <c r="G537" s="209"/>
      <c r="H537" s="212">
        <v>0.832</v>
      </c>
      <c r="I537" s="213"/>
      <c r="J537" s="209"/>
      <c r="K537" s="209"/>
      <c r="L537" s="214"/>
      <c r="M537" s="215"/>
      <c r="N537" s="216"/>
      <c r="O537" s="216"/>
      <c r="P537" s="216"/>
      <c r="Q537" s="216"/>
      <c r="R537" s="216"/>
      <c r="S537" s="216"/>
      <c r="T537" s="217"/>
      <c r="AT537" s="218" t="s">
        <v>175</v>
      </c>
      <c r="AU537" s="218" t="s">
        <v>106</v>
      </c>
      <c r="AV537" s="11" t="s">
        <v>106</v>
      </c>
      <c r="AW537" s="11" t="s">
        <v>41</v>
      </c>
      <c r="AX537" s="11" t="s">
        <v>77</v>
      </c>
      <c r="AY537" s="218" t="s">
        <v>155</v>
      </c>
    </row>
    <row r="538" spans="2:51" s="11" customFormat="1" ht="13.5">
      <c r="B538" s="208"/>
      <c r="C538" s="209"/>
      <c r="D538" s="205" t="s">
        <v>175</v>
      </c>
      <c r="E538" s="210" t="s">
        <v>32</v>
      </c>
      <c r="F538" s="211" t="s">
        <v>1053</v>
      </c>
      <c r="G538" s="209"/>
      <c r="H538" s="212">
        <v>2.112</v>
      </c>
      <c r="I538" s="213"/>
      <c r="J538" s="209"/>
      <c r="K538" s="209"/>
      <c r="L538" s="214"/>
      <c r="M538" s="215"/>
      <c r="N538" s="216"/>
      <c r="O538" s="216"/>
      <c r="P538" s="216"/>
      <c r="Q538" s="216"/>
      <c r="R538" s="216"/>
      <c r="S538" s="216"/>
      <c r="T538" s="217"/>
      <c r="AT538" s="218" t="s">
        <v>175</v>
      </c>
      <c r="AU538" s="218" t="s">
        <v>106</v>
      </c>
      <c r="AV538" s="11" t="s">
        <v>106</v>
      </c>
      <c r="AW538" s="11" t="s">
        <v>41</v>
      </c>
      <c r="AX538" s="11" t="s">
        <v>77</v>
      </c>
      <c r="AY538" s="218" t="s">
        <v>155</v>
      </c>
    </row>
    <row r="539" spans="2:51" s="12" customFormat="1" ht="13.5">
      <c r="B539" s="219"/>
      <c r="C539" s="220"/>
      <c r="D539" s="205" t="s">
        <v>175</v>
      </c>
      <c r="E539" s="221" t="s">
        <v>32</v>
      </c>
      <c r="F539" s="222" t="s">
        <v>188</v>
      </c>
      <c r="G539" s="220"/>
      <c r="H539" s="223">
        <v>7.68</v>
      </c>
      <c r="I539" s="224"/>
      <c r="J539" s="220"/>
      <c r="K539" s="220"/>
      <c r="L539" s="225"/>
      <c r="M539" s="226"/>
      <c r="N539" s="227"/>
      <c r="O539" s="227"/>
      <c r="P539" s="227"/>
      <c r="Q539" s="227"/>
      <c r="R539" s="227"/>
      <c r="S539" s="227"/>
      <c r="T539" s="228"/>
      <c r="AT539" s="229" t="s">
        <v>175</v>
      </c>
      <c r="AU539" s="229" t="s">
        <v>106</v>
      </c>
      <c r="AV539" s="12" t="s">
        <v>162</v>
      </c>
      <c r="AW539" s="12" t="s">
        <v>41</v>
      </c>
      <c r="AX539" s="12" t="s">
        <v>85</v>
      </c>
      <c r="AY539" s="229" t="s">
        <v>155</v>
      </c>
    </row>
    <row r="540" spans="2:65" s="1" customFormat="1" ht="25.5" customHeight="1">
      <c r="B540" s="42"/>
      <c r="C540" s="193" t="s">
        <v>1054</v>
      </c>
      <c r="D540" s="193" t="s">
        <v>157</v>
      </c>
      <c r="E540" s="194" t="s">
        <v>1055</v>
      </c>
      <c r="F540" s="195" t="s">
        <v>1056</v>
      </c>
      <c r="G540" s="196" t="s">
        <v>160</v>
      </c>
      <c r="H540" s="197">
        <v>12</v>
      </c>
      <c r="I540" s="198"/>
      <c r="J540" s="199">
        <f>ROUND(I540*H540,2)</f>
        <v>0</v>
      </c>
      <c r="K540" s="195" t="s">
        <v>161</v>
      </c>
      <c r="L540" s="62"/>
      <c r="M540" s="200" t="s">
        <v>32</v>
      </c>
      <c r="N540" s="201" t="s">
        <v>48</v>
      </c>
      <c r="O540" s="43"/>
      <c r="P540" s="202">
        <f>O540*H540</f>
        <v>0</v>
      </c>
      <c r="Q540" s="202">
        <v>0.02324</v>
      </c>
      <c r="R540" s="202">
        <f>Q540*H540</f>
        <v>0.27888</v>
      </c>
      <c r="S540" s="202">
        <v>0</v>
      </c>
      <c r="T540" s="203">
        <f>S540*H540</f>
        <v>0</v>
      </c>
      <c r="AR540" s="24" t="s">
        <v>162</v>
      </c>
      <c r="AT540" s="24" t="s">
        <v>157</v>
      </c>
      <c r="AU540" s="24" t="s">
        <v>106</v>
      </c>
      <c r="AY540" s="24" t="s">
        <v>155</v>
      </c>
      <c r="BE540" s="204">
        <f>IF(N540="základní",J540,0)</f>
        <v>0</v>
      </c>
      <c r="BF540" s="204">
        <f>IF(N540="snížená",J540,0)</f>
        <v>0</v>
      </c>
      <c r="BG540" s="204">
        <f>IF(N540="zákl. přenesená",J540,0)</f>
        <v>0</v>
      </c>
      <c r="BH540" s="204">
        <f>IF(N540="sníž. přenesená",J540,0)</f>
        <v>0</v>
      </c>
      <c r="BI540" s="204">
        <f>IF(N540="nulová",J540,0)</f>
        <v>0</v>
      </c>
      <c r="BJ540" s="24" t="s">
        <v>85</v>
      </c>
      <c r="BK540" s="204">
        <f>ROUND(I540*H540,2)</f>
        <v>0</v>
      </c>
      <c r="BL540" s="24" t="s">
        <v>162</v>
      </c>
      <c r="BM540" s="24" t="s">
        <v>1057</v>
      </c>
    </row>
    <row r="541" spans="2:47" s="1" customFormat="1" ht="54">
      <c r="B541" s="42"/>
      <c r="C541" s="64"/>
      <c r="D541" s="205" t="s">
        <v>164</v>
      </c>
      <c r="E541" s="64"/>
      <c r="F541" s="206" t="s">
        <v>1058</v>
      </c>
      <c r="G541" s="64"/>
      <c r="H541" s="64"/>
      <c r="I541" s="164"/>
      <c r="J541" s="64"/>
      <c r="K541" s="64"/>
      <c r="L541" s="62"/>
      <c r="M541" s="207"/>
      <c r="N541" s="43"/>
      <c r="O541" s="43"/>
      <c r="P541" s="43"/>
      <c r="Q541" s="43"/>
      <c r="R541" s="43"/>
      <c r="S541" s="43"/>
      <c r="T541" s="79"/>
      <c r="AT541" s="24" t="s">
        <v>164</v>
      </c>
      <c r="AU541" s="24" t="s">
        <v>106</v>
      </c>
    </row>
    <row r="542" spans="2:51" s="11" customFormat="1" ht="13.5">
      <c r="B542" s="208"/>
      <c r="C542" s="209"/>
      <c r="D542" s="205" t="s">
        <v>175</v>
      </c>
      <c r="E542" s="210" t="s">
        <v>32</v>
      </c>
      <c r="F542" s="211" t="s">
        <v>1059</v>
      </c>
      <c r="G542" s="209"/>
      <c r="H542" s="212">
        <v>12</v>
      </c>
      <c r="I542" s="213"/>
      <c r="J542" s="209"/>
      <c r="K542" s="209"/>
      <c r="L542" s="214"/>
      <c r="M542" s="215"/>
      <c r="N542" s="216"/>
      <c r="O542" s="216"/>
      <c r="P542" s="216"/>
      <c r="Q542" s="216"/>
      <c r="R542" s="216"/>
      <c r="S542" s="216"/>
      <c r="T542" s="217"/>
      <c r="AT542" s="218" t="s">
        <v>175</v>
      </c>
      <c r="AU542" s="218" t="s">
        <v>106</v>
      </c>
      <c r="AV542" s="11" t="s">
        <v>106</v>
      </c>
      <c r="AW542" s="11" t="s">
        <v>41</v>
      </c>
      <c r="AX542" s="11" t="s">
        <v>85</v>
      </c>
      <c r="AY542" s="218" t="s">
        <v>155</v>
      </c>
    </row>
    <row r="543" spans="2:65" s="1" customFormat="1" ht="16.5" customHeight="1">
      <c r="B543" s="42"/>
      <c r="C543" s="193" t="s">
        <v>1060</v>
      </c>
      <c r="D543" s="193" t="s">
        <v>157</v>
      </c>
      <c r="E543" s="194" t="s">
        <v>1061</v>
      </c>
      <c r="F543" s="195" t="s">
        <v>1062</v>
      </c>
      <c r="G543" s="196" t="s">
        <v>160</v>
      </c>
      <c r="H543" s="197">
        <v>9.728</v>
      </c>
      <c r="I543" s="198"/>
      <c r="J543" s="199">
        <f>ROUND(I543*H543,2)</f>
        <v>0</v>
      </c>
      <c r="K543" s="195" t="s">
        <v>32</v>
      </c>
      <c r="L543" s="62"/>
      <c r="M543" s="200" t="s">
        <v>32</v>
      </c>
      <c r="N543" s="201" t="s">
        <v>48</v>
      </c>
      <c r="O543" s="43"/>
      <c r="P543" s="202">
        <f>O543*H543</f>
        <v>0</v>
      </c>
      <c r="Q543" s="202">
        <v>0.0008</v>
      </c>
      <c r="R543" s="202">
        <f>Q543*H543</f>
        <v>0.0077824</v>
      </c>
      <c r="S543" s="202">
        <v>0</v>
      </c>
      <c r="T543" s="203">
        <f>S543*H543</f>
        <v>0</v>
      </c>
      <c r="AR543" s="24" t="s">
        <v>162</v>
      </c>
      <c r="AT543" s="24" t="s">
        <v>157</v>
      </c>
      <c r="AU543" s="24" t="s">
        <v>106</v>
      </c>
      <c r="AY543" s="24" t="s">
        <v>155</v>
      </c>
      <c r="BE543" s="204">
        <f>IF(N543="základní",J543,0)</f>
        <v>0</v>
      </c>
      <c r="BF543" s="204">
        <f>IF(N543="snížená",J543,0)</f>
        <v>0</v>
      </c>
      <c r="BG543" s="204">
        <f>IF(N543="zákl. přenesená",J543,0)</f>
        <v>0</v>
      </c>
      <c r="BH543" s="204">
        <f>IF(N543="sníž. přenesená",J543,0)</f>
        <v>0</v>
      </c>
      <c r="BI543" s="204">
        <f>IF(N543="nulová",J543,0)</f>
        <v>0</v>
      </c>
      <c r="BJ543" s="24" t="s">
        <v>85</v>
      </c>
      <c r="BK543" s="204">
        <f>ROUND(I543*H543,2)</f>
        <v>0</v>
      </c>
      <c r="BL543" s="24" t="s">
        <v>162</v>
      </c>
      <c r="BM543" s="24" t="s">
        <v>1063</v>
      </c>
    </row>
    <row r="544" spans="2:47" s="1" customFormat="1" ht="27">
      <c r="B544" s="42"/>
      <c r="C544" s="64"/>
      <c r="D544" s="205" t="s">
        <v>164</v>
      </c>
      <c r="E544" s="64"/>
      <c r="F544" s="206" t="s">
        <v>1064</v>
      </c>
      <c r="G544" s="64"/>
      <c r="H544" s="64"/>
      <c r="I544" s="164"/>
      <c r="J544" s="64"/>
      <c r="K544" s="64"/>
      <c r="L544" s="62"/>
      <c r="M544" s="207"/>
      <c r="N544" s="43"/>
      <c r="O544" s="43"/>
      <c r="P544" s="43"/>
      <c r="Q544" s="43"/>
      <c r="R544" s="43"/>
      <c r="S544" s="43"/>
      <c r="T544" s="79"/>
      <c r="AT544" s="24" t="s">
        <v>164</v>
      </c>
      <c r="AU544" s="24" t="s">
        <v>106</v>
      </c>
    </row>
    <row r="545" spans="2:51" s="11" customFormat="1" ht="13.5">
      <c r="B545" s="208"/>
      <c r="C545" s="209"/>
      <c r="D545" s="205" t="s">
        <v>175</v>
      </c>
      <c r="E545" s="210" t="s">
        <v>32</v>
      </c>
      <c r="F545" s="211" t="s">
        <v>1065</v>
      </c>
      <c r="G545" s="209"/>
      <c r="H545" s="212">
        <v>2.432</v>
      </c>
      <c r="I545" s="213"/>
      <c r="J545" s="209"/>
      <c r="K545" s="209"/>
      <c r="L545" s="214"/>
      <c r="M545" s="215"/>
      <c r="N545" s="216"/>
      <c r="O545" s="216"/>
      <c r="P545" s="216"/>
      <c r="Q545" s="216"/>
      <c r="R545" s="216"/>
      <c r="S545" s="216"/>
      <c r="T545" s="217"/>
      <c r="AT545" s="218" t="s">
        <v>175</v>
      </c>
      <c r="AU545" s="218" t="s">
        <v>106</v>
      </c>
      <c r="AV545" s="11" t="s">
        <v>106</v>
      </c>
      <c r="AW545" s="11" t="s">
        <v>41</v>
      </c>
      <c r="AX545" s="11" t="s">
        <v>77</v>
      </c>
      <c r="AY545" s="218" t="s">
        <v>155</v>
      </c>
    </row>
    <row r="546" spans="2:51" s="11" customFormat="1" ht="13.5">
      <c r="B546" s="208"/>
      <c r="C546" s="209"/>
      <c r="D546" s="205" t="s">
        <v>175</v>
      </c>
      <c r="E546" s="210" t="s">
        <v>32</v>
      </c>
      <c r="F546" s="211" t="s">
        <v>1066</v>
      </c>
      <c r="G546" s="209"/>
      <c r="H546" s="212">
        <v>7.296</v>
      </c>
      <c r="I546" s="213"/>
      <c r="J546" s="209"/>
      <c r="K546" s="209"/>
      <c r="L546" s="214"/>
      <c r="M546" s="215"/>
      <c r="N546" s="216"/>
      <c r="O546" s="216"/>
      <c r="P546" s="216"/>
      <c r="Q546" s="216"/>
      <c r="R546" s="216"/>
      <c r="S546" s="216"/>
      <c r="T546" s="217"/>
      <c r="AT546" s="218" t="s">
        <v>175</v>
      </c>
      <c r="AU546" s="218" t="s">
        <v>106</v>
      </c>
      <c r="AV546" s="11" t="s">
        <v>106</v>
      </c>
      <c r="AW546" s="11" t="s">
        <v>41</v>
      </c>
      <c r="AX546" s="11" t="s">
        <v>77</v>
      </c>
      <c r="AY546" s="218" t="s">
        <v>155</v>
      </c>
    </row>
    <row r="547" spans="2:51" s="12" customFormat="1" ht="13.5">
      <c r="B547" s="219"/>
      <c r="C547" s="220"/>
      <c r="D547" s="205" t="s">
        <v>175</v>
      </c>
      <c r="E547" s="221" t="s">
        <v>32</v>
      </c>
      <c r="F547" s="222" t="s">
        <v>188</v>
      </c>
      <c r="G547" s="220"/>
      <c r="H547" s="223">
        <v>9.728</v>
      </c>
      <c r="I547" s="224"/>
      <c r="J547" s="220"/>
      <c r="K547" s="220"/>
      <c r="L547" s="225"/>
      <c r="M547" s="226"/>
      <c r="N547" s="227"/>
      <c r="O547" s="227"/>
      <c r="P547" s="227"/>
      <c r="Q547" s="227"/>
      <c r="R547" s="227"/>
      <c r="S547" s="227"/>
      <c r="T547" s="228"/>
      <c r="AT547" s="229" t="s">
        <v>175</v>
      </c>
      <c r="AU547" s="229" t="s">
        <v>106</v>
      </c>
      <c r="AV547" s="12" t="s">
        <v>162</v>
      </c>
      <c r="AW547" s="12" t="s">
        <v>41</v>
      </c>
      <c r="AX547" s="12" t="s">
        <v>85</v>
      </c>
      <c r="AY547" s="229" t="s">
        <v>155</v>
      </c>
    </row>
    <row r="548" spans="2:63" s="10" customFormat="1" ht="29.85" customHeight="1">
      <c r="B548" s="177"/>
      <c r="C548" s="178"/>
      <c r="D548" s="179" t="s">
        <v>76</v>
      </c>
      <c r="E548" s="191" t="s">
        <v>198</v>
      </c>
      <c r="F548" s="191" t="s">
        <v>1067</v>
      </c>
      <c r="G548" s="178"/>
      <c r="H548" s="178"/>
      <c r="I548" s="181"/>
      <c r="J548" s="192">
        <f>BK548</f>
        <v>0</v>
      </c>
      <c r="K548" s="178"/>
      <c r="L548" s="183"/>
      <c r="M548" s="184"/>
      <c r="N548" s="185"/>
      <c r="O548" s="185"/>
      <c r="P548" s="186">
        <f>SUM(P549:P568)</f>
        <v>0</v>
      </c>
      <c r="Q548" s="185"/>
      <c r="R548" s="186">
        <f>SUM(R549:R568)</f>
        <v>0.5370520000000001</v>
      </c>
      <c r="S548" s="185"/>
      <c r="T548" s="187">
        <f>SUM(T549:T568)</f>
        <v>0</v>
      </c>
      <c r="AR548" s="188" t="s">
        <v>85</v>
      </c>
      <c r="AT548" s="189" t="s">
        <v>76</v>
      </c>
      <c r="AU548" s="189" t="s">
        <v>85</v>
      </c>
      <c r="AY548" s="188" t="s">
        <v>155</v>
      </c>
      <c r="BK548" s="190">
        <f>SUM(BK549:BK568)</f>
        <v>0</v>
      </c>
    </row>
    <row r="549" spans="2:65" s="1" customFormat="1" ht="16.5" customHeight="1">
      <c r="B549" s="42"/>
      <c r="C549" s="193" t="s">
        <v>1068</v>
      </c>
      <c r="D549" s="193" t="s">
        <v>157</v>
      </c>
      <c r="E549" s="194" t="s">
        <v>1069</v>
      </c>
      <c r="F549" s="195" t="s">
        <v>1070</v>
      </c>
      <c r="G549" s="196" t="s">
        <v>259</v>
      </c>
      <c r="H549" s="197">
        <v>2.8</v>
      </c>
      <c r="I549" s="198"/>
      <c r="J549" s="199">
        <f>ROUND(I549*H549,2)</f>
        <v>0</v>
      </c>
      <c r="K549" s="195" t="s">
        <v>161</v>
      </c>
      <c r="L549" s="62"/>
      <c r="M549" s="200" t="s">
        <v>32</v>
      </c>
      <c r="N549" s="201" t="s">
        <v>48</v>
      </c>
      <c r="O549" s="43"/>
      <c r="P549" s="202">
        <f>O549*H549</f>
        <v>0</v>
      </c>
      <c r="Q549" s="202">
        <v>0.00274</v>
      </c>
      <c r="R549" s="202">
        <f>Q549*H549</f>
        <v>0.007671999999999999</v>
      </c>
      <c r="S549" s="202">
        <v>0</v>
      </c>
      <c r="T549" s="203">
        <f>S549*H549</f>
        <v>0</v>
      </c>
      <c r="AR549" s="24" t="s">
        <v>162</v>
      </c>
      <c r="AT549" s="24" t="s">
        <v>157</v>
      </c>
      <c r="AU549" s="24" t="s">
        <v>106</v>
      </c>
      <c r="AY549" s="24" t="s">
        <v>155</v>
      </c>
      <c r="BE549" s="204">
        <f>IF(N549="základní",J549,0)</f>
        <v>0</v>
      </c>
      <c r="BF549" s="204">
        <f>IF(N549="snížená",J549,0)</f>
        <v>0</v>
      </c>
      <c r="BG549" s="204">
        <f>IF(N549="zákl. přenesená",J549,0)</f>
        <v>0</v>
      </c>
      <c r="BH549" s="204">
        <f>IF(N549="sníž. přenesená",J549,0)</f>
        <v>0</v>
      </c>
      <c r="BI549" s="204">
        <f>IF(N549="nulová",J549,0)</f>
        <v>0</v>
      </c>
      <c r="BJ549" s="24" t="s">
        <v>85</v>
      </c>
      <c r="BK549" s="204">
        <f>ROUND(I549*H549,2)</f>
        <v>0</v>
      </c>
      <c r="BL549" s="24" t="s">
        <v>162</v>
      </c>
      <c r="BM549" s="24" t="s">
        <v>1071</v>
      </c>
    </row>
    <row r="550" spans="2:47" s="1" customFormat="1" ht="27">
      <c r="B550" s="42"/>
      <c r="C550" s="64"/>
      <c r="D550" s="205" t="s">
        <v>164</v>
      </c>
      <c r="E550" s="64"/>
      <c r="F550" s="206" t="s">
        <v>1072</v>
      </c>
      <c r="G550" s="64"/>
      <c r="H550" s="64"/>
      <c r="I550" s="164"/>
      <c r="J550" s="64"/>
      <c r="K550" s="64"/>
      <c r="L550" s="62"/>
      <c r="M550" s="207"/>
      <c r="N550" s="43"/>
      <c r="O550" s="43"/>
      <c r="P550" s="43"/>
      <c r="Q550" s="43"/>
      <c r="R550" s="43"/>
      <c r="S550" s="43"/>
      <c r="T550" s="79"/>
      <c r="AT550" s="24" t="s">
        <v>164</v>
      </c>
      <c r="AU550" s="24" t="s">
        <v>106</v>
      </c>
    </row>
    <row r="551" spans="2:51" s="11" customFormat="1" ht="13.5">
      <c r="B551" s="208"/>
      <c r="C551" s="209"/>
      <c r="D551" s="205" t="s">
        <v>175</v>
      </c>
      <c r="E551" s="210" t="s">
        <v>32</v>
      </c>
      <c r="F551" s="211" t="s">
        <v>1073</v>
      </c>
      <c r="G551" s="209"/>
      <c r="H551" s="212">
        <v>2.8</v>
      </c>
      <c r="I551" s="213"/>
      <c r="J551" s="209"/>
      <c r="K551" s="209"/>
      <c r="L551" s="214"/>
      <c r="M551" s="215"/>
      <c r="N551" s="216"/>
      <c r="O551" s="216"/>
      <c r="P551" s="216"/>
      <c r="Q551" s="216"/>
      <c r="R551" s="216"/>
      <c r="S551" s="216"/>
      <c r="T551" s="217"/>
      <c r="AT551" s="218" t="s">
        <v>175</v>
      </c>
      <c r="AU551" s="218" t="s">
        <v>106</v>
      </c>
      <c r="AV551" s="11" t="s">
        <v>106</v>
      </c>
      <c r="AW551" s="11" t="s">
        <v>41</v>
      </c>
      <c r="AX551" s="11" t="s">
        <v>85</v>
      </c>
      <c r="AY551" s="218" t="s">
        <v>155</v>
      </c>
    </row>
    <row r="552" spans="2:65" s="1" customFormat="1" ht="16.5" customHeight="1">
      <c r="B552" s="42"/>
      <c r="C552" s="193" t="s">
        <v>1074</v>
      </c>
      <c r="D552" s="193" t="s">
        <v>157</v>
      </c>
      <c r="E552" s="194" t="s">
        <v>1075</v>
      </c>
      <c r="F552" s="195" t="s">
        <v>1076</v>
      </c>
      <c r="G552" s="196" t="s">
        <v>259</v>
      </c>
      <c r="H552" s="197">
        <v>3</v>
      </c>
      <c r="I552" s="198"/>
      <c r="J552" s="199">
        <f>ROUND(I552*H552,2)</f>
        <v>0</v>
      </c>
      <c r="K552" s="195" t="s">
        <v>161</v>
      </c>
      <c r="L552" s="62"/>
      <c r="M552" s="200" t="s">
        <v>32</v>
      </c>
      <c r="N552" s="201" t="s">
        <v>48</v>
      </c>
      <c r="O552" s="43"/>
      <c r="P552" s="202">
        <f>O552*H552</f>
        <v>0</v>
      </c>
      <c r="Q552" s="202">
        <v>0.0186</v>
      </c>
      <c r="R552" s="202">
        <f>Q552*H552</f>
        <v>0.055799999999999995</v>
      </c>
      <c r="S552" s="202">
        <v>0</v>
      </c>
      <c r="T552" s="203">
        <f>S552*H552</f>
        <v>0</v>
      </c>
      <c r="AR552" s="24" t="s">
        <v>162</v>
      </c>
      <c r="AT552" s="24" t="s">
        <v>157</v>
      </c>
      <c r="AU552" s="24" t="s">
        <v>106</v>
      </c>
      <c r="AY552" s="24" t="s">
        <v>155</v>
      </c>
      <c r="BE552" s="204">
        <f>IF(N552="základní",J552,0)</f>
        <v>0</v>
      </c>
      <c r="BF552" s="204">
        <f>IF(N552="snížená",J552,0)</f>
        <v>0</v>
      </c>
      <c r="BG552" s="204">
        <f>IF(N552="zákl. přenesená",J552,0)</f>
        <v>0</v>
      </c>
      <c r="BH552" s="204">
        <f>IF(N552="sníž. přenesená",J552,0)</f>
        <v>0</v>
      </c>
      <c r="BI552" s="204">
        <f>IF(N552="nulová",J552,0)</f>
        <v>0</v>
      </c>
      <c r="BJ552" s="24" t="s">
        <v>85</v>
      </c>
      <c r="BK552" s="204">
        <f>ROUND(I552*H552,2)</f>
        <v>0</v>
      </c>
      <c r="BL552" s="24" t="s">
        <v>162</v>
      </c>
      <c r="BM552" s="24" t="s">
        <v>1077</v>
      </c>
    </row>
    <row r="553" spans="2:51" s="11" customFormat="1" ht="13.5">
      <c r="B553" s="208"/>
      <c r="C553" s="209"/>
      <c r="D553" s="205" t="s">
        <v>175</v>
      </c>
      <c r="E553" s="210" t="s">
        <v>32</v>
      </c>
      <c r="F553" s="211" t="s">
        <v>1078</v>
      </c>
      <c r="G553" s="209"/>
      <c r="H553" s="212">
        <v>3</v>
      </c>
      <c r="I553" s="213"/>
      <c r="J553" s="209"/>
      <c r="K553" s="209"/>
      <c r="L553" s="214"/>
      <c r="M553" s="215"/>
      <c r="N553" s="216"/>
      <c r="O553" s="216"/>
      <c r="P553" s="216"/>
      <c r="Q553" s="216"/>
      <c r="R553" s="216"/>
      <c r="S553" s="216"/>
      <c r="T553" s="217"/>
      <c r="AT553" s="218" t="s">
        <v>175</v>
      </c>
      <c r="AU553" s="218" t="s">
        <v>106</v>
      </c>
      <c r="AV553" s="11" t="s">
        <v>106</v>
      </c>
      <c r="AW553" s="11" t="s">
        <v>41</v>
      </c>
      <c r="AX553" s="11" t="s">
        <v>85</v>
      </c>
      <c r="AY553" s="218" t="s">
        <v>155</v>
      </c>
    </row>
    <row r="554" spans="2:65" s="1" customFormat="1" ht="16.5" customHeight="1">
      <c r="B554" s="42"/>
      <c r="C554" s="193" t="s">
        <v>1079</v>
      </c>
      <c r="D554" s="193" t="s">
        <v>157</v>
      </c>
      <c r="E554" s="194" t="s">
        <v>1080</v>
      </c>
      <c r="F554" s="195" t="s">
        <v>1081</v>
      </c>
      <c r="G554" s="196" t="s">
        <v>263</v>
      </c>
      <c r="H554" s="197">
        <v>1</v>
      </c>
      <c r="I554" s="198"/>
      <c r="J554" s="199">
        <f>ROUND(I554*H554,2)</f>
        <v>0</v>
      </c>
      <c r="K554" s="195" t="s">
        <v>161</v>
      </c>
      <c r="L554" s="62"/>
      <c r="M554" s="200" t="s">
        <v>32</v>
      </c>
      <c r="N554" s="201" t="s">
        <v>48</v>
      </c>
      <c r="O554" s="43"/>
      <c r="P554" s="202">
        <f>O554*H554</f>
        <v>0</v>
      </c>
      <c r="Q554" s="202">
        <v>0</v>
      </c>
      <c r="R554" s="202">
        <f>Q554*H554</f>
        <v>0</v>
      </c>
      <c r="S554" s="202">
        <v>0</v>
      </c>
      <c r="T554" s="203">
        <f>S554*H554</f>
        <v>0</v>
      </c>
      <c r="AR554" s="24" t="s">
        <v>162</v>
      </c>
      <c r="AT554" s="24" t="s">
        <v>157</v>
      </c>
      <c r="AU554" s="24" t="s">
        <v>106</v>
      </c>
      <c r="AY554" s="24" t="s">
        <v>155</v>
      </c>
      <c r="BE554" s="204">
        <f>IF(N554="základní",J554,0)</f>
        <v>0</v>
      </c>
      <c r="BF554" s="204">
        <f>IF(N554="snížená",J554,0)</f>
        <v>0</v>
      </c>
      <c r="BG554" s="204">
        <f>IF(N554="zákl. přenesená",J554,0)</f>
        <v>0</v>
      </c>
      <c r="BH554" s="204">
        <f>IF(N554="sníž. přenesená",J554,0)</f>
        <v>0</v>
      </c>
      <c r="BI554" s="204">
        <f>IF(N554="nulová",J554,0)</f>
        <v>0</v>
      </c>
      <c r="BJ554" s="24" t="s">
        <v>85</v>
      </c>
      <c r="BK554" s="204">
        <f>ROUND(I554*H554,2)</f>
        <v>0</v>
      </c>
      <c r="BL554" s="24" t="s">
        <v>162</v>
      </c>
      <c r="BM554" s="24" t="s">
        <v>1082</v>
      </c>
    </row>
    <row r="555" spans="2:47" s="1" customFormat="1" ht="27">
      <c r="B555" s="42"/>
      <c r="C555" s="64"/>
      <c r="D555" s="205" t="s">
        <v>164</v>
      </c>
      <c r="E555" s="64"/>
      <c r="F555" s="206" t="s">
        <v>1083</v>
      </c>
      <c r="G555" s="64"/>
      <c r="H555" s="64"/>
      <c r="I555" s="164"/>
      <c r="J555" s="64"/>
      <c r="K555" s="64"/>
      <c r="L555" s="62"/>
      <c r="M555" s="207"/>
      <c r="N555" s="43"/>
      <c r="O555" s="43"/>
      <c r="P555" s="43"/>
      <c r="Q555" s="43"/>
      <c r="R555" s="43"/>
      <c r="S555" s="43"/>
      <c r="T555" s="79"/>
      <c r="AT555" s="24" t="s">
        <v>164</v>
      </c>
      <c r="AU555" s="24" t="s">
        <v>106</v>
      </c>
    </row>
    <row r="556" spans="2:65" s="1" customFormat="1" ht="16.5" customHeight="1">
      <c r="B556" s="42"/>
      <c r="C556" s="244" t="s">
        <v>1084</v>
      </c>
      <c r="D556" s="244" t="s">
        <v>470</v>
      </c>
      <c r="E556" s="245" t="s">
        <v>1085</v>
      </c>
      <c r="F556" s="246" t="s">
        <v>1086</v>
      </c>
      <c r="G556" s="247" t="s">
        <v>263</v>
      </c>
      <c r="H556" s="248">
        <v>1</v>
      </c>
      <c r="I556" s="249"/>
      <c r="J556" s="250">
        <f>ROUND(I556*H556,2)</f>
        <v>0</v>
      </c>
      <c r="K556" s="246" t="s">
        <v>161</v>
      </c>
      <c r="L556" s="251"/>
      <c r="M556" s="252" t="s">
        <v>32</v>
      </c>
      <c r="N556" s="253" t="s">
        <v>48</v>
      </c>
      <c r="O556" s="43"/>
      <c r="P556" s="202">
        <f>O556*H556</f>
        <v>0</v>
      </c>
      <c r="Q556" s="202">
        <v>0.0008</v>
      </c>
      <c r="R556" s="202">
        <f>Q556*H556</f>
        <v>0.0008</v>
      </c>
      <c r="S556" s="202">
        <v>0</v>
      </c>
      <c r="T556" s="203">
        <f>S556*H556</f>
        <v>0</v>
      </c>
      <c r="AR556" s="24" t="s">
        <v>198</v>
      </c>
      <c r="AT556" s="24" t="s">
        <v>470</v>
      </c>
      <c r="AU556" s="24" t="s">
        <v>106</v>
      </c>
      <c r="AY556" s="24" t="s">
        <v>155</v>
      </c>
      <c r="BE556" s="204">
        <f>IF(N556="základní",J556,0)</f>
        <v>0</v>
      </c>
      <c r="BF556" s="204">
        <f>IF(N556="snížená",J556,0)</f>
        <v>0</v>
      </c>
      <c r="BG556" s="204">
        <f>IF(N556="zákl. přenesená",J556,0)</f>
        <v>0</v>
      </c>
      <c r="BH556" s="204">
        <f>IF(N556="sníž. přenesená",J556,0)</f>
        <v>0</v>
      </c>
      <c r="BI556" s="204">
        <f>IF(N556="nulová",J556,0)</f>
        <v>0</v>
      </c>
      <c r="BJ556" s="24" t="s">
        <v>85</v>
      </c>
      <c r="BK556" s="204">
        <f>ROUND(I556*H556,2)</f>
        <v>0</v>
      </c>
      <c r="BL556" s="24" t="s">
        <v>162</v>
      </c>
      <c r="BM556" s="24" t="s">
        <v>1087</v>
      </c>
    </row>
    <row r="557" spans="2:65" s="1" customFormat="1" ht="16.5" customHeight="1">
      <c r="B557" s="42"/>
      <c r="C557" s="193" t="s">
        <v>1088</v>
      </c>
      <c r="D557" s="193" t="s">
        <v>157</v>
      </c>
      <c r="E557" s="194" t="s">
        <v>1089</v>
      </c>
      <c r="F557" s="195" t="s">
        <v>1090</v>
      </c>
      <c r="G557" s="196" t="s">
        <v>263</v>
      </c>
      <c r="H557" s="197">
        <v>1</v>
      </c>
      <c r="I557" s="198"/>
      <c r="J557" s="199">
        <f>ROUND(I557*H557,2)</f>
        <v>0</v>
      </c>
      <c r="K557" s="195" t="s">
        <v>161</v>
      </c>
      <c r="L557" s="62"/>
      <c r="M557" s="200" t="s">
        <v>32</v>
      </c>
      <c r="N557" s="201" t="s">
        <v>48</v>
      </c>
      <c r="O557" s="43"/>
      <c r="P557" s="202">
        <f>O557*H557</f>
        <v>0</v>
      </c>
      <c r="Q557" s="202">
        <v>0.14494</v>
      </c>
      <c r="R557" s="202">
        <f>Q557*H557</f>
        <v>0.14494</v>
      </c>
      <c r="S557" s="202">
        <v>0</v>
      </c>
      <c r="T557" s="203">
        <f>S557*H557</f>
        <v>0</v>
      </c>
      <c r="AR557" s="24" t="s">
        <v>162</v>
      </c>
      <c r="AT557" s="24" t="s">
        <v>157</v>
      </c>
      <c r="AU557" s="24" t="s">
        <v>106</v>
      </c>
      <c r="AY557" s="24" t="s">
        <v>155</v>
      </c>
      <c r="BE557" s="204">
        <f>IF(N557="základní",J557,0)</f>
        <v>0</v>
      </c>
      <c r="BF557" s="204">
        <f>IF(N557="snížená",J557,0)</f>
        <v>0</v>
      </c>
      <c r="BG557" s="204">
        <f>IF(N557="zákl. přenesená",J557,0)</f>
        <v>0</v>
      </c>
      <c r="BH557" s="204">
        <f>IF(N557="sníž. přenesená",J557,0)</f>
        <v>0</v>
      </c>
      <c r="BI557" s="204">
        <f>IF(N557="nulová",J557,0)</f>
        <v>0</v>
      </c>
      <c r="BJ557" s="24" t="s">
        <v>85</v>
      </c>
      <c r="BK557" s="204">
        <f>ROUND(I557*H557,2)</f>
        <v>0</v>
      </c>
      <c r="BL557" s="24" t="s">
        <v>162</v>
      </c>
      <c r="BM557" s="24" t="s">
        <v>1091</v>
      </c>
    </row>
    <row r="558" spans="2:51" s="11" customFormat="1" ht="13.5">
      <c r="B558" s="208"/>
      <c r="C558" s="209"/>
      <c r="D558" s="205" t="s">
        <v>175</v>
      </c>
      <c r="E558" s="210" t="s">
        <v>32</v>
      </c>
      <c r="F558" s="211" t="s">
        <v>1092</v>
      </c>
      <c r="G558" s="209"/>
      <c r="H558" s="212">
        <v>1</v>
      </c>
      <c r="I558" s="213"/>
      <c r="J558" s="209"/>
      <c r="K558" s="209"/>
      <c r="L558" s="214"/>
      <c r="M558" s="215"/>
      <c r="N558" s="216"/>
      <c r="O558" s="216"/>
      <c r="P558" s="216"/>
      <c r="Q558" s="216"/>
      <c r="R558" s="216"/>
      <c r="S558" s="216"/>
      <c r="T558" s="217"/>
      <c r="AT558" s="218" t="s">
        <v>175</v>
      </c>
      <c r="AU558" s="218" t="s">
        <v>106</v>
      </c>
      <c r="AV558" s="11" t="s">
        <v>106</v>
      </c>
      <c r="AW558" s="11" t="s">
        <v>41</v>
      </c>
      <c r="AX558" s="11" t="s">
        <v>85</v>
      </c>
      <c r="AY558" s="218" t="s">
        <v>155</v>
      </c>
    </row>
    <row r="559" spans="2:65" s="1" customFormat="1" ht="16.5" customHeight="1">
      <c r="B559" s="42"/>
      <c r="C559" s="244" t="s">
        <v>1093</v>
      </c>
      <c r="D559" s="244" t="s">
        <v>470</v>
      </c>
      <c r="E559" s="245" t="s">
        <v>1094</v>
      </c>
      <c r="F559" s="246" t="s">
        <v>1095</v>
      </c>
      <c r="G559" s="247" t="s">
        <v>263</v>
      </c>
      <c r="H559" s="248">
        <v>1</v>
      </c>
      <c r="I559" s="249"/>
      <c r="J559" s="250">
        <f aca="true" t="shared" si="0" ref="J559:J566">ROUND(I559*H559,2)</f>
        <v>0</v>
      </c>
      <c r="K559" s="246" t="s">
        <v>161</v>
      </c>
      <c r="L559" s="251"/>
      <c r="M559" s="252" t="s">
        <v>32</v>
      </c>
      <c r="N559" s="253" t="s">
        <v>48</v>
      </c>
      <c r="O559" s="43"/>
      <c r="P559" s="202">
        <f aca="true" t="shared" si="1" ref="P559:P566">O559*H559</f>
        <v>0</v>
      </c>
      <c r="Q559" s="202">
        <v>0.058</v>
      </c>
      <c r="R559" s="202">
        <f aca="true" t="shared" si="2" ref="R559:R566">Q559*H559</f>
        <v>0.058</v>
      </c>
      <c r="S559" s="202">
        <v>0</v>
      </c>
      <c r="T559" s="203">
        <f aca="true" t="shared" si="3" ref="T559:T566">S559*H559</f>
        <v>0</v>
      </c>
      <c r="AR559" s="24" t="s">
        <v>198</v>
      </c>
      <c r="AT559" s="24" t="s">
        <v>470</v>
      </c>
      <c r="AU559" s="24" t="s">
        <v>106</v>
      </c>
      <c r="AY559" s="24" t="s">
        <v>155</v>
      </c>
      <c r="BE559" s="204">
        <f aca="true" t="shared" si="4" ref="BE559:BE566">IF(N559="základní",J559,0)</f>
        <v>0</v>
      </c>
      <c r="BF559" s="204">
        <f aca="true" t="shared" si="5" ref="BF559:BF566">IF(N559="snížená",J559,0)</f>
        <v>0</v>
      </c>
      <c r="BG559" s="204">
        <f aca="true" t="shared" si="6" ref="BG559:BG566">IF(N559="zákl. přenesená",J559,0)</f>
        <v>0</v>
      </c>
      <c r="BH559" s="204">
        <f aca="true" t="shared" si="7" ref="BH559:BH566">IF(N559="sníž. přenesená",J559,0)</f>
        <v>0</v>
      </c>
      <c r="BI559" s="204">
        <f aca="true" t="shared" si="8" ref="BI559:BI566">IF(N559="nulová",J559,0)</f>
        <v>0</v>
      </c>
      <c r="BJ559" s="24" t="s">
        <v>85</v>
      </c>
      <c r="BK559" s="204">
        <f aca="true" t="shared" si="9" ref="BK559:BK566">ROUND(I559*H559,2)</f>
        <v>0</v>
      </c>
      <c r="BL559" s="24" t="s">
        <v>162</v>
      </c>
      <c r="BM559" s="24" t="s">
        <v>1096</v>
      </c>
    </row>
    <row r="560" spans="2:65" s="1" customFormat="1" ht="16.5" customHeight="1">
      <c r="B560" s="42"/>
      <c r="C560" s="244" t="s">
        <v>1097</v>
      </c>
      <c r="D560" s="244" t="s">
        <v>470</v>
      </c>
      <c r="E560" s="245" t="s">
        <v>1098</v>
      </c>
      <c r="F560" s="246" t="s">
        <v>1099</v>
      </c>
      <c r="G560" s="247" t="s">
        <v>263</v>
      </c>
      <c r="H560" s="248">
        <v>1</v>
      </c>
      <c r="I560" s="249"/>
      <c r="J560" s="250">
        <f t="shared" si="0"/>
        <v>0</v>
      </c>
      <c r="K560" s="246" t="s">
        <v>161</v>
      </c>
      <c r="L560" s="251"/>
      <c r="M560" s="252" t="s">
        <v>32</v>
      </c>
      <c r="N560" s="253" t="s">
        <v>48</v>
      </c>
      <c r="O560" s="43"/>
      <c r="P560" s="202">
        <f t="shared" si="1"/>
        <v>0</v>
      </c>
      <c r="Q560" s="202">
        <v>0.04</v>
      </c>
      <c r="R560" s="202">
        <f t="shared" si="2"/>
        <v>0.04</v>
      </c>
      <c r="S560" s="202">
        <v>0</v>
      </c>
      <c r="T560" s="203">
        <f t="shared" si="3"/>
        <v>0</v>
      </c>
      <c r="AR560" s="24" t="s">
        <v>198</v>
      </c>
      <c r="AT560" s="24" t="s">
        <v>470</v>
      </c>
      <c r="AU560" s="24" t="s">
        <v>106</v>
      </c>
      <c r="AY560" s="24" t="s">
        <v>155</v>
      </c>
      <c r="BE560" s="204">
        <f t="shared" si="4"/>
        <v>0</v>
      </c>
      <c r="BF560" s="204">
        <f t="shared" si="5"/>
        <v>0</v>
      </c>
      <c r="BG560" s="204">
        <f t="shared" si="6"/>
        <v>0</v>
      </c>
      <c r="BH560" s="204">
        <f t="shared" si="7"/>
        <v>0</v>
      </c>
      <c r="BI560" s="204">
        <f t="shared" si="8"/>
        <v>0</v>
      </c>
      <c r="BJ560" s="24" t="s">
        <v>85</v>
      </c>
      <c r="BK560" s="204">
        <f t="shared" si="9"/>
        <v>0</v>
      </c>
      <c r="BL560" s="24" t="s">
        <v>162</v>
      </c>
      <c r="BM560" s="24" t="s">
        <v>1100</v>
      </c>
    </row>
    <row r="561" spans="2:65" s="1" customFormat="1" ht="16.5" customHeight="1">
      <c r="B561" s="42"/>
      <c r="C561" s="244" t="s">
        <v>1101</v>
      </c>
      <c r="D561" s="244" t="s">
        <v>470</v>
      </c>
      <c r="E561" s="245" t="s">
        <v>1102</v>
      </c>
      <c r="F561" s="246" t="s">
        <v>1103</v>
      </c>
      <c r="G561" s="247" t="s">
        <v>263</v>
      </c>
      <c r="H561" s="248">
        <v>1</v>
      </c>
      <c r="I561" s="249"/>
      <c r="J561" s="250">
        <f t="shared" si="0"/>
        <v>0</v>
      </c>
      <c r="K561" s="246" t="s">
        <v>161</v>
      </c>
      <c r="L561" s="251"/>
      <c r="M561" s="252" t="s">
        <v>32</v>
      </c>
      <c r="N561" s="253" t="s">
        <v>48</v>
      </c>
      <c r="O561" s="43"/>
      <c r="P561" s="202">
        <f t="shared" si="1"/>
        <v>0</v>
      </c>
      <c r="Q561" s="202">
        <v>0.097</v>
      </c>
      <c r="R561" s="202">
        <f t="shared" si="2"/>
        <v>0.097</v>
      </c>
      <c r="S561" s="202">
        <v>0</v>
      </c>
      <c r="T561" s="203">
        <f t="shared" si="3"/>
        <v>0</v>
      </c>
      <c r="AR561" s="24" t="s">
        <v>198</v>
      </c>
      <c r="AT561" s="24" t="s">
        <v>470</v>
      </c>
      <c r="AU561" s="24" t="s">
        <v>106</v>
      </c>
      <c r="AY561" s="24" t="s">
        <v>155</v>
      </c>
      <c r="BE561" s="204">
        <f t="shared" si="4"/>
        <v>0</v>
      </c>
      <c r="BF561" s="204">
        <f t="shared" si="5"/>
        <v>0</v>
      </c>
      <c r="BG561" s="204">
        <f t="shared" si="6"/>
        <v>0</v>
      </c>
      <c r="BH561" s="204">
        <f t="shared" si="7"/>
        <v>0</v>
      </c>
      <c r="BI561" s="204">
        <f t="shared" si="8"/>
        <v>0</v>
      </c>
      <c r="BJ561" s="24" t="s">
        <v>85</v>
      </c>
      <c r="BK561" s="204">
        <f t="shared" si="9"/>
        <v>0</v>
      </c>
      <c r="BL561" s="24" t="s">
        <v>162</v>
      </c>
      <c r="BM561" s="24" t="s">
        <v>1104</v>
      </c>
    </row>
    <row r="562" spans="2:65" s="1" customFormat="1" ht="16.5" customHeight="1">
      <c r="B562" s="42"/>
      <c r="C562" s="193" t="s">
        <v>1105</v>
      </c>
      <c r="D562" s="193" t="s">
        <v>157</v>
      </c>
      <c r="E562" s="194" t="s">
        <v>1106</v>
      </c>
      <c r="F562" s="195" t="s">
        <v>1107</v>
      </c>
      <c r="G562" s="196" t="s">
        <v>263</v>
      </c>
      <c r="H562" s="197">
        <v>1</v>
      </c>
      <c r="I562" s="198"/>
      <c r="J562" s="199">
        <f t="shared" si="0"/>
        <v>0</v>
      </c>
      <c r="K562" s="195" t="s">
        <v>161</v>
      </c>
      <c r="L562" s="62"/>
      <c r="M562" s="200" t="s">
        <v>32</v>
      </c>
      <c r="N562" s="201" t="s">
        <v>48</v>
      </c>
      <c r="O562" s="43"/>
      <c r="P562" s="202">
        <f t="shared" si="1"/>
        <v>0</v>
      </c>
      <c r="Q562" s="202">
        <v>0.00468</v>
      </c>
      <c r="R562" s="202">
        <f t="shared" si="2"/>
        <v>0.00468</v>
      </c>
      <c r="S562" s="202">
        <v>0</v>
      </c>
      <c r="T562" s="203">
        <f t="shared" si="3"/>
        <v>0</v>
      </c>
      <c r="AR562" s="24" t="s">
        <v>162</v>
      </c>
      <c r="AT562" s="24" t="s">
        <v>157</v>
      </c>
      <c r="AU562" s="24" t="s">
        <v>106</v>
      </c>
      <c r="AY562" s="24" t="s">
        <v>155</v>
      </c>
      <c r="BE562" s="204">
        <f t="shared" si="4"/>
        <v>0</v>
      </c>
      <c r="BF562" s="204">
        <f t="shared" si="5"/>
        <v>0</v>
      </c>
      <c r="BG562" s="204">
        <f t="shared" si="6"/>
        <v>0</v>
      </c>
      <c r="BH562" s="204">
        <f t="shared" si="7"/>
        <v>0</v>
      </c>
      <c r="BI562" s="204">
        <f t="shared" si="8"/>
        <v>0</v>
      </c>
      <c r="BJ562" s="24" t="s">
        <v>85</v>
      </c>
      <c r="BK562" s="204">
        <f t="shared" si="9"/>
        <v>0</v>
      </c>
      <c r="BL562" s="24" t="s">
        <v>162</v>
      </c>
      <c r="BM562" s="24" t="s">
        <v>1108</v>
      </c>
    </row>
    <row r="563" spans="2:65" s="1" customFormat="1" ht="16.5" customHeight="1">
      <c r="B563" s="42"/>
      <c r="C563" s="244" t="s">
        <v>1109</v>
      </c>
      <c r="D563" s="244" t="s">
        <v>470</v>
      </c>
      <c r="E563" s="245" t="s">
        <v>1110</v>
      </c>
      <c r="F563" s="246" t="s">
        <v>1111</v>
      </c>
      <c r="G563" s="247" t="s">
        <v>263</v>
      </c>
      <c r="H563" s="248">
        <v>1</v>
      </c>
      <c r="I563" s="249"/>
      <c r="J563" s="250">
        <f t="shared" si="0"/>
        <v>0</v>
      </c>
      <c r="K563" s="246" t="s">
        <v>161</v>
      </c>
      <c r="L563" s="251"/>
      <c r="M563" s="252" t="s">
        <v>32</v>
      </c>
      <c r="N563" s="253" t="s">
        <v>48</v>
      </c>
      <c r="O563" s="43"/>
      <c r="P563" s="202">
        <f t="shared" si="1"/>
        <v>0</v>
      </c>
      <c r="Q563" s="202">
        <v>0.06</v>
      </c>
      <c r="R563" s="202">
        <f t="shared" si="2"/>
        <v>0.06</v>
      </c>
      <c r="S563" s="202">
        <v>0</v>
      </c>
      <c r="T563" s="203">
        <f t="shared" si="3"/>
        <v>0</v>
      </c>
      <c r="AR563" s="24" t="s">
        <v>198</v>
      </c>
      <c r="AT563" s="24" t="s">
        <v>470</v>
      </c>
      <c r="AU563" s="24" t="s">
        <v>106</v>
      </c>
      <c r="AY563" s="24" t="s">
        <v>155</v>
      </c>
      <c r="BE563" s="204">
        <f t="shared" si="4"/>
        <v>0</v>
      </c>
      <c r="BF563" s="204">
        <f t="shared" si="5"/>
        <v>0</v>
      </c>
      <c r="BG563" s="204">
        <f t="shared" si="6"/>
        <v>0</v>
      </c>
      <c r="BH563" s="204">
        <f t="shared" si="7"/>
        <v>0</v>
      </c>
      <c r="BI563" s="204">
        <f t="shared" si="8"/>
        <v>0</v>
      </c>
      <c r="BJ563" s="24" t="s">
        <v>85</v>
      </c>
      <c r="BK563" s="204">
        <f t="shared" si="9"/>
        <v>0</v>
      </c>
      <c r="BL563" s="24" t="s">
        <v>162</v>
      </c>
      <c r="BM563" s="24" t="s">
        <v>1112</v>
      </c>
    </row>
    <row r="564" spans="2:65" s="1" customFormat="1" ht="16.5" customHeight="1">
      <c r="B564" s="42"/>
      <c r="C564" s="244" t="s">
        <v>1113</v>
      </c>
      <c r="D564" s="244" t="s">
        <v>470</v>
      </c>
      <c r="E564" s="245" t="s">
        <v>1114</v>
      </c>
      <c r="F564" s="246" t="s">
        <v>1115</v>
      </c>
      <c r="G564" s="247" t="s">
        <v>263</v>
      </c>
      <c r="H564" s="248">
        <v>1</v>
      </c>
      <c r="I564" s="249"/>
      <c r="J564" s="250">
        <f t="shared" si="0"/>
        <v>0</v>
      </c>
      <c r="K564" s="246" t="s">
        <v>161</v>
      </c>
      <c r="L564" s="251"/>
      <c r="M564" s="252" t="s">
        <v>32</v>
      </c>
      <c r="N564" s="253" t="s">
        <v>48</v>
      </c>
      <c r="O564" s="43"/>
      <c r="P564" s="202">
        <f t="shared" si="1"/>
        <v>0</v>
      </c>
      <c r="Q564" s="202">
        <v>0.058</v>
      </c>
      <c r="R564" s="202">
        <f t="shared" si="2"/>
        <v>0.058</v>
      </c>
      <c r="S564" s="202">
        <v>0</v>
      </c>
      <c r="T564" s="203">
        <f t="shared" si="3"/>
        <v>0</v>
      </c>
      <c r="AR564" s="24" t="s">
        <v>198</v>
      </c>
      <c r="AT564" s="24" t="s">
        <v>470</v>
      </c>
      <c r="AU564" s="24" t="s">
        <v>106</v>
      </c>
      <c r="AY564" s="24" t="s">
        <v>155</v>
      </c>
      <c r="BE564" s="204">
        <f t="shared" si="4"/>
        <v>0</v>
      </c>
      <c r="BF564" s="204">
        <f t="shared" si="5"/>
        <v>0</v>
      </c>
      <c r="BG564" s="204">
        <f t="shared" si="6"/>
        <v>0</v>
      </c>
      <c r="BH564" s="204">
        <f t="shared" si="7"/>
        <v>0</v>
      </c>
      <c r="BI564" s="204">
        <f t="shared" si="8"/>
        <v>0</v>
      </c>
      <c r="BJ564" s="24" t="s">
        <v>85</v>
      </c>
      <c r="BK564" s="204">
        <f t="shared" si="9"/>
        <v>0</v>
      </c>
      <c r="BL564" s="24" t="s">
        <v>162</v>
      </c>
      <c r="BM564" s="24" t="s">
        <v>1116</v>
      </c>
    </row>
    <row r="565" spans="2:65" s="1" customFormat="1" ht="16.5" customHeight="1">
      <c r="B565" s="42"/>
      <c r="C565" s="244" t="s">
        <v>1117</v>
      </c>
      <c r="D565" s="244" t="s">
        <v>470</v>
      </c>
      <c r="E565" s="245" t="s">
        <v>1118</v>
      </c>
      <c r="F565" s="246" t="s">
        <v>1119</v>
      </c>
      <c r="G565" s="247" t="s">
        <v>263</v>
      </c>
      <c r="H565" s="248">
        <v>1</v>
      </c>
      <c r="I565" s="249"/>
      <c r="J565" s="250">
        <f t="shared" si="0"/>
        <v>0</v>
      </c>
      <c r="K565" s="246" t="s">
        <v>32</v>
      </c>
      <c r="L565" s="251"/>
      <c r="M565" s="252" t="s">
        <v>32</v>
      </c>
      <c r="N565" s="253" t="s">
        <v>48</v>
      </c>
      <c r="O565" s="43"/>
      <c r="P565" s="202">
        <f t="shared" si="1"/>
        <v>0</v>
      </c>
      <c r="Q565" s="202">
        <v>0.006</v>
      </c>
      <c r="R565" s="202">
        <f t="shared" si="2"/>
        <v>0.006</v>
      </c>
      <c r="S565" s="202">
        <v>0</v>
      </c>
      <c r="T565" s="203">
        <f t="shared" si="3"/>
        <v>0</v>
      </c>
      <c r="AR565" s="24" t="s">
        <v>198</v>
      </c>
      <c r="AT565" s="24" t="s">
        <v>470</v>
      </c>
      <c r="AU565" s="24" t="s">
        <v>106</v>
      </c>
      <c r="AY565" s="24" t="s">
        <v>155</v>
      </c>
      <c r="BE565" s="204">
        <f t="shared" si="4"/>
        <v>0</v>
      </c>
      <c r="BF565" s="204">
        <f t="shared" si="5"/>
        <v>0</v>
      </c>
      <c r="BG565" s="204">
        <f t="shared" si="6"/>
        <v>0</v>
      </c>
      <c r="BH565" s="204">
        <f t="shared" si="7"/>
        <v>0</v>
      </c>
      <c r="BI565" s="204">
        <f t="shared" si="8"/>
        <v>0</v>
      </c>
      <c r="BJ565" s="24" t="s">
        <v>85</v>
      </c>
      <c r="BK565" s="204">
        <f t="shared" si="9"/>
        <v>0</v>
      </c>
      <c r="BL565" s="24" t="s">
        <v>162</v>
      </c>
      <c r="BM565" s="24" t="s">
        <v>1120</v>
      </c>
    </row>
    <row r="566" spans="2:65" s="1" customFormat="1" ht="16.5" customHeight="1">
      <c r="B566" s="42"/>
      <c r="C566" s="193" t="s">
        <v>1121</v>
      </c>
      <c r="D566" s="193" t="s">
        <v>157</v>
      </c>
      <c r="E566" s="194" t="s">
        <v>1122</v>
      </c>
      <c r="F566" s="195" t="s">
        <v>1123</v>
      </c>
      <c r="G566" s="196" t="s">
        <v>259</v>
      </c>
      <c r="H566" s="197">
        <v>32</v>
      </c>
      <c r="I566" s="198"/>
      <c r="J566" s="199">
        <f t="shared" si="0"/>
        <v>0</v>
      </c>
      <c r="K566" s="195" t="s">
        <v>161</v>
      </c>
      <c r="L566" s="62"/>
      <c r="M566" s="200" t="s">
        <v>32</v>
      </c>
      <c r="N566" s="201" t="s">
        <v>48</v>
      </c>
      <c r="O566" s="43"/>
      <c r="P566" s="202">
        <f t="shared" si="1"/>
        <v>0</v>
      </c>
      <c r="Q566" s="202">
        <v>0.00013</v>
      </c>
      <c r="R566" s="202">
        <f t="shared" si="2"/>
        <v>0.00416</v>
      </c>
      <c r="S566" s="202">
        <v>0</v>
      </c>
      <c r="T566" s="203">
        <f t="shared" si="3"/>
        <v>0</v>
      </c>
      <c r="AR566" s="24" t="s">
        <v>162</v>
      </c>
      <c r="AT566" s="24" t="s">
        <v>157</v>
      </c>
      <c r="AU566" s="24" t="s">
        <v>106</v>
      </c>
      <c r="AY566" s="24" t="s">
        <v>155</v>
      </c>
      <c r="BE566" s="204">
        <f t="shared" si="4"/>
        <v>0</v>
      </c>
      <c r="BF566" s="204">
        <f t="shared" si="5"/>
        <v>0</v>
      </c>
      <c r="BG566" s="204">
        <f t="shared" si="6"/>
        <v>0</v>
      </c>
      <c r="BH566" s="204">
        <f t="shared" si="7"/>
        <v>0</v>
      </c>
      <c r="BI566" s="204">
        <f t="shared" si="8"/>
        <v>0</v>
      </c>
      <c r="BJ566" s="24" t="s">
        <v>85</v>
      </c>
      <c r="BK566" s="204">
        <f t="shared" si="9"/>
        <v>0</v>
      </c>
      <c r="BL566" s="24" t="s">
        <v>162</v>
      </c>
      <c r="BM566" s="24" t="s">
        <v>1124</v>
      </c>
    </row>
    <row r="567" spans="2:47" s="1" customFormat="1" ht="27">
      <c r="B567" s="42"/>
      <c r="C567" s="64"/>
      <c r="D567" s="205" t="s">
        <v>164</v>
      </c>
      <c r="E567" s="64"/>
      <c r="F567" s="206" t="s">
        <v>1125</v>
      </c>
      <c r="G567" s="64"/>
      <c r="H567" s="64"/>
      <c r="I567" s="164"/>
      <c r="J567" s="64"/>
      <c r="K567" s="64"/>
      <c r="L567" s="62"/>
      <c r="M567" s="207"/>
      <c r="N567" s="43"/>
      <c r="O567" s="43"/>
      <c r="P567" s="43"/>
      <c r="Q567" s="43"/>
      <c r="R567" s="43"/>
      <c r="S567" s="43"/>
      <c r="T567" s="79"/>
      <c r="AT567" s="24" t="s">
        <v>164</v>
      </c>
      <c r="AU567" s="24" t="s">
        <v>106</v>
      </c>
    </row>
    <row r="568" spans="2:51" s="11" customFormat="1" ht="13.5">
      <c r="B568" s="208"/>
      <c r="C568" s="209"/>
      <c r="D568" s="205" t="s">
        <v>175</v>
      </c>
      <c r="E568" s="210" t="s">
        <v>32</v>
      </c>
      <c r="F568" s="211" t="s">
        <v>1126</v>
      </c>
      <c r="G568" s="209"/>
      <c r="H568" s="212">
        <v>32</v>
      </c>
      <c r="I568" s="213"/>
      <c r="J568" s="209"/>
      <c r="K568" s="209"/>
      <c r="L568" s="214"/>
      <c r="M568" s="215"/>
      <c r="N568" s="216"/>
      <c r="O568" s="216"/>
      <c r="P568" s="216"/>
      <c r="Q568" s="216"/>
      <c r="R568" s="216"/>
      <c r="S568" s="216"/>
      <c r="T568" s="217"/>
      <c r="AT568" s="218" t="s">
        <v>175</v>
      </c>
      <c r="AU568" s="218" t="s">
        <v>106</v>
      </c>
      <c r="AV568" s="11" t="s">
        <v>106</v>
      </c>
      <c r="AW568" s="11" t="s">
        <v>41</v>
      </c>
      <c r="AX568" s="11" t="s">
        <v>85</v>
      </c>
      <c r="AY568" s="218" t="s">
        <v>155</v>
      </c>
    </row>
    <row r="569" spans="2:63" s="10" customFormat="1" ht="29.85" customHeight="1">
      <c r="B569" s="177"/>
      <c r="C569" s="178"/>
      <c r="D569" s="179" t="s">
        <v>76</v>
      </c>
      <c r="E569" s="191" t="s">
        <v>204</v>
      </c>
      <c r="F569" s="191" t="s">
        <v>256</v>
      </c>
      <c r="G569" s="178"/>
      <c r="H569" s="178"/>
      <c r="I569" s="181"/>
      <c r="J569" s="192">
        <f>BK569</f>
        <v>0</v>
      </c>
      <c r="K569" s="178"/>
      <c r="L569" s="183"/>
      <c r="M569" s="184"/>
      <c r="N569" s="185"/>
      <c r="O569" s="185"/>
      <c r="P569" s="186">
        <f>SUM(P570:P673)</f>
        <v>0</v>
      </c>
      <c r="Q569" s="185"/>
      <c r="R569" s="186">
        <f>SUM(R570:R673)</f>
        <v>21.063584250000005</v>
      </c>
      <c r="S569" s="185"/>
      <c r="T569" s="187">
        <f>SUM(T570:T673)</f>
        <v>0</v>
      </c>
      <c r="AR569" s="188" t="s">
        <v>85</v>
      </c>
      <c r="AT569" s="189" t="s">
        <v>76</v>
      </c>
      <c r="AU569" s="189" t="s">
        <v>85</v>
      </c>
      <c r="AY569" s="188" t="s">
        <v>155</v>
      </c>
      <c r="BK569" s="190">
        <f>SUM(BK570:BK673)</f>
        <v>0</v>
      </c>
    </row>
    <row r="570" spans="2:65" s="1" customFormat="1" ht="25.5" customHeight="1">
      <c r="B570" s="42"/>
      <c r="C570" s="193" t="s">
        <v>1127</v>
      </c>
      <c r="D570" s="193" t="s">
        <v>157</v>
      </c>
      <c r="E570" s="194" t="s">
        <v>1128</v>
      </c>
      <c r="F570" s="195" t="s">
        <v>1129</v>
      </c>
      <c r="G570" s="196" t="s">
        <v>263</v>
      </c>
      <c r="H570" s="197">
        <v>2</v>
      </c>
      <c r="I570" s="198"/>
      <c r="J570" s="199">
        <f>ROUND(I570*H570,2)</f>
        <v>0</v>
      </c>
      <c r="K570" s="195" t="s">
        <v>161</v>
      </c>
      <c r="L570" s="62"/>
      <c r="M570" s="200" t="s">
        <v>32</v>
      </c>
      <c r="N570" s="201" t="s">
        <v>48</v>
      </c>
      <c r="O570" s="43"/>
      <c r="P570" s="202">
        <f>O570*H570</f>
        <v>0</v>
      </c>
      <c r="Q570" s="202">
        <v>0.0007</v>
      </c>
      <c r="R570" s="202">
        <f>Q570*H570</f>
        <v>0.0014</v>
      </c>
      <c r="S570" s="202">
        <v>0</v>
      </c>
      <c r="T570" s="203">
        <f>S570*H570</f>
        <v>0</v>
      </c>
      <c r="AR570" s="24" t="s">
        <v>162</v>
      </c>
      <c r="AT570" s="24" t="s">
        <v>157</v>
      </c>
      <c r="AU570" s="24" t="s">
        <v>106</v>
      </c>
      <c r="AY570" s="24" t="s">
        <v>155</v>
      </c>
      <c r="BE570" s="204">
        <f>IF(N570="základní",J570,0)</f>
        <v>0</v>
      </c>
      <c r="BF570" s="204">
        <f>IF(N570="snížená",J570,0)</f>
        <v>0</v>
      </c>
      <c r="BG570" s="204">
        <f>IF(N570="zákl. přenesená",J570,0)</f>
        <v>0</v>
      </c>
      <c r="BH570" s="204">
        <f>IF(N570="sníž. přenesená",J570,0)</f>
        <v>0</v>
      </c>
      <c r="BI570" s="204">
        <f>IF(N570="nulová",J570,0)</f>
        <v>0</v>
      </c>
      <c r="BJ570" s="24" t="s">
        <v>85</v>
      </c>
      <c r="BK570" s="204">
        <f>ROUND(I570*H570,2)</f>
        <v>0</v>
      </c>
      <c r="BL570" s="24" t="s">
        <v>162</v>
      </c>
      <c r="BM570" s="24" t="s">
        <v>1130</v>
      </c>
    </row>
    <row r="571" spans="2:65" s="1" customFormat="1" ht="16.5" customHeight="1">
      <c r="B571" s="42"/>
      <c r="C571" s="244" t="s">
        <v>1131</v>
      </c>
      <c r="D571" s="244" t="s">
        <v>470</v>
      </c>
      <c r="E571" s="245" t="s">
        <v>1132</v>
      </c>
      <c r="F571" s="246" t="s">
        <v>1133</v>
      </c>
      <c r="G571" s="247" t="s">
        <v>263</v>
      </c>
      <c r="H571" s="248">
        <v>2</v>
      </c>
      <c r="I571" s="249"/>
      <c r="J571" s="250">
        <f>ROUND(I571*H571,2)</f>
        <v>0</v>
      </c>
      <c r="K571" s="246" t="s">
        <v>32</v>
      </c>
      <c r="L571" s="251"/>
      <c r="M571" s="252" t="s">
        <v>32</v>
      </c>
      <c r="N571" s="253" t="s">
        <v>48</v>
      </c>
      <c r="O571" s="43"/>
      <c r="P571" s="202">
        <f>O571*H571</f>
        <v>0</v>
      </c>
      <c r="Q571" s="202">
        <v>0.0042</v>
      </c>
      <c r="R571" s="202">
        <f>Q571*H571</f>
        <v>0.0084</v>
      </c>
      <c r="S571" s="202">
        <v>0</v>
      </c>
      <c r="T571" s="203">
        <f>S571*H571</f>
        <v>0</v>
      </c>
      <c r="AR571" s="24" t="s">
        <v>198</v>
      </c>
      <c r="AT571" s="24" t="s">
        <v>470</v>
      </c>
      <c r="AU571" s="24" t="s">
        <v>106</v>
      </c>
      <c r="AY571" s="24" t="s">
        <v>155</v>
      </c>
      <c r="BE571" s="204">
        <f>IF(N571="základní",J571,0)</f>
        <v>0</v>
      </c>
      <c r="BF571" s="204">
        <f>IF(N571="snížená",J571,0)</f>
        <v>0</v>
      </c>
      <c r="BG571" s="204">
        <f>IF(N571="zákl. přenesená",J571,0)</f>
        <v>0</v>
      </c>
      <c r="BH571" s="204">
        <f>IF(N571="sníž. přenesená",J571,0)</f>
        <v>0</v>
      </c>
      <c r="BI571" s="204">
        <f>IF(N571="nulová",J571,0)</f>
        <v>0</v>
      </c>
      <c r="BJ571" s="24" t="s">
        <v>85</v>
      </c>
      <c r="BK571" s="204">
        <f>ROUND(I571*H571,2)</f>
        <v>0</v>
      </c>
      <c r="BL571" s="24" t="s">
        <v>162</v>
      </c>
      <c r="BM571" s="24" t="s">
        <v>1134</v>
      </c>
    </row>
    <row r="572" spans="2:47" s="1" customFormat="1" ht="27">
      <c r="B572" s="42"/>
      <c r="C572" s="64"/>
      <c r="D572" s="205" t="s">
        <v>164</v>
      </c>
      <c r="E572" s="64"/>
      <c r="F572" s="206" t="s">
        <v>1135</v>
      </c>
      <c r="G572" s="64"/>
      <c r="H572" s="64"/>
      <c r="I572" s="164"/>
      <c r="J572" s="64"/>
      <c r="K572" s="64"/>
      <c r="L572" s="62"/>
      <c r="M572" s="207"/>
      <c r="N572" s="43"/>
      <c r="O572" s="43"/>
      <c r="P572" s="43"/>
      <c r="Q572" s="43"/>
      <c r="R572" s="43"/>
      <c r="S572" s="43"/>
      <c r="T572" s="79"/>
      <c r="AT572" s="24" t="s">
        <v>164</v>
      </c>
      <c r="AU572" s="24" t="s">
        <v>106</v>
      </c>
    </row>
    <row r="573" spans="2:65" s="1" customFormat="1" ht="16.5" customHeight="1">
      <c r="B573" s="42"/>
      <c r="C573" s="193" t="s">
        <v>1136</v>
      </c>
      <c r="D573" s="193" t="s">
        <v>157</v>
      </c>
      <c r="E573" s="194" t="s">
        <v>1137</v>
      </c>
      <c r="F573" s="195" t="s">
        <v>1138</v>
      </c>
      <c r="G573" s="196" t="s">
        <v>263</v>
      </c>
      <c r="H573" s="197">
        <v>2</v>
      </c>
      <c r="I573" s="198"/>
      <c r="J573" s="199">
        <f>ROUND(I573*H573,2)</f>
        <v>0</v>
      </c>
      <c r="K573" s="195" t="s">
        <v>161</v>
      </c>
      <c r="L573" s="62"/>
      <c r="M573" s="200" t="s">
        <v>32</v>
      </c>
      <c r="N573" s="201" t="s">
        <v>48</v>
      </c>
      <c r="O573" s="43"/>
      <c r="P573" s="202">
        <f>O573*H573</f>
        <v>0</v>
      </c>
      <c r="Q573" s="202">
        <v>0.08542</v>
      </c>
      <c r="R573" s="202">
        <f>Q573*H573</f>
        <v>0.17084</v>
      </c>
      <c r="S573" s="202">
        <v>0</v>
      </c>
      <c r="T573" s="203">
        <f>S573*H573</f>
        <v>0</v>
      </c>
      <c r="AR573" s="24" t="s">
        <v>162</v>
      </c>
      <c r="AT573" s="24" t="s">
        <v>157</v>
      </c>
      <c r="AU573" s="24" t="s">
        <v>106</v>
      </c>
      <c r="AY573" s="24" t="s">
        <v>155</v>
      </c>
      <c r="BE573" s="204">
        <f>IF(N573="základní",J573,0)</f>
        <v>0</v>
      </c>
      <c r="BF573" s="204">
        <f>IF(N573="snížená",J573,0)</f>
        <v>0</v>
      </c>
      <c r="BG573" s="204">
        <f>IF(N573="zákl. přenesená",J573,0)</f>
        <v>0</v>
      </c>
      <c r="BH573" s="204">
        <f>IF(N573="sníž. přenesená",J573,0)</f>
        <v>0</v>
      </c>
      <c r="BI573" s="204">
        <f>IF(N573="nulová",J573,0)</f>
        <v>0</v>
      </c>
      <c r="BJ573" s="24" t="s">
        <v>85</v>
      </c>
      <c r="BK573" s="204">
        <f>ROUND(I573*H573,2)</f>
        <v>0</v>
      </c>
      <c r="BL573" s="24" t="s">
        <v>162</v>
      </c>
      <c r="BM573" s="24" t="s">
        <v>1139</v>
      </c>
    </row>
    <row r="574" spans="2:47" s="1" customFormat="1" ht="27">
      <c r="B574" s="42"/>
      <c r="C574" s="64"/>
      <c r="D574" s="205" t="s">
        <v>164</v>
      </c>
      <c r="E574" s="64"/>
      <c r="F574" s="206" t="s">
        <v>1140</v>
      </c>
      <c r="G574" s="64"/>
      <c r="H574" s="64"/>
      <c r="I574" s="164"/>
      <c r="J574" s="64"/>
      <c r="K574" s="64"/>
      <c r="L574" s="62"/>
      <c r="M574" s="207"/>
      <c r="N574" s="43"/>
      <c r="O574" s="43"/>
      <c r="P574" s="43"/>
      <c r="Q574" s="43"/>
      <c r="R574" s="43"/>
      <c r="S574" s="43"/>
      <c r="T574" s="79"/>
      <c r="AT574" s="24" t="s">
        <v>164</v>
      </c>
      <c r="AU574" s="24" t="s">
        <v>106</v>
      </c>
    </row>
    <row r="575" spans="2:65" s="1" customFormat="1" ht="25.5" customHeight="1">
      <c r="B575" s="42"/>
      <c r="C575" s="193" t="s">
        <v>1141</v>
      </c>
      <c r="D575" s="193" t="s">
        <v>157</v>
      </c>
      <c r="E575" s="194" t="s">
        <v>1142</v>
      </c>
      <c r="F575" s="195" t="s">
        <v>1143</v>
      </c>
      <c r="G575" s="196" t="s">
        <v>263</v>
      </c>
      <c r="H575" s="197">
        <v>2</v>
      </c>
      <c r="I575" s="198"/>
      <c r="J575" s="199">
        <f aca="true" t="shared" si="10" ref="J575:J580">ROUND(I575*H575,2)</f>
        <v>0</v>
      </c>
      <c r="K575" s="195" t="s">
        <v>161</v>
      </c>
      <c r="L575" s="62"/>
      <c r="M575" s="200" t="s">
        <v>32</v>
      </c>
      <c r="N575" s="201" t="s">
        <v>48</v>
      </c>
      <c r="O575" s="43"/>
      <c r="P575" s="202">
        <f aca="true" t="shared" si="11" ref="P575:P580">O575*H575</f>
        <v>0</v>
      </c>
      <c r="Q575" s="202">
        <v>0.11241</v>
      </c>
      <c r="R575" s="202">
        <f aca="true" t="shared" si="12" ref="R575:R580">Q575*H575</f>
        <v>0.22482</v>
      </c>
      <c r="S575" s="202">
        <v>0</v>
      </c>
      <c r="T575" s="203">
        <f aca="true" t="shared" si="13" ref="T575:T580">S575*H575</f>
        <v>0</v>
      </c>
      <c r="AR575" s="24" t="s">
        <v>162</v>
      </c>
      <c r="AT575" s="24" t="s">
        <v>157</v>
      </c>
      <c r="AU575" s="24" t="s">
        <v>106</v>
      </c>
      <c r="AY575" s="24" t="s">
        <v>155</v>
      </c>
      <c r="BE575" s="204">
        <f aca="true" t="shared" si="14" ref="BE575:BE580">IF(N575="základní",J575,0)</f>
        <v>0</v>
      </c>
      <c r="BF575" s="204">
        <f aca="true" t="shared" si="15" ref="BF575:BF580">IF(N575="snížená",J575,0)</f>
        <v>0</v>
      </c>
      <c r="BG575" s="204">
        <f aca="true" t="shared" si="16" ref="BG575:BG580">IF(N575="zákl. přenesená",J575,0)</f>
        <v>0</v>
      </c>
      <c r="BH575" s="204">
        <f aca="true" t="shared" si="17" ref="BH575:BH580">IF(N575="sníž. přenesená",J575,0)</f>
        <v>0</v>
      </c>
      <c r="BI575" s="204">
        <f aca="true" t="shared" si="18" ref="BI575:BI580">IF(N575="nulová",J575,0)</f>
        <v>0</v>
      </c>
      <c r="BJ575" s="24" t="s">
        <v>85</v>
      </c>
      <c r="BK575" s="204">
        <f aca="true" t="shared" si="19" ref="BK575:BK580">ROUND(I575*H575,2)</f>
        <v>0</v>
      </c>
      <c r="BL575" s="24" t="s">
        <v>162</v>
      </c>
      <c r="BM575" s="24" t="s">
        <v>1144</v>
      </c>
    </row>
    <row r="576" spans="2:65" s="1" customFormat="1" ht="16.5" customHeight="1">
      <c r="B576" s="42"/>
      <c r="C576" s="244" t="s">
        <v>1145</v>
      </c>
      <c r="D576" s="244" t="s">
        <v>470</v>
      </c>
      <c r="E576" s="245" t="s">
        <v>1146</v>
      </c>
      <c r="F576" s="246" t="s">
        <v>1147</v>
      </c>
      <c r="G576" s="247" t="s">
        <v>263</v>
      </c>
      <c r="H576" s="248">
        <v>2</v>
      </c>
      <c r="I576" s="249"/>
      <c r="J576" s="250">
        <f t="shared" si="10"/>
        <v>0</v>
      </c>
      <c r="K576" s="246" t="s">
        <v>161</v>
      </c>
      <c r="L576" s="251"/>
      <c r="M576" s="252" t="s">
        <v>32</v>
      </c>
      <c r="N576" s="253" t="s">
        <v>48</v>
      </c>
      <c r="O576" s="43"/>
      <c r="P576" s="202">
        <f t="shared" si="11"/>
        <v>0</v>
      </c>
      <c r="Q576" s="202">
        <v>0.0061</v>
      </c>
      <c r="R576" s="202">
        <f t="shared" si="12"/>
        <v>0.0122</v>
      </c>
      <c r="S576" s="202">
        <v>0</v>
      </c>
      <c r="T576" s="203">
        <f t="shared" si="13"/>
        <v>0</v>
      </c>
      <c r="AR576" s="24" t="s">
        <v>198</v>
      </c>
      <c r="AT576" s="24" t="s">
        <v>470</v>
      </c>
      <c r="AU576" s="24" t="s">
        <v>106</v>
      </c>
      <c r="AY576" s="24" t="s">
        <v>155</v>
      </c>
      <c r="BE576" s="204">
        <f t="shared" si="14"/>
        <v>0</v>
      </c>
      <c r="BF576" s="204">
        <f t="shared" si="15"/>
        <v>0</v>
      </c>
      <c r="BG576" s="204">
        <f t="shared" si="16"/>
        <v>0</v>
      </c>
      <c r="BH576" s="204">
        <f t="shared" si="17"/>
        <v>0</v>
      </c>
      <c r="BI576" s="204">
        <f t="shared" si="18"/>
        <v>0</v>
      </c>
      <c r="BJ576" s="24" t="s">
        <v>85</v>
      </c>
      <c r="BK576" s="204">
        <f t="shared" si="19"/>
        <v>0</v>
      </c>
      <c r="BL576" s="24" t="s">
        <v>162</v>
      </c>
      <c r="BM576" s="24" t="s">
        <v>1148</v>
      </c>
    </row>
    <row r="577" spans="2:65" s="1" customFormat="1" ht="16.5" customHeight="1">
      <c r="B577" s="42"/>
      <c r="C577" s="244" t="s">
        <v>1149</v>
      </c>
      <c r="D577" s="244" t="s">
        <v>470</v>
      </c>
      <c r="E577" s="245" t="s">
        <v>1150</v>
      </c>
      <c r="F577" s="246" t="s">
        <v>1151</v>
      </c>
      <c r="G577" s="247" t="s">
        <v>263</v>
      </c>
      <c r="H577" s="248">
        <v>2</v>
      </c>
      <c r="I577" s="249"/>
      <c r="J577" s="250">
        <f t="shared" si="10"/>
        <v>0</v>
      </c>
      <c r="K577" s="246" t="s">
        <v>161</v>
      </c>
      <c r="L577" s="251"/>
      <c r="M577" s="252" t="s">
        <v>32</v>
      </c>
      <c r="N577" s="253" t="s">
        <v>48</v>
      </c>
      <c r="O577" s="43"/>
      <c r="P577" s="202">
        <f t="shared" si="11"/>
        <v>0</v>
      </c>
      <c r="Q577" s="202">
        <v>0.003</v>
      </c>
      <c r="R577" s="202">
        <f t="shared" si="12"/>
        <v>0.006</v>
      </c>
      <c r="S577" s="202">
        <v>0</v>
      </c>
      <c r="T577" s="203">
        <f t="shared" si="13"/>
        <v>0</v>
      </c>
      <c r="AR577" s="24" t="s">
        <v>198</v>
      </c>
      <c r="AT577" s="24" t="s">
        <v>470</v>
      </c>
      <c r="AU577" s="24" t="s">
        <v>106</v>
      </c>
      <c r="AY577" s="24" t="s">
        <v>155</v>
      </c>
      <c r="BE577" s="204">
        <f t="shared" si="14"/>
        <v>0</v>
      </c>
      <c r="BF577" s="204">
        <f t="shared" si="15"/>
        <v>0</v>
      </c>
      <c r="BG577" s="204">
        <f t="shared" si="16"/>
        <v>0</v>
      </c>
      <c r="BH577" s="204">
        <f t="shared" si="17"/>
        <v>0</v>
      </c>
      <c r="BI577" s="204">
        <f t="shared" si="18"/>
        <v>0</v>
      </c>
      <c r="BJ577" s="24" t="s">
        <v>85</v>
      </c>
      <c r="BK577" s="204">
        <f t="shared" si="19"/>
        <v>0</v>
      </c>
      <c r="BL577" s="24" t="s">
        <v>162</v>
      </c>
      <c r="BM577" s="24" t="s">
        <v>1152</v>
      </c>
    </row>
    <row r="578" spans="2:65" s="1" customFormat="1" ht="16.5" customHeight="1">
      <c r="B578" s="42"/>
      <c r="C578" s="244" t="s">
        <v>1153</v>
      </c>
      <c r="D578" s="244" t="s">
        <v>470</v>
      </c>
      <c r="E578" s="245" t="s">
        <v>1154</v>
      </c>
      <c r="F578" s="246" t="s">
        <v>1155</v>
      </c>
      <c r="G578" s="247" t="s">
        <v>263</v>
      </c>
      <c r="H578" s="248">
        <v>2</v>
      </c>
      <c r="I578" s="249"/>
      <c r="J578" s="250">
        <f t="shared" si="10"/>
        <v>0</v>
      </c>
      <c r="K578" s="246" t="s">
        <v>161</v>
      </c>
      <c r="L578" s="251"/>
      <c r="M578" s="252" t="s">
        <v>32</v>
      </c>
      <c r="N578" s="253" t="s">
        <v>48</v>
      </c>
      <c r="O578" s="43"/>
      <c r="P578" s="202">
        <f t="shared" si="11"/>
        <v>0</v>
      </c>
      <c r="Q578" s="202">
        <v>0.0001</v>
      </c>
      <c r="R578" s="202">
        <f t="shared" si="12"/>
        <v>0.0002</v>
      </c>
      <c r="S578" s="202">
        <v>0</v>
      </c>
      <c r="T578" s="203">
        <f t="shared" si="13"/>
        <v>0</v>
      </c>
      <c r="AR578" s="24" t="s">
        <v>198</v>
      </c>
      <c r="AT578" s="24" t="s">
        <v>470</v>
      </c>
      <c r="AU578" s="24" t="s">
        <v>106</v>
      </c>
      <c r="AY578" s="24" t="s">
        <v>155</v>
      </c>
      <c r="BE578" s="204">
        <f t="shared" si="14"/>
        <v>0</v>
      </c>
      <c r="BF578" s="204">
        <f t="shared" si="15"/>
        <v>0</v>
      </c>
      <c r="BG578" s="204">
        <f t="shared" si="16"/>
        <v>0</v>
      </c>
      <c r="BH578" s="204">
        <f t="shared" si="17"/>
        <v>0</v>
      </c>
      <c r="BI578" s="204">
        <f t="shared" si="18"/>
        <v>0</v>
      </c>
      <c r="BJ578" s="24" t="s">
        <v>85</v>
      </c>
      <c r="BK578" s="204">
        <f t="shared" si="19"/>
        <v>0</v>
      </c>
      <c r="BL578" s="24" t="s">
        <v>162</v>
      </c>
      <c r="BM578" s="24" t="s">
        <v>1156</v>
      </c>
    </row>
    <row r="579" spans="2:65" s="1" customFormat="1" ht="16.5" customHeight="1">
      <c r="B579" s="42"/>
      <c r="C579" s="244" t="s">
        <v>1157</v>
      </c>
      <c r="D579" s="244" t="s">
        <v>470</v>
      </c>
      <c r="E579" s="245" t="s">
        <v>1158</v>
      </c>
      <c r="F579" s="246" t="s">
        <v>1159</v>
      </c>
      <c r="G579" s="247" t="s">
        <v>263</v>
      </c>
      <c r="H579" s="248">
        <v>4</v>
      </c>
      <c r="I579" s="249"/>
      <c r="J579" s="250">
        <f t="shared" si="10"/>
        <v>0</v>
      </c>
      <c r="K579" s="246" t="s">
        <v>161</v>
      </c>
      <c r="L579" s="251"/>
      <c r="M579" s="252" t="s">
        <v>32</v>
      </c>
      <c r="N579" s="253" t="s">
        <v>48</v>
      </c>
      <c r="O579" s="43"/>
      <c r="P579" s="202">
        <f t="shared" si="11"/>
        <v>0</v>
      </c>
      <c r="Q579" s="202">
        <v>0.00035</v>
      </c>
      <c r="R579" s="202">
        <f t="shared" si="12"/>
        <v>0.0014</v>
      </c>
      <c r="S579" s="202">
        <v>0</v>
      </c>
      <c r="T579" s="203">
        <f t="shared" si="13"/>
        <v>0</v>
      </c>
      <c r="AR579" s="24" t="s">
        <v>198</v>
      </c>
      <c r="AT579" s="24" t="s">
        <v>470</v>
      </c>
      <c r="AU579" s="24" t="s">
        <v>106</v>
      </c>
      <c r="AY579" s="24" t="s">
        <v>155</v>
      </c>
      <c r="BE579" s="204">
        <f t="shared" si="14"/>
        <v>0</v>
      </c>
      <c r="BF579" s="204">
        <f t="shared" si="15"/>
        <v>0</v>
      </c>
      <c r="BG579" s="204">
        <f t="shared" si="16"/>
        <v>0</v>
      </c>
      <c r="BH579" s="204">
        <f t="shared" si="17"/>
        <v>0</v>
      </c>
      <c r="BI579" s="204">
        <f t="shared" si="18"/>
        <v>0</v>
      </c>
      <c r="BJ579" s="24" t="s">
        <v>85</v>
      </c>
      <c r="BK579" s="204">
        <f t="shared" si="19"/>
        <v>0</v>
      </c>
      <c r="BL579" s="24" t="s">
        <v>162</v>
      </c>
      <c r="BM579" s="24" t="s">
        <v>1160</v>
      </c>
    </row>
    <row r="580" spans="2:65" s="1" customFormat="1" ht="25.5" customHeight="1">
      <c r="B580" s="42"/>
      <c r="C580" s="193" t="s">
        <v>1161</v>
      </c>
      <c r="D580" s="193" t="s">
        <v>157</v>
      </c>
      <c r="E580" s="194" t="s">
        <v>1162</v>
      </c>
      <c r="F580" s="195" t="s">
        <v>1163</v>
      </c>
      <c r="G580" s="196" t="s">
        <v>259</v>
      </c>
      <c r="H580" s="197">
        <v>18.7</v>
      </c>
      <c r="I580" s="198"/>
      <c r="J580" s="199">
        <f t="shared" si="10"/>
        <v>0</v>
      </c>
      <c r="K580" s="195" t="s">
        <v>161</v>
      </c>
      <c r="L580" s="62"/>
      <c r="M580" s="200" t="s">
        <v>32</v>
      </c>
      <c r="N580" s="201" t="s">
        <v>48</v>
      </c>
      <c r="O580" s="43"/>
      <c r="P580" s="202">
        <f t="shared" si="11"/>
        <v>0</v>
      </c>
      <c r="Q580" s="202">
        <v>0.1554</v>
      </c>
      <c r="R580" s="202">
        <f t="shared" si="12"/>
        <v>2.90598</v>
      </c>
      <c r="S580" s="202">
        <v>0</v>
      </c>
      <c r="T580" s="203">
        <f t="shared" si="13"/>
        <v>0</v>
      </c>
      <c r="AR580" s="24" t="s">
        <v>162</v>
      </c>
      <c r="AT580" s="24" t="s">
        <v>157</v>
      </c>
      <c r="AU580" s="24" t="s">
        <v>106</v>
      </c>
      <c r="AY580" s="24" t="s">
        <v>155</v>
      </c>
      <c r="BE580" s="204">
        <f t="shared" si="14"/>
        <v>0</v>
      </c>
      <c r="BF580" s="204">
        <f t="shared" si="15"/>
        <v>0</v>
      </c>
      <c r="BG580" s="204">
        <f t="shared" si="16"/>
        <v>0</v>
      </c>
      <c r="BH580" s="204">
        <f t="shared" si="17"/>
        <v>0</v>
      </c>
      <c r="BI580" s="204">
        <f t="shared" si="18"/>
        <v>0</v>
      </c>
      <c r="BJ580" s="24" t="s">
        <v>85</v>
      </c>
      <c r="BK580" s="204">
        <f t="shared" si="19"/>
        <v>0</v>
      </c>
      <c r="BL580" s="24" t="s">
        <v>162</v>
      </c>
      <c r="BM580" s="24" t="s">
        <v>1164</v>
      </c>
    </row>
    <row r="581" spans="2:51" s="13" customFormat="1" ht="13.5">
      <c r="B581" s="234"/>
      <c r="C581" s="235"/>
      <c r="D581" s="205" t="s">
        <v>175</v>
      </c>
      <c r="E581" s="236" t="s">
        <v>32</v>
      </c>
      <c r="F581" s="237" t="s">
        <v>1165</v>
      </c>
      <c r="G581" s="235"/>
      <c r="H581" s="236" t="s">
        <v>32</v>
      </c>
      <c r="I581" s="238"/>
      <c r="J581" s="235"/>
      <c r="K581" s="235"/>
      <c r="L581" s="239"/>
      <c r="M581" s="240"/>
      <c r="N581" s="241"/>
      <c r="O581" s="241"/>
      <c r="P581" s="241"/>
      <c r="Q581" s="241"/>
      <c r="R581" s="241"/>
      <c r="S581" s="241"/>
      <c r="T581" s="242"/>
      <c r="AT581" s="243" t="s">
        <v>175</v>
      </c>
      <c r="AU581" s="243" t="s">
        <v>106</v>
      </c>
      <c r="AV581" s="13" t="s">
        <v>85</v>
      </c>
      <c r="AW581" s="13" t="s">
        <v>41</v>
      </c>
      <c r="AX581" s="13" t="s">
        <v>77</v>
      </c>
      <c r="AY581" s="243" t="s">
        <v>155</v>
      </c>
    </row>
    <row r="582" spans="2:51" s="11" customFormat="1" ht="13.5">
      <c r="B582" s="208"/>
      <c r="C582" s="209"/>
      <c r="D582" s="205" t="s">
        <v>175</v>
      </c>
      <c r="E582" s="210" t="s">
        <v>32</v>
      </c>
      <c r="F582" s="211" t="s">
        <v>1166</v>
      </c>
      <c r="G582" s="209"/>
      <c r="H582" s="212">
        <v>8.7</v>
      </c>
      <c r="I582" s="213"/>
      <c r="J582" s="209"/>
      <c r="K582" s="209"/>
      <c r="L582" s="214"/>
      <c r="M582" s="215"/>
      <c r="N582" s="216"/>
      <c r="O582" s="216"/>
      <c r="P582" s="216"/>
      <c r="Q582" s="216"/>
      <c r="R582" s="216"/>
      <c r="S582" s="216"/>
      <c r="T582" s="217"/>
      <c r="AT582" s="218" t="s">
        <v>175</v>
      </c>
      <c r="AU582" s="218" t="s">
        <v>106</v>
      </c>
      <c r="AV582" s="11" t="s">
        <v>106</v>
      </c>
      <c r="AW582" s="11" t="s">
        <v>41</v>
      </c>
      <c r="AX582" s="11" t="s">
        <v>77</v>
      </c>
      <c r="AY582" s="218" t="s">
        <v>155</v>
      </c>
    </row>
    <row r="583" spans="2:51" s="11" customFormat="1" ht="13.5">
      <c r="B583" s="208"/>
      <c r="C583" s="209"/>
      <c r="D583" s="205" t="s">
        <v>175</v>
      </c>
      <c r="E583" s="210" t="s">
        <v>32</v>
      </c>
      <c r="F583" s="211" t="s">
        <v>1167</v>
      </c>
      <c r="G583" s="209"/>
      <c r="H583" s="212">
        <v>10</v>
      </c>
      <c r="I583" s="213"/>
      <c r="J583" s="209"/>
      <c r="K583" s="209"/>
      <c r="L583" s="214"/>
      <c r="M583" s="215"/>
      <c r="N583" s="216"/>
      <c r="O583" s="216"/>
      <c r="P583" s="216"/>
      <c r="Q583" s="216"/>
      <c r="R583" s="216"/>
      <c r="S583" s="216"/>
      <c r="T583" s="217"/>
      <c r="AT583" s="218" t="s">
        <v>175</v>
      </c>
      <c r="AU583" s="218" t="s">
        <v>106</v>
      </c>
      <c r="AV583" s="11" t="s">
        <v>106</v>
      </c>
      <c r="AW583" s="11" t="s">
        <v>41</v>
      </c>
      <c r="AX583" s="11" t="s">
        <v>77</v>
      </c>
      <c r="AY583" s="218" t="s">
        <v>155</v>
      </c>
    </row>
    <row r="584" spans="2:51" s="12" customFormat="1" ht="13.5">
      <c r="B584" s="219"/>
      <c r="C584" s="220"/>
      <c r="D584" s="205" t="s">
        <v>175</v>
      </c>
      <c r="E584" s="221" t="s">
        <v>32</v>
      </c>
      <c r="F584" s="222" t="s">
        <v>188</v>
      </c>
      <c r="G584" s="220"/>
      <c r="H584" s="223">
        <v>18.7</v>
      </c>
      <c r="I584" s="224"/>
      <c r="J584" s="220"/>
      <c r="K584" s="220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175</v>
      </c>
      <c r="AU584" s="229" t="s">
        <v>106</v>
      </c>
      <c r="AV584" s="12" t="s">
        <v>162</v>
      </c>
      <c r="AW584" s="12" t="s">
        <v>41</v>
      </c>
      <c r="AX584" s="12" t="s">
        <v>85</v>
      </c>
      <c r="AY584" s="229" t="s">
        <v>155</v>
      </c>
    </row>
    <row r="585" spans="2:65" s="1" customFormat="1" ht="16.5" customHeight="1">
      <c r="B585" s="42"/>
      <c r="C585" s="244" t="s">
        <v>1168</v>
      </c>
      <c r="D585" s="244" t="s">
        <v>470</v>
      </c>
      <c r="E585" s="245" t="s">
        <v>1169</v>
      </c>
      <c r="F585" s="246" t="s">
        <v>1170</v>
      </c>
      <c r="G585" s="247" t="s">
        <v>263</v>
      </c>
      <c r="H585" s="248">
        <v>15</v>
      </c>
      <c r="I585" s="249"/>
      <c r="J585" s="250">
        <f>ROUND(I585*H585,2)</f>
        <v>0</v>
      </c>
      <c r="K585" s="246" t="s">
        <v>161</v>
      </c>
      <c r="L585" s="251"/>
      <c r="M585" s="252" t="s">
        <v>32</v>
      </c>
      <c r="N585" s="253" t="s">
        <v>48</v>
      </c>
      <c r="O585" s="43"/>
      <c r="P585" s="202">
        <f>O585*H585</f>
        <v>0</v>
      </c>
      <c r="Q585" s="202">
        <v>0.0821</v>
      </c>
      <c r="R585" s="202">
        <f>Q585*H585</f>
        <v>1.2315</v>
      </c>
      <c r="S585" s="202">
        <v>0</v>
      </c>
      <c r="T585" s="203">
        <f>S585*H585</f>
        <v>0</v>
      </c>
      <c r="AR585" s="24" t="s">
        <v>198</v>
      </c>
      <c r="AT585" s="24" t="s">
        <v>470</v>
      </c>
      <c r="AU585" s="24" t="s">
        <v>106</v>
      </c>
      <c r="AY585" s="24" t="s">
        <v>155</v>
      </c>
      <c r="BE585" s="204">
        <f>IF(N585="základní",J585,0)</f>
        <v>0</v>
      </c>
      <c r="BF585" s="204">
        <f>IF(N585="snížená",J585,0)</f>
        <v>0</v>
      </c>
      <c r="BG585" s="204">
        <f>IF(N585="zákl. přenesená",J585,0)</f>
        <v>0</v>
      </c>
      <c r="BH585" s="204">
        <f>IF(N585="sníž. přenesená",J585,0)</f>
        <v>0</v>
      </c>
      <c r="BI585" s="204">
        <f>IF(N585="nulová",J585,0)</f>
        <v>0</v>
      </c>
      <c r="BJ585" s="24" t="s">
        <v>85</v>
      </c>
      <c r="BK585" s="204">
        <f>ROUND(I585*H585,2)</f>
        <v>0</v>
      </c>
      <c r="BL585" s="24" t="s">
        <v>162</v>
      </c>
      <c r="BM585" s="24" t="s">
        <v>1171</v>
      </c>
    </row>
    <row r="586" spans="2:65" s="1" customFormat="1" ht="16.5" customHeight="1">
      <c r="B586" s="42"/>
      <c r="C586" s="244" t="s">
        <v>1172</v>
      </c>
      <c r="D586" s="244" t="s">
        <v>470</v>
      </c>
      <c r="E586" s="245" t="s">
        <v>1173</v>
      </c>
      <c r="F586" s="246" t="s">
        <v>1174</v>
      </c>
      <c r="G586" s="247" t="s">
        <v>263</v>
      </c>
      <c r="H586" s="248">
        <v>5</v>
      </c>
      <c r="I586" s="249"/>
      <c r="J586" s="250">
        <f>ROUND(I586*H586,2)</f>
        <v>0</v>
      </c>
      <c r="K586" s="246" t="s">
        <v>161</v>
      </c>
      <c r="L586" s="251"/>
      <c r="M586" s="252" t="s">
        <v>32</v>
      </c>
      <c r="N586" s="253" t="s">
        <v>48</v>
      </c>
      <c r="O586" s="43"/>
      <c r="P586" s="202">
        <f>O586*H586</f>
        <v>0</v>
      </c>
      <c r="Q586" s="202">
        <v>0.068</v>
      </c>
      <c r="R586" s="202">
        <f>Q586*H586</f>
        <v>0.34</v>
      </c>
      <c r="S586" s="202">
        <v>0</v>
      </c>
      <c r="T586" s="203">
        <f>S586*H586</f>
        <v>0</v>
      </c>
      <c r="AR586" s="24" t="s">
        <v>198</v>
      </c>
      <c r="AT586" s="24" t="s">
        <v>470</v>
      </c>
      <c r="AU586" s="24" t="s">
        <v>106</v>
      </c>
      <c r="AY586" s="24" t="s">
        <v>155</v>
      </c>
      <c r="BE586" s="204">
        <f>IF(N586="základní",J586,0)</f>
        <v>0</v>
      </c>
      <c r="BF586" s="204">
        <f>IF(N586="snížená",J586,0)</f>
        <v>0</v>
      </c>
      <c r="BG586" s="204">
        <f>IF(N586="zákl. přenesená",J586,0)</f>
        <v>0</v>
      </c>
      <c r="BH586" s="204">
        <f>IF(N586="sníž. přenesená",J586,0)</f>
        <v>0</v>
      </c>
      <c r="BI586" s="204">
        <f>IF(N586="nulová",J586,0)</f>
        <v>0</v>
      </c>
      <c r="BJ586" s="24" t="s">
        <v>85</v>
      </c>
      <c r="BK586" s="204">
        <f>ROUND(I586*H586,2)</f>
        <v>0</v>
      </c>
      <c r="BL586" s="24" t="s">
        <v>162</v>
      </c>
      <c r="BM586" s="24" t="s">
        <v>1175</v>
      </c>
    </row>
    <row r="587" spans="2:65" s="1" customFormat="1" ht="25.5" customHeight="1">
      <c r="B587" s="42"/>
      <c r="C587" s="193" t="s">
        <v>1176</v>
      </c>
      <c r="D587" s="193" t="s">
        <v>157</v>
      </c>
      <c r="E587" s="194" t="s">
        <v>1177</v>
      </c>
      <c r="F587" s="195" t="s">
        <v>1178</v>
      </c>
      <c r="G587" s="196" t="s">
        <v>259</v>
      </c>
      <c r="H587" s="197">
        <v>18.65</v>
      </c>
      <c r="I587" s="198"/>
      <c r="J587" s="199">
        <f>ROUND(I587*H587,2)</f>
        <v>0</v>
      </c>
      <c r="K587" s="195" t="s">
        <v>161</v>
      </c>
      <c r="L587" s="62"/>
      <c r="M587" s="200" t="s">
        <v>32</v>
      </c>
      <c r="N587" s="201" t="s">
        <v>48</v>
      </c>
      <c r="O587" s="43"/>
      <c r="P587" s="202">
        <f>O587*H587</f>
        <v>0</v>
      </c>
      <c r="Q587" s="202">
        <v>0.1295</v>
      </c>
      <c r="R587" s="202">
        <f>Q587*H587</f>
        <v>2.415175</v>
      </c>
      <c r="S587" s="202">
        <v>0</v>
      </c>
      <c r="T587" s="203">
        <f>S587*H587</f>
        <v>0</v>
      </c>
      <c r="AR587" s="24" t="s">
        <v>162</v>
      </c>
      <c r="AT587" s="24" t="s">
        <v>157</v>
      </c>
      <c r="AU587" s="24" t="s">
        <v>106</v>
      </c>
      <c r="AY587" s="24" t="s">
        <v>155</v>
      </c>
      <c r="BE587" s="204">
        <f>IF(N587="základní",J587,0)</f>
        <v>0</v>
      </c>
      <c r="BF587" s="204">
        <f>IF(N587="snížená",J587,0)</f>
        <v>0</v>
      </c>
      <c r="BG587" s="204">
        <f>IF(N587="zákl. přenesená",J587,0)</f>
        <v>0</v>
      </c>
      <c r="BH587" s="204">
        <f>IF(N587="sníž. přenesená",J587,0)</f>
        <v>0</v>
      </c>
      <c r="BI587" s="204">
        <f>IF(N587="nulová",J587,0)</f>
        <v>0</v>
      </c>
      <c r="BJ587" s="24" t="s">
        <v>85</v>
      </c>
      <c r="BK587" s="204">
        <f>ROUND(I587*H587,2)</f>
        <v>0</v>
      </c>
      <c r="BL587" s="24" t="s">
        <v>162</v>
      </c>
      <c r="BM587" s="24" t="s">
        <v>1179</v>
      </c>
    </row>
    <row r="588" spans="2:51" s="13" customFormat="1" ht="13.5">
      <c r="B588" s="234"/>
      <c r="C588" s="235"/>
      <c r="D588" s="205" t="s">
        <v>175</v>
      </c>
      <c r="E588" s="236" t="s">
        <v>32</v>
      </c>
      <c r="F588" s="237" t="s">
        <v>1180</v>
      </c>
      <c r="G588" s="235"/>
      <c r="H588" s="236" t="s">
        <v>32</v>
      </c>
      <c r="I588" s="238"/>
      <c r="J588" s="235"/>
      <c r="K588" s="235"/>
      <c r="L588" s="239"/>
      <c r="M588" s="240"/>
      <c r="N588" s="241"/>
      <c r="O588" s="241"/>
      <c r="P588" s="241"/>
      <c r="Q588" s="241"/>
      <c r="R588" s="241"/>
      <c r="S588" s="241"/>
      <c r="T588" s="242"/>
      <c r="AT588" s="243" t="s">
        <v>175</v>
      </c>
      <c r="AU588" s="243" t="s">
        <v>106</v>
      </c>
      <c r="AV588" s="13" t="s">
        <v>85</v>
      </c>
      <c r="AW588" s="13" t="s">
        <v>41</v>
      </c>
      <c r="AX588" s="13" t="s">
        <v>77</v>
      </c>
      <c r="AY588" s="243" t="s">
        <v>155</v>
      </c>
    </row>
    <row r="589" spans="2:51" s="11" customFormat="1" ht="13.5">
      <c r="B589" s="208"/>
      <c r="C589" s="209"/>
      <c r="D589" s="205" t="s">
        <v>175</v>
      </c>
      <c r="E589" s="210" t="s">
        <v>32</v>
      </c>
      <c r="F589" s="211" t="s">
        <v>1181</v>
      </c>
      <c r="G589" s="209"/>
      <c r="H589" s="212">
        <v>7.65</v>
      </c>
      <c r="I589" s="213"/>
      <c r="J589" s="209"/>
      <c r="K589" s="209"/>
      <c r="L589" s="214"/>
      <c r="M589" s="215"/>
      <c r="N589" s="216"/>
      <c r="O589" s="216"/>
      <c r="P589" s="216"/>
      <c r="Q589" s="216"/>
      <c r="R589" s="216"/>
      <c r="S589" s="216"/>
      <c r="T589" s="217"/>
      <c r="AT589" s="218" t="s">
        <v>175</v>
      </c>
      <c r="AU589" s="218" t="s">
        <v>106</v>
      </c>
      <c r="AV589" s="11" t="s">
        <v>106</v>
      </c>
      <c r="AW589" s="11" t="s">
        <v>41</v>
      </c>
      <c r="AX589" s="11" t="s">
        <v>77</v>
      </c>
      <c r="AY589" s="218" t="s">
        <v>155</v>
      </c>
    </row>
    <row r="590" spans="2:51" s="11" customFormat="1" ht="13.5">
      <c r="B590" s="208"/>
      <c r="C590" s="209"/>
      <c r="D590" s="205" t="s">
        <v>175</v>
      </c>
      <c r="E590" s="210" t="s">
        <v>32</v>
      </c>
      <c r="F590" s="211" t="s">
        <v>1182</v>
      </c>
      <c r="G590" s="209"/>
      <c r="H590" s="212">
        <v>11</v>
      </c>
      <c r="I590" s="213"/>
      <c r="J590" s="209"/>
      <c r="K590" s="209"/>
      <c r="L590" s="214"/>
      <c r="M590" s="215"/>
      <c r="N590" s="216"/>
      <c r="O590" s="216"/>
      <c r="P590" s="216"/>
      <c r="Q590" s="216"/>
      <c r="R590" s="216"/>
      <c r="S590" s="216"/>
      <c r="T590" s="217"/>
      <c r="AT590" s="218" t="s">
        <v>175</v>
      </c>
      <c r="AU590" s="218" t="s">
        <v>106</v>
      </c>
      <c r="AV590" s="11" t="s">
        <v>106</v>
      </c>
      <c r="AW590" s="11" t="s">
        <v>41</v>
      </c>
      <c r="AX590" s="11" t="s">
        <v>77</v>
      </c>
      <c r="AY590" s="218" t="s">
        <v>155</v>
      </c>
    </row>
    <row r="591" spans="2:51" s="12" customFormat="1" ht="13.5">
      <c r="B591" s="219"/>
      <c r="C591" s="220"/>
      <c r="D591" s="205" t="s">
        <v>175</v>
      </c>
      <c r="E591" s="221" t="s">
        <v>32</v>
      </c>
      <c r="F591" s="222" t="s">
        <v>188</v>
      </c>
      <c r="G591" s="220"/>
      <c r="H591" s="223">
        <v>18.65</v>
      </c>
      <c r="I591" s="224"/>
      <c r="J591" s="220"/>
      <c r="K591" s="220"/>
      <c r="L591" s="225"/>
      <c r="M591" s="226"/>
      <c r="N591" s="227"/>
      <c r="O591" s="227"/>
      <c r="P591" s="227"/>
      <c r="Q591" s="227"/>
      <c r="R591" s="227"/>
      <c r="S591" s="227"/>
      <c r="T591" s="228"/>
      <c r="AT591" s="229" t="s">
        <v>175</v>
      </c>
      <c r="AU591" s="229" t="s">
        <v>106</v>
      </c>
      <c r="AV591" s="12" t="s">
        <v>162</v>
      </c>
      <c r="AW591" s="12" t="s">
        <v>41</v>
      </c>
      <c r="AX591" s="12" t="s">
        <v>85</v>
      </c>
      <c r="AY591" s="229" t="s">
        <v>155</v>
      </c>
    </row>
    <row r="592" spans="2:65" s="1" customFormat="1" ht="16.5" customHeight="1">
      <c r="B592" s="42"/>
      <c r="C592" s="244" t="s">
        <v>1183</v>
      </c>
      <c r="D592" s="244" t="s">
        <v>470</v>
      </c>
      <c r="E592" s="245" t="s">
        <v>1184</v>
      </c>
      <c r="F592" s="246" t="s">
        <v>1185</v>
      </c>
      <c r="G592" s="247" t="s">
        <v>263</v>
      </c>
      <c r="H592" s="248">
        <v>19.21</v>
      </c>
      <c r="I592" s="249"/>
      <c r="J592" s="250">
        <f>ROUND(I592*H592,2)</f>
        <v>0</v>
      </c>
      <c r="K592" s="246" t="s">
        <v>161</v>
      </c>
      <c r="L592" s="251"/>
      <c r="M592" s="252" t="s">
        <v>32</v>
      </c>
      <c r="N592" s="253" t="s">
        <v>48</v>
      </c>
      <c r="O592" s="43"/>
      <c r="P592" s="202">
        <f>O592*H592</f>
        <v>0</v>
      </c>
      <c r="Q592" s="202">
        <v>0.055</v>
      </c>
      <c r="R592" s="202">
        <f>Q592*H592</f>
        <v>1.05655</v>
      </c>
      <c r="S592" s="202">
        <v>0</v>
      </c>
      <c r="T592" s="203">
        <f>S592*H592</f>
        <v>0</v>
      </c>
      <c r="AR592" s="24" t="s">
        <v>198</v>
      </c>
      <c r="AT592" s="24" t="s">
        <v>470</v>
      </c>
      <c r="AU592" s="24" t="s">
        <v>106</v>
      </c>
      <c r="AY592" s="24" t="s">
        <v>155</v>
      </c>
      <c r="BE592" s="204">
        <f>IF(N592="základní",J592,0)</f>
        <v>0</v>
      </c>
      <c r="BF592" s="204">
        <f>IF(N592="snížená",J592,0)</f>
        <v>0</v>
      </c>
      <c r="BG592" s="204">
        <f>IF(N592="zákl. přenesená",J592,0)</f>
        <v>0</v>
      </c>
      <c r="BH592" s="204">
        <f>IF(N592="sníž. přenesená",J592,0)</f>
        <v>0</v>
      </c>
      <c r="BI592" s="204">
        <f>IF(N592="nulová",J592,0)</f>
        <v>0</v>
      </c>
      <c r="BJ592" s="24" t="s">
        <v>85</v>
      </c>
      <c r="BK592" s="204">
        <f>ROUND(I592*H592,2)</f>
        <v>0</v>
      </c>
      <c r="BL592" s="24" t="s">
        <v>162</v>
      </c>
      <c r="BM592" s="24" t="s">
        <v>1186</v>
      </c>
    </row>
    <row r="593" spans="2:47" s="1" customFormat="1" ht="27">
      <c r="B593" s="42"/>
      <c r="C593" s="64"/>
      <c r="D593" s="205" t="s">
        <v>164</v>
      </c>
      <c r="E593" s="64"/>
      <c r="F593" s="206" t="s">
        <v>1187</v>
      </c>
      <c r="G593" s="64"/>
      <c r="H593" s="64"/>
      <c r="I593" s="164"/>
      <c r="J593" s="64"/>
      <c r="K593" s="64"/>
      <c r="L593" s="62"/>
      <c r="M593" s="207"/>
      <c r="N593" s="43"/>
      <c r="O593" s="43"/>
      <c r="P593" s="43"/>
      <c r="Q593" s="43"/>
      <c r="R593" s="43"/>
      <c r="S593" s="43"/>
      <c r="T593" s="79"/>
      <c r="AT593" s="24" t="s">
        <v>164</v>
      </c>
      <c r="AU593" s="24" t="s">
        <v>106</v>
      </c>
    </row>
    <row r="594" spans="2:51" s="11" customFormat="1" ht="13.5">
      <c r="B594" s="208"/>
      <c r="C594" s="209"/>
      <c r="D594" s="205" t="s">
        <v>175</v>
      </c>
      <c r="E594" s="209"/>
      <c r="F594" s="211" t="s">
        <v>1188</v>
      </c>
      <c r="G594" s="209"/>
      <c r="H594" s="212">
        <v>19.21</v>
      </c>
      <c r="I594" s="213"/>
      <c r="J594" s="209"/>
      <c r="K594" s="209"/>
      <c r="L594" s="214"/>
      <c r="M594" s="215"/>
      <c r="N594" s="216"/>
      <c r="O594" s="216"/>
      <c r="P594" s="216"/>
      <c r="Q594" s="216"/>
      <c r="R594" s="216"/>
      <c r="S594" s="216"/>
      <c r="T594" s="217"/>
      <c r="AT594" s="218" t="s">
        <v>175</v>
      </c>
      <c r="AU594" s="218" t="s">
        <v>106</v>
      </c>
      <c r="AV594" s="11" t="s">
        <v>106</v>
      </c>
      <c r="AW594" s="11" t="s">
        <v>6</v>
      </c>
      <c r="AX594" s="11" t="s">
        <v>85</v>
      </c>
      <c r="AY594" s="218" t="s">
        <v>155</v>
      </c>
    </row>
    <row r="595" spans="2:65" s="1" customFormat="1" ht="25.5" customHeight="1">
      <c r="B595" s="42"/>
      <c r="C595" s="193" t="s">
        <v>1189</v>
      </c>
      <c r="D595" s="193" t="s">
        <v>157</v>
      </c>
      <c r="E595" s="194" t="s">
        <v>1190</v>
      </c>
      <c r="F595" s="195" t="s">
        <v>1191</v>
      </c>
      <c r="G595" s="196" t="s">
        <v>259</v>
      </c>
      <c r="H595" s="197">
        <v>34.3</v>
      </c>
      <c r="I595" s="198"/>
      <c r="J595" s="199">
        <f>ROUND(I595*H595,2)</f>
        <v>0</v>
      </c>
      <c r="K595" s="195" t="s">
        <v>161</v>
      </c>
      <c r="L595" s="62"/>
      <c r="M595" s="200" t="s">
        <v>32</v>
      </c>
      <c r="N595" s="201" t="s">
        <v>48</v>
      </c>
      <c r="O595" s="43"/>
      <c r="P595" s="202">
        <f>O595*H595</f>
        <v>0</v>
      </c>
      <c r="Q595" s="202">
        <v>0</v>
      </c>
      <c r="R595" s="202">
        <f>Q595*H595</f>
        <v>0</v>
      </c>
      <c r="S595" s="202">
        <v>0</v>
      </c>
      <c r="T595" s="203">
        <f>S595*H595</f>
        <v>0</v>
      </c>
      <c r="AR595" s="24" t="s">
        <v>162</v>
      </c>
      <c r="AT595" s="24" t="s">
        <v>157</v>
      </c>
      <c r="AU595" s="24" t="s">
        <v>106</v>
      </c>
      <c r="AY595" s="24" t="s">
        <v>155</v>
      </c>
      <c r="BE595" s="204">
        <f>IF(N595="základní",J595,0)</f>
        <v>0</v>
      </c>
      <c r="BF595" s="204">
        <f>IF(N595="snížená",J595,0)</f>
        <v>0</v>
      </c>
      <c r="BG595" s="204">
        <f>IF(N595="zákl. přenesená",J595,0)</f>
        <v>0</v>
      </c>
      <c r="BH595" s="204">
        <f>IF(N595="sníž. přenesená",J595,0)</f>
        <v>0</v>
      </c>
      <c r="BI595" s="204">
        <f>IF(N595="nulová",J595,0)</f>
        <v>0</v>
      </c>
      <c r="BJ595" s="24" t="s">
        <v>85</v>
      </c>
      <c r="BK595" s="204">
        <f>ROUND(I595*H595,2)</f>
        <v>0</v>
      </c>
      <c r="BL595" s="24" t="s">
        <v>162</v>
      </c>
      <c r="BM595" s="24" t="s">
        <v>1192</v>
      </c>
    </row>
    <row r="596" spans="2:51" s="11" customFormat="1" ht="13.5">
      <c r="B596" s="208"/>
      <c r="C596" s="209"/>
      <c r="D596" s="205" t="s">
        <v>175</v>
      </c>
      <c r="E596" s="210" t="s">
        <v>32</v>
      </c>
      <c r="F596" s="211" t="s">
        <v>1193</v>
      </c>
      <c r="G596" s="209"/>
      <c r="H596" s="212">
        <v>13</v>
      </c>
      <c r="I596" s="213"/>
      <c r="J596" s="209"/>
      <c r="K596" s="209"/>
      <c r="L596" s="214"/>
      <c r="M596" s="215"/>
      <c r="N596" s="216"/>
      <c r="O596" s="216"/>
      <c r="P596" s="216"/>
      <c r="Q596" s="216"/>
      <c r="R596" s="216"/>
      <c r="S596" s="216"/>
      <c r="T596" s="217"/>
      <c r="AT596" s="218" t="s">
        <v>175</v>
      </c>
      <c r="AU596" s="218" t="s">
        <v>106</v>
      </c>
      <c r="AV596" s="11" t="s">
        <v>106</v>
      </c>
      <c r="AW596" s="11" t="s">
        <v>41</v>
      </c>
      <c r="AX596" s="11" t="s">
        <v>77</v>
      </c>
      <c r="AY596" s="218" t="s">
        <v>155</v>
      </c>
    </row>
    <row r="597" spans="2:51" s="11" customFormat="1" ht="27">
      <c r="B597" s="208"/>
      <c r="C597" s="209"/>
      <c r="D597" s="205" t="s">
        <v>175</v>
      </c>
      <c r="E597" s="210" t="s">
        <v>32</v>
      </c>
      <c r="F597" s="211" t="s">
        <v>1194</v>
      </c>
      <c r="G597" s="209"/>
      <c r="H597" s="212">
        <v>12.3</v>
      </c>
      <c r="I597" s="213"/>
      <c r="J597" s="209"/>
      <c r="K597" s="209"/>
      <c r="L597" s="214"/>
      <c r="M597" s="215"/>
      <c r="N597" s="216"/>
      <c r="O597" s="216"/>
      <c r="P597" s="216"/>
      <c r="Q597" s="216"/>
      <c r="R597" s="216"/>
      <c r="S597" s="216"/>
      <c r="T597" s="217"/>
      <c r="AT597" s="218" t="s">
        <v>175</v>
      </c>
      <c r="AU597" s="218" t="s">
        <v>106</v>
      </c>
      <c r="AV597" s="11" t="s">
        <v>106</v>
      </c>
      <c r="AW597" s="11" t="s">
        <v>41</v>
      </c>
      <c r="AX597" s="11" t="s">
        <v>77</v>
      </c>
      <c r="AY597" s="218" t="s">
        <v>155</v>
      </c>
    </row>
    <row r="598" spans="2:51" s="11" customFormat="1" ht="13.5">
      <c r="B598" s="208"/>
      <c r="C598" s="209"/>
      <c r="D598" s="205" t="s">
        <v>175</v>
      </c>
      <c r="E598" s="210" t="s">
        <v>32</v>
      </c>
      <c r="F598" s="211" t="s">
        <v>1195</v>
      </c>
      <c r="G598" s="209"/>
      <c r="H598" s="212">
        <v>4.2</v>
      </c>
      <c r="I598" s="213"/>
      <c r="J598" s="209"/>
      <c r="K598" s="209"/>
      <c r="L598" s="214"/>
      <c r="M598" s="215"/>
      <c r="N598" s="216"/>
      <c r="O598" s="216"/>
      <c r="P598" s="216"/>
      <c r="Q598" s="216"/>
      <c r="R598" s="216"/>
      <c r="S598" s="216"/>
      <c r="T598" s="217"/>
      <c r="AT598" s="218" t="s">
        <v>175</v>
      </c>
      <c r="AU598" s="218" t="s">
        <v>106</v>
      </c>
      <c r="AV598" s="11" t="s">
        <v>106</v>
      </c>
      <c r="AW598" s="11" t="s">
        <v>41</v>
      </c>
      <c r="AX598" s="11" t="s">
        <v>77</v>
      </c>
      <c r="AY598" s="218" t="s">
        <v>155</v>
      </c>
    </row>
    <row r="599" spans="2:51" s="11" customFormat="1" ht="27">
      <c r="B599" s="208"/>
      <c r="C599" s="209"/>
      <c r="D599" s="205" t="s">
        <v>175</v>
      </c>
      <c r="E599" s="210" t="s">
        <v>32</v>
      </c>
      <c r="F599" s="211" t="s">
        <v>1196</v>
      </c>
      <c r="G599" s="209"/>
      <c r="H599" s="212">
        <v>4.8</v>
      </c>
      <c r="I599" s="213"/>
      <c r="J599" s="209"/>
      <c r="K599" s="209"/>
      <c r="L599" s="214"/>
      <c r="M599" s="215"/>
      <c r="N599" s="216"/>
      <c r="O599" s="216"/>
      <c r="P599" s="216"/>
      <c r="Q599" s="216"/>
      <c r="R599" s="216"/>
      <c r="S599" s="216"/>
      <c r="T599" s="217"/>
      <c r="AT599" s="218" t="s">
        <v>175</v>
      </c>
      <c r="AU599" s="218" t="s">
        <v>106</v>
      </c>
      <c r="AV599" s="11" t="s">
        <v>106</v>
      </c>
      <c r="AW599" s="11" t="s">
        <v>41</v>
      </c>
      <c r="AX599" s="11" t="s">
        <v>77</v>
      </c>
      <c r="AY599" s="218" t="s">
        <v>155</v>
      </c>
    </row>
    <row r="600" spans="2:51" s="12" customFormat="1" ht="13.5">
      <c r="B600" s="219"/>
      <c r="C600" s="220"/>
      <c r="D600" s="205" t="s">
        <v>175</v>
      </c>
      <c r="E600" s="221" t="s">
        <v>32</v>
      </c>
      <c r="F600" s="222" t="s">
        <v>188</v>
      </c>
      <c r="G600" s="220"/>
      <c r="H600" s="223">
        <v>34.3</v>
      </c>
      <c r="I600" s="224"/>
      <c r="J600" s="220"/>
      <c r="K600" s="220"/>
      <c r="L600" s="225"/>
      <c r="M600" s="226"/>
      <c r="N600" s="227"/>
      <c r="O600" s="227"/>
      <c r="P600" s="227"/>
      <c r="Q600" s="227"/>
      <c r="R600" s="227"/>
      <c r="S600" s="227"/>
      <c r="T600" s="228"/>
      <c r="AT600" s="229" t="s">
        <v>175</v>
      </c>
      <c r="AU600" s="229" t="s">
        <v>106</v>
      </c>
      <c r="AV600" s="12" t="s">
        <v>162</v>
      </c>
      <c r="AW600" s="12" t="s">
        <v>41</v>
      </c>
      <c r="AX600" s="12" t="s">
        <v>85</v>
      </c>
      <c r="AY600" s="229" t="s">
        <v>155</v>
      </c>
    </row>
    <row r="601" spans="2:65" s="1" customFormat="1" ht="25.5" customHeight="1">
      <c r="B601" s="42"/>
      <c r="C601" s="193" t="s">
        <v>1197</v>
      </c>
      <c r="D601" s="193" t="s">
        <v>157</v>
      </c>
      <c r="E601" s="194" t="s">
        <v>1198</v>
      </c>
      <c r="F601" s="195" t="s">
        <v>1199</v>
      </c>
      <c r="G601" s="196" t="s">
        <v>259</v>
      </c>
      <c r="H601" s="197">
        <v>34.3</v>
      </c>
      <c r="I601" s="198"/>
      <c r="J601" s="199">
        <f>ROUND(I601*H601,2)</f>
        <v>0</v>
      </c>
      <c r="K601" s="195" t="s">
        <v>161</v>
      </c>
      <c r="L601" s="62"/>
      <c r="M601" s="200" t="s">
        <v>32</v>
      </c>
      <c r="N601" s="201" t="s">
        <v>48</v>
      </c>
      <c r="O601" s="43"/>
      <c r="P601" s="202">
        <f>O601*H601</f>
        <v>0</v>
      </c>
      <c r="Q601" s="202">
        <v>0</v>
      </c>
      <c r="R601" s="202">
        <f>Q601*H601</f>
        <v>0</v>
      </c>
      <c r="S601" s="202">
        <v>0</v>
      </c>
      <c r="T601" s="203">
        <f>S601*H601</f>
        <v>0</v>
      </c>
      <c r="AR601" s="24" t="s">
        <v>162</v>
      </c>
      <c r="AT601" s="24" t="s">
        <v>157</v>
      </c>
      <c r="AU601" s="24" t="s">
        <v>106</v>
      </c>
      <c r="AY601" s="24" t="s">
        <v>155</v>
      </c>
      <c r="BE601" s="204">
        <f>IF(N601="základní",J601,0)</f>
        <v>0</v>
      </c>
      <c r="BF601" s="204">
        <f>IF(N601="snížená",J601,0)</f>
        <v>0</v>
      </c>
      <c r="BG601" s="204">
        <f>IF(N601="zákl. přenesená",J601,0)</f>
        <v>0</v>
      </c>
      <c r="BH601" s="204">
        <f>IF(N601="sníž. přenesená",J601,0)</f>
        <v>0</v>
      </c>
      <c r="BI601" s="204">
        <f>IF(N601="nulová",J601,0)</f>
        <v>0</v>
      </c>
      <c r="BJ601" s="24" t="s">
        <v>85</v>
      </c>
      <c r="BK601" s="204">
        <f>ROUND(I601*H601,2)</f>
        <v>0</v>
      </c>
      <c r="BL601" s="24" t="s">
        <v>162</v>
      </c>
      <c r="BM601" s="24" t="s">
        <v>1200</v>
      </c>
    </row>
    <row r="602" spans="2:65" s="1" customFormat="1" ht="25.5" customHeight="1">
      <c r="B602" s="42"/>
      <c r="C602" s="193" t="s">
        <v>1201</v>
      </c>
      <c r="D602" s="193" t="s">
        <v>157</v>
      </c>
      <c r="E602" s="194" t="s">
        <v>1202</v>
      </c>
      <c r="F602" s="195" t="s">
        <v>1203</v>
      </c>
      <c r="G602" s="196" t="s">
        <v>259</v>
      </c>
      <c r="H602" s="197">
        <v>24</v>
      </c>
      <c r="I602" s="198"/>
      <c r="J602" s="199">
        <f>ROUND(I602*H602,2)</f>
        <v>0</v>
      </c>
      <c r="K602" s="195" t="s">
        <v>161</v>
      </c>
      <c r="L602" s="62"/>
      <c r="M602" s="200" t="s">
        <v>32</v>
      </c>
      <c r="N602" s="201" t="s">
        <v>48</v>
      </c>
      <c r="O602" s="43"/>
      <c r="P602" s="202">
        <f>O602*H602</f>
        <v>0</v>
      </c>
      <c r="Q602" s="202">
        <v>1E-05</v>
      </c>
      <c r="R602" s="202">
        <f>Q602*H602</f>
        <v>0.00024000000000000003</v>
      </c>
      <c r="S602" s="202">
        <v>0</v>
      </c>
      <c r="T602" s="203">
        <f>S602*H602</f>
        <v>0</v>
      </c>
      <c r="AR602" s="24" t="s">
        <v>162</v>
      </c>
      <c r="AT602" s="24" t="s">
        <v>157</v>
      </c>
      <c r="AU602" s="24" t="s">
        <v>106</v>
      </c>
      <c r="AY602" s="24" t="s">
        <v>155</v>
      </c>
      <c r="BE602" s="204">
        <f>IF(N602="základní",J602,0)</f>
        <v>0</v>
      </c>
      <c r="BF602" s="204">
        <f>IF(N602="snížená",J602,0)</f>
        <v>0</v>
      </c>
      <c r="BG602" s="204">
        <f>IF(N602="zákl. přenesená",J602,0)</f>
        <v>0</v>
      </c>
      <c r="BH602" s="204">
        <f>IF(N602="sníž. přenesená",J602,0)</f>
        <v>0</v>
      </c>
      <c r="BI602" s="204">
        <f>IF(N602="nulová",J602,0)</f>
        <v>0</v>
      </c>
      <c r="BJ602" s="24" t="s">
        <v>85</v>
      </c>
      <c r="BK602" s="204">
        <f>ROUND(I602*H602,2)</f>
        <v>0</v>
      </c>
      <c r="BL602" s="24" t="s">
        <v>162</v>
      </c>
      <c r="BM602" s="24" t="s">
        <v>1204</v>
      </c>
    </row>
    <row r="603" spans="2:47" s="1" customFormat="1" ht="27">
      <c r="B603" s="42"/>
      <c r="C603" s="64"/>
      <c r="D603" s="205" t="s">
        <v>164</v>
      </c>
      <c r="E603" s="64"/>
      <c r="F603" s="206" t="s">
        <v>1205</v>
      </c>
      <c r="G603" s="64"/>
      <c r="H603" s="64"/>
      <c r="I603" s="164"/>
      <c r="J603" s="64"/>
      <c r="K603" s="64"/>
      <c r="L603" s="62"/>
      <c r="M603" s="207"/>
      <c r="N603" s="43"/>
      <c r="O603" s="43"/>
      <c r="P603" s="43"/>
      <c r="Q603" s="43"/>
      <c r="R603" s="43"/>
      <c r="S603" s="43"/>
      <c r="T603" s="79"/>
      <c r="AT603" s="24" t="s">
        <v>164</v>
      </c>
      <c r="AU603" s="24" t="s">
        <v>106</v>
      </c>
    </row>
    <row r="604" spans="2:51" s="13" customFormat="1" ht="13.5">
      <c r="B604" s="234"/>
      <c r="C604" s="235"/>
      <c r="D604" s="205" t="s">
        <v>175</v>
      </c>
      <c r="E604" s="236" t="s">
        <v>32</v>
      </c>
      <c r="F604" s="237" t="s">
        <v>646</v>
      </c>
      <c r="G604" s="235"/>
      <c r="H604" s="236" t="s">
        <v>32</v>
      </c>
      <c r="I604" s="238"/>
      <c r="J604" s="235"/>
      <c r="K604" s="235"/>
      <c r="L604" s="239"/>
      <c r="M604" s="240"/>
      <c r="N604" s="241"/>
      <c r="O604" s="241"/>
      <c r="P604" s="241"/>
      <c r="Q604" s="241"/>
      <c r="R604" s="241"/>
      <c r="S604" s="241"/>
      <c r="T604" s="242"/>
      <c r="AT604" s="243" t="s">
        <v>175</v>
      </c>
      <c r="AU604" s="243" t="s">
        <v>106</v>
      </c>
      <c r="AV604" s="13" t="s">
        <v>85</v>
      </c>
      <c r="AW604" s="13" t="s">
        <v>41</v>
      </c>
      <c r="AX604" s="13" t="s">
        <v>77</v>
      </c>
      <c r="AY604" s="243" t="s">
        <v>155</v>
      </c>
    </row>
    <row r="605" spans="2:51" s="11" customFormat="1" ht="13.5">
      <c r="B605" s="208"/>
      <c r="C605" s="209"/>
      <c r="D605" s="205" t="s">
        <v>175</v>
      </c>
      <c r="E605" s="210" t="s">
        <v>32</v>
      </c>
      <c r="F605" s="211" t="s">
        <v>1206</v>
      </c>
      <c r="G605" s="209"/>
      <c r="H605" s="212">
        <v>7.6</v>
      </c>
      <c r="I605" s="213"/>
      <c r="J605" s="209"/>
      <c r="K605" s="209"/>
      <c r="L605" s="214"/>
      <c r="M605" s="215"/>
      <c r="N605" s="216"/>
      <c r="O605" s="216"/>
      <c r="P605" s="216"/>
      <c r="Q605" s="216"/>
      <c r="R605" s="216"/>
      <c r="S605" s="216"/>
      <c r="T605" s="217"/>
      <c r="AT605" s="218" t="s">
        <v>175</v>
      </c>
      <c r="AU605" s="218" t="s">
        <v>106</v>
      </c>
      <c r="AV605" s="11" t="s">
        <v>106</v>
      </c>
      <c r="AW605" s="11" t="s">
        <v>41</v>
      </c>
      <c r="AX605" s="11" t="s">
        <v>77</v>
      </c>
      <c r="AY605" s="218" t="s">
        <v>155</v>
      </c>
    </row>
    <row r="606" spans="2:51" s="11" customFormat="1" ht="13.5">
      <c r="B606" s="208"/>
      <c r="C606" s="209"/>
      <c r="D606" s="205" t="s">
        <v>175</v>
      </c>
      <c r="E606" s="210" t="s">
        <v>32</v>
      </c>
      <c r="F606" s="211" t="s">
        <v>1207</v>
      </c>
      <c r="G606" s="209"/>
      <c r="H606" s="212">
        <v>4</v>
      </c>
      <c r="I606" s="213"/>
      <c r="J606" s="209"/>
      <c r="K606" s="209"/>
      <c r="L606" s="214"/>
      <c r="M606" s="215"/>
      <c r="N606" s="216"/>
      <c r="O606" s="216"/>
      <c r="P606" s="216"/>
      <c r="Q606" s="216"/>
      <c r="R606" s="216"/>
      <c r="S606" s="216"/>
      <c r="T606" s="217"/>
      <c r="AT606" s="218" t="s">
        <v>175</v>
      </c>
      <c r="AU606" s="218" t="s">
        <v>106</v>
      </c>
      <c r="AV606" s="11" t="s">
        <v>106</v>
      </c>
      <c r="AW606" s="11" t="s">
        <v>41</v>
      </c>
      <c r="AX606" s="11" t="s">
        <v>77</v>
      </c>
      <c r="AY606" s="218" t="s">
        <v>155</v>
      </c>
    </row>
    <row r="607" spans="2:51" s="11" customFormat="1" ht="13.5">
      <c r="B607" s="208"/>
      <c r="C607" s="209"/>
      <c r="D607" s="205" t="s">
        <v>175</v>
      </c>
      <c r="E607" s="210" t="s">
        <v>32</v>
      </c>
      <c r="F607" s="211" t="s">
        <v>1208</v>
      </c>
      <c r="G607" s="209"/>
      <c r="H607" s="212">
        <v>3.2</v>
      </c>
      <c r="I607" s="213"/>
      <c r="J607" s="209"/>
      <c r="K607" s="209"/>
      <c r="L607" s="214"/>
      <c r="M607" s="215"/>
      <c r="N607" s="216"/>
      <c r="O607" s="216"/>
      <c r="P607" s="216"/>
      <c r="Q607" s="216"/>
      <c r="R607" s="216"/>
      <c r="S607" s="216"/>
      <c r="T607" s="217"/>
      <c r="AT607" s="218" t="s">
        <v>175</v>
      </c>
      <c r="AU607" s="218" t="s">
        <v>106</v>
      </c>
      <c r="AV607" s="11" t="s">
        <v>106</v>
      </c>
      <c r="AW607" s="11" t="s">
        <v>41</v>
      </c>
      <c r="AX607" s="11" t="s">
        <v>77</v>
      </c>
      <c r="AY607" s="218" t="s">
        <v>155</v>
      </c>
    </row>
    <row r="608" spans="2:51" s="11" customFormat="1" ht="13.5">
      <c r="B608" s="208"/>
      <c r="C608" s="209"/>
      <c r="D608" s="205" t="s">
        <v>175</v>
      </c>
      <c r="E608" s="210" t="s">
        <v>32</v>
      </c>
      <c r="F608" s="211" t="s">
        <v>1209</v>
      </c>
      <c r="G608" s="209"/>
      <c r="H608" s="212">
        <v>2.6</v>
      </c>
      <c r="I608" s="213"/>
      <c r="J608" s="209"/>
      <c r="K608" s="209"/>
      <c r="L608" s="214"/>
      <c r="M608" s="215"/>
      <c r="N608" s="216"/>
      <c r="O608" s="216"/>
      <c r="P608" s="216"/>
      <c r="Q608" s="216"/>
      <c r="R608" s="216"/>
      <c r="S608" s="216"/>
      <c r="T608" s="217"/>
      <c r="AT608" s="218" t="s">
        <v>175</v>
      </c>
      <c r="AU608" s="218" t="s">
        <v>106</v>
      </c>
      <c r="AV608" s="11" t="s">
        <v>106</v>
      </c>
      <c r="AW608" s="11" t="s">
        <v>41</v>
      </c>
      <c r="AX608" s="11" t="s">
        <v>77</v>
      </c>
      <c r="AY608" s="218" t="s">
        <v>155</v>
      </c>
    </row>
    <row r="609" spans="2:51" s="11" customFormat="1" ht="13.5">
      <c r="B609" s="208"/>
      <c r="C609" s="209"/>
      <c r="D609" s="205" t="s">
        <v>175</v>
      </c>
      <c r="E609" s="210" t="s">
        <v>32</v>
      </c>
      <c r="F609" s="211" t="s">
        <v>1210</v>
      </c>
      <c r="G609" s="209"/>
      <c r="H609" s="212">
        <v>6.6</v>
      </c>
      <c r="I609" s="213"/>
      <c r="J609" s="209"/>
      <c r="K609" s="209"/>
      <c r="L609" s="214"/>
      <c r="M609" s="215"/>
      <c r="N609" s="216"/>
      <c r="O609" s="216"/>
      <c r="P609" s="216"/>
      <c r="Q609" s="216"/>
      <c r="R609" s="216"/>
      <c r="S609" s="216"/>
      <c r="T609" s="217"/>
      <c r="AT609" s="218" t="s">
        <v>175</v>
      </c>
      <c r="AU609" s="218" t="s">
        <v>106</v>
      </c>
      <c r="AV609" s="11" t="s">
        <v>106</v>
      </c>
      <c r="AW609" s="11" t="s">
        <v>41</v>
      </c>
      <c r="AX609" s="11" t="s">
        <v>77</v>
      </c>
      <c r="AY609" s="218" t="s">
        <v>155</v>
      </c>
    </row>
    <row r="610" spans="2:51" s="12" customFormat="1" ht="13.5">
      <c r="B610" s="219"/>
      <c r="C610" s="220"/>
      <c r="D610" s="205" t="s">
        <v>175</v>
      </c>
      <c r="E610" s="221" t="s">
        <v>32</v>
      </c>
      <c r="F610" s="222" t="s">
        <v>188</v>
      </c>
      <c r="G610" s="220"/>
      <c r="H610" s="223">
        <v>24</v>
      </c>
      <c r="I610" s="224"/>
      <c r="J610" s="220"/>
      <c r="K610" s="220"/>
      <c r="L610" s="225"/>
      <c r="M610" s="226"/>
      <c r="N610" s="227"/>
      <c r="O610" s="227"/>
      <c r="P610" s="227"/>
      <c r="Q610" s="227"/>
      <c r="R610" s="227"/>
      <c r="S610" s="227"/>
      <c r="T610" s="228"/>
      <c r="AT610" s="229" t="s">
        <v>175</v>
      </c>
      <c r="AU610" s="229" t="s">
        <v>106</v>
      </c>
      <c r="AV610" s="12" t="s">
        <v>162</v>
      </c>
      <c r="AW610" s="12" t="s">
        <v>41</v>
      </c>
      <c r="AX610" s="12" t="s">
        <v>85</v>
      </c>
      <c r="AY610" s="229" t="s">
        <v>155</v>
      </c>
    </row>
    <row r="611" spans="2:65" s="1" customFormat="1" ht="25.5" customHeight="1">
      <c r="B611" s="42"/>
      <c r="C611" s="193" t="s">
        <v>1211</v>
      </c>
      <c r="D611" s="193" t="s">
        <v>157</v>
      </c>
      <c r="E611" s="194" t="s">
        <v>1212</v>
      </c>
      <c r="F611" s="195" t="s">
        <v>1213</v>
      </c>
      <c r="G611" s="196" t="s">
        <v>259</v>
      </c>
      <c r="H611" s="197">
        <v>24</v>
      </c>
      <c r="I611" s="198"/>
      <c r="J611" s="199">
        <f>ROUND(I611*H611,2)</f>
        <v>0</v>
      </c>
      <c r="K611" s="195" t="s">
        <v>32</v>
      </c>
      <c r="L611" s="62"/>
      <c r="M611" s="200" t="s">
        <v>32</v>
      </c>
      <c r="N611" s="201" t="s">
        <v>48</v>
      </c>
      <c r="O611" s="43"/>
      <c r="P611" s="202">
        <f>O611*H611</f>
        <v>0</v>
      </c>
      <c r="Q611" s="202">
        <v>1E-05</v>
      </c>
      <c r="R611" s="202">
        <f>Q611*H611</f>
        <v>0.00024000000000000003</v>
      </c>
      <c r="S611" s="202">
        <v>0</v>
      </c>
      <c r="T611" s="203">
        <f>S611*H611</f>
        <v>0</v>
      </c>
      <c r="AR611" s="24" t="s">
        <v>162</v>
      </c>
      <c r="AT611" s="24" t="s">
        <v>157</v>
      </c>
      <c r="AU611" s="24" t="s">
        <v>106</v>
      </c>
      <c r="AY611" s="24" t="s">
        <v>155</v>
      </c>
      <c r="BE611" s="204">
        <f>IF(N611="základní",J611,0)</f>
        <v>0</v>
      </c>
      <c r="BF611" s="204">
        <f>IF(N611="snížená",J611,0)</f>
        <v>0</v>
      </c>
      <c r="BG611" s="204">
        <f>IF(N611="zákl. přenesená",J611,0)</f>
        <v>0</v>
      </c>
      <c r="BH611" s="204">
        <f>IF(N611="sníž. přenesená",J611,0)</f>
        <v>0</v>
      </c>
      <c r="BI611" s="204">
        <f>IF(N611="nulová",J611,0)</f>
        <v>0</v>
      </c>
      <c r="BJ611" s="24" t="s">
        <v>85</v>
      </c>
      <c r="BK611" s="204">
        <f>ROUND(I611*H611,2)</f>
        <v>0</v>
      </c>
      <c r="BL611" s="24" t="s">
        <v>162</v>
      </c>
      <c r="BM611" s="24" t="s">
        <v>1214</v>
      </c>
    </row>
    <row r="612" spans="2:47" s="1" customFormat="1" ht="27">
      <c r="B612" s="42"/>
      <c r="C612" s="64"/>
      <c r="D612" s="205" t="s">
        <v>164</v>
      </c>
      <c r="E612" s="64"/>
      <c r="F612" s="206" t="s">
        <v>1215</v>
      </c>
      <c r="G612" s="64"/>
      <c r="H612" s="64"/>
      <c r="I612" s="164"/>
      <c r="J612" s="64"/>
      <c r="K612" s="64"/>
      <c r="L612" s="62"/>
      <c r="M612" s="207"/>
      <c r="N612" s="43"/>
      <c r="O612" s="43"/>
      <c r="P612" s="43"/>
      <c r="Q612" s="43"/>
      <c r="R612" s="43"/>
      <c r="S612" s="43"/>
      <c r="T612" s="79"/>
      <c r="AT612" s="24" t="s">
        <v>164</v>
      </c>
      <c r="AU612" s="24" t="s">
        <v>106</v>
      </c>
    </row>
    <row r="613" spans="2:51" s="11" customFormat="1" ht="13.5">
      <c r="B613" s="208"/>
      <c r="C613" s="209"/>
      <c r="D613" s="205" t="s">
        <v>175</v>
      </c>
      <c r="E613" s="210" t="s">
        <v>32</v>
      </c>
      <c r="F613" s="211" t="s">
        <v>1216</v>
      </c>
      <c r="G613" s="209"/>
      <c r="H613" s="212">
        <v>24</v>
      </c>
      <c r="I613" s="213"/>
      <c r="J613" s="209"/>
      <c r="K613" s="209"/>
      <c r="L613" s="214"/>
      <c r="M613" s="215"/>
      <c r="N613" s="216"/>
      <c r="O613" s="216"/>
      <c r="P613" s="216"/>
      <c r="Q613" s="216"/>
      <c r="R613" s="216"/>
      <c r="S613" s="216"/>
      <c r="T613" s="217"/>
      <c r="AT613" s="218" t="s">
        <v>175</v>
      </c>
      <c r="AU613" s="218" t="s">
        <v>106</v>
      </c>
      <c r="AV613" s="11" t="s">
        <v>106</v>
      </c>
      <c r="AW613" s="11" t="s">
        <v>41</v>
      </c>
      <c r="AX613" s="11" t="s">
        <v>85</v>
      </c>
      <c r="AY613" s="218" t="s">
        <v>155</v>
      </c>
    </row>
    <row r="614" spans="2:65" s="1" customFormat="1" ht="25.5" customHeight="1">
      <c r="B614" s="42"/>
      <c r="C614" s="193" t="s">
        <v>1217</v>
      </c>
      <c r="D614" s="193" t="s">
        <v>157</v>
      </c>
      <c r="E614" s="194" t="s">
        <v>1218</v>
      </c>
      <c r="F614" s="195" t="s">
        <v>1219</v>
      </c>
      <c r="G614" s="196" t="s">
        <v>259</v>
      </c>
      <c r="H614" s="197">
        <v>34.3</v>
      </c>
      <c r="I614" s="198"/>
      <c r="J614" s="199">
        <f>ROUND(I614*H614,2)</f>
        <v>0</v>
      </c>
      <c r="K614" s="195" t="s">
        <v>161</v>
      </c>
      <c r="L614" s="62"/>
      <c r="M614" s="200" t="s">
        <v>32</v>
      </c>
      <c r="N614" s="201" t="s">
        <v>48</v>
      </c>
      <c r="O614" s="43"/>
      <c r="P614" s="202">
        <f>O614*H614</f>
        <v>0</v>
      </c>
      <c r="Q614" s="202">
        <v>9E-05</v>
      </c>
      <c r="R614" s="202">
        <f>Q614*H614</f>
        <v>0.003087</v>
      </c>
      <c r="S614" s="202">
        <v>0</v>
      </c>
      <c r="T614" s="203">
        <f>S614*H614</f>
        <v>0</v>
      </c>
      <c r="AR614" s="24" t="s">
        <v>162</v>
      </c>
      <c r="AT614" s="24" t="s">
        <v>157</v>
      </c>
      <c r="AU614" s="24" t="s">
        <v>106</v>
      </c>
      <c r="AY614" s="24" t="s">
        <v>155</v>
      </c>
      <c r="BE614" s="204">
        <f>IF(N614="základní",J614,0)</f>
        <v>0</v>
      </c>
      <c r="BF614" s="204">
        <f>IF(N614="snížená",J614,0)</f>
        <v>0</v>
      </c>
      <c r="BG614" s="204">
        <f>IF(N614="zákl. přenesená",J614,0)</f>
        <v>0</v>
      </c>
      <c r="BH614" s="204">
        <f>IF(N614="sníž. přenesená",J614,0)</f>
        <v>0</v>
      </c>
      <c r="BI614" s="204">
        <f>IF(N614="nulová",J614,0)</f>
        <v>0</v>
      </c>
      <c r="BJ614" s="24" t="s">
        <v>85</v>
      </c>
      <c r="BK614" s="204">
        <f>ROUND(I614*H614,2)</f>
        <v>0</v>
      </c>
      <c r="BL614" s="24" t="s">
        <v>162</v>
      </c>
      <c r="BM614" s="24" t="s">
        <v>1220</v>
      </c>
    </row>
    <row r="615" spans="2:65" s="1" customFormat="1" ht="25.5" customHeight="1">
      <c r="B615" s="42"/>
      <c r="C615" s="193" t="s">
        <v>1221</v>
      </c>
      <c r="D615" s="193" t="s">
        <v>157</v>
      </c>
      <c r="E615" s="194" t="s">
        <v>1222</v>
      </c>
      <c r="F615" s="195" t="s">
        <v>1223</v>
      </c>
      <c r="G615" s="196" t="s">
        <v>259</v>
      </c>
      <c r="H615" s="197">
        <v>24</v>
      </c>
      <c r="I615" s="198"/>
      <c r="J615" s="199">
        <f>ROUND(I615*H615,2)</f>
        <v>0</v>
      </c>
      <c r="K615" s="195" t="s">
        <v>161</v>
      </c>
      <c r="L615" s="62"/>
      <c r="M615" s="200" t="s">
        <v>32</v>
      </c>
      <c r="N615" s="201" t="s">
        <v>48</v>
      </c>
      <c r="O615" s="43"/>
      <c r="P615" s="202">
        <f>O615*H615</f>
        <v>0</v>
      </c>
      <c r="Q615" s="202">
        <v>0.00034</v>
      </c>
      <c r="R615" s="202">
        <f>Q615*H615</f>
        <v>0.00816</v>
      </c>
      <c r="S615" s="202">
        <v>0</v>
      </c>
      <c r="T615" s="203">
        <f>S615*H615</f>
        <v>0</v>
      </c>
      <c r="AR615" s="24" t="s">
        <v>162</v>
      </c>
      <c r="AT615" s="24" t="s">
        <v>157</v>
      </c>
      <c r="AU615" s="24" t="s">
        <v>106</v>
      </c>
      <c r="AY615" s="24" t="s">
        <v>155</v>
      </c>
      <c r="BE615" s="204">
        <f>IF(N615="základní",J615,0)</f>
        <v>0</v>
      </c>
      <c r="BF615" s="204">
        <f>IF(N615="snížená",J615,0)</f>
        <v>0</v>
      </c>
      <c r="BG615" s="204">
        <f>IF(N615="zákl. přenesená",J615,0)</f>
        <v>0</v>
      </c>
      <c r="BH615" s="204">
        <f>IF(N615="sníž. přenesená",J615,0)</f>
        <v>0</v>
      </c>
      <c r="BI615" s="204">
        <f>IF(N615="nulová",J615,0)</f>
        <v>0</v>
      </c>
      <c r="BJ615" s="24" t="s">
        <v>85</v>
      </c>
      <c r="BK615" s="204">
        <f>ROUND(I615*H615,2)</f>
        <v>0</v>
      </c>
      <c r="BL615" s="24" t="s">
        <v>162</v>
      </c>
      <c r="BM615" s="24" t="s">
        <v>1224</v>
      </c>
    </row>
    <row r="616" spans="2:47" s="1" customFormat="1" ht="27">
      <c r="B616" s="42"/>
      <c r="C616" s="64"/>
      <c r="D616" s="205" t="s">
        <v>164</v>
      </c>
      <c r="E616" s="64"/>
      <c r="F616" s="206" t="s">
        <v>1225</v>
      </c>
      <c r="G616" s="64"/>
      <c r="H616" s="64"/>
      <c r="I616" s="164"/>
      <c r="J616" s="64"/>
      <c r="K616" s="64"/>
      <c r="L616" s="62"/>
      <c r="M616" s="207"/>
      <c r="N616" s="43"/>
      <c r="O616" s="43"/>
      <c r="P616" s="43"/>
      <c r="Q616" s="43"/>
      <c r="R616" s="43"/>
      <c r="S616" s="43"/>
      <c r="T616" s="79"/>
      <c r="AT616" s="24" t="s">
        <v>164</v>
      </c>
      <c r="AU616" s="24" t="s">
        <v>106</v>
      </c>
    </row>
    <row r="617" spans="2:65" s="1" customFormat="1" ht="25.5" customHeight="1">
      <c r="B617" s="42"/>
      <c r="C617" s="193" t="s">
        <v>1226</v>
      </c>
      <c r="D617" s="193" t="s">
        <v>157</v>
      </c>
      <c r="E617" s="194" t="s">
        <v>1227</v>
      </c>
      <c r="F617" s="195" t="s">
        <v>1228</v>
      </c>
      <c r="G617" s="196" t="s">
        <v>259</v>
      </c>
      <c r="H617" s="197">
        <v>24</v>
      </c>
      <c r="I617" s="198"/>
      <c r="J617" s="199">
        <f>ROUND(I617*H617,2)</f>
        <v>0</v>
      </c>
      <c r="K617" s="195" t="s">
        <v>32</v>
      </c>
      <c r="L617" s="62"/>
      <c r="M617" s="200" t="s">
        <v>32</v>
      </c>
      <c r="N617" s="201" t="s">
        <v>48</v>
      </c>
      <c r="O617" s="43"/>
      <c r="P617" s="202">
        <f>O617*H617</f>
        <v>0</v>
      </c>
      <c r="Q617" s="202">
        <v>0.00034</v>
      </c>
      <c r="R617" s="202">
        <f>Q617*H617</f>
        <v>0.00816</v>
      </c>
      <c r="S617" s="202">
        <v>0</v>
      </c>
      <c r="T617" s="203">
        <f>S617*H617</f>
        <v>0</v>
      </c>
      <c r="AR617" s="24" t="s">
        <v>162</v>
      </c>
      <c r="AT617" s="24" t="s">
        <v>157</v>
      </c>
      <c r="AU617" s="24" t="s">
        <v>106</v>
      </c>
      <c r="AY617" s="24" t="s">
        <v>155</v>
      </c>
      <c r="BE617" s="204">
        <f>IF(N617="základní",J617,0)</f>
        <v>0</v>
      </c>
      <c r="BF617" s="204">
        <f>IF(N617="snížená",J617,0)</f>
        <v>0</v>
      </c>
      <c r="BG617" s="204">
        <f>IF(N617="zákl. přenesená",J617,0)</f>
        <v>0</v>
      </c>
      <c r="BH617" s="204">
        <f>IF(N617="sníž. přenesená",J617,0)</f>
        <v>0</v>
      </c>
      <c r="BI617" s="204">
        <f>IF(N617="nulová",J617,0)</f>
        <v>0</v>
      </c>
      <c r="BJ617" s="24" t="s">
        <v>85</v>
      </c>
      <c r="BK617" s="204">
        <f>ROUND(I617*H617,2)</f>
        <v>0</v>
      </c>
      <c r="BL617" s="24" t="s">
        <v>162</v>
      </c>
      <c r="BM617" s="24" t="s">
        <v>1229</v>
      </c>
    </row>
    <row r="618" spans="2:47" s="1" customFormat="1" ht="27">
      <c r="B618" s="42"/>
      <c r="C618" s="64"/>
      <c r="D618" s="205" t="s">
        <v>164</v>
      </c>
      <c r="E618" s="64"/>
      <c r="F618" s="206" t="s">
        <v>1230</v>
      </c>
      <c r="G618" s="64"/>
      <c r="H618" s="64"/>
      <c r="I618" s="164"/>
      <c r="J618" s="64"/>
      <c r="K618" s="64"/>
      <c r="L618" s="62"/>
      <c r="M618" s="207"/>
      <c r="N618" s="43"/>
      <c r="O618" s="43"/>
      <c r="P618" s="43"/>
      <c r="Q618" s="43"/>
      <c r="R618" s="43"/>
      <c r="S618" s="43"/>
      <c r="T618" s="79"/>
      <c r="AT618" s="24" t="s">
        <v>164</v>
      </c>
      <c r="AU618" s="24" t="s">
        <v>106</v>
      </c>
    </row>
    <row r="619" spans="2:65" s="1" customFormat="1" ht="25.5" customHeight="1">
      <c r="B619" s="42"/>
      <c r="C619" s="193" t="s">
        <v>1231</v>
      </c>
      <c r="D619" s="193" t="s">
        <v>157</v>
      </c>
      <c r="E619" s="194" t="s">
        <v>1232</v>
      </c>
      <c r="F619" s="195" t="s">
        <v>1233</v>
      </c>
      <c r="G619" s="196" t="s">
        <v>259</v>
      </c>
      <c r="H619" s="197">
        <v>7.4</v>
      </c>
      <c r="I619" s="198"/>
      <c r="J619" s="199">
        <f>ROUND(I619*H619,2)</f>
        <v>0</v>
      </c>
      <c r="K619" s="195" t="s">
        <v>161</v>
      </c>
      <c r="L619" s="62"/>
      <c r="M619" s="200" t="s">
        <v>32</v>
      </c>
      <c r="N619" s="201" t="s">
        <v>48</v>
      </c>
      <c r="O619" s="43"/>
      <c r="P619" s="202">
        <f>O619*H619</f>
        <v>0</v>
      </c>
      <c r="Q619" s="202">
        <v>0.00575</v>
      </c>
      <c r="R619" s="202">
        <f>Q619*H619</f>
        <v>0.042550000000000004</v>
      </c>
      <c r="S619" s="202">
        <v>0</v>
      </c>
      <c r="T619" s="203">
        <f>S619*H619</f>
        <v>0</v>
      </c>
      <c r="AR619" s="24" t="s">
        <v>162</v>
      </c>
      <c r="AT619" s="24" t="s">
        <v>157</v>
      </c>
      <c r="AU619" s="24" t="s">
        <v>106</v>
      </c>
      <c r="AY619" s="24" t="s">
        <v>155</v>
      </c>
      <c r="BE619" s="204">
        <f>IF(N619="základní",J619,0)</f>
        <v>0</v>
      </c>
      <c r="BF619" s="204">
        <f>IF(N619="snížená",J619,0)</f>
        <v>0</v>
      </c>
      <c r="BG619" s="204">
        <f>IF(N619="zákl. přenesená",J619,0)</f>
        <v>0</v>
      </c>
      <c r="BH619" s="204">
        <f>IF(N619="sníž. přenesená",J619,0)</f>
        <v>0</v>
      </c>
      <c r="BI619" s="204">
        <f>IF(N619="nulová",J619,0)</f>
        <v>0</v>
      </c>
      <c r="BJ619" s="24" t="s">
        <v>85</v>
      </c>
      <c r="BK619" s="204">
        <f>ROUND(I619*H619,2)</f>
        <v>0</v>
      </c>
      <c r="BL619" s="24" t="s">
        <v>162</v>
      </c>
      <c r="BM619" s="24" t="s">
        <v>1234</v>
      </c>
    </row>
    <row r="620" spans="2:51" s="11" customFormat="1" ht="13.5">
      <c r="B620" s="208"/>
      <c r="C620" s="209"/>
      <c r="D620" s="205" t="s">
        <v>175</v>
      </c>
      <c r="E620" s="210" t="s">
        <v>32</v>
      </c>
      <c r="F620" s="211" t="s">
        <v>1235</v>
      </c>
      <c r="G620" s="209"/>
      <c r="H620" s="212">
        <v>3.6</v>
      </c>
      <c r="I620" s="213"/>
      <c r="J620" s="209"/>
      <c r="K620" s="209"/>
      <c r="L620" s="214"/>
      <c r="M620" s="215"/>
      <c r="N620" s="216"/>
      <c r="O620" s="216"/>
      <c r="P620" s="216"/>
      <c r="Q620" s="216"/>
      <c r="R620" s="216"/>
      <c r="S620" s="216"/>
      <c r="T620" s="217"/>
      <c r="AT620" s="218" t="s">
        <v>175</v>
      </c>
      <c r="AU620" s="218" t="s">
        <v>106</v>
      </c>
      <c r="AV620" s="11" t="s">
        <v>106</v>
      </c>
      <c r="AW620" s="11" t="s">
        <v>41</v>
      </c>
      <c r="AX620" s="11" t="s">
        <v>77</v>
      </c>
      <c r="AY620" s="218" t="s">
        <v>155</v>
      </c>
    </row>
    <row r="621" spans="2:51" s="11" customFormat="1" ht="13.5">
      <c r="B621" s="208"/>
      <c r="C621" s="209"/>
      <c r="D621" s="205" t="s">
        <v>175</v>
      </c>
      <c r="E621" s="210" t="s">
        <v>32</v>
      </c>
      <c r="F621" s="211" t="s">
        <v>1236</v>
      </c>
      <c r="G621" s="209"/>
      <c r="H621" s="212">
        <v>3.8</v>
      </c>
      <c r="I621" s="213"/>
      <c r="J621" s="209"/>
      <c r="K621" s="209"/>
      <c r="L621" s="214"/>
      <c r="M621" s="215"/>
      <c r="N621" s="216"/>
      <c r="O621" s="216"/>
      <c r="P621" s="216"/>
      <c r="Q621" s="216"/>
      <c r="R621" s="216"/>
      <c r="S621" s="216"/>
      <c r="T621" s="217"/>
      <c r="AT621" s="218" t="s">
        <v>175</v>
      </c>
      <c r="AU621" s="218" t="s">
        <v>106</v>
      </c>
      <c r="AV621" s="11" t="s">
        <v>106</v>
      </c>
      <c r="AW621" s="11" t="s">
        <v>41</v>
      </c>
      <c r="AX621" s="11" t="s">
        <v>77</v>
      </c>
      <c r="AY621" s="218" t="s">
        <v>155</v>
      </c>
    </row>
    <row r="622" spans="2:51" s="12" customFormat="1" ht="13.5">
      <c r="B622" s="219"/>
      <c r="C622" s="220"/>
      <c r="D622" s="205" t="s">
        <v>175</v>
      </c>
      <c r="E622" s="221" t="s">
        <v>32</v>
      </c>
      <c r="F622" s="222" t="s">
        <v>188</v>
      </c>
      <c r="G622" s="220"/>
      <c r="H622" s="223">
        <v>7.4</v>
      </c>
      <c r="I622" s="224"/>
      <c r="J622" s="220"/>
      <c r="K622" s="220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175</v>
      </c>
      <c r="AU622" s="229" t="s">
        <v>106</v>
      </c>
      <c r="AV622" s="12" t="s">
        <v>162</v>
      </c>
      <c r="AW622" s="12" t="s">
        <v>41</v>
      </c>
      <c r="AX622" s="12" t="s">
        <v>85</v>
      </c>
      <c r="AY622" s="229" t="s">
        <v>155</v>
      </c>
    </row>
    <row r="623" spans="2:65" s="1" customFormat="1" ht="25.5" customHeight="1">
      <c r="B623" s="42"/>
      <c r="C623" s="193" t="s">
        <v>1237</v>
      </c>
      <c r="D623" s="193" t="s">
        <v>157</v>
      </c>
      <c r="E623" s="194" t="s">
        <v>1238</v>
      </c>
      <c r="F623" s="195" t="s">
        <v>1239</v>
      </c>
      <c r="G623" s="196" t="s">
        <v>259</v>
      </c>
      <c r="H623" s="197">
        <v>99.6</v>
      </c>
      <c r="I623" s="198"/>
      <c r="J623" s="199">
        <f>ROUND(I623*H623,2)</f>
        <v>0</v>
      </c>
      <c r="K623" s="195" t="s">
        <v>161</v>
      </c>
      <c r="L623" s="62"/>
      <c r="M623" s="200" t="s">
        <v>32</v>
      </c>
      <c r="N623" s="201" t="s">
        <v>48</v>
      </c>
      <c r="O623" s="43"/>
      <c r="P623" s="202">
        <f>O623*H623</f>
        <v>0</v>
      </c>
      <c r="Q623" s="202">
        <v>0.00287</v>
      </c>
      <c r="R623" s="202">
        <f>Q623*H623</f>
        <v>0.285852</v>
      </c>
      <c r="S623" s="202">
        <v>0</v>
      </c>
      <c r="T623" s="203">
        <f>S623*H623</f>
        <v>0</v>
      </c>
      <c r="AR623" s="24" t="s">
        <v>162</v>
      </c>
      <c r="AT623" s="24" t="s">
        <v>157</v>
      </c>
      <c r="AU623" s="24" t="s">
        <v>106</v>
      </c>
      <c r="AY623" s="24" t="s">
        <v>155</v>
      </c>
      <c r="BE623" s="204">
        <f>IF(N623="základní",J623,0)</f>
        <v>0</v>
      </c>
      <c r="BF623" s="204">
        <f>IF(N623="snížená",J623,0)</f>
        <v>0</v>
      </c>
      <c r="BG623" s="204">
        <f>IF(N623="zákl. přenesená",J623,0)</f>
        <v>0</v>
      </c>
      <c r="BH623" s="204">
        <f>IF(N623="sníž. přenesená",J623,0)</f>
        <v>0</v>
      </c>
      <c r="BI623" s="204">
        <f>IF(N623="nulová",J623,0)</f>
        <v>0</v>
      </c>
      <c r="BJ623" s="24" t="s">
        <v>85</v>
      </c>
      <c r="BK623" s="204">
        <f>ROUND(I623*H623,2)</f>
        <v>0</v>
      </c>
      <c r="BL623" s="24" t="s">
        <v>162</v>
      </c>
      <c r="BM623" s="24" t="s">
        <v>1240</v>
      </c>
    </row>
    <row r="624" spans="2:47" s="1" customFormat="1" ht="27">
      <c r="B624" s="42"/>
      <c r="C624" s="64"/>
      <c r="D624" s="205" t="s">
        <v>164</v>
      </c>
      <c r="E624" s="64"/>
      <c r="F624" s="206" t="s">
        <v>1241</v>
      </c>
      <c r="G624" s="64"/>
      <c r="H624" s="64"/>
      <c r="I624" s="164"/>
      <c r="J624" s="64"/>
      <c r="K624" s="64"/>
      <c r="L624" s="62"/>
      <c r="M624" s="207"/>
      <c r="N624" s="43"/>
      <c r="O624" s="43"/>
      <c r="P624" s="43"/>
      <c r="Q624" s="43"/>
      <c r="R624" s="43"/>
      <c r="S624" s="43"/>
      <c r="T624" s="79"/>
      <c r="AT624" s="24" t="s">
        <v>164</v>
      </c>
      <c r="AU624" s="24" t="s">
        <v>106</v>
      </c>
    </row>
    <row r="625" spans="2:51" s="11" customFormat="1" ht="13.5">
      <c r="B625" s="208"/>
      <c r="C625" s="209"/>
      <c r="D625" s="205" t="s">
        <v>175</v>
      </c>
      <c r="E625" s="210" t="s">
        <v>32</v>
      </c>
      <c r="F625" s="211" t="s">
        <v>1242</v>
      </c>
      <c r="G625" s="209"/>
      <c r="H625" s="212">
        <v>34.8</v>
      </c>
      <c r="I625" s="213"/>
      <c r="J625" s="209"/>
      <c r="K625" s="209"/>
      <c r="L625" s="214"/>
      <c r="M625" s="215"/>
      <c r="N625" s="216"/>
      <c r="O625" s="216"/>
      <c r="P625" s="216"/>
      <c r="Q625" s="216"/>
      <c r="R625" s="216"/>
      <c r="S625" s="216"/>
      <c r="T625" s="217"/>
      <c r="AT625" s="218" t="s">
        <v>175</v>
      </c>
      <c r="AU625" s="218" t="s">
        <v>106</v>
      </c>
      <c r="AV625" s="11" t="s">
        <v>106</v>
      </c>
      <c r="AW625" s="11" t="s">
        <v>41</v>
      </c>
      <c r="AX625" s="11" t="s">
        <v>77</v>
      </c>
      <c r="AY625" s="218" t="s">
        <v>155</v>
      </c>
    </row>
    <row r="626" spans="2:51" s="11" customFormat="1" ht="13.5">
      <c r="B626" s="208"/>
      <c r="C626" s="209"/>
      <c r="D626" s="205" t="s">
        <v>175</v>
      </c>
      <c r="E626" s="210" t="s">
        <v>32</v>
      </c>
      <c r="F626" s="211" t="s">
        <v>1243</v>
      </c>
      <c r="G626" s="209"/>
      <c r="H626" s="212">
        <v>34.8</v>
      </c>
      <c r="I626" s="213"/>
      <c r="J626" s="209"/>
      <c r="K626" s="209"/>
      <c r="L626" s="214"/>
      <c r="M626" s="215"/>
      <c r="N626" s="216"/>
      <c r="O626" s="216"/>
      <c r="P626" s="216"/>
      <c r="Q626" s="216"/>
      <c r="R626" s="216"/>
      <c r="S626" s="216"/>
      <c r="T626" s="217"/>
      <c r="AT626" s="218" t="s">
        <v>175</v>
      </c>
      <c r="AU626" s="218" t="s">
        <v>106</v>
      </c>
      <c r="AV626" s="11" t="s">
        <v>106</v>
      </c>
      <c r="AW626" s="11" t="s">
        <v>41</v>
      </c>
      <c r="AX626" s="11" t="s">
        <v>77</v>
      </c>
      <c r="AY626" s="218" t="s">
        <v>155</v>
      </c>
    </row>
    <row r="627" spans="2:51" s="11" customFormat="1" ht="13.5">
      <c r="B627" s="208"/>
      <c r="C627" s="209"/>
      <c r="D627" s="205" t="s">
        <v>175</v>
      </c>
      <c r="E627" s="210" t="s">
        <v>32</v>
      </c>
      <c r="F627" s="211" t="s">
        <v>1244</v>
      </c>
      <c r="G627" s="209"/>
      <c r="H627" s="212">
        <v>30</v>
      </c>
      <c r="I627" s="213"/>
      <c r="J627" s="209"/>
      <c r="K627" s="209"/>
      <c r="L627" s="214"/>
      <c r="M627" s="215"/>
      <c r="N627" s="216"/>
      <c r="O627" s="216"/>
      <c r="P627" s="216"/>
      <c r="Q627" s="216"/>
      <c r="R627" s="216"/>
      <c r="S627" s="216"/>
      <c r="T627" s="217"/>
      <c r="AT627" s="218" t="s">
        <v>175</v>
      </c>
      <c r="AU627" s="218" t="s">
        <v>106</v>
      </c>
      <c r="AV627" s="11" t="s">
        <v>106</v>
      </c>
      <c r="AW627" s="11" t="s">
        <v>41</v>
      </c>
      <c r="AX627" s="11" t="s">
        <v>77</v>
      </c>
      <c r="AY627" s="218" t="s">
        <v>155</v>
      </c>
    </row>
    <row r="628" spans="2:51" s="12" customFormat="1" ht="13.5">
      <c r="B628" s="219"/>
      <c r="C628" s="220"/>
      <c r="D628" s="205" t="s">
        <v>175</v>
      </c>
      <c r="E628" s="221" t="s">
        <v>32</v>
      </c>
      <c r="F628" s="222" t="s">
        <v>188</v>
      </c>
      <c r="G628" s="220"/>
      <c r="H628" s="223">
        <v>99.6</v>
      </c>
      <c r="I628" s="224"/>
      <c r="J628" s="220"/>
      <c r="K628" s="220"/>
      <c r="L628" s="225"/>
      <c r="M628" s="226"/>
      <c r="N628" s="227"/>
      <c r="O628" s="227"/>
      <c r="P628" s="227"/>
      <c r="Q628" s="227"/>
      <c r="R628" s="227"/>
      <c r="S628" s="227"/>
      <c r="T628" s="228"/>
      <c r="AT628" s="229" t="s">
        <v>175</v>
      </c>
      <c r="AU628" s="229" t="s">
        <v>106</v>
      </c>
      <c r="AV628" s="12" t="s">
        <v>162</v>
      </c>
      <c r="AW628" s="12" t="s">
        <v>41</v>
      </c>
      <c r="AX628" s="12" t="s">
        <v>85</v>
      </c>
      <c r="AY628" s="229" t="s">
        <v>155</v>
      </c>
    </row>
    <row r="629" spans="2:65" s="1" customFormat="1" ht="25.5" customHeight="1">
      <c r="B629" s="42"/>
      <c r="C629" s="193" t="s">
        <v>1245</v>
      </c>
      <c r="D629" s="193" t="s">
        <v>157</v>
      </c>
      <c r="E629" s="194" t="s">
        <v>1246</v>
      </c>
      <c r="F629" s="195" t="s">
        <v>1247</v>
      </c>
      <c r="G629" s="196" t="s">
        <v>259</v>
      </c>
      <c r="H629" s="197">
        <v>5.26</v>
      </c>
      <c r="I629" s="198"/>
      <c r="J629" s="199">
        <f>ROUND(I629*H629,2)</f>
        <v>0</v>
      </c>
      <c r="K629" s="195" t="s">
        <v>161</v>
      </c>
      <c r="L629" s="62"/>
      <c r="M629" s="200" t="s">
        <v>32</v>
      </c>
      <c r="N629" s="201" t="s">
        <v>48</v>
      </c>
      <c r="O629" s="43"/>
      <c r="P629" s="202">
        <f>O629*H629</f>
        <v>0</v>
      </c>
      <c r="Q629" s="202">
        <v>0.16371</v>
      </c>
      <c r="R629" s="202">
        <f>Q629*H629</f>
        <v>0.8611146</v>
      </c>
      <c r="S629" s="202">
        <v>0</v>
      </c>
      <c r="T629" s="203">
        <f>S629*H629</f>
        <v>0</v>
      </c>
      <c r="AR629" s="24" t="s">
        <v>162</v>
      </c>
      <c r="AT629" s="24" t="s">
        <v>157</v>
      </c>
      <c r="AU629" s="24" t="s">
        <v>106</v>
      </c>
      <c r="AY629" s="24" t="s">
        <v>155</v>
      </c>
      <c r="BE629" s="204">
        <f>IF(N629="základní",J629,0)</f>
        <v>0</v>
      </c>
      <c r="BF629" s="204">
        <f>IF(N629="snížená",J629,0)</f>
        <v>0</v>
      </c>
      <c r="BG629" s="204">
        <f>IF(N629="zákl. přenesená",J629,0)</f>
        <v>0</v>
      </c>
      <c r="BH629" s="204">
        <f>IF(N629="sníž. přenesená",J629,0)</f>
        <v>0</v>
      </c>
      <c r="BI629" s="204">
        <f>IF(N629="nulová",J629,0)</f>
        <v>0</v>
      </c>
      <c r="BJ629" s="24" t="s">
        <v>85</v>
      </c>
      <c r="BK629" s="204">
        <f>ROUND(I629*H629,2)</f>
        <v>0</v>
      </c>
      <c r="BL629" s="24" t="s">
        <v>162</v>
      </c>
      <c r="BM629" s="24" t="s">
        <v>1248</v>
      </c>
    </row>
    <row r="630" spans="2:51" s="13" customFormat="1" ht="13.5">
      <c r="B630" s="234"/>
      <c r="C630" s="235"/>
      <c r="D630" s="205" t="s">
        <v>175</v>
      </c>
      <c r="E630" s="236" t="s">
        <v>32</v>
      </c>
      <c r="F630" s="237" t="s">
        <v>468</v>
      </c>
      <c r="G630" s="235"/>
      <c r="H630" s="236" t="s">
        <v>32</v>
      </c>
      <c r="I630" s="238"/>
      <c r="J630" s="235"/>
      <c r="K630" s="235"/>
      <c r="L630" s="239"/>
      <c r="M630" s="240"/>
      <c r="N630" s="241"/>
      <c r="O630" s="241"/>
      <c r="P630" s="241"/>
      <c r="Q630" s="241"/>
      <c r="R630" s="241"/>
      <c r="S630" s="241"/>
      <c r="T630" s="242"/>
      <c r="AT630" s="243" t="s">
        <v>175</v>
      </c>
      <c r="AU630" s="243" t="s">
        <v>106</v>
      </c>
      <c r="AV630" s="13" t="s">
        <v>85</v>
      </c>
      <c r="AW630" s="13" t="s">
        <v>41</v>
      </c>
      <c r="AX630" s="13" t="s">
        <v>77</v>
      </c>
      <c r="AY630" s="243" t="s">
        <v>155</v>
      </c>
    </row>
    <row r="631" spans="2:51" s="11" customFormat="1" ht="13.5">
      <c r="B631" s="208"/>
      <c r="C631" s="209"/>
      <c r="D631" s="205" t="s">
        <v>175</v>
      </c>
      <c r="E631" s="210" t="s">
        <v>32</v>
      </c>
      <c r="F631" s="211" t="s">
        <v>1249</v>
      </c>
      <c r="G631" s="209"/>
      <c r="H631" s="212">
        <v>5.26</v>
      </c>
      <c r="I631" s="213"/>
      <c r="J631" s="209"/>
      <c r="K631" s="209"/>
      <c r="L631" s="214"/>
      <c r="M631" s="215"/>
      <c r="N631" s="216"/>
      <c r="O631" s="216"/>
      <c r="P631" s="216"/>
      <c r="Q631" s="216"/>
      <c r="R631" s="216"/>
      <c r="S631" s="216"/>
      <c r="T631" s="217"/>
      <c r="AT631" s="218" t="s">
        <v>175</v>
      </c>
      <c r="AU631" s="218" t="s">
        <v>106</v>
      </c>
      <c r="AV631" s="11" t="s">
        <v>106</v>
      </c>
      <c r="AW631" s="11" t="s">
        <v>41</v>
      </c>
      <c r="AX631" s="11" t="s">
        <v>85</v>
      </c>
      <c r="AY631" s="218" t="s">
        <v>155</v>
      </c>
    </row>
    <row r="632" spans="2:65" s="1" customFormat="1" ht="16.5" customHeight="1">
      <c r="B632" s="42"/>
      <c r="C632" s="244" t="s">
        <v>1250</v>
      </c>
      <c r="D632" s="244" t="s">
        <v>470</v>
      </c>
      <c r="E632" s="245" t="s">
        <v>1251</v>
      </c>
      <c r="F632" s="246" t="s">
        <v>1252</v>
      </c>
      <c r="G632" s="247" t="s">
        <v>263</v>
      </c>
      <c r="H632" s="248">
        <v>15</v>
      </c>
      <c r="I632" s="249"/>
      <c r="J632" s="250">
        <f>ROUND(I632*H632,2)</f>
        <v>0</v>
      </c>
      <c r="K632" s="246" t="s">
        <v>161</v>
      </c>
      <c r="L632" s="251"/>
      <c r="M632" s="252" t="s">
        <v>32</v>
      </c>
      <c r="N632" s="253" t="s">
        <v>48</v>
      </c>
      <c r="O632" s="43"/>
      <c r="P632" s="202">
        <f>O632*H632</f>
        <v>0</v>
      </c>
      <c r="Q632" s="202">
        <v>0.044</v>
      </c>
      <c r="R632" s="202">
        <f>Q632*H632</f>
        <v>0.6599999999999999</v>
      </c>
      <c r="S632" s="202">
        <v>0</v>
      </c>
      <c r="T632" s="203">
        <f>S632*H632</f>
        <v>0</v>
      </c>
      <c r="AR632" s="24" t="s">
        <v>198</v>
      </c>
      <c r="AT632" s="24" t="s">
        <v>470</v>
      </c>
      <c r="AU632" s="24" t="s">
        <v>106</v>
      </c>
      <c r="AY632" s="24" t="s">
        <v>155</v>
      </c>
      <c r="BE632" s="204">
        <f>IF(N632="základní",J632,0)</f>
        <v>0</v>
      </c>
      <c r="BF632" s="204">
        <f>IF(N632="snížená",J632,0)</f>
        <v>0</v>
      </c>
      <c r="BG632" s="204">
        <f>IF(N632="zákl. přenesená",J632,0)</f>
        <v>0</v>
      </c>
      <c r="BH632" s="204">
        <f>IF(N632="sníž. přenesená",J632,0)</f>
        <v>0</v>
      </c>
      <c r="BI632" s="204">
        <f>IF(N632="nulová",J632,0)</f>
        <v>0</v>
      </c>
      <c r="BJ632" s="24" t="s">
        <v>85</v>
      </c>
      <c r="BK632" s="204">
        <f>ROUND(I632*H632,2)</f>
        <v>0</v>
      </c>
      <c r="BL632" s="24" t="s">
        <v>162</v>
      </c>
      <c r="BM632" s="24" t="s">
        <v>1253</v>
      </c>
    </row>
    <row r="633" spans="2:51" s="11" customFormat="1" ht="13.5">
      <c r="B633" s="208"/>
      <c r="C633" s="209"/>
      <c r="D633" s="205" t="s">
        <v>175</v>
      </c>
      <c r="E633" s="210" t="s">
        <v>32</v>
      </c>
      <c r="F633" s="211" t="s">
        <v>1254</v>
      </c>
      <c r="G633" s="209"/>
      <c r="H633" s="212">
        <v>15</v>
      </c>
      <c r="I633" s="213"/>
      <c r="J633" s="209"/>
      <c r="K633" s="209"/>
      <c r="L633" s="214"/>
      <c r="M633" s="215"/>
      <c r="N633" s="216"/>
      <c r="O633" s="216"/>
      <c r="P633" s="216"/>
      <c r="Q633" s="216"/>
      <c r="R633" s="216"/>
      <c r="S633" s="216"/>
      <c r="T633" s="217"/>
      <c r="AT633" s="218" t="s">
        <v>175</v>
      </c>
      <c r="AU633" s="218" t="s">
        <v>106</v>
      </c>
      <c r="AV633" s="11" t="s">
        <v>106</v>
      </c>
      <c r="AW633" s="11" t="s">
        <v>41</v>
      </c>
      <c r="AX633" s="11" t="s">
        <v>85</v>
      </c>
      <c r="AY633" s="218" t="s">
        <v>155</v>
      </c>
    </row>
    <row r="634" spans="2:65" s="1" customFormat="1" ht="16.5" customHeight="1">
      <c r="B634" s="42"/>
      <c r="C634" s="193" t="s">
        <v>1255</v>
      </c>
      <c r="D634" s="193" t="s">
        <v>157</v>
      </c>
      <c r="E634" s="194" t="s">
        <v>1256</v>
      </c>
      <c r="F634" s="195" t="s">
        <v>1257</v>
      </c>
      <c r="G634" s="196" t="s">
        <v>263</v>
      </c>
      <c r="H634" s="197">
        <v>10</v>
      </c>
      <c r="I634" s="198"/>
      <c r="J634" s="199">
        <f>ROUND(I634*H634,2)</f>
        <v>0</v>
      </c>
      <c r="K634" s="195" t="s">
        <v>32</v>
      </c>
      <c r="L634" s="62"/>
      <c r="M634" s="200" t="s">
        <v>32</v>
      </c>
      <c r="N634" s="201" t="s">
        <v>48</v>
      </c>
      <c r="O634" s="43"/>
      <c r="P634" s="202">
        <f>O634*H634</f>
        <v>0</v>
      </c>
      <c r="Q634" s="202">
        <v>0</v>
      </c>
      <c r="R634" s="202">
        <f>Q634*H634</f>
        <v>0</v>
      </c>
      <c r="S634" s="202">
        <v>0</v>
      </c>
      <c r="T634" s="203">
        <f>S634*H634</f>
        <v>0</v>
      </c>
      <c r="AR634" s="24" t="s">
        <v>162</v>
      </c>
      <c r="AT634" s="24" t="s">
        <v>157</v>
      </c>
      <c r="AU634" s="24" t="s">
        <v>106</v>
      </c>
      <c r="AY634" s="24" t="s">
        <v>155</v>
      </c>
      <c r="BE634" s="204">
        <f>IF(N634="základní",J634,0)</f>
        <v>0</v>
      </c>
      <c r="BF634" s="204">
        <f>IF(N634="snížená",J634,0)</f>
        <v>0</v>
      </c>
      <c r="BG634" s="204">
        <f>IF(N634="zákl. přenesená",J634,0)</f>
        <v>0</v>
      </c>
      <c r="BH634" s="204">
        <f>IF(N634="sníž. přenesená",J634,0)</f>
        <v>0</v>
      </c>
      <c r="BI634" s="204">
        <f>IF(N634="nulová",J634,0)</f>
        <v>0</v>
      </c>
      <c r="BJ634" s="24" t="s">
        <v>85</v>
      </c>
      <c r="BK634" s="204">
        <f>ROUND(I634*H634,2)</f>
        <v>0</v>
      </c>
      <c r="BL634" s="24" t="s">
        <v>162</v>
      </c>
      <c r="BM634" s="24" t="s">
        <v>1258</v>
      </c>
    </row>
    <row r="635" spans="2:51" s="11" customFormat="1" ht="13.5">
      <c r="B635" s="208"/>
      <c r="C635" s="209"/>
      <c r="D635" s="205" t="s">
        <v>175</v>
      </c>
      <c r="E635" s="210" t="s">
        <v>32</v>
      </c>
      <c r="F635" s="211" t="s">
        <v>1259</v>
      </c>
      <c r="G635" s="209"/>
      <c r="H635" s="212">
        <v>4</v>
      </c>
      <c r="I635" s="213"/>
      <c r="J635" s="209"/>
      <c r="K635" s="209"/>
      <c r="L635" s="214"/>
      <c r="M635" s="215"/>
      <c r="N635" s="216"/>
      <c r="O635" s="216"/>
      <c r="P635" s="216"/>
      <c r="Q635" s="216"/>
      <c r="R635" s="216"/>
      <c r="S635" s="216"/>
      <c r="T635" s="217"/>
      <c r="AT635" s="218" t="s">
        <v>175</v>
      </c>
      <c r="AU635" s="218" t="s">
        <v>106</v>
      </c>
      <c r="AV635" s="11" t="s">
        <v>106</v>
      </c>
      <c r="AW635" s="11" t="s">
        <v>41</v>
      </c>
      <c r="AX635" s="11" t="s">
        <v>77</v>
      </c>
      <c r="AY635" s="218" t="s">
        <v>155</v>
      </c>
    </row>
    <row r="636" spans="2:51" s="11" customFormat="1" ht="13.5">
      <c r="B636" s="208"/>
      <c r="C636" s="209"/>
      <c r="D636" s="205" t="s">
        <v>175</v>
      </c>
      <c r="E636" s="210" t="s">
        <v>32</v>
      </c>
      <c r="F636" s="211" t="s">
        <v>1260</v>
      </c>
      <c r="G636" s="209"/>
      <c r="H636" s="212">
        <v>6</v>
      </c>
      <c r="I636" s="213"/>
      <c r="J636" s="209"/>
      <c r="K636" s="209"/>
      <c r="L636" s="214"/>
      <c r="M636" s="215"/>
      <c r="N636" s="216"/>
      <c r="O636" s="216"/>
      <c r="P636" s="216"/>
      <c r="Q636" s="216"/>
      <c r="R636" s="216"/>
      <c r="S636" s="216"/>
      <c r="T636" s="217"/>
      <c r="AT636" s="218" t="s">
        <v>175</v>
      </c>
      <c r="AU636" s="218" t="s">
        <v>106</v>
      </c>
      <c r="AV636" s="11" t="s">
        <v>106</v>
      </c>
      <c r="AW636" s="11" t="s">
        <v>41</v>
      </c>
      <c r="AX636" s="11" t="s">
        <v>77</v>
      </c>
      <c r="AY636" s="218" t="s">
        <v>155</v>
      </c>
    </row>
    <row r="637" spans="2:51" s="12" customFormat="1" ht="13.5">
      <c r="B637" s="219"/>
      <c r="C637" s="220"/>
      <c r="D637" s="205" t="s">
        <v>175</v>
      </c>
      <c r="E637" s="221" t="s">
        <v>32</v>
      </c>
      <c r="F637" s="222" t="s">
        <v>188</v>
      </c>
      <c r="G637" s="220"/>
      <c r="H637" s="223">
        <v>10</v>
      </c>
      <c r="I637" s="224"/>
      <c r="J637" s="220"/>
      <c r="K637" s="220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175</v>
      </c>
      <c r="AU637" s="229" t="s">
        <v>106</v>
      </c>
      <c r="AV637" s="12" t="s">
        <v>162</v>
      </c>
      <c r="AW637" s="12" t="s">
        <v>41</v>
      </c>
      <c r="AX637" s="12" t="s">
        <v>85</v>
      </c>
      <c r="AY637" s="229" t="s">
        <v>155</v>
      </c>
    </row>
    <row r="638" spans="2:65" s="1" customFormat="1" ht="16.5" customHeight="1">
      <c r="B638" s="42"/>
      <c r="C638" s="193" t="s">
        <v>1261</v>
      </c>
      <c r="D638" s="193" t="s">
        <v>157</v>
      </c>
      <c r="E638" s="194" t="s">
        <v>1262</v>
      </c>
      <c r="F638" s="195" t="s">
        <v>1263</v>
      </c>
      <c r="G638" s="196" t="s">
        <v>172</v>
      </c>
      <c r="H638" s="197">
        <v>44.82</v>
      </c>
      <c r="I638" s="198"/>
      <c r="J638" s="199">
        <f>ROUND(I638*H638,2)</f>
        <v>0</v>
      </c>
      <c r="K638" s="195" t="s">
        <v>32</v>
      </c>
      <c r="L638" s="62"/>
      <c r="M638" s="200" t="s">
        <v>32</v>
      </c>
      <c r="N638" s="201" t="s">
        <v>48</v>
      </c>
      <c r="O638" s="43"/>
      <c r="P638" s="202">
        <f>O638*H638</f>
        <v>0</v>
      </c>
      <c r="Q638" s="202">
        <v>0.00088</v>
      </c>
      <c r="R638" s="202">
        <f>Q638*H638</f>
        <v>0.0394416</v>
      </c>
      <c r="S638" s="202">
        <v>0</v>
      </c>
      <c r="T638" s="203">
        <f>S638*H638</f>
        <v>0</v>
      </c>
      <c r="AR638" s="24" t="s">
        <v>162</v>
      </c>
      <c r="AT638" s="24" t="s">
        <v>157</v>
      </c>
      <c r="AU638" s="24" t="s">
        <v>106</v>
      </c>
      <c r="AY638" s="24" t="s">
        <v>155</v>
      </c>
      <c r="BE638" s="204">
        <f>IF(N638="základní",J638,0)</f>
        <v>0</v>
      </c>
      <c r="BF638" s="204">
        <f>IF(N638="snížená",J638,0)</f>
        <v>0</v>
      </c>
      <c r="BG638" s="204">
        <f>IF(N638="zákl. přenesená",J638,0)</f>
        <v>0</v>
      </c>
      <c r="BH638" s="204">
        <f>IF(N638="sníž. přenesená",J638,0)</f>
        <v>0</v>
      </c>
      <c r="BI638" s="204">
        <f>IF(N638="nulová",J638,0)</f>
        <v>0</v>
      </c>
      <c r="BJ638" s="24" t="s">
        <v>85</v>
      </c>
      <c r="BK638" s="204">
        <f>ROUND(I638*H638,2)</f>
        <v>0</v>
      </c>
      <c r="BL638" s="24" t="s">
        <v>162</v>
      </c>
      <c r="BM638" s="24" t="s">
        <v>1264</v>
      </c>
    </row>
    <row r="639" spans="2:51" s="11" customFormat="1" ht="13.5">
      <c r="B639" s="208"/>
      <c r="C639" s="209"/>
      <c r="D639" s="205" t="s">
        <v>175</v>
      </c>
      <c r="E639" s="210" t="s">
        <v>32</v>
      </c>
      <c r="F639" s="211" t="s">
        <v>1265</v>
      </c>
      <c r="G639" s="209"/>
      <c r="H639" s="212">
        <v>44.82</v>
      </c>
      <c r="I639" s="213"/>
      <c r="J639" s="209"/>
      <c r="K639" s="209"/>
      <c r="L639" s="214"/>
      <c r="M639" s="215"/>
      <c r="N639" s="216"/>
      <c r="O639" s="216"/>
      <c r="P639" s="216"/>
      <c r="Q639" s="216"/>
      <c r="R639" s="216"/>
      <c r="S639" s="216"/>
      <c r="T639" s="217"/>
      <c r="AT639" s="218" t="s">
        <v>175</v>
      </c>
      <c r="AU639" s="218" t="s">
        <v>106</v>
      </c>
      <c r="AV639" s="11" t="s">
        <v>106</v>
      </c>
      <c r="AW639" s="11" t="s">
        <v>41</v>
      </c>
      <c r="AX639" s="11" t="s">
        <v>85</v>
      </c>
      <c r="AY639" s="218" t="s">
        <v>155</v>
      </c>
    </row>
    <row r="640" spans="2:65" s="1" customFormat="1" ht="16.5" customHeight="1">
      <c r="B640" s="42"/>
      <c r="C640" s="193" t="s">
        <v>1266</v>
      </c>
      <c r="D640" s="193" t="s">
        <v>157</v>
      </c>
      <c r="E640" s="194" t="s">
        <v>1267</v>
      </c>
      <c r="F640" s="195" t="s">
        <v>1268</v>
      </c>
      <c r="G640" s="196" t="s">
        <v>172</v>
      </c>
      <c r="H640" s="197">
        <v>44.82</v>
      </c>
      <c r="I640" s="198"/>
      <c r="J640" s="199">
        <f>ROUND(I640*H640,2)</f>
        <v>0</v>
      </c>
      <c r="K640" s="195" t="s">
        <v>32</v>
      </c>
      <c r="L640" s="62"/>
      <c r="M640" s="200" t="s">
        <v>32</v>
      </c>
      <c r="N640" s="201" t="s">
        <v>48</v>
      </c>
      <c r="O640" s="43"/>
      <c r="P640" s="202">
        <f>O640*H640</f>
        <v>0</v>
      </c>
      <c r="Q640" s="202">
        <v>0</v>
      </c>
      <c r="R640" s="202">
        <f>Q640*H640</f>
        <v>0</v>
      </c>
      <c r="S640" s="202">
        <v>0</v>
      </c>
      <c r="T640" s="203">
        <f>S640*H640</f>
        <v>0</v>
      </c>
      <c r="AR640" s="24" t="s">
        <v>162</v>
      </c>
      <c r="AT640" s="24" t="s">
        <v>157</v>
      </c>
      <c r="AU640" s="24" t="s">
        <v>106</v>
      </c>
      <c r="AY640" s="24" t="s">
        <v>155</v>
      </c>
      <c r="BE640" s="204">
        <f>IF(N640="základní",J640,0)</f>
        <v>0</v>
      </c>
      <c r="BF640" s="204">
        <f>IF(N640="snížená",J640,0)</f>
        <v>0</v>
      </c>
      <c r="BG640" s="204">
        <f>IF(N640="zákl. přenesená",J640,0)</f>
        <v>0</v>
      </c>
      <c r="BH640" s="204">
        <f>IF(N640="sníž. přenesená",J640,0)</f>
        <v>0</v>
      </c>
      <c r="BI640" s="204">
        <f>IF(N640="nulová",J640,0)</f>
        <v>0</v>
      </c>
      <c r="BJ640" s="24" t="s">
        <v>85</v>
      </c>
      <c r="BK640" s="204">
        <f>ROUND(I640*H640,2)</f>
        <v>0</v>
      </c>
      <c r="BL640" s="24" t="s">
        <v>162</v>
      </c>
      <c r="BM640" s="24" t="s">
        <v>1269</v>
      </c>
    </row>
    <row r="641" spans="2:65" s="1" customFormat="1" ht="16.5" customHeight="1">
      <c r="B641" s="42"/>
      <c r="C641" s="193" t="s">
        <v>1270</v>
      </c>
      <c r="D641" s="193" t="s">
        <v>157</v>
      </c>
      <c r="E641" s="194" t="s">
        <v>1271</v>
      </c>
      <c r="F641" s="195" t="s">
        <v>1272</v>
      </c>
      <c r="G641" s="196" t="s">
        <v>172</v>
      </c>
      <c r="H641" s="197">
        <v>89.64</v>
      </c>
      <c r="I641" s="198"/>
      <c r="J641" s="199">
        <f>ROUND(I641*H641,2)</f>
        <v>0</v>
      </c>
      <c r="K641" s="195" t="s">
        <v>161</v>
      </c>
      <c r="L641" s="62"/>
      <c r="M641" s="200" t="s">
        <v>32</v>
      </c>
      <c r="N641" s="201" t="s">
        <v>48</v>
      </c>
      <c r="O641" s="43"/>
      <c r="P641" s="202">
        <f>O641*H641</f>
        <v>0</v>
      </c>
      <c r="Q641" s="202">
        <v>0</v>
      </c>
      <c r="R641" s="202">
        <f>Q641*H641</f>
        <v>0</v>
      </c>
      <c r="S641" s="202">
        <v>0</v>
      </c>
      <c r="T641" s="203">
        <f>S641*H641</f>
        <v>0</v>
      </c>
      <c r="AR641" s="24" t="s">
        <v>162</v>
      </c>
      <c r="AT641" s="24" t="s">
        <v>157</v>
      </c>
      <c r="AU641" s="24" t="s">
        <v>106</v>
      </c>
      <c r="AY641" s="24" t="s">
        <v>155</v>
      </c>
      <c r="BE641" s="204">
        <f>IF(N641="základní",J641,0)</f>
        <v>0</v>
      </c>
      <c r="BF641" s="204">
        <f>IF(N641="snížená",J641,0)</f>
        <v>0</v>
      </c>
      <c r="BG641" s="204">
        <f>IF(N641="zákl. přenesená",J641,0)</f>
        <v>0</v>
      </c>
      <c r="BH641" s="204">
        <f>IF(N641="sníž. přenesená",J641,0)</f>
        <v>0</v>
      </c>
      <c r="BI641" s="204">
        <f>IF(N641="nulová",J641,0)</f>
        <v>0</v>
      </c>
      <c r="BJ641" s="24" t="s">
        <v>85</v>
      </c>
      <c r="BK641" s="204">
        <f>ROUND(I641*H641,2)</f>
        <v>0</v>
      </c>
      <c r="BL641" s="24" t="s">
        <v>162</v>
      </c>
      <c r="BM641" s="24" t="s">
        <v>1273</v>
      </c>
    </row>
    <row r="642" spans="2:47" s="1" customFormat="1" ht="27">
      <c r="B642" s="42"/>
      <c r="C642" s="64"/>
      <c r="D642" s="205" t="s">
        <v>164</v>
      </c>
      <c r="E642" s="64"/>
      <c r="F642" s="206" t="s">
        <v>1274</v>
      </c>
      <c r="G642" s="64"/>
      <c r="H642" s="64"/>
      <c r="I642" s="164"/>
      <c r="J642" s="64"/>
      <c r="K642" s="64"/>
      <c r="L642" s="62"/>
      <c r="M642" s="207"/>
      <c r="N642" s="43"/>
      <c r="O642" s="43"/>
      <c r="P642" s="43"/>
      <c r="Q642" s="43"/>
      <c r="R642" s="43"/>
      <c r="S642" s="43"/>
      <c r="T642" s="79"/>
      <c r="AT642" s="24" t="s">
        <v>164</v>
      </c>
      <c r="AU642" s="24" t="s">
        <v>106</v>
      </c>
    </row>
    <row r="643" spans="2:51" s="11" customFormat="1" ht="13.5">
      <c r="B643" s="208"/>
      <c r="C643" s="209"/>
      <c r="D643" s="205" t="s">
        <v>175</v>
      </c>
      <c r="E643" s="209"/>
      <c r="F643" s="211" t="s">
        <v>1275</v>
      </c>
      <c r="G643" s="209"/>
      <c r="H643" s="212">
        <v>89.64</v>
      </c>
      <c r="I643" s="213"/>
      <c r="J643" s="209"/>
      <c r="K643" s="209"/>
      <c r="L643" s="214"/>
      <c r="M643" s="215"/>
      <c r="N643" s="216"/>
      <c r="O643" s="216"/>
      <c r="P643" s="216"/>
      <c r="Q643" s="216"/>
      <c r="R643" s="216"/>
      <c r="S643" s="216"/>
      <c r="T643" s="217"/>
      <c r="AT643" s="218" t="s">
        <v>175</v>
      </c>
      <c r="AU643" s="218" t="s">
        <v>106</v>
      </c>
      <c r="AV643" s="11" t="s">
        <v>106</v>
      </c>
      <c r="AW643" s="11" t="s">
        <v>6</v>
      </c>
      <c r="AX643" s="11" t="s">
        <v>85</v>
      </c>
      <c r="AY643" s="218" t="s">
        <v>155</v>
      </c>
    </row>
    <row r="644" spans="2:65" s="1" customFormat="1" ht="16.5" customHeight="1">
      <c r="B644" s="42"/>
      <c r="C644" s="193" t="s">
        <v>1276</v>
      </c>
      <c r="D644" s="193" t="s">
        <v>157</v>
      </c>
      <c r="E644" s="194" t="s">
        <v>1277</v>
      </c>
      <c r="F644" s="195" t="s">
        <v>1278</v>
      </c>
      <c r="G644" s="196" t="s">
        <v>172</v>
      </c>
      <c r="H644" s="197">
        <v>50.075</v>
      </c>
      <c r="I644" s="198"/>
      <c r="J644" s="199">
        <f>ROUND(I644*H644,2)</f>
        <v>0</v>
      </c>
      <c r="K644" s="195" t="s">
        <v>161</v>
      </c>
      <c r="L644" s="62"/>
      <c r="M644" s="200" t="s">
        <v>32</v>
      </c>
      <c r="N644" s="201" t="s">
        <v>48</v>
      </c>
      <c r="O644" s="43"/>
      <c r="P644" s="202">
        <f>O644*H644</f>
        <v>0</v>
      </c>
      <c r="Q644" s="202">
        <v>0.12</v>
      </c>
      <c r="R644" s="202">
        <f>Q644*H644</f>
        <v>6.009</v>
      </c>
      <c r="S644" s="202">
        <v>0</v>
      </c>
      <c r="T644" s="203">
        <f>S644*H644</f>
        <v>0</v>
      </c>
      <c r="AR644" s="24" t="s">
        <v>162</v>
      </c>
      <c r="AT644" s="24" t="s">
        <v>157</v>
      </c>
      <c r="AU644" s="24" t="s">
        <v>106</v>
      </c>
      <c r="AY644" s="24" t="s">
        <v>155</v>
      </c>
      <c r="BE644" s="204">
        <f>IF(N644="základní",J644,0)</f>
        <v>0</v>
      </c>
      <c r="BF644" s="204">
        <f>IF(N644="snížená",J644,0)</f>
        <v>0</v>
      </c>
      <c r="BG644" s="204">
        <f>IF(N644="zákl. přenesená",J644,0)</f>
        <v>0</v>
      </c>
      <c r="BH644" s="204">
        <f>IF(N644="sníž. přenesená",J644,0)</f>
        <v>0</v>
      </c>
      <c r="BI644" s="204">
        <f>IF(N644="nulová",J644,0)</f>
        <v>0</v>
      </c>
      <c r="BJ644" s="24" t="s">
        <v>85</v>
      </c>
      <c r="BK644" s="204">
        <f>ROUND(I644*H644,2)</f>
        <v>0</v>
      </c>
      <c r="BL644" s="24" t="s">
        <v>162</v>
      </c>
      <c r="BM644" s="24" t="s">
        <v>1279</v>
      </c>
    </row>
    <row r="645" spans="2:51" s="13" customFormat="1" ht="13.5">
      <c r="B645" s="234"/>
      <c r="C645" s="235"/>
      <c r="D645" s="205" t="s">
        <v>175</v>
      </c>
      <c r="E645" s="236" t="s">
        <v>32</v>
      </c>
      <c r="F645" s="237" t="s">
        <v>1280</v>
      </c>
      <c r="G645" s="235"/>
      <c r="H645" s="236" t="s">
        <v>32</v>
      </c>
      <c r="I645" s="238"/>
      <c r="J645" s="235"/>
      <c r="K645" s="235"/>
      <c r="L645" s="239"/>
      <c r="M645" s="240"/>
      <c r="N645" s="241"/>
      <c r="O645" s="241"/>
      <c r="P645" s="241"/>
      <c r="Q645" s="241"/>
      <c r="R645" s="241"/>
      <c r="S645" s="241"/>
      <c r="T645" s="242"/>
      <c r="AT645" s="243" t="s">
        <v>175</v>
      </c>
      <c r="AU645" s="243" t="s">
        <v>106</v>
      </c>
      <c r="AV645" s="13" t="s">
        <v>85</v>
      </c>
      <c r="AW645" s="13" t="s">
        <v>41</v>
      </c>
      <c r="AX645" s="13" t="s">
        <v>77</v>
      </c>
      <c r="AY645" s="243" t="s">
        <v>155</v>
      </c>
    </row>
    <row r="646" spans="2:51" s="11" customFormat="1" ht="13.5">
      <c r="B646" s="208"/>
      <c r="C646" s="209"/>
      <c r="D646" s="205" t="s">
        <v>175</v>
      </c>
      <c r="E646" s="210" t="s">
        <v>32</v>
      </c>
      <c r="F646" s="211" t="s">
        <v>1281</v>
      </c>
      <c r="G646" s="209"/>
      <c r="H646" s="212">
        <v>22.4</v>
      </c>
      <c r="I646" s="213"/>
      <c r="J646" s="209"/>
      <c r="K646" s="209"/>
      <c r="L646" s="214"/>
      <c r="M646" s="215"/>
      <c r="N646" s="216"/>
      <c r="O646" s="216"/>
      <c r="P646" s="216"/>
      <c r="Q646" s="216"/>
      <c r="R646" s="216"/>
      <c r="S646" s="216"/>
      <c r="T646" s="217"/>
      <c r="AT646" s="218" t="s">
        <v>175</v>
      </c>
      <c r="AU646" s="218" t="s">
        <v>106</v>
      </c>
      <c r="AV646" s="11" t="s">
        <v>106</v>
      </c>
      <c r="AW646" s="11" t="s">
        <v>41</v>
      </c>
      <c r="AX646" s="11" t="s">
        <v>77</v>
      </c>
      <c r="AY646" s="218" t="s">
        <v>155</v>
      </c>
    </row>
    <row r="647" spans="2:51" s="13" customFormat="1" ht="13.5">
      <c r="B647" s="234"/>
      <c r="C647" s="235"/>
      <c r="D647" s="205" t="s">
        <v>175</v>
      </c>
      <c r="E647" s="236" t="s">
        <v>32</v>
      </c>
      <c r="F647" s="237" t="s">
        <v>1282</v>
      </c>
      <c r="G647" s="235"/>
      <c r="H647" s="236" t="s">
        <v>32</v>
      </c>
      <c r="I647" s="238"/>
      <c r="J647" s="235"/>
      <c r="K647" s="235"/>
      <c r="L647" s="239"/>
      <c r="M647" s="240"/>
      <c r="N647" s="241"/>
      <c r="O647" s="241"/>
      <c r="P647" s="241"/>
      <c r="Q647" s="241"/>
      <c r="R647" s="241"/>
      <c r="S647" s="241"/>
      <c r="T647" s="242"/>
      <c r="AT647" s="243" t="s">
        <v>175</v>
      </c>
      <c r="AU647" s="243" t="s">
        <v>106</v>
      </c>
      <c r="AV647" s="13" t="s">
        <v>85</v>
      </c>
      <c r="AW647" s="13" t="s">
        <v>41</v>
      </c>
      <c r="AX647" s="13" t="s">
        <v>77</v>
      </c>
      <c r="AY647" s="243" t="s">
        <v>155</v>
      </c>
    </row>
    <row r="648" spans="2:51" s="11" customFormat="1" ht="13.5">
      <c r="B648" s="208"/>
      <c r="C648" s="209"/>
      <c r="D648" s="205" t="s">
        <v>175</v>
      </c>
      <c r="E648" s="210" t="s">
        <v>32</v>
      </c>
      <c r="F648" s="211" t="s">
        <v>1283</v>
      </c>
      <c r="G648" s="209"/>
      <c r="H648" s="212">
        <v>9.99</v>
      </c>
      <c r="I648" s="213"/>
      <c r="J648" s="209"/>
      <c r="K648" s="209"/>
      <c r="L648" s="214"/>
      <c r="M648" s="215"/>
      <c r="N648" s="216"/>
      <c r="O648" s="216"/>
      <c r="P648" s="216"/>
      <c r="Q648" s="216"/>
      <c r="R648" s="216"/>
      <c r="S648" s="216"/>
      <c r="T648" s="217"/>
      <c r="AT648" s="218" t="s">
        <v>175</v>
      </c>
      <c r="AU648" s="218" t="s">
        <v>106</v>
      </c>
      <c r="AV648" s="11" t="s">
        <v>106</v>
      </c>
      <c r="AW648" s="11" t="s">
        <v>41</v>
      </c>
      <c r="AX648" s="11" t="s">
        <v>77</v>
      </c>
      <c r="AY648" s="218" t="s">
        <v>155</v>
      </c>
    </row>
    <row r="649" spans="2:51" s="11" customFormat="1" ht="13.5">
      <c r="B649" s="208"/>
      <c r="C649" s="209"/>
      <c r="D649" s="205" t="s">
        <v>175</v>
      </c>
      <c r="E649" s="210" t="s">
        <v>32</v>
      </c>
      <c r="F649" s="211" t="s">
        <v>1284</v>
      </c>
      <c r="G649" s="209"/>
      <c r="H649" s="212">
        <v>5.94</v>
      </c>
      <c r="I649" s="213"/>
      <c r="J649" s="209"/>
      <c r="K649" s="209"/>
      <c r="L649" s="214"/>
      <c r="M649" s="215"/>
      <c r="N649" s="216"/>
      <c r="O649" s="216"/>
      <c r="P649" s="216"/>
      <c r="Q649" s="216"/>
      <c r="R649" s="216"/>
      <c r="S649" s="216"/>
      <c r="T649" s="217"/>
      <c r="AT649" s="218" t="s">
        <v>175</v>
      </c>
      <c r="AU649" s="218" t="s">
        <v>106</v>
      </c>
      <c r="AV649" s="11" t="s">
        <v>106</v>
      </c>
      <c r="AW649" s="11" t="s">
        <v>41</v>
      </c>
      <c r="AX649" s="11" t="s">
        <v>77</v>
      </c>
      <c r="AY649" s="218" t="s">
        <v>155</v>
      </c>
    </row>
    <row r="650" spans="2:51" s="11" customFormat="1" ht="13.5">
      <c r="B650" s="208"/>
      <c r="C650" s="209"/>
      <c r="D650" s="205" t="s">
        <v>175</v>
      </c>
      <c r="E650" s="210" t="s">
        <v>32</v>
      </c>
      <c r="F650" s="211" t="s">
        <v>1285</v>
      </c>
      <c r="G650" s="209"/>
      <c r="H650" s="212">
        <v>11.745</v>
      </c>
      <c r="I650" s="213"/>
      <c r="J650" s="209"/>
      <c r="K650" s="209"/>
      <c r="L650" s="214"/>
      <c r="M650" s="215"/>
      <c r="N650" s="216"/>
      <c r="O650" s="216"/>
      <c r="P650" s="216"/>
      <c r="Q650" s="216"/>
      <c r="R650" s="216"/>
      <c r="S650" s="216"/>
      <c r="T650" s="217"/>
      <c r="AT650" s="218" t="s">
        <v>175</v>
      </c>
      <c r="AU650" s="218" t="s">
        <v>106</v>
      </c>
      <c r="AV650" s="11" t="s">
        <v>106</v>
      </c>
      <c r="AW650" s="11" t="s">
        <v>41</v>
      </c>
      <c r="AX650" s="11" t="s">
        <v>77</v>
      </c>
      <c r="AY650" s="218" t="s">
        <v>155</v>
      </c>
    </row>
    <row r="651" spans="2:51" s="12" customFormat="1" ht="13.5">
      <c r="B651" s="219"/>
      <c r="C651" s="220"/>
      <c r="D651" s="205" t="s">
        <v>175</v>
      </c>
      <c r="E651" s="221" t="s">
        <v>32</v>
      </c>
      <c r="F651" s="222" t="s">
        <v>188</v>
      </c>
      <c r="G651" s="220"/>
      <c r="H651" s="223">
        <v>50.075</v>
      </c>
      <c r="I651" s="224"/>
      <c r="J651" s="220"/>
      <c r="K651" s="220"/>
      <c r="L651" s="225"/>
      <c r="M651" s="226"/>
      <c r="N651" s="227"/>
      <c r="O651" s="227"/>
      <c r="P651" s="227"/>
      <c r="Q651" s="227"/>
      <c r="R651" s="227"/>
      <c r="S651" s="227"/>
      <c r="T651" s="228"/>
      <c r="AT651" s="229" t="s">
        <v>175</v>
      </c>
      <c r="AU651" s="229" t="s">
        <v>106</v>
      </c>
      <c r="AV651" s="12" t="s">
        <v>162</v>
      </c>
      <c r="AW651" s="12" t="s">
        <v>41</v>
      </c>
      <c r="AX651" s="12" t="s">
        <v>85</v>
      </c>
      <c r="AY651" s="229" t="s">
        <v>155</v>
      </c>
    </row>
    <row r="652" spans="2:65" s="1" customFormat="1" ht="16.5" customHeight="1">
      <c r="B652" s="42"/>
      <c r="C652" s="193" t="s">
        <v>1286</v>
      </c>
      <c r="D652" s="193" t="s">
        <v>157</v>
      </c>
      <c r="E652" s="194" t="s">
        <v>1287</v>
      </c>
      <c r="F652" s="195" t="s">
        <v>1288</v>
      </c>
      <c r="G652" s="196" t="s">
        <v>172</v>
      </c>
      <c r="H652" s="197">
        <v>11.175</v>
      </c>
      <c r="I652" s="198"/>
      <c r="J652" s="199">
        <f>ROUND(I652*H652,2)</f>
        <v>0</v>
      </c>
      <c r="K652" s="195" t="s">
        <v>161</v>
      </c>
      <c r="L652" s="62"/>
      <c r="M652" s="200" t="s">
        <v>32</v>
      </c>
      <c r="N652" s="201" t="s">
        <v>48</v>
      </c>
      <c r="O652" s="43"/>
      <c r="P652" s="202">
        <f>O652*H652</f>
        <v>0</v>
      </c>
      <c r="Q652" s="202">
        <v>0.12171</v>
      </c>
      <c r="R652" s="202">
        <f>Q652*H652</f>
        <v>1.36010925</v>
      </c>
      <c r="S652" s="202">
        <v>0</v>
      </c>
      <c r="T652" s="203">
        <f>S652*H652</f>
        <v>0</v>
      </c>
      <c r="AR652" s="24" t="s">
        <v>162</v>
      </c>
      <c r="AT652" s="24" t="s">
        <v>157</v>
      </c>
      <c r="AU652" s="24" t="s">
        <v>106</v>
      </c>
      <c r="AY652" s="24" t="s">
        <v>155</v>
      </c>
      <c r="BE652" s="204">
        <f>IF(N652="základní",J652,0)</f>
        <v>0</v>
      </c>
      <c r="BF652" s="204">
        <f>IF(N652="snížená",J652,0)</f>
        <v>0</v>
      </c>
      <c r="BG652" s="204">
        <f>IF(N652="zákl. přenesená",J652,0)</f>
        <v>0</v>
      </c>
      <c r="BH652" s="204">
        <f>IF(N652="sníž. přenesená",J652,0)</f>
        <v>0</v>
      </c>
      <c r="BI652" s="204">
        <f>IF(N652="nulová",J652,0)</f>
        <v>0</v>
      </c>
      <c r="BJ652" s="24" t="s">
        <v>85</v>
      </c>
      <c r="BK652" s="204">
        <f>ROUND(I652*H652,2)</f>
        <v>0</v>
      </c>
      <c r="BL652" s="24" t="s">
        <v>162</v>
      </c>
      <c r="BM652" s="24" t="s">
        <v>1289</v>
      </c>
    </row>
    <row r="653" spans="2:51" s="13" customFormat="1" ht="13.5">
      <c r="B653" s="234"/>
      <c r="C653" s="235"/>
      <c r="D653" s="205" t="s">
        <v>175</v>
      </c>
      <c r="E653" s="236" t="s">
        <v>32</v>
      </c>
      <c r="F653" s="237" t="s">
        <v>1290</v>
      </c>
      <c r="G653" s="235"/>
      <c r="H653" s="236" t="s">
        <v>32</v>
      </c>
      <c r="I653" s="238"/>
      <c r="J653" s="235"/>
      <c r="K653" s="235"/>
      <c r="L653" s="239"/>
      <c r="M653" s="240"/>
      <c r="N653" s="241"/>
      <c r="O653" s="241"/>
      <c r="P653" s="241"/>
      <c r="Q653" s="241"/>
      <c r="R653" s="241"/>
      <c r="S653" s="241"/>
      <c r="T653" s="242"/>
      <c r="AT653" s="243" t="s">
        <v>175</v>
      </c>
      <c r="AU653" s="243" t="s">
        <v>106</v>
      </c>
      <c r="AV653" s="13" t="s">
        <v>85</v>
      </c>
      <c r="AW653" s="13" t="s">
        <v>41</v>
      </c>
      <c r="AX653" s="13" t="s">
        <v>77</v>
      </c>
      <c r="AY653" s="243" t="s">
        <v>155</v>
      </c>
    </row>
    <row r="654" spans="2:51" s="11" customFormat="1" ht="13.5">
      <c r="B654" s="208"/>
      <c r="C654" s="209"/>
      <c r="D654" s="205" t="s">
        <v>175</v>
      </c>
      <c r="E654" s="210" t="s">
        <v>32</v>
      </c>
      <c r="F654" s="211" t="s">
        <v>1291</v>
      </c>
      <c r="G654" s="209"/>
      <c r="H654" s="212">
        <v>4.05</v>
      </c>
      <c r="I654" s="213"/>
      <c r="J654" s="209"/>
      <c r="K654" s="209"/>
      <c r="L654" s="214"/>
      <c r="M654" s="215"/>
      <c r="N654" s="216"/>
      <c r="O654" s="216"/>
      <c r="P654" s="216"/>
      <c r="Q654" s="216"/>
      <c r="R654" s="216"/>
      <c r="S654" s="216"/>
      <c r="T654" s="217"/>
      <c r="AT654" s="218" t="s">
        <v>175</v>
      </c>
      <c r="AU654" s="218" t="s">
        <v>106</v>
      </c>
      <c r="AV654" s="11" t="s">
        <v>106</v>
      </c>
      <c r="AW654" s="11" t="s">
        <v>41</v>
      </c>
      <c r="AX654" s="11" t="s">
        <v>77</v>
      </c>
      <c r="AY654" s="218" t="s">
        <v>155</v>
      </c>
    </row>
    <row r="655" spans="2:51" s="11" customFormat="1" ht="13.5">
      <c r="B655" s="208"/>
      <c r="C655" s="209"/>
      <c r="D655" s="205" t="s">
        <v>175</v>
      </c>
      <c r="E655" s="210" t="s">
        <v>32</v>
      </c>
      <c r="F655" s="211" t="s">
        <v>1292</v>
      </c>
      <c r="G655" s="209"/>
      <c r="H655" s="212">
        <v>3.825</v>
      </c>
      <c r="I655" s="213"/>
      <c r="J655" s="209"/>
      <c r="K655" s="209"/>
      <c r="L655" s="214"/>
      <c r="M655" s="215"/>
      <c r="N655" s="216"/>
      <c r="O655" s="216"/>
      <c r="P655" s="216"/>
      <c r="Q655" s="216"/>
      <c r="R655" s="216"/>
      <c r="S655" s="216"/>
      <c r="T655" s="217"/>
      <c r="AT655" s="218" t="s">
        <v>175</v>
      </c>
      <c r="AU655" s="218" t="s">
        <v>106</v>
      </c>
      <c r="AV655" s="11" t="s">
        <v>106</v>
      </c>
      <c r="AW655" s="11" t="s">
        <v>41</v>
      </c>
      <c r="AX655" s="11" t="s">
        <v>77</v>
      </c>
      <c r="AY655" s="218" t="s">
        <v>155</v>
      </c>
    </row>
    <row r="656" spans="2:51" s="11" customFormat="1" ht="13.5">
      <c r="B656" s="208"/>
      <c r="C656" s="209"/>
      <c r="D656" s="205" t="s">
        <v>175</v>
      </c>
      <c r="E656" s="210" t="s">
        <v>32</v>
      </c>
      <c r="F656" s="211" t="s">
        <v>1293</v>
      </c>
      <c r="G656" s="209"/>
      <c r="H656" s="212">
        <v>3.3</v>
      </c>
      <c r="I656" s="213"/>
      <c r="J656" s="209"/>
      <c r="K656" s="209"/>
      <c r="L656" s="214"/>
      <c r="M656" s="215"/>
      <c r="N656" s="216"/>
      <c r="O656" s="216"/>
      <c r="P656" s="216"/>
      <c r="Q656" s="216"/>
      <c r="R656" s="216"/>
      <c r="S656" s="216"/>
      <c r="T656" s="217"/>
      <c r="AT656" s="218" t="s">
        <v>175</v>
      </c>
      <c r="AU656" s="218" t="s">
        <v>106</v>
      </c>
      <c r="AV656" s="11" t="s">
        <v>106</v>
      </c>
      <c r="AW656" s="11" t="s">
        <v>41</v>
      </c>
      <c r="AX656" s="11" t="s">
        <v>77</v>
      </c>
      <c r="AY656" s="218" t="s">
        <v>155</v>
      </c>
    </row>
    <row r="657" spans="2:51" s="12" customFormat="1" ht="13.5">
      <c r="B657" s="219"/>
      <c r="C657" s="220"/>
      <c r="D657" s="205" t="s">
        <v>175</v>
      </c>
      <c r="E657" s="221" t="s">
        <v>32</v>
      </c>
      <c r="F657" s="222" t="s">
        <v>188</v>
      </c>
      <c r="G657" s="220"/>
      <c r="H657" s="223">
        <v>11.175</v>
      </c>
      <c r="I657" s="224"/>
      <c r="J657" s="220"/>
      <c r="K657" s="220"/>
      <c r="L657" s="225"/>
      <c r="M657" s="226"/>
      <c r="N657" s="227"/>
      <c r="O657" s="227"/>
      <c r="P657" s="227"/>
      <c r="Q657" s="227"/>
      <c r="R657" s="227"/>
      <c r="S657" s="227"/>
      <c r="T657" s="228"/>
      <c r="AT657" s="229" t="s">
        <v>175</v>
      </c>
      <c r="AU657" s="229" t="s">
        <v>106</v>
      </c>
      <c r="AV657" s="12" t="s">
        <v>162</v>
      </c>
      <c r="AW657" s="12" t="s">
        <v>41</v>
      </c>
      <c r="AX657" s="12" t="s">
        <v>85</v>
      </c>
      <c r="AY657" s="229" t="s">
        <v>155</v>
      </c>
    </row>
    <row r="658" spans="2:65" s="1" customFormat="1" ht="16.5" customHeight="1">
      <c r="B658" s="42"/>
      <c r="C658" s="193" t="s">
        <v>1294</v>
      </c>
      <c r="D658" s="193" t="s">
        <v>157</v>
      </c>
      <c r="E658" s="194" t="s">
        <v>1295</v>
      </c>
      <c r="F658" s="195" t="s">
        <v>1296</v>
      </c>
      <c r="G658" s="196" t="s">
        <v>172</v>
      </c>
      <c r="H658" s="197">
        <v>16</v>
      </c>
      <c r="I658" s="198"/>
      <c r="J658" s="199">
        <f>ROUND(I658*H658,2)</f>
        <v>0</v>
      </c>
      <c r="K658" s="195" t="s">
        <v>161</v>
      </c>
      <c r="L658" s="62"/>
      <c r="M658" s="200" t="s">
        <v>32</v>
      </c>
      <c r="N658" s="201" t="s">
        <v>48</v>
      </c>
      <c r="O658" s="43"/>
      <c r="P658" s="202">
        <f>O658*H658</f>
        <v>0</v>
      </c>
      <c r="Q658" s="202">
        <v>0.12</v>
      </c>
      <c r="R658" s="202">
        <f>Q658*H658</f>
        <v>1.92</v>
      </c>
      <c r="S658" s="202">
        <v>0</v>
      </c>
      <c r="T658" s="203">
        <f>S658*H658</f>
        <v>0</v>
      </c>
      <c r="AR658" s="24" t="s">
        <v>162</v>
      </c>
      <c r="AT658" s="24" t="s">
        <v>157</v>
      </c>
      <c r="AU658" s="24" t="s">
        <v>106</v>
      </c>
      <c r="AY658" s="24" t="s">
        <v>155</v>
      </c>
      <c r="BE658" s="204">
        <f>IF(N658="základní",J658,0)</f>
        <v>0</v>
      </c>
      <c r="BF658" s="204">
        <f>IF(N658="snížená",J658,0)</f>
        <v>0</v>
      </c>
      <c r="BG658" s="204">
        <f>IF(N658="zákl. přenesená",J658,0)</f>
        <v>0</v>
      </c>
      <c r="BH658" s="204">
        <f>IF(N658="sníž. přenesená",J658,0)</f>
        <v>0</v>
      </c>
      <c r="BI658" s="204">
        <f>IF(N658="nulová",J658,0)</f>
        <v>0</v>
      </c>
      <c r="BJ658" s="24" t="s">
        <v>85</v>
      </c>
      <c r="BK658" s="204">
        <f>ROUND(I658*H658,2)</f>
        <v>0</v>
      </c>
      <c r="BL658" s="24" t="s">
        <v>162</v>
      </c>
      <c r="BM658" s="24" t="s">
        <v>1297</v>
      </c>
    </row>
    <row r="659" spans="2:51" s="13" customFormat="1" ht="13.5">
      <c r="B659" s="234"/>
      <c r="C659" s="235"/>
      <c r="D659" s="205" t="s">
        <v>175</v>
      </c>
      <c r="E659" s="236" t="s">
        <v>32</v>
      </c>
      <c r="F659" s="237" t="s">
        <v>1298</v>
      </c>
      <c r="G659" s="235"/>
      <c r="H659" s="236" t="s">
        <v>32</v>
      </c>
      <c r="I659" s="238"/>
      <c r="J659" s="235"/>
      <c r="K659" s="235"/>
      <c r="L659" s="239"/>
      <c r="M659" s="240"/>
      <c r="N659" s="241"/>
      <c r="O659" s="241"/>
      <c r="P659" s="241"/>
      <c r="Q659" s="241"/>
      <c r="R659" s="241"/>
      <c r="S659" s="241"/>
      <c r="T659" s="242"/>
      <c r="AT659" s="243" t="s">
        <v>175</v>
      </c>
      <c r="AU659" s="243" t="s">
        <v>106</v>
      </c>
      <c r="AV659" s="13" t="s">
        <v>85</v>
      </c>
      <c r="AW659" s="13" t="s">
        <v>41</v>
      </c>
      <c r="AX659" s="13" t="s">
        <v>77</v>
      </c>
      <c r="AY659" s="243" t="s">
        <v>155</v>
      </c>
    </row>
    <row r="660" spans="2:51" s="11" customFormat="1" ht="13.5">
      <c r="B660" s="208"/>
      <c r="C660" s="209"/>
      <c r="D660" s="205" t="s">
        <v>175</v>
      </c>
      <c r="E660" s="210" t="s">
        <v>32</v>
      </c>
      <c r="F660" s="211" t="s">
        <v>1299</v>
      </c>
      <c r="G660" s="209"/>
      <c r="H660" s="212">
        <v>16</v>
      </c>
      <c r="I660" s="213"/>
      <c r="J660" s="209"/>
      <c r="K660" s="209"/>
      <c r="L660" s="214"/>
      <c r="M660" s="215"/>
      <c r="N660" s="216"/>
      <c r="O660" s="216"/>
      <c r="P660" s="216"/>
      <c r="Q660" s="216"/>
      <c r="R660" s="216"/>
      <c r="S660" s="216"/>
      <c r="T660" s="217"/>
      <c r="AT660" s="218" t="s">
        <v>175</v>
      </c>
      <c r="AU660" s="218" t="s">
        <v>106</v>
      </c>
      <c r="AV660" s="11" t="s">
        <v>106</v>
      </c>
      <c r="AW660" s="11" t="s">
        <v>41</v>
      </c>
      <c r="AX660" s="11" t="s">
        <v>85</v>
      </c>
      <c r="AY660" s="218" t="s">
        <v>155</v>
      </c>
    </row>
    <row r="661" spans="2:65" s="1" customFormat="1" ht="25.5" customHeight="1">
      <c r="B661" s="42"/>
      <c r="C661" s="193" t="s">
        <v>1300</v>
      </c>
      <c r="D661" s="193" t="s">
        <v>157</v>
      </c>
      <c r="E661" s="194" t="s">
        <v>1301</v>
      </c>
      <c r="F661" s="195" t="s">
        <v>1302</v>
      </c>
      <c r="G661" s="196" t="s">
        <v>263</v>
      </c>
      <c r="H661" s="197">
        <v>2</v>
      </c>
      <c r="I661" s="198"/>
      <c r="J661" s="199">
        <f>ROUND(I661*H661,2)</f>
        <v>0</v>
      </c>
      <c r="K661" s="195" t="s">
        <v>161</v>
      </c>
      <c r="L661" s="62"/>
      <c r="M661" s="200" t="s">
        <v>32</v>
      </c>
      <c r="N661" s="201" t="s">
        <v>48</v>
      </c>
      <c r="O661" s="43"/>
      <c r="P661" s="202">
        <f>O661*H661</f>
        <v>0</v>
      </c>
      <c r="Q661" s="202">
        <v>0</v>
      </c>
      <c r="R661" s="202">
        <f>Q661*H661</f>
        <v>0</v>
      </c>
      <c r="S661" s="202">
        <v>0</v>
      </c>
      <c r="T661" s="203">
        <f>S661*H661</f>
        <v>0</v>
      </c>
      <c r="AR661" s="24" t="s">
        <v>162</v>
      </c>
      <c r="AT661" s="24" t="s">
        <v>157</v>
      </c>
      <c r="AU661" s="24" t="s">
        <v>106</v>
      </c>
      <c r="AY661" s="24" t="s">
        <v>155</v>
      </c>
      <c r="BE661" s="204">
        <f>IF(N661="základní",J661,0)</f>
        <v>0</v>
      </c>
      <c r="BF661" s="204">
        <f>IF(N661="snížená",J661,0)</f>
        <v>0</v>
      </c>
      <c r="BG661" s="204">
        <f>IF(N661="zákl. přenesená",J661,0)</f>
        <v>0</v>
      </c>
      <c r="BH661" s="204">
        <f>IF(N661="sníž. přenesená",J661,0)</f>
        <v>0</v>
      </c>
      <c r="BI661" s="204">
        <f>IF(N661="nulová",J661,0)</f>
        <v>0</v>
      </c>
      <c r="BJ661" s="24" t="s">
        <v>85</v>
      </c>
      <c r="BK661" s="204">
        <f>ROUND(I661*H661,2)</f>
        <v>0</v>
      </c>
      <c r="BL661" s="24" t="s">
        <v>162</v>
      </c>
      <c r="BM661" s="24" t="s">
        <v>1303</v>
      </c>
    </row>
    <row r="662" spans="2:47" s="1" customFormat="1" ht="40.5">
      <c r="B662" s="42"/>
      <c r="C662" s="64"/>
      <c r="D662" s="205" t="s">
        <v>164</v>
      </c>
      <c r="E662" s="64"/>
      <c r="F662" s="206" t="s">
        <v>1304</v>
      </c>
      <c r="G662" s="64"/>
      <c r="H662" s="64"/>
      <c r="I662" s="164"/>
      <c r="J662" s="64"/>
      <c r="K662" s="64"/>
      <c r="L662" s="62"/>
      <c r="M662" s="207"/>
      <c r="N662" s="43"/>
      <c r="O662" s="43"/>
      <c r="P662" s="43"/>
      <c r="Q662" s="43"/>
      <c r="R662" s="43"/>
      <c r="S662" s="43"/>
      <c r="T662" s="79"/>
      <c r="AT662" s="24" t="s">
        <v>164</v>
      </c>
      <c r="AU662" s="24" t="s">
        <v>106</v>
      </c>
    </row>
    <row r="663" spans="2:65" s="1" customFormat="1" ht="16.5" customHeight="1">
      <c r="B663" s="42"/>
      <c r="C663" s="193" t="s">
        <v>1305</v>
      </c>
      <c r="D663" s="193" t="s">
        <v>157</v>
      </c>
      <c r="E663" s="194" t="s">
        <v>1306</v>
      </c>
      <c r="F663" s="195" t="s">
        <v>1307</v>
      </c>
      <c r="G663" s="196" t="s">
        <v>259</v>
      </c>
      <c r="H663" s="197">
        <v>14</v>
      </c>
      <c r="I663" s="198"/>
      <c r="J663" s="199">
        <f>ROUND(I663*H663,2)</f>
        <v>0</v>
      </c>
      <c r="K663" s="195" t="s">
        <v>161</v>
      </c>
      <c r="L663" s="62"/>
      <c r="M663" s="200" t="s">
        <v>32</v>
      </c>
      <c r="N663" s="201" t="s">
        <v>48</v>
      </c>
      <c r="O663" s="43"/>
      <c r="P663" s="202">
        <f>O663*H663</f>
        <v>0</v>
      </c>
      <c r="Q663" s="202">
        <v>8E-05</v>
      </c>
      <c r="R663" s="202">
        <f>Q663*H663</f>
        <v>0.0011200000000000001</v>
      </c>
      <c r="S663" s="202">
        <v>0</v>
      </c>
      <c r="T663" s="203">
        <f>S663*H663</f>
        <v>0</v>
      </c>
      <c r="AR663" s="24" t="s">
        <v>162</v>
      </c>
      <c r="AT663" s="24" t="s">
        <v>157</v>
      </c>
      <c r="AU663" s="24" t="s">
        <v>106</v>
      </c>
      <c r="AY663" s="24" t="s">
        <v>155</v>
      </c>
      <c r="BE663" s="204">
        <f>IF(N663="základní",J663,0)</f>
        <v>0</v>
      </c>
      <c r="BF663" s="204">
        <f>IF(N663="snížená",J663,0)</f>
        <v>0</v>
      </c>
      <c r="BG663" s="204">
        <f>IF(N663="zákl. přenesená",J663,0)</f>
        <v>0</v>
      </c>
      <c r="BH663" s="204">
        <f>IF(N663="sníž. přenesená",J663,0)</f>
        <v>0</v>
      </c>
      <c r="BI663" s="204">
        <f>IF(N663="nulová",J663,0)</f>
        <v>0</v>
      </c>
      <c r="BJ663" s="24" t="s">
        <v>85</v>
      </c>
      <c r="BK663" s="204">
        <f>ROUND(I663*H663,2)</f>
        <v>0</v>
      </c>
      <c r="BL663" s="24" t="s">
        <v>162</v>
      </c>
      <c r="BM663" s="24" t="s">
        <v>1308</v>
      </c>
    </row>
    <row r="664" spans="2:47" s="1" customFormat="1" ht="27">
      <c r="B664" s="42"/>
      <c r="C664" s="64"/>
      <c r="D664" s="205" t="s">
        <v>164</v>
      </c>
      <c r="E664" s="64"/>
      <c r="F664" s="206" t="s">
        <v>1309</v>
      </c>
      <c r="G664" s="64"/>
      <c r="H664" s="64"/>
      <c r="I664" s="164"/>
      <c r="J664" s="64"/>
      <c r="K664" s="64"/>
      <c r="L664" s="62"/>
      <c r="M664" s="207"/>
      <c r="N664" s="43"/>
      <c r="O664" s="43"/>
      <c r="P664" s="43"/>
      <c r="Q664" s="43"/>
      <c r="R664" s="43"/>
      <c r="S664" s="43"/>
      <c r="T664" s="79"/>
      <c r="AT664" s="24" t="s">
        <v>164</v>
      </c>
      <c r="AU664" s="24" t="s">
        <v>106</v>
      </c>
    </row>
    <row r="665" spans="2:51" s="11" customFormat="1" ht="13.5">
      <c r="B665" s="208"/>
      <c r="C665" s="209"/>
      <c r="D665" s="205" t="s">
        <v>175</v>
      </c>
      <c r="E665" s="210" t="s">
        <v>32</v>
      </c>
      <c r="F665" s="211" t="s">
        <v>1310</v>
      </c>
      <c r="G665" s="209"/>
      <c r="H665" s="212">
        <v>8</v>
      </c>
      <c r="I665" s="213"/>
      <c r="J665" s="209"/>
      <c r="K665" s="209"/>
      <c r="L665" s="214"/>
      <c r="M665" s="215"/>
      <c r="N665" s="216"/>
      <c r="O665" s="216"/>
      <c r="P665" s="216"/>
      <c r="Q665" s="216"/>
      <c r="R665" s="216"/>
      <c r="S665" s="216"/>
      <c r="T665" s="217"/>
      <c r="AT665" s="218" t="s">
        <v>175</v>
      </c>
      <c r="AU665" s="218" t="s">
        <v>106</v>
      </c>
      <c r="AV665" s="11" t="s">
        <v>106</v>
      </c>
      <c r="AW665" s="11" t="s">
        <v>41</v>
      </c>
      <c r="AX665" s="11" t="s">
        <v>77</v>
      </c>
      <c r="AY665" s="218" t="s">
        <v>155</v>
      </c>
    </row>
    <row r="666" spans="2:51" s="11" customFormat="1" ht="13.5">
      <c r="B666" s="208"/>
      <c r="C666" s="209"/>
      <c r="D666" s="205" t="s">
        <v>175</v>
      </c>
      <c r="E666" s="210" t="s">
        <v>32</v>
      </c>
      <c r="F666" s="211" t="s">
        <v>1311</v>
      </c>
      <c r="G666" s="209"/>
      <c r="H666" s="212">
        <v>6</v>
      </c>
      <c r="I666" s="213"/>
      <c r="J666" s="209"/>
      <c r="K666" s="209"/>
      <c r="L666" s="214"/>
      <c r="M666" s="215"/>
      <c r="N666" s="216"/>
      <c r="O666" s="216"/>
      <c r="P666" s="216"/>
      <c r="Q666" s="216"/>
      <c r="R666" s="216"/>
      <c r="S666" s="216"/>
      <c r="T666" s="217"/>
      <c r="AT666" s="218" t="s">
        <v>175</v>
      </c>
      <c r="AU666" s="218" t="s">
        <v>106</v>
      </c>
      <c r="AV666" s="11" t="s">
        <v>106</v>
      </c>
      <c r="AW666" s="11" t="s">
        <v>41</v>
      </c>
      <c r="AX666" s="11" t="s">
        <v>77</v>
      </c>
      <c r="AY666" s="218" t="s">
        <v>155</v>
      </c>
    </row>
    <row r="667" spans="2:51" s="12" customFormat="1" ht="13.5">
      <c r="B667" s="219"/>
      <c r="C667" s="220"/>
      <c r="D667" s="205" t="s">
        <v>175</v>
      </c>
      <c r="E667" s="221" t="s">
        <v>32</v>
      </c>
      <c r="F667" s="222" t="s">
        <v>188</v>
      </c>
      <c r="G667" s="220"/>
      <c r="H667" s="223">
        <v>14</v>
      </c>
      <c r="I667" s="224"/>
      <c r="J667" s="220"/>
      <c r="K667" s="220"/>
      <c r="L667" s="225"/>
      <c r="M667" s="226"/>
      <c r="N667" s="227"/>
      <c r="O667" s="227"/>
      <c r="P667" s="227"/>
      <c r="Q667" s="227"/>
      <c r="R667" s="227"/>
      <c r="S667" s="227"/>
      <c r="T667" s="228"/>
      <c r="AT667" s="229" t="s">
        <v>175</v>
      </c>
      <c r="AU667" s="229" t="s">
        <v>106</v>
      </c>
      <c r="AV667" s="12" t="s">
        <v>162</v>
      </c>
      <c r="AW667" s="12" t="s">
        <v>41</v>
      </c>
      <c r="AX667" s="12" t="s">
        <v>85</v>
      </c>
      <c r="AY667" s="229" t="s">
        <v>155</v>
      </c>
    </row>
    <row r="668" spans="2:65" s="1" customFormat="1" ht="16.5" customHeight="1">
      <c r="B668" s="42"/>
      <c r="C668" s="193" t="s">
        <v>1312</v>
      </c>
      <c r="D668" s="193" t="s">
        <v>157</v>
      </c>
      <c r="E668" s="194" t="s">
        <v>1313</v>
      </c>
      <c r="F668" s="195" t="s">
        <v>1314</v>
      </c>
      <c r="G668" s="196" t="s">
        <v>172</v>
      </c>
      <c r="H668" s="197">
        <v>0.48</v>
      </c>
      <c r="I668" s="198"/>
      <c r="J668" s="199">
        <f>ROUND(I668*H668,2)</f>
        <v>0</v>
      </c>
      <c r="K668" s="195" t="s">
        <v>161</v>
      </c>
      <c r="L668" s="62"/>
      <c r="M668" s="200" t="s">
        <v>32</v>
      </c>
      <c r="N668" s="201" t="s">
        <v>48</v>
      </c>
      <c r="O668" s="43"/>
      <c r="P668" s="202">
        <f>O668*H668</f>
        <v>0</v>
      </c>
      <c r="Q668" s="202">
        <v>0.50426</v>
      </c>
      <c r="R668" s="202">
        <f>Q668*H668</f>
        <v>0.2420448</v>
      </c>
      <c r="S668" s="202">
        <v>0</v>
      </c>
      <c r="T668" s="203">
        <f>S668*H668</f>
        <v>0</v>
      </c>
      <c r="AR668" s="24" t="s">
        <v>162</v>
      </c>
      <c r="AT668" s="24" t="s">
        <v>157</v>
      </c>
      <c r="AU668" s="24" t="s">
        <v>106</v>
      </c>
      <c r="AY668" s="24" t="s">
        <v>155</v>
      </c>
      <c r="BE668" s="204">
        <f>IF(N668="základní",J668,0)</f>
        <v>0</v>
      </c>
      <c r="BF668" s="204">
        <f>IF(N668="snížená",J668,0)</f>
        <v>0</v>
      </c>
      <c r="BG668" s="204">
        <f>IF(N668="zákl. přenesená",J668,0)</f>
        <v>0</v>
      </c>
      <c r="BH668" s="204">
        <f>IF(N668="sníž. přenesená",J668,0)</f>
        <v>0</v>
      </c>
      <c r="BI668" s="204">
        <f>IF(N668="nulová",J668,0)</f>
        <v>0</v>
      </c>
      <c r="BJ668" s="24" t="s">
        <v>85</v>
      </c>
      <c r="BK668" s="204">
        <f>ROUND(I668*H668,2)</f>
        <v>0</v>
      </c>
      <c r="BL668" s="24" t="s">
        <v>162</v>
      </c>
      <c r="BM668" s="24" t="s">
        <v>1315</v>
      </c>
    </row>
    <row r="669" spans="2:47" s="1" customFormat="1" ht="54">
      <c r="B669" s="42"/>
      <c r="C669" s="64"/>
      <c r="D669" s="205" t="s">
        <v>164</v>
      </c>
      <c r="E669" s="64"/>
      <c r="F669" s="206" t="s">
        <v>1316</v>
      </c>
      <c r="G669" s="64"/>
      <c r="H669" s="64"/>
      <c r="I669" s="164"/>
      <c r="J669" s="64"/>
      <c r="K669" s="64"/>
      <c r="L669" s="62"/>
      <c r="M669" s="207"/>
      <c r="N669" s="43"/>
      <c r="O669" s="43"/>
      <c r="P669" s="43"/>
      <c r="Q669" s="43"/>
      <c r="R669" s="43"/>
      <c r="S669" s="43"/>
      <c r="T669" s="79"/>
      <c r="AT669" s="24" t="s">
        <v>164</v>
      </c>
      <c r="AU669" s="24" t="s">
        <v>106</v>
      </c>
    </row>
    <row r="670" spans="2:51" s="11" customFormat="1" ht="13.5">
      <c r="B670" s="208"/>
      <c r="C670" s="209"/>
      <c r="D670" s="205" t="s">
        <v>175</v>
      </c>
      <c r="E670" s="210" t="s">
        <v>32</v>
      </c>
      <c r="F670" s="211" t="s">
        <v>1317</v>
      </c>
      <c r="G670" s="209"/>
      <c r="H670" s="212">
        <v>0.48</v>
      </c>
      <c r="I670" s="213"/>
      <c r="J670" s="209"/>
      <c r="K670" s="209"/>
      <c r="L670" s="214"/>
      <c r="M670" s="215"/>
      <c r="N670" s="216"/>
      <c r="O670" s="216"/>
      <c r="P670" s="216"/>
      <c r="Q670" s="216"/>
      <c r="R670" s="216"/>
      <c r="S670" s="216"/>
      <c r="T670" s="217"/>
      <c r="AT670" s="218" t="s">
        <v>175</v>
      </c>
      <c r="AU670" s="218" t="s">
        <v>106</v>
      </c>
      <c r="AV670" s="11" t="s">
        <v>106</v>
      </c>
      <c r="AW670" s="11" t="s">
        <v>41</v>
      </c>
      <c r="AX670" s="11" t="s">
        <v>85</v>
      </c>
      <c r="AY670" s="218" t="s">
        <v>155</v>
      </c>
    </row>
    <row r="671" spans="2:65" s="1" customFormat="1" ht="16.5" customHeight="1">
      <c r="B671" s="42"/>
      <c r="C671" s="244" t="s">
        <v>1318</v>
      </c>
      <c r="D671" s="244" t="s">
        <v>470</v>
      </c>
      <c r="E671" s="245" t="s">
        <v>1319</v>
      </c>
      <c r="F671" s="246" t="s">
        <v>1320</v>
      </c>
      <c r="G671" s="247" t="s">
        <v>222</v>
      </c>
      <c r="H671" s="248">
        <v>1.248</v>
      </c>
      <c r="I671" s="249"/>
      <c r="J671" s="250">
        <f>ROUND(I671*H671,2)</f>
        <v>0</v>
      </c>
      <c r="K671" s="246" t="s">
        <v>161</v>
      </c>
      <c r="L671" s="251"/>
      <c r="M671" s="252" t="s">
        <v>32</v>
      </c>
      <c r="N671" s="253" t="s">
        <v>48</v>
      </c>
      <c r="O671" s="43"/>
      <c r="P671" s="202">
        <f>O671*H671</f>
        <v>0</v>
      </c>
      <c r="Q671" s="202">
        <v>1</v>
      </c>
      <c r="R671" s="202">
        <f>Q671*H671</f>
        <v>1.248</v>
      </c>
      <c r="S671" s="202">
        <v>0</v>
      </c>
      <c r="T671" s="203">
        <f>S671*H671</f>
        <v>0</v>
      </c>
      <c r="AR671" s="24" t="s">
        <v>198</v>
      </c>
      <c r="AT671" s="24" t="s">
        <v>470</v>
      </c>
      <c r="AU671" s="24" t="s">
        <v>106</v>
      </c>
      <c r="AY671" s="24" t="s">
        <v>155</v>
      </c>
      <c r="BE671" s="204">
        <f>IF(N671="základní",J671,0)</f>
        <v>0</v>
      </c>
      <c r="BF671" s="204">
        <f>IF(N671="snížená",J671,0)</f>
        <v>0</v>
      </c>
      <c r="BG671" s="204">
        <f>IF(N671="zákl. přenesená",J671,0)</f>
        <v>0</v>
      </c>
      <c r="BH671" s="204">
        <f>IF(N671="sníž. přenesená",J671,0)</f>
        <v>0</v>
      </c>
      <c r="BI671" s="204">
        <f>IF(N671="nulová",J671,0)</f>
        <v>0</v>
      </c>
      <c r="BJ671" s="24" t="s">
        <v>85</v>
      </c>
      <c r="BK671" s="204">
        <f>ROUND(I671*H671,2)</f>
        <v>0</v>
      </c>
      <c r="BL671" s="24" t="s">
        <v>162</v>
      </c>
      <c r="BM671" s="24" t="s">
        <v>1321</v>
      </c>
    </row>
    <row r="672" spans="2:47" s="1" customFormat="1" ht="27">
      <c r="B672" s="42"/>
      <c r="C672" s="64"/>
      <c r="D672" s="205" t="s">
        <v>164</v>
      </c>
      <c r="E672" s="64"/>
      <c r="F672" s="206" t="s">
        <v>1322</v>
      </c>
      <c r="G672" s="64"/>
      <c r="H672" s="64"/>
      <c r="I672" s="164"/>
      <c r="J672" s="64"/>
      <c r="K672" s="64"/>
      <c r="L672" s="62"/>
      <c r="M672" s="207"/>
      <c r="N672" s="43"/>
      <c r="O672" s="43"/>
      <c r="P672" s="43"/>
      <c r="Q672" s="43"/>
      <c r="R672" s="43"/>
      <c r="S672" s="43"/>
      <c r="T672" s="79"/>
      <c r="AT672" s="24" t="s">
        <v>164</v>
      </c>
      <c r="AU672" s="24" t="s">
        <v>106</v>
      </c>
    </row>
    <row r="673" spans="2:51" s="11" customFormat="1" ht="13.5">
      <c r="B673" s="208"/>
      <c r="C673" s="209"/>
      <c r="D673" s="205" t="s">
        <v>175</v>
      </c>
      <c r="E673" s="209"/>
      <c r="F673" s="211" t="s">
        <v>1323</v>
      </c>
      <c r="G673" s="209"/>
      <c r="H673" s="212">
        <v>1.248</v>
      </c>
      <c r="I673" s="213"/>
      <c r="J673" s="209"/>
      <c r="K673" s="209"/>
      <c r="L673" s="214"/>
      <c r="M673" s="215"/>
      <c r="N673" s="216"/>
      <c r="O673" s="216"/>
      <c r="P673" s="216"/>
      <c r="Q673" s="216"/>
      <c r="R673" s="216"/>
      <c r="S673" s="216"/>
      <c r="T673" s="217"/>
      <c r="AT673" s="218" t="s">
        <v>175</v>
      </c>
      <c r="AU673" s="218" t="s">
        <v>106</v>
      </c>
      <c r="AV673" s="11" t="s">
        <v>106</v>
      </c>
      <c r="AW673" s="11" t="s">
        <v>6</v>
      </c>
      <c r="AX673" s="11" t="s">
        <v>85</v>
      </c>
      <c r="AY673" s="218" t="s">
        <v>155</v>
      </c>
    </row>
    <row r="674" spans="2:63" s="10" customFormat="1" ht="29.85" customHeight="1">
      <c r="B674" s="177"/>
      <c r="C674" s="178"/>
      <c r="D674" s="179" t="s">
        <v>76</v>
      </c>
      <c r="E674" s="191" t="s">
        <v>357</v>
      </c>
      <c r="F674" s="191" t="s">
        <v>358</v>
      </c>
      <c r="G674" s="178"/>
      <c r="H674" s="178"/>
      <c r="I674" s="181"/>
      <c r="J674" s="192">
        <f>BK674</f>
        <v>0</v>
      </c>
      <c r="K674" s="178"/>
      <c r="L674" s="183"/>
      <c r="M674" s="184"/>
      <c r="N674" s="185"/>
      <c r="O674" s="185"/>
      <c r="P674" s="186">
        <f>SUM(P675:P704)</f>
        <v>0</v>
      </c>
      <c r="Q674" s="185"/>
      <c r="R674" s="186">
        <f>SUM(R675:R704)</f>
        <v>0</v>
      </c>
      <c r="S674" s="185"/>
      <c r="T674" s="187">
        <f>SUM(T675:T704)</f>
        <v>0</v>
      </c>
      <c r="AR674" s="188" t="s">
        <v>85</v>
      </c>
      <c r="AT674" s="189" t="s">
        <v>76</v>
      </c>
      <c r="AU674" s="189" t="s">
        <v>85</v>
      </c>
      <c r="AY674" s="188" t="s">
        <v>155</v>
      </c>
      <c r="BK674" s="190">
        <f>SUM(BK675:BK704)</f>
        <v>0</v>
      </c>
    </row>
    <row r="675" spans="2:65" s="1" customFormat="1" ht="16.5" customHeight="1">
      <c r="B675" s="42"/>
      <c r="C675" s="193" t="s">
        <v>1324</v>
      </c>
      <c r="D675" s="193" t="s">
        <v>157</v>
      </c>
      <c r="E675" s="194" t="s">
        <v>1325</v>
      </c>
      <c r="F675" s="195" t="s">
        <v>1326</v>
      </c>
      <c r="G675" s="196" t="s">
        <v>222</v>
      </c>
      <c r="H675" s="197">
        <v>164.527</v>
      </c>
      <c r="I675" s="198"/>
      <c r="J675" s="199">
        <f>ROUND(I675*H675,2)</f>
        <v>0</v>
      </c>
      <c r="K675" s="195" t="s">
        <v>161</v>
      </c>
      <c r="L675" s="62"/>
      <c r="M675" s="200" t="s">
        <v>32</v>
      </c>
      <c r="N675" s="201" t="s">
        <v>48</v>
      </c>
      <c r="O675" s="43"/>
      <c r="P675" s="202">
        <f>O675*H675</f>
        <v>0</v>
      </c>
      <c r="Q675" s="202">
        <v>0</v>
      </c>
      <c r="R675" s="202">
        <f>Q675*H675</f>
        <v>0</v>
      </c>
      <c r="S675" s="202">
        <v>0</v>
      </c>
      <c r="T675" s="203">
        <f>S675*H675</f>
        <v>0</v>
      </c>
      <c r="AR675" s="24" t="s">
        <v>162</v>
      </c>
      <c r="AT675" s="24" t="s">
        <v>157</v>
      </c>
      <c r="AU675" s="24" t="s">
        <v>106</v>
      </c>
      <c r="AY675" s="24" t="s">
        <v>155</v>
      </c>
      <c r="BE675" s="204">
        <f>IF(N675="základní",J675,0)</f>
        <v>0</v>
      </c>
      <c r="BF675" s="204">
        <f>IF(N675="snížená",J675,0)</f>
        <v>0</v>
      </c>
      <c r="BG675" s="204">
        <f>IF(N675="zákl. přenesená",J675,0)</f>
        <v>0</v>
      </c>
      <c r="BH675" s="204">
        <f>IF(N675="sníž. přenesená",J675,0)</f>
        <v>0</v>
      </c>
      <c r="BI675" s="204">
        <f>IF(N675="nulová",J675,0)</f>
        <v>0</v>
      </c>
      <c r="BJ675" s="24" t="s">
        <v>85</v>
      </c>
      <c r="BK675" s="204">
        <f>ROUND(I675*H675,2)</f>
        <v>0</v>
      </c>
      <c r="BL675" s="24" t="s">
        <v>162</v>
      </c>
      <c r="BM675" s="24" t="s">
        <v>1327</v>
      </c>
    </row>
    <row r="676" spans="2:51" s="13" customFormat="1" ht="13.5">
      <c r="B676" s="234"/>
      <c r="C676" s="235"/>
      <c r="D676" s="205" t="s">
        <v>175</v>
      </c>
      <c r="E676" s="236" t="s">
        <v>32</v>
      </c>
      <c r="F676" s="237" t="s">
        <v>1328</v>
      </c>
      <c r="G676" s="235"/>
      <c r="H676" s="236" t="s">
        <v>32</v>
      </c>
      <c r="I676" s="238"/>
      <c r="J676" s="235"/>
      <c r="K676" s="235"/>
      <c r="L676" s="239"/>
      <c r="M676" s="240"/>
      <c r="N676" s="241"/>
      <c r="O676" s="241"/>
      <c r="P676" s="241"/>
      <c r="Q676" s="241"/>
      <c r="R676" s="241"/>
      <c r="S676" s="241"/>
      <c r="T676" s="242"/>
      <c r="AT676" s="243" t="s">
        <v>175</v>
      </c>
      <c r="AU676" s="243" t="s">
        <v>106</v>
      </c>
      <c r="AV676" s="13" t="s">
        <v>85</v>
      </c>
      <c r="AW676" s="13" t="s">
        <v>41</v>
      </c>
      <c r="AX676" s="13" t="s">
        <v>77</v>
      </c>
      <c r="AY676" s="243" t="s">
        <v>155</v>
      </c>
    </row>
    <row r="677" spans="2:51" s="11" customFormat="1" ht="13.5">
      <c r="B677" s="208"/>
      <c r="C677" s="209"/>
      <c r="D677" s="205" t="s">
        <v>175</v>
      </c>
      <c r="E677" s="210" t="s">
        <v>32</v>
      </c>
      <c r="F677" s="211" t="s">
        <v>1329</v>
      </c>
      <c r="G677" s="209"/>
      <c r="H677" s="212">
        <v>124.687</v>
      </c>
      <c r="I677" s="213"/>
      <c r="J677" s="209"/>
      <c r="K677" s="209"/>
      <c r="L677" s="214"/>
      <c r="M677" s="215"/>
      <c r="N677" s="216"/>
      <c r="O677" s="216"/>
      <c r="P677" s="216"/>
      <c r="Q677" s="216"/>
      <c r="R677" s="216"/>
      <c r="S677" s="216"/>
      <c r="T677" s="217"/>
      <c r="AT677" s="218" t="s">
        <v>175</v>
      </c>
      <c r="AU677" s="218" t="s">
        <v>106</v>
      </c>
      <c r="AV677" s="11" t="s">
        <v>106</v>
      </c>
      <c r="AW677" s="11" t="s">
        <v>41</v>
      </c>
      <c r="AX677" s="11" t="s">
        <v>77</v>
      </c>
      <c r="AY677" s="218" t="s">
        <v>155</v>
      </c>
    </row>
    <row r="678" spans="2:51" s="11" customFormat="1" ht="13.5">
      <c r="B678" s="208"/>
      <c r="C678" s="209"/>
      <c r="D678" s="205" t="s">
        <v>175</v>
      </c>
      <c r="E678" s="210" t="s">
        <v>32</v>
      </c>
      <c r="F678" s="211" t="s">
        <v>1330</v>
      </c>
      <c r="G678" s="209"/>
      <c r="H678" s="212">
        <v>39.84</v>
      </c>
      <c r="I678" s="213"/>
      <c r="J678" s="209"/>
      <c r="K678" s="209"/>
      <c r="L678" s="214"/>
      <c r="M678" s="215"/>
      <c r="N678" s="216"/>
      <c r="O678" s="216"/>
      <c r="P678" s="216"/>
      <c r="Q678" s="216"/>
      <c r="R678" s="216"/>
      <c r="S678" s="216"/>
      <c r="T678" s="217"/>
      <c r="AT678" s="218" t="s">
        <v>175</v>
      </c>
      <c r="AU678" s="218" t="s">
        <v>106</v>
      </c>
      <c r="AV678" s="11" t="s">
        <v>106</v>
      </c>
      <c r="AW678" s="11" t="s">
        <v>41</v>
      </c>
      <c r="AX678" s="11" t="s">
        <v>77</v>
      </c>
      <c r="AY678" s="218" t="s">
        <v>155</v>
      </c>
    </row>
    <row r="679" spans="2:51" s="12" customFormat="1" ht="13.5">
      <c r="B679" s="219"/>
      <c r="C679" s="220"/>
      <c r="D679" s="205" t="s">
        <v>175</v>
      </c>
      <c r="E679" s="221" t="s">
        <v>32</v>
      </c>
      <c r="F679" s="222" t="s">
        <v>188</v>
      </c>
      <c r="G679" s="220"/>
      <c r="H679" s="223">
        <v>164.527</v>
      </c>
      <c r="I679" s="224"/>
      <c r="J679" s="220"/>
      <c r="K679" s="220"/>
      <c r="L679" s="225"/>
      <c r="M679" s="226"/>
      <c r="N679" s="227"/>
      <c r="O679" s="227"/>
      <c r="P679" s="227"/>
      <c r="Q679" s="227"/>
      <c r="R679" s="227"/>
      <c r="S679" s="227"/>
      <c r="T679" s="228"/>
      <c r="AT679" s="229" t="s">
        <v>175</v>
      </c>
      <c r="AU679" s="229" t="s">
        <v>106</v>
      </c>
      <c r="AV679" s="12" t="s">
        <v>162</v>
      </c>
      <c r="AW679" s="12" t="s">
        <v>41</v>
      </c>
      <c r="AX679" s="12" t="s">
        <v>85</v>
      </c>
      <c r="AY679" s="229" t="s">
        <v>155</v>
      </c>
    </row>
    <row r="680" spans="2:65" s="1" customFormat="1" ht="16.5" customHeight="1">
      <c r="B680" s="42"/>
      <c r="C680" s="193" t="s">
        <v>1331</v>
      </c>
      <c r="D680" s="193" t="s">
        <v>157</v>
      </c>
      <c r="E680" s="194" t="s">
        <v>359</v>
      </c>
      <c r="F680" s="195" t="s">
        <v>360</v>
      </c>
      <c r="G680" s="196" t="s">
        <v>222</v>
      </c>
      <c r="H680" s="197">
        <v>154.319</v>
      </c>
      <c r="I680" s="198"/>
      <c r="J680" s="199">
        <f>ROUND(I680*H680,2)</f>
        <v>0</v>
      </c>
      <c r="K680" s="195" t="s">
        <v>161</v>
      </c>
      <c r="L680" s="62"/>
      <c r="M680" s="200" t="s">
        <v>32</v>
      </c>
      <c r="N680" s="201" t="s">
        <v>48</v>
      </c>
      <c r="O680" s="43"/>
      <c r="P680" s="202">
        <f>O680*H680</f>
        <v>0</v>
      </c>
      <c r="Q680" s="202">
        <v>0</v>
      </c>
      <c r="R680" s="202">
        <f>Q680*H680</f>
        <v>0</v>
      </c>
      <c r="S680" s="202">
        <v>0</v>
      </c>
      <c r="T680" s="203">
        <f>S680*H680</f>
        <v>0</v>
      </c>
      <c r="AR680" s="24" t="s">
        <v>162</v>
      </c>
      <c r="AT680" s="24" t="s">
        <v>157</v>
      </c>
      <c r="AU680" s="24" t="s">
        <v>106</v>
      </c>
      <c r="AY680" s="24" t="s">
        <v>155</v>
      </c>
      <c r="BE680" s="204">
        <f>IF(N680="základní",J680,0)</f>
        <v>0</v>
      </c>
      <c r="BF680" s="204">
        <f>IF(N680="snížená",J680,0)</f>
        <v>0</v>
      </c>
      <c r="BG680" s="204">
        <f>IF(N680="zákl. přenesená",J680,0)</f>
        <v>0</v>
      </c>
      <c r="BH680" s="204">
        <f>IF(N680="sníž. přenesená",J680,0)</f>
        <v>0</v>
      </c>
      <c r="BI680" s="204">
        <f>IF(N680="nulová",J680,0)</f>
        <v>0</v>
      </c>
      <c r="BJ680" s="24" t="s">
        <v>85</v>
      </c>
      <c r="BK680" s="204">
        <f>ROUND(I680*H680,2)</f>
        <v>0</v>
      </c>
      <c r="BL680" s="24" t="s">
        <v>162</v>
      </c>
      <c r="BM680" s="24" t="s">
        <v>1332</v>
      </c>
    </row>
    <row r="681" spans="2:47" s="1" customFormat="1" ht="27">
      <c r="B681" s="42"/>
      <c r="C681" s="64"/>
      <c r="D681" s="205" t="s">
        <v>164</v>
      </c>
      <c r="E681" s="64"/>
      <c r="F681" s="206" t="s">
        <v>1333</v>
      </c>
      <c r="G681" s="64"/>
      <c r="H681" s="64"/>
      <c r="I681" s="164"/>
      <c r="J681" s="64"/>
      <c r="K681" s="64"/>
      <c r="L681" s="62"/>
      <c r="M681" s="207"/>
      <c r="N681" s="43"/>
      <c r="O681" s="43"/>
      <c r="P681" s="43"/>
      <c r="Q681" s="43"/>
      <c r="R681" s="43"/>
      <c r="S681" s="43"/>
      <c r="T681" s="79"/>
      <c r="AT681" s="24" t="s">
        <v>164</v>
      </c>
      <c r="AU681" s="24" t="s">
        <v>106</v>
      </c>
    </row>
    <row r="682" spans="2:51" s="11" customFormat="1" ht="13.5">
      <c r="B682" s="208"/>
      <c r="C682" s="209"/>
      <c r="D682" s="205" t="s">
        <v>175</v>
      </c>
      <c r="E682" s="210" t="s">
        <v>32</v>
      </c>
      <c r="F682" s="211" t="s">
        <v>1334</v>
      </c>
      <c r="G682" s="209"/>
      <c r="H682" s="212">
        <v>154.319</v>
      </c>
      <c r="I682" s="213"/>
      <c r="J682" s="209"/>
      <c r="K682" s="209"/>
      <c r="L682" s="214"/>
      <c r="M682" s="215"/>
      <c r="N682" s="216"/>
      <c r="O682" s="216"/>
      <c r="P682" s="216"/>
      <c r="Q682" s="216"/>
      <c r="R682" s="216"/>
      <c r="S682" s="216"/>
      <c r="T682" s="217"/>
      <c r="AT682" s="218" t="s">
        <v>175</v>
      </c>
      <c r="AU682" s="218" t="s">
        <v>106</v>
      </c>
      <c r="AV682" s="11" t="s">
        <v>106</v>
      </c>
      <c r="AW682" s="11" t="s">
        <v>41</v>
      </c>
      <c r="AX682" s="11" t="s">
        <v>85</v>
      </c>
      <c r="AY682" s="218" t="s">
        <v>155</v>
      </c>
    </row>
    <row r="683" spans="2:65" s="1" customFormat="1" ht="16.5" customHeight="1">
      <c r="B683" s="42"/>
      <c r="C683" s="193" t="s">
        <v>1335</v>
      </c>
      <c r="D683" s="193" t="s">
        <v>157</v>
      </c>
      <c r="E683" s="194" t="s">
        <v>363</v>
      </c>
      <c r="F683" s="195" t="s">
        <v>364</v>
      </c>
      <c r="G683" s="196" t="s">
        <v>222</v>
      </c>
      <c r="H683" s="197">
        <v>2932.061</v>
      </c>
      <c r="I683" s="198"/>
      <c r="J683" s="199">
        <f>ROUND(I683*H683,2)</f>
        <v>0</v>
      </c>
      <c r="K683" s="195" t="s">
        <v>161</v>
      </c>
      <c r="L683" s="62"/>
      <c r="M683" s="200" t="s">
        <v>32</v>
      </c>
      <c r="N683" s="201" t="s">
        <v>48</v>
      </c>
      <c r="O683" s="43"/>
      <c r="P683" s="202">
        <f>O683*H683</f>
        <v>0</v>
      </c>
      <c r="Q683" s="202">
        <v>0</v>
      </c>
      <c r="R683" s="202">
        <f>Q683*H683</f>
        <v>0</v>
      </c>
      <c r="S683" s="202">
        <v>0</v>
      </c>
      <c r="T683" s="203">
        <f>S683*H683</f>
        <v>0</v>
      </c>
      <c r="AR683" s="24" t="s">
        <v>162</v>
      </c>
      <c r="AT683" s="24" t="s">
        <v>157</v>
      </c>
      <c r="AU683" s="24" t="s">
        <v>106</v>
      </c>
      <c r="AY683" s="24" t="s">
        <v>155</v>
      </c>
      <c r="BE683" s="204">
        <f>IF(N683="základní",J683,0)</f>
        <v>0</v>
      </c>
      <c r="BF683" s="204">
        <f>IF(N683="snížená",J683,0)</f>
        <v>0</v>
      </c>
      <c r="BG683" s="204">
        <f>IF(N683="zákl. přenesená",J683,0)</f>
        <v>0</v>
      </c>
      <c r="BH683" s="204">
        <f>IF(N683="sníž. přenesená",J683,0)</f>
        <v>0</v>
      </c>
      <c r="BI683" s="204">
        <f>IF(N683="nulová",J683,0)</f>
        <v>0</v>
      </c>
      <c r="BJ683" s="24" t="s">
        <v>85</v>
      </c>
      <c r="BK683" s="204">
        <f>ROUND(I683*H683,2)</f>
        <v>0</v>
      </c>
      <c r="BL683" s="24" t="s">
        <v>162</v>
      </c>
      <c r="BM683" s="24" t="s">
        <v>1336</v>
      </c>
    </row>
    <row r="684" spans="2:47" s="1" customFormat="1" ht="27">
      <c r="B684" s="42"/>
      <c r="C684" s="64"/>
      <c r="D684" s="205" t="s">
        <v>164</v>
      </c>
      <c r="E684" s="64"/>
      <c r="F684" s="206" t="s">
        <v>1337</v>
      </c>
      <c r="G684" s="64"/>
      <c r="H684" s="64"/>
      <c r="I684" s="164"/>
      <c r="J684" s="64"/>
      <c r="K684" s="64"/>
      <c r="L684" s="62"/>
      <c r="M684" s="207"/>
      <c r="N684" s="43"/>
      <c r="O684" s="43"/>
      <c r="P684" s="43"/>
      <c r="Q684" s="43"/>
      <c r="R684" s="43"/>
      <c r="S684" s="43"/>
      <c r="T684" s="79"/>
      <c r="AT684" s="24" t="s">
        <v>164</v>
      </c>
      <c r="AU684" s="24" t="s">
        <v>106</v>
      </c>
    </row>
    <row r="685" spans="2:51" s="11" customFormat="1" ht="13.5">
      <c r="B685" s="208"/>
      <c r="C685" s="209"/>
      <c r="D685" s="205" t="s">
        <v>175</v>
      </c>
      <c r="E685" s="209"/>
      <c r="F685" s="211" t="s">
        <v>1338</v>
      </c>
      <c r="G685" s="209"/>
      <c r="H685" s="212">
        <v>2932.061</v>
      </c>
      <c r="I685" s="213"/>
      <c r="J685" s="209"/>
      <c r="K685" s="209"/>
      <c r="L685" s="214"/>
      <c r="M685" s="215"/>
      <c r="N685" s="216"/>
      <c r="O685" s="216"/>
      <c r="P685" s="216"/>
      <c r="Q685" s="216"/>
      <c r="R685" s="216"/>
      <c r="S685" s="216"/>
      <c r="T685" s="217"/>
      <c r="AT685" s="218" t="s">
        <v>175</v>
      </c>
      <c r="AU685" s="218" t="s">
        <v>106</v>
      </c>
      <c r="AV685" s="11" t="s">
        <v>106</v>
      </c>
      <c r="AW685" s="11" t="s">
        <v>6</v>
      </c>
      <c r="AX685" s="11" t="s">
        <v>85</v>
      </c>
      <c r="AY685" s="218" t="s">
        <v>155</v>
      </c>
    </row>
    <row r="686" spans="2:65" s="1" customFormat="1" ht="16.5" customHeight="1">
      <c r="B686" s="42"/>
      <c r="C686" s="193" t="s">
        <v>1339</v>
      </c>
      <c r="D686" s="193" t="s">
        <v>157</v>
      </c>
      <c r="E686" s="194" t="s">
        <v>1340</v>
      </c>
      <c r="F686" s="195" t="s">
        <v>1341</v>
      </c>
      <c r="G686" s="196" t="s">
        <v>222</v>
      </c>
      <c r="H686" s="197">
        <v>191.347</v>
      </c>
      <c r="I686" s="198"/>
      <c r="J686" s="199">
        <f>ROUND(I686*H686,2)</f>
        <v>0</v>
      </c>
      <c r="K686" s="195" t="s">
        <v>161</v>
      </c>
      <c r="L686" s="62"/>
      <c r="M686" s="200" t="s">
        <v>32</v>
      </c>
      <c r="N686" s="201" t="s">
        <v>48</v>
      </c>
      <c r="O686" s="43"/>
      <c r="P686" s="202">
        <f>O686*H686</f>
        <v>0</v>
      </c>
      <c r="Q686" s="202">
        <v>0</v>
      </c>
      <c r="R686" s="202">
        <f>Q686*H686</f>
        <v>0</v>
      </c>
      <c r="S686" s="202">
        <v>0</v>
      </c>
      <c r="T686" s="203">
        <f>S686*H686</f>
        <v>0</v>
      </c>
      <c r="AR686" s="24" t="s">
        <v>162</v>
      </c>
      <c r="AT686" s="24" t="s">
        <v>157</v>
      </c>
      <c r="AU686" s="24" t="s">
        <v>106</v>
      </c>
      <c r="AY686" s="24" t="s">
        <v>155</v>
      </c>
      <c r="BE686" s="204">
        <f>IF(N686="základní",J686,0)</f>
        <v>0</v>
      </c>
      <c r="BF686" s="204">
        <f>IF(N686="snížená",J686,0)</f>
        <v>0</v>
      </c>
      <c r="BG686" s="204">
        <f>IF(N686="zákl. přenesená",J686,0)</f>
        <v>0</v>
      </c>
      <c r="BH686" s="204">
        <f>IF(N686="sníž. přenesená",J686,0)</f>
        <v>0</v>
      </c>
      <c r="BI686" s="204">
        <f>IF(N686="nulová",J686,0)</f>
        <v>0</v>
      </c>
      <c r="BJ686" s="24" t="s">
        <v>85</v>
      </c>
      <c r="BK686" s="204">
        <f>ROUND(I686*H686,2)</f>
        <v>0</v>
      </c>
      <c r="BL686" s="24" t="s">
        <v>162</v>
      </c>
      <c r="BM686" s="24" t="s">
        <v>1342</v>
      </c>
    </row>
    <row r="687" spans="2:47" s="1" customFormat="1" ht="27">
      <c r="B687" s="42"/>
      <c r="C687" s="64"/>
      <c r="D687" s="205" t="s">
        <v>164</v>
      </c>
      <c r="E687" s="64"/>
      <c r="F687" s="206" t="s">
        <v>1333</v>
      </c>
      <c r="G687" s="64"/>
      <c r="H687" s="64"/>
      <c r="I687" s="164"/>
      <c r="J687" s="64"/>
      <c r="K687" s="64"/>
      <c r="L687" s="62"/>
      <c r="M687" s="207"/>
      <c r="N687" s="43"/>
      <c r="O687" s="43"/>
      <c r="P687" s="43"/>
      <c r="Q687" s="43"/>
      <c r="R687" s="43"/>
      <c r="S687" s="43"/>
      <c r="T687" s="79"/>
      <c r="AT687" s="24" t="s">
        <v>164</v>
      </c>
      <c r="AU687" s="24" t="s">
        <v>106</v>
      </c>
    </row>
    <row r="688" spans="2:51" s="13" customFormat="1" ht="13.5">
      <c r="B688" s="234"/>
      <c r="C688" s="235"/>
      <c r="D688" s="205" t="s">
        <v>175</v>
      </c>
      <c r="E688" s="236" t="s">
        <v>32</v>
      </c>
      <c r="F688" s="237" t="s">
        <v>1328</v>
      </c>
      <c r="G688" s="235"/>
      <c r="H688" s="236" t="s">
        <v>32</v>
      </c>
      <c r="I688" s="238"/>
      <c r="J688" s="235"/>
      <c r="K688" s="235"/>
      <c r="L688" s="239"/>
      <c r="M688" s="240"/>
      <c r="N688" s="241"/>
      <c r="O688" s="241"/>
      <c r="P688" s="241"/>
      <c r="Q688" s="241"/>
      <c r="R688" s="241"/>
      <c r="S688" s="241"/>
      <c r="T688" s="242"/>
      <c r="AT688" s="243" t="s">
        <v>175</v>
      </c>
      <c r="AU688" s="243" t="s">
        <v>106</v>
      </c>
      <c r="AV688" s="13" t="s">
        <v>85</v>
      </c>
      <c r="AW688" s="13" t="s">
        <v>41</v>
      </c>
      <c r="AX688" s="13" t="s">
        <v>77</v>
      </c>
      <c r="AY688" s="243" t="s">
        <v>155</v>
      </c>
    </row>
    <row r="689" spans="2:51" s="11" customFormat="1" ht="13.5">
      <c r="B689" s="208"/>
      <c r="C689" s="209"/>
      <c r="D689" s="205" t="s">
        <v>175</v>
      </c>
      <c r="E689" s="210" t="s">
        <v>32</v>
      </c>
      <c r="F689" s="211" t="s">
        <v>1329</v>
      </c>
      <c r="G689" s="209"/>
      <c r="H689" s="212">
        <v>124.687</v>
      </c>
      <c r="I689" s="213"/>
      <c r="J689" s="209"/>
      <c r="K689" s="209"/>
      <c r="L689" s="214"/>
      <c r="M689" s="215"/>
      <c r="N689" s="216"/>
      <c r="O689" s="216"/>
      <c r="P689" s="216"/>
      <c r="Q689" s="216"/>
      <c r="R689" s="216"/>
      <c r="S689" s="216"/>
      <c r="T689" s="217"/>
      <c r="AT689" s="218" t="s">
        <v>175</v>
      </c>
      <c r="AU689" s="218" t="s">
        <v>106</v>
      </c>
      <c r="AV689" s="11" t="s">
        <v>106</v>
      </c>
      <c r="AW689" s="11" t="s">
        <v>41</v>
      </c>
      <c r="AX689" s="11" t="s">
        <v>77</v>
      </c>
      <c r="AY689" s="218" t="s">
        <v>155</v>
      </c>
    </row>
    <row r="690" spans="2:51" s="11" customFormat="1" ht="13.5">
      <c r="B690" s="208"/>
      <c r="C690" s="209"/>
      <c r="D690" s="205" t="s">
        <v>175</v>
      </c>
      <c r="E690" s="210" t="s">
        <v>32</v>
      </c>
      <c r="F690" s="211" t="s">
        <v>1343</v>
      </c>
      <c r="G690" s="209"/>
      <c r="H690" s="212">
        <v>26.82</v>
      </c>
      <c r="I690" s="213"/>
      <c r="J690" s="209"/>
      <c r="K690" s="209"/>
      <c r="L690" s="214"/>
      <c r="M690" s="215"/>
      <c r="N690" s="216"/>
      <c r="O690" s="216"/>
      <c r="P690" s="216"/>
      <c r="Q690" s="216"/>
      <c r="R690" s="216"/>
      <c r="S690" s="216"/>
      <c r="T690" s="217"/>
      <c r="AT690" s="218" t="s">
        <v>175</v>
      </c>
      <c r="AU690" s="218" t="s">
        <v>106</v>
      </c>
      <c r="AV690" s="11" t="s">
        <v>106</v>
      </c>
      <c r="AW690" s="11" t="s">
        <v>41</v>
      </c>
      <c r="AX690" s="11" t="s">
        <v>77</v>
      </c>
      <c r="AY690" s="218" t="s">
        <v>155</v>
      </c>
    </row>
    <row r="691" spans="2:51" s="11" customFormat="1" ht="13.5">
      <c r="B691" s="208"/>
      <c r="C691" s="209"/>
      <c r="D691" s="205" t="s">
        <v>175</v>
      </c>
      <c r="E691" s="210" t="s">
        <v>32</v>
      </c>
      <c r="F691" s="211" t="s">
        <v>1330</v>
      </c>
      <c r="G691" s="209"/>
      <c r="H691" s="212">
        <v>39.84</v>
      </c>
      <c r="I691" s="213"/>
      <c r="J691" s="209"/>
      <c r="K691" s="209"/>
      <c r="L691" s="214"/>
      <c r="M691" s="215"/>
      <c r="N691" s="216"/>
      <c r="O691" s="216"/>
      <c r="P691" s="216"/>
      <c r="Q691" s="216"/>
      <c r="R691" s="216"/>
      <c r="S691" s="216"/>
      <c r="T691" s="217"/>
      <c r="AT691" s="218" t="s">
        <v>175</v>
      </c>
      <c r="AU691" s="218" t="s">
        <v>106</v>
      </c>
      <c r="AV691" s="11" t="s">
        <v>106</v>
      </c>
      <c r="AW691" s="11" t="s">
        <v>41</v>
      </c>
      <c r="AX691" s="11" t="s">
        <v>77</v>
      </c>
      <c r="AY691" s="218" t="s">
        <v>155</v>
      </c>
    </row>
    <row r="692" spans="2:51" s="12" customFormat="1" ht="13.5">
      <c r="B692" s="219"/>
      <c r="C692" s="220"/>
      <c r="D692" s="205" t="s">
        <v>175</v>
      </c>
      <c r="E692" s="221" t="s">
        <v>32</v>
      </c>
      <c r="F692" s="222" t="s">
        <v>188</v>
      </c>
      <c r="G692" s="220"/>
      <c r="H692" s="223">
        <v>191.347</v>
      </c>
      <c r="I692" s="224"/>
      <c r="J692" s="220"/>
      <c r="K692" s="220"/>
      <c r="L692" s="225"/>
      <c r="M692" s="226"/>
      <c r="N692" s="227"/>
      <c r="O692" s="227"/>
      <c r="P692" s="227"/>
      <c r="Q692" s="227"/>
      <c r="R692" s="227"/>
      <c r="S692" s="227"/>
      <c r="T692" s="228"/>
      <c r="AT692" s="229" t="s">
        <v>175</v>
      </c>
      <c r="AU692" s="229" t="s">
        <v>106</v>
      </c>
      <c r="AV692" s="12" t="s">
        <v>162</v>
      </c>
      <c r="AW692" s="12" t="s">
        <v>41</v>
      </c>
      <c r="AX692" s="12" t="s">
        <v>85</v>
      </c>
      <c r="AY692" s="229" t="s">
        <v>155</v>
      </c>
    </row>
    <row r="693" spans="2:65" s="1" customFormat="1" ht="16.5" customHeight="1">
      <c r="B693" s="42"/>
      <c r="C693" s="193" t="s">
        <v>1344</v>
      </c>
      <c r="D693" s="193" t="s">
        <v>157</v>
      </c>
      <c r="E693" s="194" t="s">
        <v>1345</v>
      </c>
      <c r="F693" s="195" t="s">
        <v>1346</v>
      </c>
      <c r="G693" s="196" t="s">
        <v>222</v>
      </c>
      <c r="H693" s="197">
        <v>191.347</v>
      </c>
      <c r="I693" s="198"/>
      <c r="J693" s="199">
        <f>ROUND(I693*H693,2)</f>
        <v>0</v>
      </c>
      <c r="K693" s="195" t="s">
        <v>161</v>
      </c>
      <c r="L693" s="62"/>
      <c r="M693" s="200" t="s">
        <v>32</v>
      </c>
      <c r="N693" s="201" t="s">
        <v>48</v>
      </c>
      <c r="O693" s="43"/>
      <c r="P693" s="202">
        <f>O693*H693</f>
        <v>0</v>
      </c>
      <c r="Q693" s="202">
        <v>0</v>
      </c>
      <c r="R693" s="202">
        <f>Q693*H693</f>
        <v>0</v>
      </c>
      <c r="S693" s="202">
        <v>0</v>
      </c>
      <c r="T693" s="203">
        <f>S693*H693</f>
        <v>0</v>
      </c>
      <c r="AR693" s="24" t="s">
        <v>162</v>
      </c>
      <c r="AT693" s="24" t="s">
        <v>157</v>
      </c>
      <c r="AU693" s="24" t="s">
        <v>106</v>
      </c>
      <c r="AY693" s="24" t="s">
        <v>155</v>
      </c>
      <c r="BE693" s="204">
        <f>IF(N693="základní",J693,0)</f>
        <v>0</v>
      </c>
      <c r="BF693" s="204">
        <f>IF(N693="snížená",J693,0)</f>
        <v>0</v>
      </c>
      <c r="BG693" s="204">
        <f>IF(N693="zákl. přenesená",J693,0)</f>
        <v>0</v>
      </c>
      <c r="BH693" s="204">
        <f>IF(N693="sníž. přenesená",J693,0)</f>
        <v>0</v>
      </c>
      <c r="BI693" s="204">
        <f>IF(N693="nulová",J693,0)</f>
        <v>0</v>
      </c>
      <c r="BJ693" s="24" t="s">
        <v>85</v>
      </c>
      <c r="BK693" s="204">
        <f>ROUND(I693*H693,2)</f>
        <v>0</v>
      </c>
      <c r="BL693" s="24" t="s">
        <v>162</v>
      </c>
      <c r="BM693" s="24" t="s">
        <v>1347</v>
      </c>
    </row>
    <row r="694" spans="2:47" s="1" customFormat="1" ht="27">
      <c r="B694" s="42"/>
      <c r="C694" s="64"/>
      <c r="D694" s="205" t="s">
        <v>164</v>
      </c>
      <c r="E694" s="64"/>
      <c r="F694" s="206" t="s">
        <v>1337</v>
      </c>
      <c r="G694" s="64"/>
      <c r="H694" s="64"/>
      <c r="I694" s="164"/>
      <c r="J694" s="64"/>
      <c r="K694" s="64"/>
      <c r="L694" s="62"/>
      <c r="M694" s="207"/>
      <c r="N694" s="43"/>
      <c r="O694" s="43"/>
      <c r="P694" s="43"/>
      <c r="Q694" s="43"/>
      <c r="R694" s="43"/>
      <c r="S694" s="43"/>
      <c r="T694" s="79"/>
      <c r="AT694" s="24" t="s">
        <v>164</v>
      </c>
      <c r="AU694" s="24" t="s">
        <v>106</v>
      </c>
    </row>
    <row r="695" spans="2:65" s="1" customFormat="1" ht="16.5" customHeight="1">
      <c r="B695" s="42"/>
      <c r="C695" s="193" t="s">
        <v>1348</v>
      </c>
      <c r="D695" s="193" t="s">
        <v>157</v>
      </c>
      <c r="E695" s="194" t="s">
        <v>1349</v>
      </c>
      <c r="F695" s="195" t="s">
        <v>1350</v>
      </c>
      <c r="G695" s="196" t="s">
        <v>222</v>
      </c>
      <c r="H695" s="197">
        <v>191.347</v>
      </c>
      <c r="I695" s="198"/>
      <c r="J695" s="199">
        <f>ROUND(I695*H695,2)</f>
        <v>0</v>
      </c>
      <c r="K695" s="195" t="s">
        <v>161</v>
      </c>
      <c r="L695" s="62"/>
      <c r="M695" s="200" t="s">
        <v>32</v>
      </c>
      <c r="N695" s="201" t="s">
        <v>48</v>
      </c>
      <c r="O695" s="43"/>
      <c r="P695" s="202">
        <f>O695*H695</f>
        <v>0</v>
      </c>
      <c r="Q695" s="202">
        <v>0</v>
      </c>
      <c r="R695" s="202">
        <f>Q695*H695</f>
        <v>0</v>
      </c>
      <c r="S695" s="202">
        <v>0</v>
      </c>
      <c r="T695" s="203">
        <f>S695*H695</f>
        <v>0</v>
      </c>
      <c r="AR695" s="24" t="s">
        <v>162</v>
      </c>
      <c r="AT695" s="24" t="s">
        <v>157</v>
      </c>
      <c r="AU695" s="24" t="s">
        <v>106</v>
      </c>
      <c r="AY695" s="24" t="s">
        <v>155</v>
      </c>
      <c r="BE695" s="204">
        <f>IF(N695="základní",J695,0)</f>
        <v>0</v>
      </c>
      <c r="BF695" s="204">
        <f>IF(N695="snížená",J695,0)</f>
        <v>0</v>
      </c>
      <c r="BG695" s="204">
        <f>IF(N695="zákl. přenesená",J695,0)</f>
        <v>0</v>
      </c>
      <c r="BH695" s="204">
        <f>IF(N695="sníž. přenesená",J695,0)</f>
        <v>0</v>
      </c>
      <c r="BI695" s="204">
        <f>IF(N695="nulová",J695,0)</f>
        <v>0</v>
      </c>
      <c r="BJ695" s="24" t="s">
        <v>85</v>
      </c>
      <c r="BK695" s="204">
        <f>ROUND(I695*H695,2)</f>
        <v>0</v>
      </c>
      <c r="BL695" s="24" t="s">
        <v>162</v>
      </c>
      <c r="BM695" s="24" t="s">
        <v>1351</v>
      </c>
    </row>
    <row r="696" spans="2:47" s="1" customFormat="1" ht="27">
      <c r="B696" s="42"/>
      <c r="C696" s="64"/>
      <c r="D696" s="205" t="s">
        <v>164</v>
      </c>
      <c r="E696" s="64"/>
      <c r="F696" s="206" t="s">
        <v>1352</v>
      </c>
      <c r="G696" s="64"/>
      <c r="H696" s="64"/>
      <c r="I696" s="164"/>
      <c r="J696" s="64"/>
      <c r="K696" s="64"/>
      <c r="L696" s="62"/>
      <c r="M696" s="207"/>
      <c r="N696" s="43"/>
      <c r="O696" s="43"/>
      <c r="P696" s="43"/>
      <c r="Q696" s="43"/>
      <c r="R696" s="43"/>
      <c r="S696" s="43"/>
      <c r="T696" s="79"/>
      <c r="AT696" s="24" t="s">
        <v>164</v>
      </c>
      <c r="AU696" s="24" t="s">
        <v>106</v>
      </c>
    </row>
    <row r="697" spans="2:65" s="1" customFormat="1" ht="16.5" customHeight="1">
      <c r="B697" s="42"/>
      <c r="C697" s="193" t="s">
        <v>1353</v>
      </c>
      <c r="D697" s="193" t="s">
        <v>157</v>
      </c>
      <c r="E697" s="194" t="s">
        <v>1354</v>
      </c>
      <c r="F697" s="195" t="s">
        <v>1355</v>
      </c>
      <c r="G697" s="196" t="s">
        <v>222</v>
      </c>
      <c r="H697" s="197">
        <v>26.82</v>
      </c>
      <c r="I697" s="198"/>
      <c r="J697" s="199">
        <f>ROUND(I697*H697,2)</f>
        <v>0</v>
      </c>
      <c r="K697" s="195" t="s">
        <v>161</v>
      </c>
      <c r="L697" s="62"/>
      <c r="M697" s="200" t="s">
        <v>32</v>
      </c>
      <c r="N697" s="201" t="s">
        <v>48</v>
      </c>
      <c r="O697" s="43"/>
      <c r="P697" s="202">
        <f>O697*H697</f>
        <v>0</v>
      </c>
      <c r="Q697" s="202">
        <v>0</v>
      </c>
      <c r="R697" s="202">
        <f>Q697*H697</f>
        <v>0</v>
      </c>
      <c r="S697" s="202">
        <v>0</v>
      </c>
      <c r="T697" s="203">
        <f>S697*H697</f>
        <v>0</v>
      </c>
      <c r="AR697" s="24" t="s">
        <v>162</v>
      </c>
      <c r="AT697" s="24" t="s">
        <v>157</v>
      </c>
      <c r="AU697" s="24" t="s">
        <v>106</v>
      </c>
      <c r="AY697" s="24" t="s">
        <v>155</v>
      </c>
      <c r="BE697" s="204">
        <f>IF(N697="základní",J697,0)</f>
        <v>0</v>
      </c>
      <c r="BF697" s="204">
        <f>IF(N697="snížená",J697,0)</f>
        <v>0</v>
      </c>
      <c r="BG697" s="204">
        <f>IF(N697="zákl. přenesená",J697,0)</f>
        <v>0</v>
      </c>
      <c r="BH697" s="204">
        <f>IF(N697="sníž. přenesená",J697,0)</f>
        <v>0</v>
      </c>
      <c r="BI697" s="204">
        <f>IF(N697="nulová",J697,0)</f>
        <v>0</v>
      </c>
      <c r="BJ697" s="24" t="s">
        <v>85</v>
      </c>
      <c r="BK697" s="204">
        <f>ROUND(I697*H697,2)</f>
        <v>0</v>
      </c>
      <c r="BL697" s="24" t="s">
        <v>162</v>
      </c>
      <c r="BM697" s="24" t="s">
        <v>1356</v>
      </c>
    </row>
    <row r="698" spans="2:51" s="11" customFormat="1" ht="13.5">
      <c r="B698" s="208"/>
      <c r="C698" s="209"/>
      <c r="D698" s="205" t="s">
        <v>175</v>
      </c>
      <c r="E698" s="210" t="s">
        <v>32</v>
      </c>
      <c r="F698" s="211" t="s">
        <v>1357</v>
      </c>
      <c r="G698" s="209"/>
      <c r="H698" s="212">
        <v>26.82</v>
      </c>
      <c r="I698" s="213"/>
      <c r="J698" s="209"/>
      <c r="K698" s="209"/>
      <c r="L698" s="214"/>
      <c r="M698" s="215"/>
      <c r="N698" s="216"/>
      <c r="O698" s="216"/>
      <c r="P698" s="216"/>
      <c r="Q698" s="216"/>
      <c r="R698" s="216"/>
      <c r="S698" s="216"/>
      <c r="T698" s="217"/>
      <c r="AT698" s="218" t="s">
        <v>175</v>
      </c>
      <c r="AU698" s="218" t="s">
        <v>106</v>
      </c>
      <c r="AV698" s="11" t="s">
        <v>106</v>
      </c>
      <c r="AW698" s="11" t="s">
        <v>41</v>
      </c>
      <c r="AX698" s="11" t="s">
        <v>85</v>
      </c>
      <c r="AY698" s="218" t="s">
        <v>155</v>
      </c>
    </row>
    <row r="699" spans="2:65" s="1" customFormat="1" ht="16.5" customHeight="1">
      <c r="B699" s="42"/>
      <c r="C699" s="193" t="s">
        <v>1358</v>
      </c>
      <c r="D699" s="193" t="s">
        <v>157</v>
      </c>
      <c r="E699" s="194" t="s">
        <v>1359</v>
      </c>
      <c r="F699" s="195" t="s">
        <v>1360</v>
      </c>
      <c r="G699" s="196" t="s">
        <v>222</v>
      </c>
      <c r="H699" s="197">
        <v>154.319</v>
      </c>
      <c r="I699" s="198"/>
      <c r="J699" s="199">
        <f>ROUND(I699*H699,2)</f>
        <v>0</v>
      </c>
      <c r="K699" s="195" t="s">
        <v>161</v>
      </c>
      <c r="L699" s="62"/>
      <c r="M699" s="200" t="s">
        <v>32</v>
      </c>
      <c r="N699" s="201" t="s">
        <v>48</v>
      </c>
      <c r="O699" s="43"/>
      <c r="P699" s="202">
        <f>O699*H699</f>
        <v>0</v>
      </c>
      <c r="Q699" s="202">
        <v>0</v>
      </c>
      <c r="R699" s="202">
        <f>Q699*H699</f>
        <v>0</v>
      </c>
      <c r="S699" s="202">
        <v>0</v>
      </c>
      <c r="T699" s="203">
        <f>S699*H699</f>
        <v>0</v>
      </c>
      <c r="AR699" s="24" t="s">
        <v>162</v>
      </c>
      <c r="AT699" s="24" t="s">
        <v>157</v>
      </c>
      <c r="AU699" s="24" t="s">
        <v>106</v>
      </c>
      <c r="AY699" s="24" t="s">
        <v>155</v>
      </c>
      <c r="BE699" s="204">
        <f>IF(N699="základní",J699,0)</f>
        <v>0</v>
      </c>
      <c r="BF699" s="204">
        <f>IF(N699="snížená",J699,0)</f>
        <v>0</v>
      </c>
      <c r="BG699" s="204">
        <f>IF(N699="zákl. přenesená",J699,0)</f>
        <v>0</v>
      </c>
      <c r="BH699" s="204">
        <f>IF(N699="sníž. přenesená",J699,0)</f>
        <v>0</v>
      </c>
      <c r="BI699" s="204">
        <f>IF(N699="nulová",J699,0)</f>
        <v>0</v>
      </c>
      <c r="BJ699" s="24" t="s">
        <v>85</v>
      </c>
      <c r="BK699" s="204">
        <f>ROUND(I699*H699,2)</f>
        <v>0</v>
      </c>
      <c r="BL699" s="24" t="s">
        <v>162</v>
      </c>
      <c r="BM699" s="24" t="s">
        <v>1361</v>
      </c>
    </row>
    <row r="700" spans="2:51" s="11" customFormat="1" ht="13.5">
      <c r="B700" s="208"/>
      <c r="C700" s="209"/>
      <c r="D700" s="205" t="s">
        <v>175</v>
      </c>
      <c r="E700" s="210" t="s">
        <v>32</v>
      </c>
      <c r="F700" s="211" t="s">
        <v>1334</v>
      </c>
      <c r="G700" s="209"/>
      <c r="H700" s="212">
        <v>154.319</v>
      </c>
      <c r="I700" s="213"/>
      <c r="J700" s="209"/>
      <c r="K700" s="209"/>
      <c r="L700" s="214"/>
      <c r="M700" s="215"/>
      <c r="N700" s="216"/>
      <c r="O700" s="216"/>
      <c r="P700" s="216"/>
      <c r="Q700" s="216"/>
      <c r="R700" s="216"/>
      <c r="S700" s="216"/>
      <c r="T700" s="217"/>
      <c r="AT700" s="218" t="s">
        <v>175</v>
      </c>
      <c r="AU700" s="218" t="s">
        <v>106</v>
      </c>
      <c r="AV700" s="11" t="s">
        <v>106</v>
      </c>
      <c r="AW700" s="11" t="s">
        <v>41</v>
      </c>
      <c r="AX700" s="11" t="s">
        <v>85</v>
      </c>
      <c r="AY700" s="218" t="s">
        <v>155</v>
      </c>
    </row>
    <row r="701" spans="2:65" s="1" customFormat="1" ht="16.5" customHeight="1">
      <c r="B701" s="42"/>
      <c r="C701" s="193" t="s">
        <v>1362</v>
      </c>
      <c r="D701" s="193" t="s">
        <v>157</v>
      </c>
      <c r="E701" s="194" t="s">
        <v>368</v>
      </c>
      <c r="F701" s="195" t="s">
        <v>369</v>
      </c>
      <c r="G701" s="196" t="s">
        <v>222</v>
      </c>
      <c r="H701" s="197">
        <v>164.527</v>
      </c>
      <c r="I701" s="198"/>
      <c r="J701" s="199">
        <f>ROUND(I701*H701,2)</f>
        <v>0</v>
      </c>
      <c r="K701" s="195" t="s">
        <v>161</v>
      </c>
      <c r="L701" s="62"/>
      <c r="M701" s="200" t="s">
        <v>32</v>
      </c>
      <c r="N701" s="201" t="s">
        <v>48</v>
      </c>
      <c r="O701" s="43"/>
      <c r="P701" s="202">
        <f>O701*H701</f>
        <v>0</v>
      </c>
      <c r="Q701" s="202">
        <v>0</v>
      </c>
      <c r="R701" s="202">
        <f>Q701*H701</f>
        <v>0</v>
      </c>
      <c r="S701" s="202">
        <v>0</v>
      </c>
      <c r="T701" s="203">
        <f>S701*H701</f>
        <v>0</v>
      </c>
      <c r="AR701" s="24" t="s">
        <v>162</v>
      </c>
      <c r="AT701" s="24" t="s">
        <v>157</v>
      </c>
      <c r="AU701" s="24" t="s">
        <v>106</v>
      </c>
      <c r="AY701" s="24" t="s">
        <v>155</v>
      </c>
      <c r="BE701" s="204">
        <f>IF(N701="základní",J701,0)</f>
        <v>0</v>
      </c>
      <c r="BF701" s="204">
        <f>IF(N701="snížená",J701,0)</f>
        <v>0</v>
      </c>
      <c r="BG701" s="204">
        <f>IF(N701="zákl. přenesená",J701,0)</f>
        <v>0</v>
      </c>
      <c r="BH701" s="204">
        <f>IF(N701="sníž. přenesená",J701,0)</f>
        <v>0</v>
      </c>
      <c r="BI701" s="204">
        <f>IF(N701="nulová",J701,0)</f>
        <v>0</v>
      </c>
      <c r="BJ701" s="24" t="s">
        <v>85</v>
      </c>
      <c r="BK701" s="204">
        <f>ROUND(I701*H701,2)</f>
        <v>0</v>
      </c>
      <c r="BL701" s="24" t="s">
        <v>162</v>
      </c>
      <c r="BM701" s="24" t="s">
        <v>1363</v>
      </c>
    </row>
    <row r="702" spans="2:51" s="11" customFormat="1" ht="13.5">
      <c r="B702" s="208"/>
      <c r="C702" s="209"/>
      <c r="D702" s="205" t="s">
        <v>175</v>
      </c>
      <c r="E702" s="210" t="s">
        <v>32</v>
      </c>
      <c r="F702" s="211" t="s">
        <v>1364</v>
      </c>
      <c r="G702" s="209"/>
      <c r="H702" s="212">
        <v>124.687</v>
      </c>
      <c r="I702" s="213"/>
      <c r="J702" s="209"/>
      <c r="K702" s="209"/>
      <c r="L702" s="214"/>
      <c r="M702" s="215"/>
      <c r="N702" s="216"/>
      <c r="O702" s="216"/>
      <c r="P702" s="216"/>
      <c r="Q702" s="216"/>
      <c r="R702" s="216"/>
      <c r="S702" s="216"/>
      <c r="T702" s="217"/>
      <c r="AT702" s="218" t="s">
        <v>175</v>
      </c>
      <c r="AU702" s="218" t="s">
        <v>106</v>
      </c>
      <c r="AV702" s="11" t="s">
        <v>106</v>
      </c>
      <c r="AW702" s="11" t="s">
        <v>41</v>
      </c>
      <c r="AX702" s="11" t="s">
        <v>77</v>
      </c>
      <c r="AY702" s="218" t="s">
        <v>155</v>
      </c>
    </row>
    <row r="703" spans="2:51" s="11" customFormat="1" ht="13.5">
      <c r="B703" s="208"/>
      <c r="C703" s="209"/>
      <c r="D703" s="205" t="s">
        <v>175</v>
      </c>
      <c r="E703" s="210" t="s">
        <v>32</v>
      </c>
      <c r="F703" s="211" t="s">
        <v>1365</v>
      </c>
      <c r="G703" s="209"/>
      <c r="H703" s="212">
        <v>39.84</v>
      </c>
      <c r="I703" s="213"/>
      <c r="J703" s="209"/>
      <c r="K703" s="209"/>
      <c r="L703" s="214"/>
      <c r="M703" s="215"/>
      <c r="N703" s="216"/>
      <c r="O703" s="216"/>
      <c r="P703" s="216"/>
      <c r="Q703" s="216"/>
      <c r="R703" s="216"/>
      <c r="S703" s="216"/>
      <c r="T703" s="217"/>
      <c r="AT703" s="218" t="s">
        <v>175</v>
      </c>
      <c r="AU703" s="218" t="s">
        <v>106</v>
      </c>
      <c r="AV703" s="11" t="s">
        <v>106</v>
      </c>
      <c r="AW703" s="11" t="s">
        <v>41</v>
      </c>
      <c r="AX703" s="11" t="s">
        <v>77</v>
      </c>
      <c r="AY703" s="218" t="s">
        <v>155</v>
      </c>
    </row>
    <row r="704" spans="2:51" s="12" customFormat="1" ht="13.5">
      <c r="B704" s="219"/>
      <c r="C704" s="220"/>
      <c r="D704" s="205" t="s">
        <v>175</v>
      </c>
      <c r="E704" s="221" t="s">
        <v>32</v>
      </c>
      <c r="F704" s="222" t="s">
        <v>188</v>
      </c>
      <c r="G704" s="220"/>
      <c r="H704" s="223">
        <v>164.527</v>
      </c>
      <c r="I704" s="224"/>
      <c r="J704" s="220"/>
      <c r="K704" s="220"/>
      <c r="L704" s="225"/>
      <c r="M704" s="226"/>
      <c r="N704" s="227"/>
      <c r="O704" s="227"/>
      <c r="P704" s="227"/>
      <c r="Q704" s="227"/>
      <c r="R704" s="227"/>
      <c r="S704" s="227"/>
      <c r="T704" s="228"/>
      <c r="AT704" s="229" t="s">
        <v>175</v>
      </c>
      <c r="AU704" s="229" t="s">
        <v>106</v>
      </c>
      <c r="AV704" s="12" t="s">
        <v>162</v>
      </c>
      <c r="AW704" s="12" t="s">
        <v>41</v>
      </c>
      <c r="AX704" s="12" t="s">
        <v>85</v>
      </c>
      <c r="AY704" s="229" t="s">
        <v>155</v>
      </c>
    </row>
    <row r="705" spans="2:63" s="10" customFormat="1" ht="29.85" customHeight="1">
      <c r="B705" s="177"/>
      <c r="C705" s="178"/>
      <c r="D705" s="179" t="s">
        <v>76</v>
      </c>
      <c r="E705" s="191" t="s">
        <v>236</v>
      </c>
      <c r="F705" s="191" t="s">
        <v>237</v>
      </c>
      <c r="G705" s="178"/>
      <c r="H705" s="178"/>
      <c r="I705" s="181"/>
      <c r="J705" s="192">
        <f>BK705</f>
        <v>0</v>
      </c>
      <c r="K705" s="178"/>
      <c r="L705" s="183"/>
      <c r="M705" s="184"/>
      <c r="N705" s="185"/>
      <c r="O705" s="185"/>
      <c r="P705" s="186">
        <f>P706</f>
        <v>0</v>
      </c>
      <c r="Q705" s="185"/>
      <c r="R705" s="186">
        <f>R706</f>
        <v>0</v>
      </c>
      <c r="S705" s="185"/>
      <c r="T705" s="187">
        <f>T706</f>
        <v>0</v>
      </c>
      <c r="AR705" s="188" t="s">
        <v>85</v>
      </c>
      <c r="AT705" s="189" t="s">
        <v>76</v>
      </c>
      <c r="AU705" s="189" t="s">
        <v>85</v>
      </c>
      <c r="AY705" s="188" t="s">
        <v>155</v>
      </c>
      <c r="BK705" s="190">
        <f>BK706</f>
        <v>0</v>
      </c>
    </row>
    <row r="706" spans="2:65" s="1" customFormat="1" ht="25.5" customHeight="1">
      <c r="B706" s="42"/>
      <c r="C706" s="193" t="s">
        <v>1366</v>
      </c>
      <c r="D706" s="193" t="s">
        <v>157</v>
      </c>
      <c r="E706" s="194" t="s">
        <v>1367</v>
      </c>
      <c r="F706" s="195" t="s">
        <v>1368</v>
      </c>
      <c r="G706" s="196" t="s">
        <v>222</v>
      </c>
      <c r="H706" s="197">
        <v>311.444</v>
      </c>
      <c r="I706" s="198"/>
      <c r="J706" s="199">
        <f>ROUND(I706*H706,2)</f>
        <v>0</v>
      </c>
      <c r="K706" s="195" t="s">
        <v>161</v>
      </c>
      <c r="L706" s="62"/>
      <c r="M706" s="200" t="s">
        <v>32</v>
      </c>
      <c r="N706" s="201" t="s">
        <v>48</v>
      </c>
      <c r="O706" s="43"/>
      <c r="P706" s="202">
        <f>O706*H706</f>
        <v>0</v>
      </c>
      <c r="Q706" s="202">
        <v>0</v>
      </c>
      <c r="R706" s="202">
        <f>Q706*H706</f>
        <v>0</v>
      </c>
      <c r="S706" s="202">
        <v>0</v>
      </c>
      <c r="T706" s="203">
        <f>S706*H706</f>
        <v>0</v>
      </c>
      <c r="AR706" s="24" t="s">
        <v>162</v>
      </c>
      <c r="AT706" s="24" t="s">
        <v>157</v>
      </c>
      <c r="AU706" s="24" t="s">
        <v>106</v>
      </c>
      <c r="AY706" s="24" t="s">
        <v>155</v>
      </c>
      <c r="BE706" s="204">
        <f>IF(N706="základní",J706,0)</f>
        <v>0</v>
      </c>
      <c r="BF706" s="204">
        <f>IF(N706="snížená",J706,0)</f>
        <v>0</v>
      </c>
      <c r="BG706" s="204">
        <f>IF(N706="zákl. přenesená",J706,0)</f>
        <v>0</v>
      </c>
      <c r="BH706" s="204">
        <f>IF(N706="sníž. přenesená",J706,0)</f>
        <v>0</v>
      </c>
      <c r="BI706" s="204">
        <f>IF(N706="nulová",J706,0)</f>
        <v>0</v>
      </c>
      <c r="BJ706" s="24" t="s">
        <v>85</v>
      </c>
      <c r="BK706" s="204">
        <f>ROUND(I706*H706,2)</f>
        <v>0</v>
      </c>
      <c r="BL706" s="24" t="s">
        <v>162</v>
      </c>
      <c r="BM706" s="24" t="s">
        <v>1369</v>
      </c>
    </row>
    <row r="707" spans="2:63" s="10" customFormat="1" ht="37.35" customHeight="1">
      <c r="B707" s="177"/>
      <c r="C707" s="178"/>
      <c r="D707" s="179" t="s">
        <v>76</v>
      </c>
      <c r="E707" s="180" t="s">
        <v>1370</v>
      </c>
      <c r="F707" s="180" t="s">
        <v>1371</v>
      </c>
      <c r="G707" s="178"/>
      <c r="H707" s="178"/>
      <c r="I707" s="181"/>
      <c r="J707" s="182">
        <f>BK707</f>
        <v>0</v>
      </c>
      <c r="K707" s="178"/>
      <c r="L707" s="183"/>
      <c r="M707" s="184"/>
      <c r="N707" s="185"/>
      <c r="O707" s="185"/>
      <c r="P707" s="186">
        <f>P708</f>
        <v>0</v>
      </c>
      <c r="Q707" s="185"/>
      <c r="R707" s="186">
        <f>R708</f>
        <v>1.1885823</v>
      </c>
      <c r="S707" s="185"/>
      <c r="T707" s="187">
        <f>T708</f>
        <v>0</v>
      </c>
      <c r="AR707" s="188" t="s">
        <v>106</v>
      </c>
      <c r="AT707" s="189" t="s">
        <v>76</v>
      </c>
      <c r="AU707" s="189" t="s">
        <v>77</v>
      </c>
      <c r="AY707" s="188" t="s">
        <v>155</v>
      </c>
      <c r="BK707" s="190">
        <f>BK708</f>
        <v>0</v>
      </c>
    </row>
    <row r="708" spans="2:63" s="10" customFormat="1" ht="19.9" customHeight="1">
      <c r="B708" s="177"/>
      <c r="C708" s="178"/>
      <c r="D708" s="179" t="s">
        <v>76</v>
      </c>
      <c r="E708" s="191" t="s">
        <v>1372</v>
      </c>
      <c r="F708" s="191" t="s">
        <v>1373</v>
      </c>
      <c r="G708" s="178"/>
      <c r="H708" s="178"/>
      <c r="I708" s="181"/>
      <c r="J708" s="192">
        <f>BK708</f>
        <v>0</v>
      </c>
      <c r="K708" s="178"/>
      <c r="L708" s="183"/>
      <c r="M708" s="184"/>
      <c r="N708" s="185"/>
      <c r="O708" s="185"/>
      <c r="P708" s="186">
        <f>SUM(P709:P797)</f>
        <v>0</v>
      </c>
      <c r="Q708" s="185"/>
      <c r="R708" s="186">
        <f>SUM(R709:R797)</f>
        <v>1.1885823</v>
      </c>
      <c r="S708" s="185"/>
      <c r="T708" s="187">
        <f>SUM(T709:T797)</f>
        <v>0</v>
      </c>
      <c r="AR708" s="188" t="s">
        <v>106</v>
      </c>
      <c r="AT708" s="189" t="s">
        <v>76</v>
      </c>
      <c r="AU708" s="189" t="s">
        <v>85</v>
      </c>
      <c r="AY708" s="188" t="s">
        <v>155</v>
      </c>
      <c r="BK708" s="190">
        <f>SUM(BK709:BK797)</f>
        <v>0</v>
      </c>
    </row>
    <row r="709" spans="2:65" s="1" customFormat="1" ht="25.5" customHeight="1">
      <c r="B709" s="42"/>
      <c r="C709" s="193" t="s">
        <v>1374</v>
      </c>
      <c r="D709" s="193" t="s">
        <v>157</v>
      </c>
      <c r="E709" s="194" t="s">
        <v>1375</v>
      </c>
      <c r="F709" s="195" t="s">
        <v>1376</v>
      </c>
      <c r="G709" s="196" t="s">
        <v>160</v>
      </c>
      <c r="H709" s="197">
        <v>18.6</v>
      </c>
      <c r="I709" s="198"/>
      <c r="J709" s="199">
        <f>ROUND(I709*H709,2)</f>
        <v>0</v>
      </c>
      <c r="K709" s="195" t="s">
        <v>161</v>
      </c>
      <c r="L709" s="62"/>
      <c r="M709" s="200" t="s">
        <v>32</v>
      </c>
      <c r="N709" s="201" t="s">
        <v>48</v>
      </c>
      <c r="O709" s="43"/>
      <c r="P709" s="202">
        <f>O709*H709</f>
        <v>0</v>
      </c>
      <c r="Q709" s="202">
        <v>0</v>
      </c>
      <c r="R709" s="202">
        <f>Q709*H709</f>
        <v>0</v>
      </c>
      <c r="S709" s="202">
        <v>0</v>
      </c>
      <c r="T709" s="203">
        <f>S709*H709</f>
        <v>0</v>
      </c>
      <c r="AR709" s="24" t="s">
        <v>245</v>
      </c>
      <c r="AT709" s="24" t="s">
        <v>157</v>
      </c>
      <c r="AU709" s="24" t="s">
        <v>106</v>
      </c>
      <c r="AY709" s="24" t="s">
        <v>155</v>
      </c>
      <c r="BE709" s="204">
        <f>IF(N709="základní",J709,0)</f>
        <v>0</v>
      </c>
      <c r="BF709" s="204">
        <f>IF(N709="snížená",J709,0)</f>
        <v>0</v>
      </c>
      <c r="BG709" s="204">
        <f>IF(N709="zákl. přenesená",J709,0)</f>
        <v>0</v>
      </c>
      <c r="BH709" s="204">
        <f>IF(N709="sníž. přenesená",J709,0)</f>
        <v>0</v>
      </c>
      <c r="BI709" s="204">
        <f>IF(N709="nulová",J709,0)</f>
        <v>0</v>
      </c>
      <c r="BJ709" s="24" t="s">
        <v>85</v>
      </c>
      <c r="BK709" s="204">
        <f>ROUND(I709*H709,2)</f>
        <v>0</v>
      </c>
      <c r="BL709" s="24" t="s">
        <v>245</v>
      </c>
      <c r="BM709" s="24" t="s">
        <v>1377</v>
      </c>
    </row>
    <row r="710" spans="2:47" s="1" customFormat="1" ht="27">
      <c r="B710" s="42"/>
      <c r="C710" s="64"/>
      <c r="D710" s="205" t="s">
        <v>164</v>
      </c>
      <c r="E710" s="64"/>
      <c r="F710" s="206" t="s">
        <v>1378</v>
      </c>
      <c r="G710" s="64"/>
      <c r="H710" s="64"/>
      <c r="I710" s="164"/>
      <c r="J710" s="64"/>
      <c r="K710" s="64"/>
      <c r="L710" s="62"/>
      <c r="M710" s="207"/>
      <c r="N710" s="43"/>
      <c r="O710" s="43"/>
      <c r="P710" s="43"/>
      <c r="Q710" s="43"/>
      <c r="R710" s="43"/>
      <c r="S710" s="43"/>
      <c r="T710" s="79"/>
      <c r="AT710" s="24" t="s">
        <v>164</v>
      </c>
      <c r="AU710" s="24" t="s">
        <v>106</v>
      </c>
    </row>
    <row r="711" spans="2:51" s="13" customFormat="1" ht="13.5">
      <c r="B711" s="234"/>
      <c r="C711" s="235"/>
      <c r="D711" s="205" t="s">
        <v>175</v>
      </c>
      <c r="E711" s="236" t="s">
        <v>32</v>
      </c>
      <c r="F711" s="237" t="s">
        <v>1379</v>
      </c>
      <c r="G711" s="235"/>
      <c r="H711" s="236" t="s">
        <v>32</v>
      </c>
      <c r="I711" s="238"/>
      <c r="J711" s="235"/>
      <c r="K711" s="235"/>
      <c r="L711" s="239"/>
      <c r="M711" s="240"/>
      <c r="N711" s="241"/>
      <c r="O711" s="241"/>
      <c r="P711" s="241"/>
      <c r="Q711" s="241"/>
      <c r="R711" s="241"/>
      <c r="S711" s="241"/>
      <c r="T711" s="242"/>
      <c r="AT711" s="243" t="s">
        <v>175</v>
      </c>
      <c r="AU711" s="243" t="s">
        <v>106</v>
      </c>
      <c r="AV711" s="13" t="s">
        <v>85</v>
      </c>
      <c r="AW711" s="13" t="s">
        <v>41</v>
      </c>
      <c r="AX711" s="13" t="s">
        <v>77</v>
      </c>
      <c r="AY711" s="243" t="s">
        <v>155</v>
      </c>
    </row>
    <row r="712" spans="2:51" s="11" customFormat="1" ht="13.5">
      <c r="B712" s="208"/>
      <c r="C712" s="209"/>
      <c r="D712" s="205" t="s">
        <v>175</v>
      </c>
      <c r="E712" s="210" t="s">
        <v>32</v>
      </c>
      <c r="F712" s="211" t="s">
        <v>1380</v>
      </c>
      <c r="G712" s="209"/>
      <c r="H712" s="212">
        <v>18.6</v>
      </c>
      <c r="I712" s="213"/>
      <c r="J712" s="209"/>
      <c r="K712" s="209"/>
      <c r="L712" s="214"/>
      <c r="M712" s="215"/>
      <c r="N712" s="216"/>
      <c r="O712" s="216"/>
      <c r="P712" s="216"/>
      <c r="Q712" s="216"/>
      <c r="R712" s="216"/>
      <c r="S712" s="216"/>
      <c r="T712" s="217"/>
      <c r="AT712" s="218" t="s">
        <v>175</v>
      </c>
      <c r="AU712" s="218" t="s">
        <v>106</v>
      </c>
      <c r="AV712" s="11" t="s">
        <v>106</v>
      </c>
      <c r="AW712" s="11" t="s">
        <v>41</v>
      </c>
      <c r="AX712" s="11" t="s">
        <v>85</v>
      </c>
      <c r="AY712" s="218" t="s">
        <v>155</v>
      </c>
    </row>
    <row r="713" spans="2:65" s="1" customFormat="1" ht="16.5" customHeight="1">
      <c r="B713" s="42"/>
      <c r="C713" s="244" t="s">
        <v>1381</v>
      </c>
      <c r="D713" s="244" t="s">
        <v>470</v>
      </c>
      <c r="E713" s="245" t="s">
        <v>1382</v>
      </c>
      <c r="F713" s="246" t="s">
        <v>1383</v>
      </c>
      <c r="G713" s="247" t="s">
        <v>222</v>
      </c>
      <c r="H713" s="248">
        <v>0.006</v>
      </c>
      <c r="I713" s="249"/>
      <c r="J713" s="250">
        <f>ROUND(I713*H713,2)</f>
        <v>0</v>
      </c>
      <c r="K713" s="246" t="s">
        <v>161</v>
      </c>
      <c r="L713" s="251"/>
      <c r="M713" s="252" t="s">
        <v>32</v>
      </c>
      <c r="N713" s="253" t="s">
        <v>48</v>
      </c>
      <c r="O713" s="43"/>
      <c r="P713" s="202">
        <f>O713*H713</f>
        <v>0</v>
      </c>
      <c r="Q713" s="202">
        <v>1</v>
      </c>
      <c r="R713" s="202">
        <f>Q713*H713</f>
        <v>0.006</v>
      </c>
      <c r="S713" s="202">
        <v>0</v>
      </c>
      <c r="T713" s="203">
        <f>S713*H713</f>
        <v>0</v>
      </c>
      <c r="AR713" s="24" t="s">
        <v>562</v>
      </c>
      <c r="AT713" s="24" t="s">
        <v>470</v>
      </c>
      <c r="AU713" s="24" t="s">
        <v>106</v>
      </c>
      <c r="AY713" s="24" t="s">
        <v>155</v>
      </c>
      <c r="BE713" s="204">
        <f>IF(N713="základní",J713,0)</f>
        <v>0</v>
      </c>
      <c r="BF713" s="204">
        <f>IF(N713="snížená",J713,0)</f>
        <v>0</v>
      </c>
      <c r="BG713" s="204">
        <f>IF(N713="zákl. přenesená",J713,0)</f>
        <v>0</v>
      </c>
      <c r="BH713" s="204">
        <f>IF(N713="sníž. přenesená",J713,0)</f>
        <v>0</v>
      </c>
      <c r="BI713" s="204">
        <f>IF(N713="nulová",J713,0)</f>
        <v>0</v>
      </c>
      <c r="BJ713" s="24" t="s">
        <v>85</v>
      </c>
      <c r="BK713" s="204">
        <f>ROUND(I713*H713,2)</f>
        <v>0</v>
      </c>
      <c r="BL713" s="24" t="s">
        <v>245</v>
      </c>
      <c r="BM713" s="24" t="s">
        <v>1384</v>
      </c>
    </row>
    <row r="714" spans="2:47" s="1" customFormat="1" ht="27">
      <c r="B714" s="42"/>
      <c r="C714" s="64"/>
      <c r="D714" s="205" t="s">
        <v>164</v>
      </c>
      <c r="E714" s="64"/>
      <c r="F714" s="206" t="s">
        <v>1385</v>
      </c>
      <c r="G714" s="64"/>
      <c r="H714" s="64"/>
      <c r="I714" s="164"/>
      <c r="J714" s="64"/>
      <c r="K714" s="64"/>
      <c r="L714" s="62"/>
      <c r="M714" s="207"/>
      <c r="N714" s="43"/>
      <c r="O714" s="43"/>
      <c r="P714" s="43"/>
      <c r="Q714" s="43"/>
      <c r="R714" s="43"/>
      <c r="S714" s="43"/>
      <c r="T714" s="79"/>
      <c r="AT714" s="24" t="s">
        <v>164</v>
      </c>
      <c r="AU714" s="24" t="s">
        <v>106</v>
      </c>
    </row>
    <row r="715" spans="2:51" s="11" customFormat="1" ht="13.5">
      <c r="B715" s="208"/>
      <c r="C715" s="209"/>
      <c r="D715" s="205" t="s">
        <v>175</v>
      </c>
      <c r="E715" s="209"/>
      <c r="F715" s="211" t="s">
        <v>1386</v>
      </c>
      <c r="G715" s="209"/>
      <c r="H715" s="212">
        <v>0.006</v>
      </c>
      <c r="I715" s="213"/>
      <c r="J715" s="209"/>
      <c r="K715" s="209"/>
      <c r="L715" s="214"/>
      <c r="M715" s="215"/>
      <c r="N715" s="216"/>
      <c r="O715" s="216"/>
      <c r="P715" s="216"/>
      <c r="Q715" s="216"/>
      <c r="R715" s="216"/>
      <c r="S715" s="216"/>
      <c r="T715" s="217"/>
      <c r="AT715" s="218" t="s">
        <v>175</v>
      </c>
      <c r="AU715" s="218" t="s">
        <v>106</v>
      </c>
      <c r="AV715" s="11" t="s">
        <v>106</v>
      </c>
      <c r="AW715" s="11" t="s">
        <v>6</v>
      </c>
      <c r="AX715" s="11" t="s">
        <v>85</v>
      </c>
      <c r="AY715" s="218" t="s">
        <v>155</v>
      </c>
    </row>
    <row r="716" spans="2:65" s="1" customFormat="1" ht="25.5" customHeight="1">
      <c r="B716" s="42"/>
      <c r="C716" s="193" t="s">
        <v>1387</v>
      </c>
      <c r="D716" s="193" t="s">
        <v>157</v>
      </c>
      <c r="E716" s="194" t="s">
        <v>1388</v>
      </c>
      <c r="F716" s="195" t="s">
        <v>1389</v>
      </c>
      <c r="G716" s="196" t="s">
        <v>160</v>
      </c>
      <c r="H716" s="197">
        <v>37.2</v>
      </c>
      <c r="I716" s="198"/>
      <c r="J716" s="199">
        <f>ROUND(I716*H716,2)</f>
        <v>0</v>
      </c>
      <c r="K716" s="195" t="s">
        <v>161</v>
      </c>
      <c r="L716" s="62"/>
      <c r="M716" s="200" t="s">
        <v>32</v>
      </c>
      <c r="N716" s="201" t="s">
        <v>48</v>
      </c>
      <c r="O716" s="43"/>
      <c r="P716" s="202">
        <f>O716*H716</f>
        <v>0</v>
      </c>
      <c r="Q716" s="202">
        <v>0</v>
      </c>
      <c r="R716" s="202">
        <f>Q716*H716</f>
        <v>0</v>
      </c>
      <c r="S716" s="202">
        <v>0</v>
      </c>
      <c r="T716" s="203">
        <f>S716*H716</f>
        <v>0</v>
      </c>
      <c r="AR716" s="24" t="s">
        <v>245</v>
      </c>
      <c r="AT716" s="24" t="s">
        <v>157</v>
      </c>
      <c r="AU716" s="24" t="s">
        <v>106</v>
      </c>
      <c r="AY716" s="24" t="s">
        <v>155</v>
      </c>
      <c r="BE716" s="204">
        <f>IF(N716="základní",J716,0)</f>
        <v>0</v>
      </c>
      <c r="BF716" s="204">
        <f>IF(N716="snížená",J716,0)</f>
        <v>0</v>
      </c>
      <c r="BG716" s="204">
        <f>IF(N716="zákl. přenesená",J716,0)</f>
        <v>0</v>
      </c>
      <c r="BH716" s="204">
        <f>IF(N716="sníž. přenesená",J716,0)</f>
        <v>0</v>
      </c>
      <c r="BI716" s="204">
        <f>IF(N716="nulová",J716,0)</f>
        <v>0</v>
      </c>
      <c r="BJ716" s="24" t="s">
        <v>85</v>
      </c>
      <c r="BK716" s="204">
        <f>ROUND(I716*H716,2)</f>
        <v>0</v>
      </c>
      <c r="BL716" s="24" t="s">
        <v>245</v>
      </c>
      <c r="BM716" s="24" t="s">
        <v>1390</v>
      </c>
    </row>
    <row r="717" spans="2:47" s="1" customFormat="1" ht="27">
      <c r="B717" s="42"/>
      <c r="C717" s="64"/>
      <c r="D717" s="205" t="s">
        <v>164</v>
      </c>
      <c r="E717" s="64"/>
      <c r="F717" s="206" t="s">
        <v>1391</v>
      </c>
      <c r="G717" s="64"/>
      <c r="H717" s="64"/>
      <c r="I717" s="164"/>
      <c r="J717" s="64"/>
      <c r="K717" s="64"/>
      <c r="L717" s="62"/>
      <c r="M717" s="207"/>
      <c r="N717" s="43"/>
      <c r="O717" s="43"/>
      <c r="P717" s="43"/>
      <c r="Q717" s="43"/>
      <c r="R717" s="43"/>
      <c r="S717" s="43"/>
      <c r="T717" s="79"/>
      <c r="AT717" s="24" t="s">
        <v>164</v>
      </c>
      <c r="AU717" s="24" t="s">
        <v>106</v>
      </c>
    </row>
    <row r="718" spans="2:51" s="13" customFormat="1" ht="13.5">
      <c r="B718" s="234"/>
      <c r="C718" s="235"/>
      <c r="D718" s="205" t="s">
        <v>175</v>
      </c>
      <c r="E718" s="236" t="s">
        <v>32</v>
      </c>
      <c r="F718" s="237" t="s">
        <v>1392</v>
      </c>
      <c r="G718" s="235"/>
      <c r="H718" s="236" t="s">
        <v>32</v>
      </c>
      <c r="I718" s="238"/>
      <c r="J718" s="235"/>
      <c r="K718" s="235"/>
      <c r="L718" s="239"/>
      <c r="M718" s="240"/>
      <c r="N718" s="241"/>
      <c r="O718" s="241"/>
      <c r="P718" s="241"/>
      <c r="Q718" s="241"/>
      <c r="R718" s="241"/>
      <c r="S718" s="241"/>
      <c r="T718" s="242"/>
      <c r="AT718" s="243" t="s">
        <v>175</v>
      </c>
      <c r="AU718" s="243" t="s">
        <v>106</v>
      </c>
      <c r="AV718" s="13" t="s">
        <v>85</v>
      </c>
      <c r="AW718" s="13" t="s">
        <v>41</v>
      </c>
      <c r="AX718" s="13" t="s">
        <v>77</v>
      </c>
      <c r="AY718" s="243" t="s">
        <v>155</v>
      </c>
    </row>
    <row r="719" spans="2:51" s="11" customFormat="1" ht="13.5">
      <c r="B719" s="208"/>
      <c r="C719" s="209"/>
      <c r="D719" s="205" t="s">
        <v>175</v>
      </c>
      <c r="E719" s="210" t="s">
        <v>32</v>
      </c>
      <c r="F719" s="211" t="s">
        <v>1393</v>
      </c>
      <c r="G719" s="209"/>
      <c r="H719" s="212">
        <v>37.2</v>
      </c>
      <c r="I719" s="213"/>
      <c r="J719" s="209"/>
      <c r="K719" s="209"/>
      <c r="L719" s="214"/>
      <c r="M719" s="215"/>
      <c r="N719" s="216"/>
      <c r="O719" s="216"/>
      <c r="P719" s="216"/>
      <c r="Q719" s="216"/>
      <c r="R719" s="216"/>
      <c r="S719" s="216"/>
      <c r="T719" s="217"/>
      <c r="AT719" s="218" t="s">
        <v>175</v>
      </c>
      <c r="AU719" s="218" t="s">
        <v>106</v>
      </c>
      <c r="AV719" s="11" t="s">
        <v>106</v>
      </c>
      <c r="AW719" s="11" t="s">
        <v>41</v>
      </c>
      <c r="AX719" s="11" t="s">
        <v>85</v>
      </c>
      <c r="AY719" s="218" t="s">
        <v>155</v>
      </c>
    </row>
    <row r="720" spans="2:65" s="1" customFormat="1" ht="16.5" customHeight="1">
      <c r="B720" s="42"/>
      <c r="C720" s="244" t="s">
        <v>1394</v>
      </c>
      <c r="D720" s="244" t="s">
        <v>470</v>
      </c>
      <c r="E720" s="245" t="s">
        <v>1395</v>
      </c>
      <c r="F720" s="246" t="s">
        <v>1396</v>
      </c>
      <c r="G720" s="247" t="s">
        <v>222</v>
      </c>
      <c r="H720" s="248">
        <v>0.013</v>
      </c>
      <c r="I720" s="249"/>
      <c r="J720" s="250">
        <f>ROUND(I720*H720,2)</f>
        <v>0</v>
      </c>
      <c r="K720" s="246" t="s">
        <v>161</v>
      </c>
      <c r="L720" s="251"/>
      <c r="M720" s="252" t="s">
        <v>32</v>
      </c>
      <c r="N720" s="253" t="s">
        <v>48</v>
      </c>
      <c r="O720" s="43"/>
      <c r="P720" s="202">
        <f>O720*H720</f>
        <v>0</v>
      </c>
      <c r="Q720" s="202">
        <v>1</v>
      </c>
      <c r="R720" s="202">
        <f>Q720*H720</f>
        <v>0.013</v>
      </c>
      <c r="S720" s="202">
        <v>0</v>
      </c>
      <c r="T720" s="203">
        <f>S720*H720</f>
        <v>0</v>
      </c>
      <c r="AR720" s="24" t="s">
        <v>562</v>
      </c>
      <c r="AT720" s="24" t="s">
        <v>470</v>
      </c>
      <c r="AU720" s="24" t="s">
        <v>106</v>
      </c>
      <c r="AY720" s="24" t="s">
        <v>155</v>
      </c>
      <c r="BE720" s="204">
        <f>IF(N720="základní",J720,0)</f>
        <v>0</v>
      </c>
      <c r="BF720" s="204">
        <f>IF(N720="snížená",J720,0)</f>
        <v>0</v>
      </c>
      <c r="BG720" s="204">
        <f>IF(N720="zákl. přenesená",J720,0)</f>
        <v>0</v>
      </c>
      <c r="BH720" s="204">
        <f>IF(N720="sníž. přenesená",J720,0)</f>
        <v>0</v>
      </c>
      <c r="BI720" s="204">
        <f>IF(N720="nulová",J720,0)</f>
        <v>0</v>
      </c>
      <c r="BJ720" s="24" t="s">
        <v>85</v>
      </c>
      <c r="BK720" s="204">
        <f>ROUND(I720*H720,2)</f>
        <v>0</v>
      </c>
      <c r="BL720" s="24" t="s">
        <v>245</v>
      </c>
      <c r="BM720" s="24" t="s">
        <v>1397</v>
      </c>
    </row>
    <row r="721" spans="2:47" s="1" customFormat="1" ht="40.5">
      <c r="B721" s="42"/>
      <c r="C721" s="64"/>
      <c r="D721" s="205" t="s">
        <v>164</v>
      </c>
      <c r="E721" s="64"/>
      <c r="F721" s="206" t="s">
        <v>1398</v>
      </c>
      <c r="G721" s="64"/>
      <c r="H721" s="64"/>
      <c r="I721" s="164"/>
      <c r="J721" s="64"/>
      <c r="K721" s="64"/>
      <c r="L721" s="62"/>
      <c r="M721" s="207"/>
      <c r="N721" s="43"/>
      <c r="O721" s="43"/>
      <c r="P721" s="43"/>
      <c r="Q721" s="43"/>
      <c r="R721" s="43"/>
      <c r="S721" s="43"/>
      <c r="T721" s="79"/>
      <c r="AT721" s="24" t="s">
        <v>164</v>
      </c>
      <c r="AU721" s="24" t="s">
        <v>106</v>
      </c>
    </row>
    <row r="722" spans="2:51" s="11" customFormat="1" ht="13.5">
      <c r="B722" s="208"/>
      <c r="C722" s="209"/>
      <c r="D722" s="205" t="s">
        <v>175</v>
      </c>
      <c r="E722" s="209"/>
      <c r="F722" s="211" t="s">
        <v>1399</v>
      </c>
      <c r="G722" s="209"/>
      <c r="H722" s="212">
        <v>0.013</v>
      </c>
      <c r="I722" s="213"/>
      <c r="J722" s="209"/>
      <c r="K722" s="209"/>
      <c r="L722" s="214"/>
      <c r="M722" s="215"/>
      <c r="N722" s="216"/>
      <c r="O722" s="216"/>
      <c r="P722" s="216"/>
      <c r="Q722" s="216"/>
      <c r="R722" s="216"/>
      <c r="S722" s="216"/>
      <c r="T722" s="217"/>
      <c r="AT722" s="218" t="s">
        <v>175</v>
      </c>
      <c r="AU722" s="218" t="s">
        <v>106</v>
      </c>
      <c r="AV722" s="11" t="s">
        <v>106</v>
      </c>
      <c r="AW722" s="11" t="s">
        <v>6</v>
      </c>
      <c r="AX722" s="11" t="s">
        <v>85</v>
      </c>
      <c r="AY722" s="218" t="s">
        <v>155</v>
      </c>
    </row>
    <row r="723" spans="2:65" s="1" customFormat="1" ht="25.5" customHeight="1">
      <c r="B723" s="42"/>
      <c r="C723" s="193" t="s">
        <v>1400</v>
      </c>
      <c r="D723" s="193" t="s">
        <v>157</v>
      </c>
      <c r="E723" s="194" t="s">
        <v>1401</v>
      </c>
      <c r="F723" s="195" t="s">
        <v>1389</v>
      </c>
      <c r="G723" s="196" t="s">
        <v>160</v>
      </c>
      <c r="H723" s="197">
        <v>19.15</v>
      </c>
      <c r="I723" s="198"/>
      <c r="J723" s="199">
        <f>ROUND(I723*H723,2)</f>
        <v>0</v>
      </c>
      <c r="K723" s="195" t="s">
        <v>32</v>
      </c>
      <c r="L723" s="62"/>
      <c r="M723" s="200" t="s">
        <v>32</v>
      </c>
      <c r="N723" s="201" t="s">
        <v>48</v>
      </c>
      <c r="O723" s="43"/>
      <c r="P723" s="202">
        <f>O723*H723</f>
        <v>0</v>
      </c>
      <c r="Q723" s="202">
        <v>0</v>
      </c>
      <c r="R723" s="202">
        <f>Q723*H723</f>
        <v>0</v>
      </c>
      <c r="S723" s="202">
        <v>0</v>
      </c>
      <c r="T723" s="203">
        <f>S723*H723</f>
        <v>0</v>
      </c>
      <c r="AR723" s="24" t="s">
        <v>245</v>
      </c>
      <c r="AT723" s="24" t="s">
        <v>157</v>
      </c>
      <c r="AU723" s="24" t="s">
        <v>106</v>
      </c>
      <c r="AY723" s="24" t="s">
        <v>155</v>
      </c>
      <c r="BE723" s="204">
        <f>IF(N723="základní",J723,0)</f>
        <v>0</v>
      </c>
      <c r="BF723" s="204">
        <f>IF(N723="snížená",J723,0)</f>
        <v>0</v>
      </c>
      <c r="BG723" s="204">
        <f>IF(N723="zákl. přenesená",J723,0)</f>
        <v>0</v>
      </c>
      <c r="BH723" s="204">
        <f>IF(N723="sníž. přenesená",J723,0)</f>
        <v>0</v>
      </c>
      <c r="BI723" s="204">
        <f>IF(N723="nulová",J723,0)</f>
        <v>0</v>
      </c>
      <c r="BJ723" s="24" t="s">
        <v>85</v>
      </c>
      <c r="BK723" s="204">
        <f>ROUND(I723*H723,2)</f>
        <v>0</v>
      </c>
      <c r="BL723" s="24" t="s">
        <v>245</v>
      </c>
      <c r="BM723" s="24" t="s">
        <v>1402</v>
      </c>
    </row>
    <row r="724" spans="2:47" s="1" customFormat="1" ht="27">
      <c r="B724" s="42"/>
      <c r="C724" s="64"/>
      <c r="D724" s="205" t="s">
        <v>164</v>
      </c>
      <c r="E724" s="64"/>
      <c r="F724" s="206" t="s">
        <v>1403</v>
      </c>
      <c r="G724" s="64"/>
      <c r="H724" s="64"/>
      <c r="I724" s="164"/>
      <c r="J724" s="64"/>
      <c r="K724" s="64"/>
      <c r="L724" s="62"/>
      <c r="M724" s="207"/>
      <c r="N724" s="43"/>
      <c r="O724" s="43"/>
      <c r="P724" s="43"/>
      <c r="Q724" s="43"/>
      <c r="R724" s="43"/>
      <c r="S724" s="43"/>
      <c r="T724" s="79"/>
      <c r="AT724" s="24" t="s">
        <v>164</v>
      </c>
      <c r="AU724" s="24" t="s">
        <v>106</v>
      </c>
    </row>
    <row r="725" spans="2:51" s="13" customFormat="1" ht="13.5">
      <c r="B725" s="234"/>
      <c r="C725" s="235"/>
      <c r="D725" s="205" t="s">
        <v>175</v>
      </c>
      <c r="E725" s="236" t="s">
        <v>32</v>
      </c>
      <c r="F725" s="237" t="s">
        <v>1404</v>
      </c>
      <c r="G725" s="235"/>
      <c r="H725" s="236" t="s">
        <v>32</v>
      </c>
      <c r="I725" s="238"/>
      <c r="J725" s="235"/>
      <c r="K725" s="235"/>
      <c r="L725" s="239"/>
      <c r="M725" s="240"/>
      <c r="N725" s="241"/>
      <c r="O725" s="241"/>
      <c r="P725" s="241"/>
      <c r="Q725" s="241"/>
      <c r="R725" s="241"/>
      <c r="S725" s="241"/>
      <c r="T725" s="242"/>
      <c r="AT725" s="243" t="s">
        <v>175</v>
      </c>
      <c r="AU725" s="243" t="s">
        <v>106</v>
      </c>
      <c r="AV725" s="13" t="s">
        <v>85</v>
      </c>
      <c r="AW725" s="13" t="s">
        <v>41</v>
      </c>
      <c r="AX725" s="13" t="s">
        <v>77</v>
      </c>
      <c r="AY725" s="243" t="s">
        <v>155</v>
      </c>
    </row>
    <row r="726" spans="2:51" s="11" customFormat="1" ht="13.5">
      <c r="B726" s="208"/>
      <c r="C726" s="209"/>
      <c r="D726" s="205" t="s">
        <v>175</v>
      </c>
      <c r="E726" s="210" t="s">
        <v>32</v>
      </c>
      <c r="F726" s="211" t="s">
        <v>1405</v>
      </c>
      <c r="G726" s="209"/>
      <c r="H726" s="212">
        <v>5.7</v>
      </c>
      <c r="I726" s="213"/>
      <c r="J726" s="209"/>
      <c r="K726" s="209"/>
      <c r="L726" s="214"/>
      <c r="M726" s="215"/>
      <c r="N726" s="216"/>
      <c r="O726" s="216"/>
      <c r="P726" s="216"/>
      <c r="Q726" s="216"/>
      <c r="R726" s="216"/>
      <c r="S726" s="216"/>
      <c r="T726" s="217"/>
      <c r="AT726" s="218" t="s">
        <v>175</v>
      </c>
      <c r="AU726" s="218" t="s">
        <v>106</v>
      </c>
      <c r="AV726" s="11" t="s">
        <v>106</v>
      </c>
      <c r="AW726" s="11" t="s">
        <v>41</v>
      </c>
      <c r="AX726" s="11" t="s">
        <v>77</v>
      </c>
      <c r="AY726" s="218" t="s">
        <v>155</v>
      </c>
    </row>
    <row r="727" spans="2:51" s="11" customFormat="1" ht="13.5">
      <c r="B727" s="208"/>
      <c r="C727" s="209"/>
      <c r="D727" s="205" t="s">
        <v>175</v>
      </c>
      <c r="E727" s="210" t="s">
        <v>32</v>
      </c>
      <c r="F727" s="211" t="s">
        <v>1406</v>
      </c>
      <c r="G727" s="209"/>
      <c r="H727" s="212">
        <v>3.2</v>
      </c>
      <c r="I727" s="213"/>
      <c r="J727" s="209"/>
      <c r="K727" s="209"/>
      <c r="L727" s="214"/>
      <c r="M727" s="215"/>
      <c r="N727" s="216"/>
      <c r="O727" s="216"/>
      <c r="P727" s="216"/>
      <c r="Q727" s="216"/>
      <c r="R727" s="216"/>
      <c r="S727" s="216"/>
      <c r="T727" s="217"/>
      <c r="AT727" s="218" t="s">
        <v>175</v>
      </c>
      <c r="AU727" s="218" t="s">
        <v>106</v>
      </c>
      <c r="AV727" s="11" t="s">
        <v>106</v>
      </c>
      <c r="AW727" s="11" t="s">
        <v>41</v>
      </c>
      <c r="AX727" s="11" t="s">
        <v>77</v>
      </c>
      <c r="AY727" s="218" t="s">
        <v>155</v>
      </c>
    </row>
    <row r="728" spans="2:51" s="13" customFormat="1" ht="13.5">
      <c r="B728" s="234"/>
      <c r="C728" s="235"/>
      <c r="D728" s="205" t="s">
        <v>175</v>
      </c>
      <c r="E728" s="236" t="s">
        <v>32</v>
      </c>
      <c r="F728" s="237" t="s">
        <v>1407</v>
      </c>
      <c r="G728" s="235"/>
      <c r="H728" s="236" t="s">
        <v>32</v>
      </c>
      <c r="I728" s="238"/>
      <c r="J728" s="235"/>
      <c r="K728" s="235"/>
      <c r="L728" s="239"/>
      <c r="M728" s="240"/>
      <c r="N728" s="241"/>
      <c r="O728" s="241"/>
      <c r="P728" s="241"/>
      <c r="Q728" s="241"/>
      <c r="R728" s="241"/>
      <c r="S728" s="241"/>
      <c r="T728" s="242"/>
      <c r="AT728" s="243" t="s">
        <v>175</v>
      </c>
      <c r="AU728" s="243" t="s">
        <v>106</v>
      </c>
      <c r="AV728" s="13" t="s">
        <v>85</v>
      </c>
      <c r="AW728" s="13" t="s">
        <v>41</v>
      </c>
      <c r="AX728" s="13" t="s">
        <v>77</v>
      </c>
      <c r="AY728" s="243" t="s">
        <v>155</v>
      </c>
    </row>
    <row r="729" spans="2:51" s="11" customFormat="1" ht="13.5">
      <c r="B729" s="208"/>
      <c r="C729" s="209"/>
      <c r="D729" s="205" t="s">
        <v>175</v>
      </c>
      <c r="E729" s="210" t="s">
        <v>32</v>
      </c>
      <c r="F729" s="211" t="s">
        <v>1408</v>
      </c>
      <c r="G729" s="209"/>
      <c r="H729" s="212">
        <v>4.5</v>
      </c>
      <c r="I729" s="213"/>
      <c r="J729" s="209"/>
      <c r="K729" s="209"/>
      <c r="L729" s="214"/>
      <c r="M729" s="215"/>
      <c r="N729" s="216"/>
      <c r="O729" s="216"/>
      <c r="P729" s="216"/>
      <c r="Q729" s="216"/>
      <c r="R729" s="216"/>
      <c r="S729" s="216"/>
      <c r="T729" s="217"/>
      <c r="AT729" s="218" t="s">
        <v>175</v>
      </c>
      <c r="AU729" s="218" t="s">
        <v>106</v>
      </c>
      <c r="AV729" s="11" t="s">
        <v>106</v>
      </c>
      <c r="AW729" s="11" t="s">
        <v>41</v>
      </c>
      <c r="AX729" s="11" t="s">
        <v>77</v>
      </c>
      <c r="AY729" s="218" t="s">
        <v>155</v>
      </c>
    </row>
    <row r="730" spans="2:51" s="11" customFormat="1" ht="13.5">
      <c r="B730" s="208"/>
      <c r="C730" s="209"/>
      <c r="D730" s="205" t="s">
        <v>175</v>
      </c>
      <c r="E730" s="210" t="s">
        <v>32</v>
      </c>
      <c r="F730" s="211" t="s">
        <v>1409</v>
      </c>
      <c r="G730" s="209"/>
      <c r="H730" s="212">
        <v>5.75</v>
      </c>
      <c r="I730" s="213"/>
      <c r="J730" s="209"/>
      <c r="K730" s="209"/>
      <c r="L730" s="214"/>
      <c r="M730" s="215"/>
      <c r="N730" s="216"/>
      <c r="O730" s="216"/>
      <c r="P730" s="216"/>
      <c r="Q730" s="216"/>
      <c r="R730" s="216"/>
      <c r="S730" s="216"/>
      <c r="T730" s="217"/>
      <c r="AT730" s="218" t="s">
        <v>175</v>
      </c>
      <c r="AU730" s="218" t="s">
        <v>106</v>
      </c>
      <c r="AV730" s="11" t="s">
        <v>106</v>
      </c>
      <c r="AW730" s="11" t="s">
        <v>41</v>
      </c>
      <c r="AX730" s="11" t="s">
        <v>77</v>
      </c>
      <c r="AY730" s="218" t="s">
        <v>155</v>
      </c>
    </row>
    <row r="731" spans="2:51" s="12" customFormat="1" ht="13.5">
      <c r="B731" s="219"/>
      <c r="C731" s="220"/>
      <c r="D731" s="205" t="s">
        <v>175</v>
      </c>
      <c r="E731" s="221" t="s">
        <v>32</v>
      </c>
      <c r="F731" s="222" t="s">
        <v>188</v>
      </c>
      <c r="G731" s="220"/>
      <c r="H731" s="223">
        <v>19.15</v>
      </c>
      <c r="I731" s="224"/>
      <c r="J731" s="220"/>
      <c r="K731" s="220"/>
      <c r="L731" s="225"/>
      <c r="M731" s="226"/>
      <c r="N731" s="227"/>
      <c r="O731" s="227"/>
      <c r="P731" s="227"/>
      <c r="Q731" s="227"/>
      <c r="R731" s="227"/>
      <c r="S731" s="227"/>
      <c r="T731" s="228"/>
      <c r="AT731" s="229" t="s">
        <v>175</v>
      </c>
      <c r="AU731" s="229" t="s">
        <v>106</v>
      </c>
      <c r="AV731" s="12" t="s">
        <v>162</v>
      </c>
      <c r="AW731" s="12" t="s">
        <v>41</v>
      </c>
      <c r="AX731" s="12" t="s">
        <v>85</v>
      </c>
      <c r="AY731" s="229" t="s">
        <v>155</v>
      </c>
    </row>
    <row r="732" spans="2:65" s="1" customFormat="1" ht="16.5" customHeight="1">
      <c r="B732" s="42"/>
      <c r="C732" s="244" t="s">
        <v>1410</v>
      </c>
      <c r="D732" s="244" t="s">
        <v>470</v>
      </c>
      <c r="E732" s="245" t="s">
        <v>1395</v>
      </c>
      <c r="F732" s="246" t="s">
        <v>1396</v>
      </c>
      <c r="G732" s="247" t="s">
        <v>222</v>
      </c>
      <c r="H732" s="248">
        <v>0.007</v>
      </c>
      <c r="I732" s="249"/>
      <c r="J732" s="250">
        <f>ROUND(I732*H732,2)</f>
        <v>0</v>
      </c>
      <c r="K732" s="246" t="s">
        <v>161</v>
      </c>
      <c r="L732" s="251"/>
      <c r="M732" s="252" t="s">
        <v>32</v>
      </c>
      <c r="N732" s="253" t="s">
        <v>48</v>
      </c>
      <c r="O732" s="43"/>
      <c r="P732" s="202">
        <f>O732*H732</f>
        <v>0</v>
      </c>
      <c r="Q732" s="202">
        <v>1</v>
      </c>
      <c r="R732" s="202">
        <f>Q732*H732</f>
        <v>0.007</v>
      </c>
      <c r="S732" s="202">
        <v>0</v>
      </c>
      <c r="T732" s="203">
        <f>S732*H732</f>
        <v>0</v>
      </c>
      <c r="AR732" s="24" t="s">
        <v>562</v>
      </c>
      <c r="AT732" s="24" t="s">
        <v>470</v>
      </c>
      <c r="AU732" s="24" t="s">
        <v>106</v>
      </c>
      <c r="AY732" s="24" t="s">
        <v>155</v>
      </c>
      <c r="BE732" s="204">
        <f>IF(N732="základní",J732,0)</f>
        <v>0</v>
      </c>
      <c r="BF732" s="204">
        <f>IF(N732="snížená",J732,0)</f>
        <v>0</v>
      </c>
      <c r="BG732" s="204">
        <f>IF(N732="zákl. přenesená",J732,0)</f>
        <v>0</v>
      </c>
      <c r="BH732" s="204">
        <f>IF(N732="sníž. přenesená",J732,0)</f>
        <v>0</v>
      </c>
      <c r="BI732" s="204">
        <f>IF(N732="nulová",J732,0)</f>
        <v>0</v>
      </c>
      <c r="BJ732" s="24" t="s">
        <v>85</v>
      </c>
      <c r="BK732" s="204">
        <f>ROUND(I732*H732,2)</f>
        <v>0</v>
      </c>
      <c r="BL732" s="24" t="s">
        <v>245</v>
      </c>
      <c r="BM732" s="24" t="s">
        <v>1411</v>
      </c>
    </row>
    <row r="733" spans="2:47" s="1" customFormat="1" ht="40.5">
      <c r="B733" s="42"/>
      <c r="C733" s="64"/>
      <c r="D733" s="205" t="s">
        <v>164</v>
      </c>
      <c r="E733" s="64"/>
      <c r="F733" s="206" t="s">
        <v>1398</v>
      </c>
      <c r="G733" s="64"/>
      <c r="H733" s="64"/>
      <c r="I733" s="164"/>
      <c r="J733" s="64"/>
      <c r="K733" s="64"/>
      <c r="L733" s="62"/>
      <c r="M733" s="207"/>
      <c r="N733" s="43"/>
      <c r="O733" s="43"/>
      <c r="P733" s="43"/>
      <c r="Q733" s="43"/>
      <c r="R733" s="43"/>
      <c r="S733" s="43"/>
      <c r="T733" s="79"/>
      <c r="AT733" s="24" t="s">
        <v>164</v>
      </c>
      <c r="AU733" s="24" t="s">
        <v>106</v>
      </c>
    </row>
    <row r="734" spans="2:51" s="11" customFormat="1" ht="13.5">
      <c r="B734" s="208"/>
      <c r="C734" s="209"/>
      <c r="D734" s="205" t="s">
        <v>175</v>
      </c>
      <c r="E734" s="209"/>
      <c r="F734" s="211" t="s">
        <v>1412</v>
      </c>
      <c r="G734" s="209"/>
      <c r="H734" s="212">
        <v>0.007</v>
      </c>
      <c r="I734" s="213"/>
      <c r="J734" s="209"/>
      <c r="K734" s="209"/>
      <c r="L734" s="214"/>
      <c r="M734" s="215"/>
      <c r="N734" s="216"/>
      <c r="O734" s="216"/>
      <c r="P734" s="216"/>
      <c r="Q734" s="216"/>
      <c r="R734" s="216"/>
      <c r="S734" s="216"/>
      <c r="T734" s="217"/>
      <c r="AT734" s="218" t="s">
        <v>175</v>
      </c>
      <c r="AU734" s="218" t="s">
        <v>106</v>
      </c>
      <c r="AV734" s="11" t="s">
        <v>106</v>
      </c>
      <c r="AW734" s="11" t="s">
        <v>6</v>
      </c>
      <c r="AX734" s="11" t="s">
        <v>85</v>
      </c>
      <c r="AY734" s="218" t="s">
        <v>155</v>
      </c>
    </row>
    <row r="735" spans="2:65" s="1" customFormat="1" ht="16.5" customHeight="1">
      <c r="B735" s="42"/>
      <c r="C735" s="193" t="s">
        <v>1413</v>
      </c>
      <c r="D735" s="193" t="s">
        <v>157</v>
      </c>
      <c r="E735" s="194" t="s">
        <v>1414</v>
      </c>
      <c r="F735" s="195" t="s">
        <v>1415</v>
      </c>
      <c r="G735" s="196" t="s">
        <v>160</v>
      </c>
      <c r="H735" s="197">
        <v>153.793</v>
      </c>
      <c r="I735" s="198"/>
      <c r="J735" s="199">
        <f>ROUND(I735*H735,2)</f>
        <v>0</v>
      </c>
      <c r="K735" s="195" t="s">
        <v>161</v>
      </c>
      <c r="L735" s="62"/>
      <c r="M735" s="200" t="s">
        <v>32</v>
      </c>
      <c r="N735" s="201" t="s">
        <v>48</v>
      </c>
      <c r="O735" s="43"/>
      <c r="P735" s="202">
        <f>O735*H735</f>
        <v>0</v>
      </c>
      <c r="Q735" s="202">
        <v>0</v>
      </c>
      <c r="R735" s="202">
        <f>Q735*H735</f>
        <v>0</v>
      </c>
      <c r="S735" s="202">
        <v>0</v>
      </c>
      <c r="T735" s="203">
        <f>S735*H735</f>
        <v>0</v>
      </c>
      <c r="AR735" s="24" t="s">
        <v>245</v>
      </c>
      <c r="AT735" s="24" t="s">
        <v>157</v>
      </c>
      <c r="AU735" s="24" t="s">
        <v>106</v>
      </c>
      <c r="AY735" s="24" t="s">
        <v>155</v>
      </c>
      <c r="BE735" s="204">
        <f>IF(N735="základní",J735,0)</f>
        <v>0</v>
      </c>
      <c r="BF735" s="204">
        <f>IF(N735="snížená",J735,0)</f>
        <v>0</v>
      </c>
      <c r="BG735" s="204">
        <f>IF(N735="zákl. přenesená",J735,0)</f>
        <v>0</v>
      </c>
      <c r="BH735" s="204">
        <f>IF(N735="sníž. přenesená",J735,0)</f>
        <v>0</v>
      </c>
      <c r="BI735" s="204">
        <f>IF(N735="nulová",J735,0)</f>
        <v>0</v>
      </c>
      <c r="BJ735" s="24" t="s">
        <v>85</v>
      </c>
      <c r="BK735" s="204">
        <f>ROUND(I735*H735,2)</f>
        <v>0</v>
      </c>
      <c r="BL735" s="24" t="s">
        <v>245</v>
      </c>
      <c r="BM735" s="24" t="s">
        <v>1416</v>
      </c>
    </row>
    <row r="736" spans="2:47" s="1" customFormat="1" ht="27">
      <c r="B736" s="42"/>
      <c r="C736" s="64"/>
      <c r="D736" s="205" t="s">
        <v>164</v>
      </c>
      <c r="E736" s="64"/>
      <c r="F736" s="206" t="s">
        <v>1417</v>
      </c>
      <c r="G736" s="64"/>
      <c r="H736" s="64"/>
      <c r="I736" s="164"/>
      <c r="J736" s="64"/>
      <c r="K736" s="64"/>
      <c r="L736" s="62"/>
      <c r="M736" s="207"/>
      <c r="N736" s="43"/>
      <c r="O736" s="43"/>
      <c r="P736" s="43"/>
      <c r="Q736" s="43"/>
      <c r="R736" s="43"/>
      <c r="S736" s="43"/>
      <c r="T736" s="79"/>
      <c r="AT736" s="24" t="s">
        <v>164</v>
      </c>
      <c r="AU736" s="24" t="s">
        <v>106</v>
      </c>
    </row>
    <row r="737" spans="2:51" s="13" customFormat="1" ht="13.5">
      <c r="B737" s="234"/>
      <c r="C737" s="235"/>
      <c r="D737" s="205" t="s">
        <v>175</v>
      </c>
      <c r="E737" s="236" t="s">
        <v>32</v>
      </c>
      <c r="F737" s="237" t="s">
        <v>646</v>
      </c>
      <c r="G737" s="235"/>
      <c r="H737" s="236" t="s">
        <v>32</v>
      </c>
      <c r="I737" s="238"/>
      <c r="J737" s="235"/>
      <c r="K737" s="235"/>
      <c r="L737" s="239"/>
      <c r="M737" s="240"/>
      <c r="N737" s="241"/>
      <c r="O737" s="241"/>
      <c r="P737" s="241"/>
      <c r="Q737" s="241"/>
      <c r="R737" s="241"/>
      <c r="S737" s="241"/>
      <c r="T737" s="242"/>
      <c r="AT737" s="243" t="s">
        <v>175</v>
      </c>
      <c r="AU737" s="243" t="s">
        <v>106</v>
      </c>
      <c r="AV737" s="13" t="s">
        <v>85</v>
      </c>
      <c r="AW737" s="13" t="s">
        <v>41</v>
      </c>
      <c r="AX737" s="13" t="s">
        <v>77</v>
      </c>
      <c r="AY737" s="243" t="s">
        <v>155</v>
      </c>
    </row>
    <row r="738" spans="2:51" s="11" customFormat="1" ht="13.5">
      <c r="B738" s="208"/>
      <c r="C738" s="209"/>
      <c r="D738" s="205" t="s">
        <v>175</v>
      </c>
      <c r="E738" s="210" t="s">
        <v>32</v>
      </c>
      <c r="F738" s="211" t="s">
        <v>1418</v>
      </c>
      <c r="G738" s="209"/>
      <c r="H738" s="212">
        <v>24</v>
      </c>
      <c r="I738" s="213"/>
      <c r="J738" s="209"/>
      <c r="K738" s="209"/>
      <c r="L738" s="214"/>
      <c r="M738" s="215"/>
      <c r="N738" s="216"/>
      <c r="O738" s="216"/>
      <c r="P738" s="216"/>
      <c r="Q738" s="216"/>
      <c r="R738" s="216"/>
      <c r="S738" s="216"/>
      <c r="T738" s="217"/>
      <c r="AT738" s="218" t="s">
        <v>175</v>
      </c>
      <c r="AU738" s="218" t="s">
        <v>106</v>
      </c>
      <c r="AV738" s="11" t="s">
        <v>106</v>
      </c>
      <c r="AW738" s="11" t="s">
        <v>41</v>
      </c>
      <c r="AX738" s="11" t="s">
        <v>77</v>
      </c>
      <c r="AY738" s="218" t="s">
        <v>155</v>
      </c>
    </row>
    <row r="739" spans="2:51" s="11" customFormat="1" ht="27">
      <c r="B739" s="208"/>
      <c r="C739" s="209"/>
      <c r="D739" s="205" t="s">
        <v>175</v>
      </c>
      <c r="E739" s="210" t="s">
        <v>32</v>
      </c>
      <c r="F739" s="211" t="s">
        <v>1419</v>
      </c>
      <c r="G739" s="209"/>
      <c r="H739" s="212">
        <v>31.54</v>
      </c>
      <c r="I739" s="213"/>
      <c r="J739" s="209"/>
      <c r="K739" s="209"/>
      <c r="L739" s="214"/>
      <c r="M739" s="215"/>
      <c r="N739" s="216"/>
      <c r="O739" s="216"/>
      <c r="P739" s="216"/>
      <c r="Q739" s="216"/>
      <c r="R739" s="216"/>
      <c r="S739" s="216"/>
      <c r="T739" s="217"/>
      <c r="AT739" s="218" t="s">
        <v>175</v>
      </c>
      <c r="AU739" s="218" t="s">
        <v>106</v>
      </c>
      <c r="AV739" s="11" t="s">
        <v>106</v>
      </c>
      <c r="AW739" s="11" t="s">
        <v>41</v>
      </c>
      <c r="AX739" s="11" t="s">
        <v>77</v>
      </c>
      <c r="AY739" s="218" t="s">
        <v>155</v>
      </c>
    </row>
    <row r="740" spans="2:51" s="11" customFormat="1" ht="13.5">
      <c r="B740" s="208"/>
      <c r="C740" s="209"/>
      <c r="D740" s="205" t="s">
        <v>175</v>
      </c>
      <c r="E740" s="210" t="s">
        <v>32</v>
      </c>
      <c r="F740" s="211" t="s">
        <v>1420</v>
      </c>
      <c r="G740" s="209"/>
      <c r="H740" s="212">
        <v>32.952</v>
      </c>
      <c r="I740" s="213"/>
      <c r="J740" s="209"/>
      <c r="K740" s="209"/>
      <c r="L740" s="214"/>
      <c r="M740" s="215"/>
      <c r="N740" s="216"/>
      <c r="O740" s="216"/>
      <c r="P740" s="216"/>
      <c r="Q740" s="216"/>
      <c r="R740" s="216"/>
      <c r="S740" s="216"/>
      <c r="T740" s="217"/>
      <c r="AT740" s="218" t="s">
        <v>175</v>
      </c>
      <c r="AU740" s="218" t="s">
        <v>106</v>
      </c>
      <c r="AV740" s="11" t="s">
        <v>106</v>
      </c>
      <c r="AW740" s="11" t="s">
        <v>41</v>
      </c>
      <c r="AX740" s="11" t="s">
        <v>77</v>
      </c>
      <c r="AY740" s="218" t="s">
        <v>155</v>
      </c>
    </row>
    <row r="741" spans="2:51" s="11" customFormat="1" ht="13.5">
      <c r="B741" s="208"/>
      <c r="C741" s="209"/>
      <c r="D741" s="205" t="s">
        <v>175</v>
      </c>
      <c r="E741" s="210" t="s">
        <v>32</v>
      </c>
      <c r="F741" s="211" t="s">
        <v>1421</v>
      </c>
      <c r="G741" s="209"/>
      <c r="H741" s="212">
        <v>36.02</v>
      </c>
      <c r="I741" s="213"/>
      <c r="J741" s="209"/>
      <c r="K741" s="209"/>
      <c r="L741" s="214"/>
      <c r="M741" s="215"/>
      <c r="N741" s="216"/>
      <c r="O741" s="216"/>
      <c r="P741" s="216"/>
      <c r="Q741" s="216"/>
      <c r="R741" s="216"/>
      <c r="S741" s="216"/>
      <c r="T741" s="217"/>
      <c r="AT741" s="218" t="s">
        <v>175</v>
      </c>
      <c r="AU741" s="218" t="s">
        <v>106</v>
      </c>
      <c r="AV741" s="11" t="s">
        <v>106</v>
      </c>
      <c r="AW741" s="11" t="s">
        <v>41</v>
      </c>
      <c r="AX741" s="11" t="s">
        <v>77</v>
      </c>
      <c r="AY741" s="218" t="s">
        <v>155</v>
      </c>
    </row>
    <row r="742" spans="2:51" s="11" customFormat="1" ht="13.5">
      <c r="B742" s="208"/>
      <c r="C742" s="209"/>
      <c r="D742" s="205" t="s">
        <v>175</v>
      </c>
      <c r="E742" s="210" t="s">
        <v>32</v>
      </c>
      <c r="F742" s="211" t="s">
        <v>1422</v>
      </c>
      <c r="G742" s="209"/>
      <c r="H742" s="212">
        <v>7.3</v>
      </c>
      <c r="I742" s="213"/>
      <c r="J742" s="209"/>
      <c r="K742" s="209"/>
      <c r="L742" s="214"/>
      <c r="M742" s="215"/>
      <c r="N742" s="216"/>
      <c r="O742" s="216"/>
      <c r="P742" s="216"/>
      <c r="Q742" s="216"/>
      <c r="R742" s="216"/>
      <c r="S742" s="216"/>
      <c r="T742" s="217"/>
      <c r="AT742" s="218" t="s">
        <v>175</v>
      </c>
      <c r="AU742" s="218" t="s">
        <v>106</v>
      </c>
      <c r="AV742" s="11" t="s">
        <v>106</v>
      </c>
      <c r="AW742" s="11" t="s">
        <v>41</v>
      </c>
      <c r="AX742" s="11" t="s">
        <v>77</v>
      </c>
      <c r="AY742" s="218" t="s">
        <v>155</v>
      </c>
    </row>
    <row r="743" spans="2:51" s="11" customFormat="1" ht="13.5">
      <c r="B743" s="208"/>
      <c r="C743" s="209"/>
      <c r="D743" s="205" t="s">
        <v>175</v>
      </c>
      <c r="E743" s="210" t="s">
        <v>32</v>
      </c>
      <c r="F743" s="211" t="s">
        <v>1423</v>
      </c>
      <c r="G743" s="209"/>
      <c r="H743" s="212">
        <v>8</v>
      </c>
      <c r="I743" s="213"/>
      <c r="J743" s="209"/>
      <c r="K743" s="209"/>
      <c r="L743" s="214"/>
      <c r="M743" s="215"/>
      <c r="N743" s="216"/>
      <c r="O743" s="216"/>
      <c r="P743" s="216"/>
      <c r="Q743" s="216"/>
      <c r="R743" s="216"/>
      <c r="S743" s="216"/>
      <c r="T743" s="217"/>
      <c r="AT743" s="218" t="s">
        <v>175</v>
      </c>
      <c r="AU743" s="218" t="s">
        <v>106</v>
      </c>
      <c r="AV743" s="11" t="s">
        <v>106</v>
      </c>
      <c r="AW743" s="11" t="s">
        <v>41</v>
      </c>
      <c r="AX743" s="11" t="s">
        <v>77</v>
      </c>
      <c r="AY743" s="218" t="s">
        <v>155</v>
      </c>
    </row>
    <row r="744" spans="2:51" s="14" customFormat="1" ht="13.5">
      <c r="B744" s="254"/>
      <c r="C744" s="255"/>
      <c r="D744" s="205" t="s">
        <v>175</v>
      </c>
      <c r="E744" s="256" t="s">
        <v>32</v>
      </c>
      <c r="F744" s="257" t="s">
        <v>506</v>
      </c>
      <c r="G744" s="255"/>
      <c r="H744" s="258">
        <v>139.812</v>
      </c>
      <c r="I744" s="259"/>
      <c r="J744" s="255"/>
      <c r="K744" s="255"/>
      <c r="L744" s="260"/>
      <c r="M744" s="261"/>
      <c r="N744" s="262"/>
      <c r="O744" s="262"/>
      <c r="P744" s="262"/>
      <c r="Q744" s="262"/>
      <c r="R744" s="262"/>
      <c r="S744" s="262"/>
      <c r="T744" s="263"/>
      <c r="AT744" s="264" t="s">
        <v>175</v>
      </c>
      <c r="AU744" s="264" t="s">
        <v>106</v>
      </c>
      <c r="AV744" s="14" t="s">
        <v>169</v>
      </c>
      <c r="AW744" s="14" t="s">
        <v>41</v>
      </c>
      <c r="AX744" s="14" t="s">
        <v>77</v>
      </c>
      <c r="AY744" s="264" t="s">
        <v>155</v>
      </c>
    </row>
    <row r="745" spans="2:51" s="11" customFormat="1" ht="13.5">
      <c r="B745" s="208"/>
      <c r="C745" s="209"/>
      <c r="D745" s="205" t="s">
        <v>175</v>
      </c>
      <c r="E745" s="210" t="s">
        <v>32</v>
      </c>
      <c r="F745" s="211" t="s">
        <v>1424</v>
      </c>
      <c r="G745" s="209"/>
      <c r="H745" s="212">
        <v>13.981</v>
      </c>
      <c r="I745" s="213"/>
      <c r="J745" s="209"/>
      <c r="K745" s="209"/>
      <c r="L745" s="214"/>
      <c r="M745" s="215"/>
      <c r="N745" s="216"/>
      <c r="O745" s="216"/>
      <c r="P745" s="216"/>
      <c r="Q745" s="216"/>
      <c r="R745" s="216"/>
      <c r="S745" s="216"/>
      <c r="T745" s="217"/>
      <c r="AT745" s="218" t="s">
        <v>175</v>
      </c>
      <c r="AU745" s="218" t="s">
        <v>106</v>
      </c>
      <c r="AV745" s="11" t="s">
        <v>106</v>
      </c>
      <c r="AW745" s="11" t="s">
        <v>41</v>
      </c>
      <c r="AX745" s="11" t="s">
        <v>77</v>
      </c>
      <c r="AY745" s="218" t="s">
        <v>155</v>
      </c>
    </row>
    <row r="746" spans="2:51" s="12" customFormat="1" ht="13.5">
      <c r="B746" s="219"/>
      <c r="C746" s="220"/>
      <c r="D746" s="205" t="s">
        <v>175</v>
      </c>
      <c r="E746" s="221" t="s">
        <v>32</v>
      </c>
      <c r="F746" s="222" t="s">
        <v>188</v>
      </c>
      <c r="G746" s="220"/>
      <c r="H746" s="223">
        <v>153.793</v>
      </c>
      <c r="I746" s="224"/>
      <c r="J746" s="220"/>
      <c r="K746" s="220"/>
      <c r="L746" s="225"/>
      <c r="M746" s="226"/>
      <c r="N746" s="227"/>
      <c r="O746" s="227"/>
      <c r="P746" s="227"/>
      <c r="Q746" s="227"/>
      <c r="R746" s="227"/>
      <c r="S746" s="227"/>
      <c r="T746" s="228"/>
      <c r="AT746" s="229" t="s">
        <v>175</v>
      </c>
      <c r="AU746" s="229" t="s">
        <v>106</v>
      </c>
      <c r="AV746" s="12" t="s">
        <v>162</v>
      </c>
      <c r="AW746" s="12" t="s">
        <v>41</v>
      </c>
      <c r="AX746" s="12" t="s">
        <v>85</v>
      </c>
      <c r="AY746" s="229" t="s">
        <v>155</v>
      </c>
    </row>
    <row r="747" spans="2:65" s="1" customFormat="1" ht="16.5" customHeight="1">
      <c r="B747" s="42"/>
      <c r="C747" s="244" t="s">
        <v>1425</v>
      </c>
      <c r="D747" s="244" t="s">
        <v>470</v>
      </c>
      <c r="E747" s="245" t="s">
        <v>1382</v>
      </c>
      <c r="F747" s="246" t="s">
        <v>1383</v>
      </c>
      <c r="G747" s="247" t="s">
        <v>222</v>
      </c>
      <c r="H747" s="248">
        <v>0.054</v>
      </c>
      <c r="I747" s="249"/>
      <c r="J747" s="250">
        <f>ROUND(I747*H747,2)</f>
        <v>0</v>
      </c>
      <c r="K747" s="246" t="s">
        <v>161</v>
      </c>
      <c r="L747" s="251"/>
      <c r="M747" s="252" t="s">
        <v>32</v>
      </c>
      <c r="N747" s="253" t="s">
        <v>48</v>
      </c>
      <c r="O747" s="43"/>
      <c r="P747" s="202">
        <f>O747*H747</f>
        <v>0</v>
      </c>
      <c r="Q747" s="202">
        <v>1</v>
      </c>
      <c r="R747" s="202">
        <f>Q747*H747</f>
        <v>0.054</v>
      </c>
      <c r="S747" s="202">
        <v>0</v>
      </c>
      <c r="T747" s="203">
        <f>S747*H747</f>
        <v>0</v>
      </c>
      <c r="AR747" s="24" t="s">
        <v>562</v>
      </c>
      <c r="AT747" s="24" t="s">
        <v>470</v>
      </c>
      <c r="AU747" s="24" t="s">
        <v>106</v>
      </c>
      <c r="AY747" s="24" t="s">
        <v>155</v>
      </c>
      <c r="BE747" s="204">
        <f>IF(N747="základní",J747,0)</f>
        <v>0</v>
      </c>
      <c r="BF747" s="204">
        <f>IF(N747="snížená",J747,0)</f>
        <v>0</v>
      </c>
      <c r="BG747" s="204">
        <f>IF(N747="zákl. přenesená",J747,0)</f>
        <v>0</v>
      </c>
      <c r="BH747" s="204">
        <f>IF(N747="sníž. přenesená",J747,0)</f>
        <v>0</v>
      </c>
      <c r="BI747" s="204">
        <f>IF(N747="nulová",J747,0)</f>
        <v>0</v>
      </c>
      <c r="BJ747" s="24" t="s">
        <v>85</v>
      </c>
      <c r="BK747" s="204">
        <f>ROUND(I747*H747,2)</f>
        <v>0</v>
      </c>
      <c r="BL747" s="24" t="s">
        <v>245</v>
      </c>
      <c r="BM747" s="24" t="s">
        <v>1426</v>
      </c>
    </row>
    <row r="748" spans="2:47" s="1" customFormat="1" ht="27">
      <c r="B748" s="42"/>
      <c r="C748" s="64"/>
      <c r="D748" s="205" t="s">
        <v>164</v>
      </c>
      <c r="E748" s="64"/>
      <c r="F748" s="206" t="s">
        <v>1385</v>
      </c>
      <c r="G748" s="64"/>
      <c r="H748" s="64"/>
      <c r="I748" s="164"/>
      <c r="J748" s="64"/>
      <c r="K748" s="64"/>
      <c r="L748" s="62"/>
      <c r="M748" s="207"/>
      <c r="N748" s="43"/>
      <c r="O748" s="43"/>
      <c r="P748" s="43"/>
      <c r="Q748" s="43"/>
      <c r="R748" s="43"/>
      <c r="S748" s="43"/>
      <c r="T748" s="79"/>
      <c r="AT748" s="24" t="s">
        <v>164</v>
      </c>
      <c r="AU748" s="24" t="s">
        <v>106</v>
      </c>
    </row>
    <row r="749" spans="2:51" s="11" customFormat="1" ht="13.5">
      <c r="B749" s="208"/>
      <c r="C749" s="209"/>
      <c r="D749" s="205" t="s">
        <v>175</v>
      </c>
      <c r="E749" s="209"/>
      <c r="F749" s="211" t="s">
        <v>1427</v>
      </c>
      <c r="G749" s="209"/>
      <c r="H749" s="212">
        <v>0.054</v>
      </c>
      <c r="I749" s="213"/>
      <c r="J749" s="209"/>
      <c r="K749" s="209"/>
      <c r="L749" s="214"/>
      <c r="M749" s="215"/>
      <c r="N749" s="216"/>
      <c r="O749" s="216"/>
      <c r="P749" s="216"/>
      <c r="Q749" s="216"/>
      <c r="R749" s="216"/>
      <c r="S749" s="216"/>
      <c r="T749" s="217"/>
      <c r="AT749" s="218" t="s">
        <v>175</v>
      </c>
      <c r="AU749" s="218" t="s">
        <v>106</v>
      </c>
      <c r="AV749" s="11" t="s">
        <v>106</v>
      </c>
      <c r="AW749" s="11" t="s">
        <v>6</v>
      </c>
      <c r="AX749" s="11" t="s">
        <v>85</v>
      </c>
      <c r="AY749" s="218" t="s">
        <v>155</v>
      </c>
    </row>
    <row r="750" spans="2:65" s="1" customFormat="1" ht="16.5" customHeight="1">
      <c r="B750" s="42"/>
      <c r="C750" s="193" t="s">
        <v>1428</v>
      </c>
      <c r="D750" s="193" t="s">
        <v>157</v>
      </c>
      <c r="E750" s="194" t="s">
        <v>1429</v>
      </c>
      <c r="F750" s="195" t="s">
        <v>1430</v>
      </c>
      <c r="G750" s="196" t="s">
        <v>160</v>
      </c>
      <c r="H750" s="197">
        <v>307.586</v>
      </c>
      <c r="I750" s="198"/>
      <c r="J750" s="199">
        <f>ROUND(I750*H750,2)</f>
        <v>0</v>
      </c>
      <c r="K750" s="195" t="s">
        <v>161</v>
      </c>
      <c r="L750" s="62"/>
      <c r="M750" s="200" t="s">
        <v>32</v>
      </c>
      <c r="N750" s="201" t="s">
        <v>48</v>
      </c>
      <c r="O750" s="43"/>
      <c r="P750" s="202">
        <f>O750*H750</f>
        <v>0</v>
      </c>
      <c r="Q750" s="202">
        <v>0</v>
      </c>
      <c r="R750" s="202">
        <f>Q750*H750</f>
        <v>0</v>
      </c>
      <c r="S750" s="202">
        <v>0</v>
      </c>
      <c r="T750" s="203">
        <f>S750*H750</f>
        <v>0</v>
      </c>
      <c r="AR750" s="24" t="s">
        <v>245</v>
      </c>
      <c r="AT750" s="24" t="s">
        <v>157</v>
      </c>
      <c r="AU750" s="24" t="s">
        <v>106</v>
      </c>
      <c r="AY750" s="24" t="s">
        <v>155</v>
      </c>
      <c r="BE750" s="204">
        <f>IF(N750="základní",J750,0)</f>
        <v>0</v>
      </c>
      <c r="BF750" s="204">
        <f>IF(N750="snížená",J750,0)</f>
        <v>0</v>
      </c>
      <c r="BG750" s="204">
        <f>IF(N750="zákl. přenesená",J750,0)</f>
        <v>0</v>
      </c>
      <c r="BH750" s="204">
        <f>IF(N750="sníž. přenesená",J750,0)</f>
        <v>0</v>
      </c>
      <c r="BI750" s="204">
        <f>IF(N750="nulová",J750,0)</f>
        <v>0</v>
      </c>
      <c r="BJ750" s="24" t="s">
        <v>85</v>
      </c>
      <c r="BK750" s="204">
        <f>ROUND(I750*H750,2)</f>
        <v>0</v>
      </c>
      <c r="BL750" s="24" t="s">
        <v>245</v>
      </c>
      <c r="BM750" s="24" t="s">
        <v>1431</v>
      </c>
    </row>
    <row r="751" spans="2:47" s="1" customFormat="1" ht="27">
      <c r="B751" s="42"/>
      <c r="C751" s="64"/>
      <c r="D751" s="205" t="s">
        <v>164</v>
      </c>
      <c r="E751" s="64"/>
      <c r="F751" s="206" t="s">
        <v>1432</v>
      </c>
      <c r="G751" s="64"/>
      <c r="H751" s="64"/>
      <c r="I751" s="164"/>
      <c r="J751" s="64"/>
      <c r="K751" s="64"/>
      <c r="L751" s="62"/>
      <c r="M751" s="207"/>
      <c r="N751" s="43"/>
      <c r="O751" s="43"/>
      <c r="P751" s="43"/>
      <c r="Q751" s="43"/>
      <c r="R751" s="43"/>
      <c r="S751" s="43"/>
      <c r="T751" s="79"/>
      <c r="AT751" s="24" t="s">
        <v>164</v>
      </c>
      <c r="AU751" s="24" t="s">
        <v>106</v>
      </c>
    </row>
    <row r="752" spans="2:51" s="11" customFormat="1" ht="13.5">
      <c r="B752" s="208"/>
      <c r="C752" s="209"/>
      <c r="D752" s="205" t="s">
        <v>175</v>
      </c>
      <c r="E752" s="210" t="s">
        <v>32</v>
      </c>
      <c r="F752" s="211" t="s">
        <v>1433</v>
      </c>
      <c r="G752" s="209"/>
      <c r="H752" s="212">
        <v>307.586</v>
      </c>
      <c r="I752" s="213"/>
      <c r="J752" s="209"/>
      <c r="K752" s="209"/>
      <c r="L752" s="214"/>
      <c r="M752" s="215"/>
      <c r="N752" s="216"/>
      <c r="O752" s="216"/>
      <c r="P752" s="216"/>
      <c r="Q752" s="216"/>
      <c r="R752" s="216"/>
      <c r="S752" s="216"/>
      <c r="T752" s="217"/>
      <c r="AT752" s="218" t="s">
        <v>175</v>
      </c>
      <c r="AU752" s="218" t="s">
        <v>106</v>
      </c>
      <c r="AV752" s="11" t="s">
        <v>106</v>
      </c>
      <c r="AW752" s="11" t="s">
        <v>41</v>
      </c>
      <c r="AX752" s="11" t="s">
        <v>85</v>
      </c>
      <c r="AY752" s="218" t="s">
        <v>155</v>
      </c>
    </row>
    <row r="753" spans="2:65" s="1" customFormat="1" ht="16.5" customHeight="1">
      <c r="B753" s="42"/>
      <c r="C753" s="244" t="s">
        <v>1434</v>
      </c>
      <c r="D753" s="244" t="s">
        <v>470</v>
      </c>
      <c r="E753" s="245" t="s">
        <v>1395</v>
      </c>
      <c r="F753" s="246" t="s">
        <v>1396</v>
      </c>
      <c r="G753" s="247" t="s">
        <v>222</v>
      </c>
      <c r="H753" s="248">
        <v>0.138</v>
      </c>
      <c r="I753" s="249"/>
      <c r="J753" s="250">
        <f>ROUND(I753*H753,2)</f>
        <v>0</v>
      </c>
      <c r="K753" s="246" t="s">
        <v>161</v>
      </c>
      <c r="L753" s="251"/>
      <c r="M753" s="252" t="s">
        <v>32</v>
      </c>
      <c r="N753" s="253" t="s">
        <v>48</v>
      </c>
      <c r="O753" s="43"/>
      <c r="P753" s="202">
        <f>O753*H753</f>
        <v>0</v>
      </c>
      <c r="Q753" s="202">
        <v>1</v>
      </c>
      <c r="R753" s="202">
        <f>Q753*H753</f>
        <v>0.138</v>
      </c>
      <c r="S753" s="202">
        <v>0</v>
      </c>
      <c r="T753" s="203">
        <f>S753*H753</f>
        <v>0</v>
      </c>
      <c r="AR753" s="24" t="s">
        <v>562</v>
      </c>
      <c r="AT753" s="24" t="s">
        <v>470</v>
      </c>
      <c r="AU753" s="24" t="s">
        <v>106</v>
      </c>
      <c r="AY753" s="24" t="s">
        <v>155</v>
      </c>
      <c r="BE753" s="204">
        <f>IF(N753="základní",J753,0)</f>
        <v>0</v>
      </c>
      <c r="BF753" s="204">
        <f>IF(N753="snížená",J753,0)</f>
        <v>0</v>
      </c>
      <c r="BG753" s="204">
        <f>IF(N753="zákl. přenesená",J753,0)</f>
        <v>0</v>
      </c>
      <c r="BH753" s="204">
        <f>IF(N753="sníž. přenesená",J753,0)</f>
        <v>0</v>
      </c>
      <c r="BI753" s="204">
        <f>IF(N753="nulová",J753,0)</f>
        <v>0</v>
      </c>
      <c r="BJ753" s="24" t="s">
        <v>85</v>
      </c>
      <c r="BK753" s="204">
        <f>ROUND(I753*H753,2)</f>
        <v>0</v>
      </c>
      <c r="BL753" s="24" t="s">
        <v>245</v>
      </c>
      <c r="BM753" s="24" t="s">
        <v>1435</v>
      </c>
    </row>
    <row r="754" spans="2:47" s="1" customFormat="1" ht="40.5">
      <c r="B754" s="42"/>
      <c r="C754" s="64"/>
      <c r="D754" s="205" t="s">
        <v>164</v>
      </c>
      <c r="E754" s="64"/>
      <c r="F754" s="206" t="s">
        <v>1398</v>
      </c>
      <c r="G754" s="64"/>
      <c r="H754" s="64"/>
      <c r="I754" s="164"/>
      <c r="J754" s="64"/>
      <c r="K754" s="64"/>
      <c r="L754" s="62"/>
      <c r="M754" s="207"/>
      <c r="N754" s="43"/>
      <c r="O754" s="43"/>
      <c r="P754" s="43"/>
      <c r="Q754" s="43"/>
      <c r="R754" s="43"/>
      <c r="S754" s="43"/>
      <c r="T754" s="79"/>
      <c r="AT754" s="24" t="s">
        <v>164</v>
      </c>
      <c r="AU754" s="24" t="s">
        <v>106</v>
      </c>
    </row>
    <row r="755" spans="2:51" s="11" customFormat="1" ht="13.5">
      <c r="B755" s="208"/>
      <c r="C755" s="209"/>
      <c r="D755" s="205" t="s">
        <v>175</v>
      </c>
      <c r="E755" s="209"/>
      <c r="F755" s="211" t="s">
        <v>1436</v>
      </c>
      <c r="G755" s="209"/>
      <c r="H755" s="212">
        <v>0.138</v>
      </c>
      <c r="I755" s="213"/>
      <c r="J755" s="209"/>
      <c r="K755" s="209"/>
      <c r="L755" s="214"/>
      <c r="M755" s="215"/>
      <c r="N755" s="216"/>
      <c r="O755" s="216"/>
      <c r="P755" s="216"/>
      <c r="Q755" s="216"/>
      <c r="R755" s="216"/>
      <c r="S755" s="216"/>
      <c r="T755" s="217"/>
      <c r="AT755" s="218" t="s">
        <v>175</v>
      </c>
      <c r="AU755" s="218" t="s">
        <v>106</v>
      </c>
      <c r="AV755" s="11" t="s">
        <v>106</v>
      </c>
      <c r="AW755" s="11" t="s">
        <v>6</v>
      </c>
      <c r="AX755" s="11" t="s">
        <v>85</v>
      </c>
      <c r="AY755" s="218" t="s">
        <v>155</v>
      </c>
    </row>
    <row r="756" spans="2:65" s="1" customFormat="1" ht="16.5" customHeight="1">
      <c r="B756" s="42"/>
      <c r="C756" s="193" t="s">
        <v>1437</v>
      </c>
      <c r="D756" s="193" t="s">
        <v>157</v>
      </c>
      <c r="E756" s="194" t="s">
        <v>1438</v>
      </c>
      <c r="F756" s="195" t="s">
        <v>1439</v>
      </c>
      <c r="G756" s="196" t="s">
        <v>160</v>
      </c>
      <c r="H756" s="197">
        <v>66.4</v>
      </c>
      <c r="I756" s="198"/>
      <c r="J756" s="199">
        <f>ROUND(I756*H756,2)</f>
        <v>0</v>
      </c>
      <c r="K756" s="195" t="s">
        <v>161</v>
      </c>
      <c r="L756" s="62"/>
      <c r="M756" s="200" t="s">
        <v>32</v>
      </c>
      <c r="N756" s="201" t="s">
        <v>48</v>
      </c>
      <c r="O756" s="43"/>
      <c r="P756" s="202">
        <f>O756*H756</f>
        <v>0</v>
      </c>
      <c r="Q756" s="202">
        <v>0</v>
      </c>
      <c r="R756" s="202">
        <f>Q756*H756</f>
        <v>0</v>
      </c>
      <c r="S756" s="202">
        <v>0</v>
      </c>
      <c r="T756" s="203">
        <f>S756*H756</f>
        <v>0</v>
      </c>
      <c r="AR756" s="24" t="s">
        <v>245</v>
      </c>
      <c r="AT756" s="24" t="s">
        <v>157</v>
      </c>
      <c r="AU756" s="24" t="s">
        <v>106</v>
      </c>
      <c r="AY756" s="24" t="s">
        <v>155</v>
      </c>
      <c r="BE756" s="204">
        <f>IF(N756="základní",J756,0)</f>
        <v>0</v>
      </c>
      <c r="BF756" s="204">
        <f>IF(N756="snížená",J756,0)</f>
        <v>0</v>
      </c>
      <c r="BG756" s="204">
        <f>IF(N756="zákl. přenesená",J756,0)</f>
        <v>0</v>
      </c>
      <c r="BH756" s="204">
        <f>IF(N756="sníž. přenesená",J756,0)</f>
        <v>0</v>
      </c>
      <c r="BI756" s="204">
        <f>IF(N756="nulová",J756,0)</f>
        <v>0</v>
      </c>
      <c r="BJ756" s="24" t="s">
        <v>85</v>
      </c>
      <c r="BK756" s="204">
        <f>ROUND(I756*H756,2)</f>
        <v>0</v>
      </c>
      <c r="BL756" s="24" t="s">
        <v>245</v>
      </c>
      <c r="BM756" s="24" t="s">
        <v>1440</v>
      </c>
    </row>
    <row r="757" spans="2:47" s="1" customFormat="1" ht="27">
      <c r="B757" s="42"/>
      <c r="C757" s="64"/>
      <c r="D757" s="205" t="s">
        <v>164</v>
      </c>
      <c r="E757" s="64"/>
      <c r="F757" s="206" t="s">
        <v>1441</v>
      </c>
      <c r="G757" s="64"/>
      <c r="H757" s="64"/>
      <c r="I757" s="164"/>
      <c r="J757" s="64"/>
      <c r="K757" s="64"/>
      <c r="L757" s="62"/>
      <c r="M757" s="207"/>
      <c r="N757" s="43"/>
      <c r="O757" s="43"/>
      <c r="P757" s="43"/>
      <c r="Q757" s="43"/>
      <c r="R757" s="43"/>
      <c r="S757" s="43"/>
      <c r="T757" s="79"/>
      <c r="AT757" s="24" t="s">
        <v>164</v>
      </c>
      <c r="AU757" s="24" t="s">
        <v>106</v>
      </c>
    </row>
    <row r="758" spans="2:51" s="13" customFormat="1" ht="13.5">
      <c r="B758" s="234"/>
      <c r="C758" s="235"/>
      <c r="D758" s="205" t="s">
        <v>175</v>
      </c>
      <c r="E758" s="236" t="s">
        <v>32</v>
      </c>
      <c r="F758" s="237" t="s">
        <v>646</v>
      </c>
      <c r="G758" s="235"/>
      <c r="H758" s="236" t="s">
        <v>32</v>
      </c>
      <c r="I758" s="238"/>
      <c r="J758" s="235"/>
      <c r="K758" s="235"/>
      <c r="L758" s="239"/>
      <c r="M758" s="240"/>
      <c r="N758" s="241"/>
      <c r="O758" s="241"/>
      <c r="P758" s="241"/>
      <c r="Q758" s="241"/>
      <c r="R758" s="241"/>
      <c r="S758" s="241"/>
      <c r="T758" s="242"/>
      <c r="AT758" s="243" t="s">
        <v>175</v>
      </c>
      <c r="AU758" s="243" t="s">
        <v>106</v>
      </c>
      <c r="AV758" s="13" t="s">
        <v>85</v>
      </c>
      <c r="AW758" s="13" t="s">
        <v>41</v>
      </c>
      <c r="AX758" s="13" t="s">
        <v>77</v>
      </c>
      <c r="AY758" s="243" t="s">
        <v>155</v>
      </c>
    </row>
    <row r="759" spans="2:51" s="11" customFormat="1" ht="13.5">
      <c r="B759" s="208"/>
      <c r="C759" s="209"/>
      <c r="D759" s="205" t="s">
        <v>175</v>
      </c>
      <c r="E759" s="210" t="s">
        <v>32</v>
      </c>
      <c r="F759" s="211" t="s">
        <v>1442</v>
      </c>
      <c r="G759" s="209"/>
      <c r="H759" s="212">
        <v>33.2</v>
      </c>
      <c r="I759" s="213"/>
      <c r="J759" s="209"/>
      <c r="K759" s="209"/>
      <c r="L759" s="214"/>
      <c r="M759" s="215"/>
      <c r="N759" s="216"/>
      <c r="O759" s="216"/>
      <c r="P759" s="216"/>
      <c r="Q759" s="216"/>
      <c r="R759" s="216"/>
      <c r="S759" s="216"/>
      <c r="T759" s="217"/>
      <c r="AT759" s="218" t="s">
        <v>175</v>
      </c>
      <c r="AU759" s="218" t="s">
        <v>106</v>
      </c>
      <c r="AV759" s="11" t="s">
        <v>106</v>
      </c>
      <c r="AW759" s="11" t="s">
        <v>41</v>
      </c>
      <c r="AX759" s="11" t="s">
        <v>77</v>
      </c>
      <c r="AY759" s="218" t="s">
        <v>155</v>
      </c>
    </row>
    <row r="760" spans="2:51" s="11" customFormat="1" ht="13.5">
      <c r="B760" s="208"/>
      <c r="C760" s="209"/>
      <c r="D760" s="205" t="s">
        <v>175</v>
      </c>
      <c r="E760" s="210" t="s">
        <v>32</v>
      </c>
      <c r="F760" s="211" t="s">
        <v>1443</v>
      </c>
      <c r="G760" s="209"/>
      <c r="H760" s="212">
        <v>33.2</v>
      </c>
      <c r="I760" s="213"/>
      <c r="J760" s="209"/>
      <c r="K760" s="209"/>
      <c r="L760" s="214"/>
      <c r="M760" s="215"/>
      <c r="N760" s="216"/>
      <c r="O760" s="216"/>
      <c r="P760" s="216"/>
      <c r="Q760" s="216"/>
      <c r="R760" s="216"/>
      <c r="S760" s="216"/>
      <c r="T760" s="217"/>
      <c r="AT760" s="218" t="s">
        <v>175</v>
      </c>
      <c r="AU760" s="218" t="s">
        <v>106</v>
      </c>
      <c r="AV760" s="11" t="s">
        <v>106</v>
      </c>
      <c r="AW760" s="11" t="s">
        <v>41</v>
      </c>
      <c r="AX760" s="11" t="s">
        <v>77</v>
      </c>
      <c r="AY760" s="218" t="s">
        <v>155</v>
      </c>
    </row>
    <row r="761" spans="2:51" s="12" customFormat="1" ht="13.5">
      <c r="B761" s="219"/>
      <c r="C761" s="220"/>
      <c r="D761" s="205" t="s">
        <v>175</v>
      </c>
      <c r="E761" s="221" t="s">
        <v>32</v>
      </c>
      <c r="F761" s="222" t="s">
        <v>188</v>
      </c>
      <c r="G761" s="220"/>
      <c r="H761" s="223">
        <v>66.4</v>
      </c>
      <c r="I761" s="224"/>
      <c r="J761" s="220"/>
      <c r="K761" s="220"/>
      <c r="L761" s="225"/>
      <c r="M761" s="226"/>
      <c r="N761" s="227"/>
      <c r="O761" s="227"/>
      <c r="P761" s="227"/>
      <c r="Q761" s="227"/>
      <c r="R761" s="227"/>
      <c r="S761" s="227"/>
      <c r="T761" s="228"/>
      <c r="AT761" s="229" t="s">
        <v>175</v>
      </c>
      <c r="AU761" s="229" t="s">
        <v>106</v>
      </c>
      <c r="AV761" s="12" t="s">
        <v>162</v>
      </c>
      <c r="AW761" s="12" t="s">
        <v>41</v>
      </c>
      <c r="AX761" s="12" t="s">
        <v>85</v>
      </c>
      <c r="AY761" s="229" t="s">
        <v>155</v>
      </c>
    </row>
    <row r="762" spans="2:65" s="1" customFormat="1" ht="16.5" customHeight="1">
      <c r="B762" s="42"/>
      <c r="C762" s="244" t="s">
        <v>1444</v>
      </c>
      <c r="D762" s="244" t="s">
        <v>470</v>
      </c>
      <c r="E762" s="245" t="s">
        <v>1382</v>
      </c>
      <c r="F762" s="246" t="s">
        <v>1383</v>
      </c>
      <c r="G762" s="247" t="s">
        <v>222</v>
      </c>
      <c r="H762" s="248">
        <v>0.01</v>
      </c>
      <c r="I762" s="249"/>
      <c r="J762" s="250">
        <f>ROUND(I762*H762,2)</f>
        <v>0</v>
      </c>
      <c r="K762" s="246" t="s">
        <v>161</v>
      </c>
      <c r="L762" s="251"/>
      <c r="M762" s="252" t="s">
        <v>32</v>
      </c>
      <c r="N762" s="253" t="s">
        <v>48</v>
      </c>
      <c r="O762" s="43"/>
      <c r="P762" s="202">
        <f>O762*H762</f>
        <v>0</v>
      </c>
      <c r="Q762" s="202">
        <v>1</v>
      </c>
      <c r="R762" s="202">
        <f>Q762*H762</f>
        <v>0.01</v>
      </c>
      <c r="S762" s="202">
        <v>0</v>
      </c>
      <c r="T762" s="203">
        <f>S762*H762</f>
        <v>0</v>
      </c>
      <c r="AR762" s="24" t="s">
        <v>562</v>
      </c>
      <c r="AT762" s="24" t="s">
        <v>470</v>
      </c>
      <c r="AU762" s="24" t="s">
        <v>106</v>
      </c>
      <c r="AY762" s="24" t="s">
        <v>155</v>
      </c>
      <c r="BE762" s="204">
        <f>IF(N762="základní",J762,0)</f>
        <v>0</v>
      </c>
      <c r="BF762" s="204">
        <f>IF(N762="snížená",J762,0)</f>
        <v>0</v>
      </c>
      <c r="BG762" s="204">
        <f>IF(N762="zákl. přenesená",J762,0)</f>
        <v>0</v>
      </c>
      <c r="BH762" s="204">
        <f>IF(N762="sníž. přenesená",J762,0)</f>
        <v>0</v>
      </c>
      <c r="BI762" s="204">
        <f>IF(N762="nulová",J762,0)</f>
        <v>0</v>
      </c>
      <c r="BJ762" s="24" t="s">
        <v>85</v>
      </c>
      <c r="BK762" s="204">
        <f>ROUND(I762*H762,2)</f>
        <v>0</v>
      </c>
      <c r="BL762" s="24" t="s">
        <v>245</v>
      </c>
      <c r="BM762" s="24" t="s">
        <v>1445</v>
      </c>
    </row>
    <row r="763" spans="2:47" s="1" customFormat="1" ht="27">
      <c r="B763" s="42"/>
      <c r="C763" s="64"/>
      <c r="D763" s="205" t="s">
        <v>164</v>
      </c>
      <c r="E763" s="64"/>
      <c r="F763" s="206" t="s">
        <v>1385</v>
      </c>
      <c r="G763" s="64"/>
      <c r="H763" s="64"/>
      <c r="I763" s="164"/>
      <c r="J763" s="64"/>
      <c r="K763" s="64"/>
      <c r="L763" s="62"/>
      <c r="M763" s="207"/>
      <c r="N763" s="43"/>
      <c r="O763" s="43"/>
      <c r="P763" s="43"/>
      <c r="Q763" s="43"/>
      <c r="R763" s="43"/>
      <c r="S763" s="43"/>
      <c r="T763" s="79"/>
      <c r="AT763" s="24" t="s">
        <v>164</v>
      </c>
      <c r="AU763" s="24" t="s">
        <v>106</v>
      </c>
    </row>
    <row r="764" spans="2:51" s="11" customFormat="1" ht="13.5">
      <c r="B764" s="208"/>
      <c r="C764" s="209"/>
      <c r="D764" s="205" t="s">
        <v>175</v>
      </c>
      <c r="E764" s="209"/>
      <c r="F764" s="211" t="s">
        <v>1446</v>
      </c>
      <c r="G764" s="209"/>
      <c r="H764" s="212">
        <v>0.01</v>
      </c>
      <c r="I764" s="213"/>
      <c r="J764" s="209"/>
      <c r="K764" s="209"/>
      <c r="L764" s="214"/>
      <c r="M764" s="215"/>
      <c r="N764" s="216"/>
      <c r="O764" s="216"/>
      <c r="P764" s="216"/>
      <c r="Q764" s="216"/>
      <c r="R764" s="216"/>
      <c r="S764" s="216"/>
      <c r="T764" s="217"/>
      <c r="AT764" s="218" t="s">
        <v>175</v>
      </c>
      <c r="AU764" s="218" t="s">
        <v>106</v>
      </c>
      <c r="AV764" s="11" t="s">
        <v>106</v>
      </c>
      <c r="AW764" s="11" t="s">
        <v>6</v>
      </c>
      <c r="AX764" s="11" t="s">
        <v>85</v>
      </c>
      <c r="AY764" s="218" t="s">
        <v>155</v>
      </c>
    </row>
    <row r="765" spans="2:65" s="1" customFormat="1" ht="16.5" customHeight="1">
      <c r="B765" s="42"/>
      <c r="C765" s="244" t="s">
        <v>1447</v>
      </c>
      <c r="D765" s="244" t="s">
        <v>470</v>
      </c>
      <c r="E765" s="245" t="s">
        <v>1448</v>
      </c>
      <c r="F765" s="246" t="s">
        <v>1449</v>
      </c>
      <c r="G765" s="247" t="s">
        <v>160</v>
      </c>
      <c r="H765" s="248">
        <v>33.2</v>
      </c>
      <c r="I765" s="249"/>
      <c r="J765" s="250">
        <f>ROUND(I765*H765,2)</f>
        <v>0</v>
      </c>
      <c r="K765" s="246" t="s">
        <v>32</v>
      </c>
      <c r="L765" s="251"/>
      <c r="M765" s="252" t="s">
        <v>32</v>
      </c>
      <c r="N765" s="253" t="s">
        <v>48</v>
      </c>
      <c r="O765" s="43"/>
      <c r="P765" s="202">
        <f>O765*H765</f>
        <v>0</v>
      </c>
      <c r="Q765" s="202">
        <v>0.01</v>
      </c>
      <c r="R765" s="202">
        <f>Q765*H765</f>
        <v>0.332</v>
      </c>
      <c r="S765" s="202">
        <v>0</v>
      </c>
      <c r="T765" s="203">
        <f>S765*H765</f>
        <v>0</v>
      </c>
      <c r="AR765" s="24" t="s">
        <v>562</v>
      </c>
      <c r="AT765" s="24" t="s">
        <v>470</v>
      </c>
      <c r="AU765" s="24" t="s">
        <v>106</v>
      </c>
      <c r="AY765" s="24" t="s">
        <v>155</v>
      </c>
      <c r="BE765" s="204">
        <f>IF(N765="základní",J765,0)</f>
        <v>0</v>
      </c>
      <c r="BF765" s="204">
        <f>IF(N765="snížená",J765,0)</f>
        <v>0</v>
      </c>
      <c r="BG765" s="204">
        <f>IF(N765="zákl. přenesená",J765,0)</f>
        <v>0</v>
      </c>
      <c r="BH765" s="204">
        <f>IF(N765="sníž. přenesená",J765,0)</f>
        <v>0</v>
      </c>
      <c r="BI765" s="204">
        <f>IF(N765="nulová",J765,0)</f>
        <v>0</v>
      </c>
      <c r="BJ765" s="24" t="s">
        <v>85</v>
      </c>
      <c r="BK765" s="204">
        <f>ROUND(I765*H765,2)</f>
        <v>0</v>
      </c>
      <c r="BL765" s="24" t="s">
        <v>245</v>
      </c>
      <c r="BM765" s="24" t="s">
        <v>1450</v>
      </c>
    </row>
    <row r="766" spans="2:65" s="1" customFormat="1" ht="16.5" customHeight="1">
      <c r="B766" s="42"/>
      <c r="C766" s="193" t="s">
        <v>1451</v>
      </c>
      <c r="D766" s="193" t="s">
        <v>157</v>
      </c>
      <c r="E766" s="194" t="s">
        <v>1452</v>
      </c>
      <c r="F766" s="195" t="s">
        <v>1453</v>
      </c>
      <c r="G766" s="196" t="s">
        <v>160</v>
      </c>
      <c r="H766" s="197">
        <v>67.3</v>
      </c>
      <c r="I766" s="198"/>
      <c r="J766" s="199">
        <f>ROUND(I766*H766,2)</f>
        <v>0</v>
      </c>
      <c r="K766" s="195" t="s">
        <v>161</v>
      </c>
      <c r="L766" s="62"/>
      <c r="M766" s="200" t="s">
        <v>32</v>
      </c>
      <c r="N766" s="201" t="s">
        <v>48</v>
      </c>
      <c r="O766" s="43"/>
      <c r="P766" s="202">
        <f>O766*H766</f>
        <v>0</v>
      </c>
      <c r="Q766" s="202">
        <v>0.00038</v>
      </c>
      <c r="R766" s="202">
        <f>Q766*H766</f>
        <v>0.025574</v>
      </c>
      <c r="S766" s="202">
        <v>0</v>
      </c>
      <c r="T766" s="203">
        <f>S766*H766</f>
        <v>0</v>
      </c>
      <c r="AR766" s="24" t="s">
        <v>245</v>
      </c>
      <c r="AT766" s="24" t="s">
        <v>157</v>
      </c>
      <c r="AU766" s="24" t="s">
        <v>106</v>
      </c>
      <c r="AY766" s="24" t="s">
        <v>155</v>
      </c>
      <c r="BE766" s="204">
        <f>IF(N766="základní",J766,0)</f>
        <v>0</v>
      </c>
      <c r="BF766" s="204">
        <f>IF(N766="snížená",J766,0)</f>
        <v>0</v>
      </c>
      <c r="BG766" s="204">
        <f>IF(N766="zákl. přenesená",J766,0)</f>
        <v>0</v>
      </c>
      <c r="BH766" s="204">
        <f>IF(N766="sníž. přenesená",J766,0)</f>
        <v>0</v>
      </c>
      <c r="BI766" s="204">
        <f>IF(N766="nulová",J766,0)</f>
        <v>0</v>
      </c>
      <c r="BJ766" s="24" t="s">
        <v>85</v>
      </c>
      <c r="BK766" s="204">
        <f>ROUND(I766*H766,2)</f>
        <v>0</v>
      </c>
      <c r="BL766" s="24" t="s">
        <v>245</v>
      </c>
      <c r="BM766" s="24" t="s">
        <v>1454</v>
      </c>
    </row>
    <row r="767" spans="2:47" s="1" customFormat="1" ht="27">
      <c r="B767" s="42"/>
      <c r="C767" s="64"/>
      <c r="D767" s="205" t="s">
        <v>164</v>
      </c>
      <c r="E767" s="64"/>
      <c r="F767" s="206" t="s">
        <v>1455</v>
      </c>
      <c r="G767" s="64"/>
      <c r="H767" s="64"/>
      <c r="I767" s="164"/>
      <c r="J767" s="64"/>
      <c r="K767" s="64"/>
      <c r="L767" s="62"/>
      <c r="M767" s="207"/>
      <c r="N767" s="43"/>
      <c r="O767" s="43"/>
      <c r="P767" s="43"/>
      <c r="Q767" s="43"/>
      <c r="R767" s="43"/>
      <c r="S767" s="43"/>
      <c r="T767" s="79"/>
      <c r="AT767" s="24" t="s">
        <v>164</v>
      </c>
      <c r="AU767" s="24" t="s">
        <v>106</v>
      </c>
    </row>
    <row r="768" spans="2:51" s="13" customFormat="1" ht="13.5">
      <c r="B768" s="234"/>
      <c r="C768" s="235"/>
      <c r="D768" s="205" t="s">
        <v>175</v>
      </c>
      <c r="E768" s="236" t="s">
        <v>32</v>
      </c>
      <c r="F768" s="237" t="s">
        <v>646</v>
      </c>
      <c r="G768" s="235"/>
      <c r="H768" s="236" t="s">
        <v>32</v>
      </c>
      <c r="I768" s="238"/>
      <c r="J768" s="235"/>
      <c r="K768" s="235"/>
      <c r="L768" s="239"/>
      <c r="M768" s="240"/>
      <c r="N768" s="241"/>
      <c r="O768" s="241"/>
      <c r="P768" s="241"/>
      <c r="Q768" s="241"/>
      <c r="R768" s="241"/>
      <c r="S768" s="241"/>
      <c r="T768" s="242"/>
      <c r="AT768" s="243" t="s">
        <v>175</v>
      </c>
      <c r="AU768" s="243" t="s">
        <v>106</v>
      </c>
      <c r="AV768" s="13" t="s">
        <v>85</v>
      </c>
      <c r="AW768" s="13" t="s">
        <v>41</v>
      </c>
      <c r="AX768" s="13" t="s">
        <v>77</v>
      </c>
      <c r="AY768" s="243" t="s">
        <v>155</v>
      </c>
    </row>
    <row r="769" spans="2:51" s="11" customFormat="1" ht="13.5">
      <c r="B769" s="208"/>
      <c r="C769" s="209"/>
      <c r="D769" s="205" t="s">
        <v>175</v>
      </c>
      <c r="E769" s="210" t="s">
        <v>32</v>
      </c>
      <c r="F769" s="211" t="s">
        <v>1456</v>
      </c>
      <c r="G769" s="209"/>
      <c r="H769" s="212">
        <v>33.2</v>
      </c>
      <c r="I769" s="213"/>
      <c r="J769" s="209"/>
      <c r="K769" s="209"/>
      <c r="L769" s="214"/>
      <c r="M769" s="215"/>
      <c r="N769" s="216"/>
      <c r="O769" s="216"/>
      <c r="P769" s="216"/>
      <c r="Q769" s="216"/>
      <c r="R769" s="216"/>
      <c r="S769" s="216"/>
      <c r="T769" s="217"/>
      <c r="AT769" s="218" t="s">
        <v>175</v>
      </c>
      <c r="AU769" s="218" t="s">
        <v>106</v>
      </c>
      <c r="AV769" s="11" t="s">
        <v>106</v>
      </c>
      <c r="AW769" s="11" t="s">
        <v>41</v>
      </c>
      <c r="AX769" s="11" t="s">
        <v>77</v>
      </c>
      <c r="AY769" s="218" t="s">
        <v>155</v>
      </c>
    </row>
    <row r="770" spans="2:51" s="11" customFormat="1" ht="27">
      <c r="B770" s="208"/>
      <c r="C770" s="209"/>
      <c r="D770" s="205" t="s">
        <v>175</v>
      </c>
      <c r="E770" s="210" t="s">
        <v>32</v>
      </c>
      <c r="F770" s="211" t="s">
        <v>1457</v>
      </c>
      <c r="G770" s="209"/>
      <c r="H770" s="212">
        <v>24.9</v>
      </c>
      <c r="I770" s="213"/>
      <c r="J770" s="209"/>
      <c r="K770" s="209"/>
      <c r="L770" s="214"/>
      <c r="M770" s="215"/>
      <c r="N770" s="216"/>
      <c r="O770" s="216"/>
      <c r="P770" s="216"/>
      <c r="Q770" s="216"/>
      <c r="R770" s="216"/>
      <c r="S770" s="216"/>
      <c r="T770" s="217"/>
      <c r="AT770" s="218" t="s">
        <v>175</v>
      </c>
      <c r="AU770" s="218" t="s">
        <v>106</v>
      </c>
      <c r="AV770" s="11" t="s">
        <v>106</v>
      </c>
      <c r="AW770" s="11" t="s">
        <v>41</v>
      </c>
      <c r="AX770" s="11" t="s">
        <v>77</v>
      </c>
      <c r="AY770" s="218" t="s">
        <v>155</v>
      </c>
    </row>
    <row r="771" spans="2:51" s="11" customFormat="1" ht="13.5">
      <c r="B771" s="208"/>
      <c r="C771" s="209"/>
      <c r="D771" s="205" t="s">
        <v>175</v>
      </c>
      <c r="E771" s="210" t="s">
        <v>32</v>
      </c>
      <c r="F771" s="211" t="s">
        <v>1458</v>
      </c>
      <c r="G771" s="209"/>
      <c r="H771" s="212">
        <v>9.2</v>
      </c>
      <c r="I771" s="213"/>
      <c r="J771" s="209"/>
      <c r="K771" s="209"/>
      <c r="L771" s="214"/>
      <c r="M771" s="215"/>
      <c r="N771" s="216"/>
      <c r="O771" s="216"/>
      <c r="P771" s="216"/>
      <c r="Q771" s="216"/>
      <c r="R771" s="216"/>
      <c r="S771" s="216"/>
      <c r="T771" s="217"/>
      <c r="AT771" s="218" t="s">
        <v>175</v>
      </c>
      <c r="AU771" s="218" t="s">
        <v>106</v>
      </c>
      <c r="AV771" s="11" t="s">
        <v>106</v>
      </c>
      <c r="AW771" s="11" t="s">
        <v>41</v>
      </c>
      <c r="AX771" s="11" t="s">
        <v>77</v>
      </c>
      <c r="AY771" s="218" t="s">
        <v>155</v>
      </c>
    </row>
    <row r="772" spans="2:51" s="12" customFormat="1" ht="13.5">
      <c r="B772" s="219"/>
      <c r="C772" s="220"/>
      <c r="D772" s="205" t="s">
        <v>175</v>
      </c>
      <c r="E772" s="221" t="s">
        <v>32</v>
      </c>
      <c r="F772" s="222" t="s">
        <v>188</v>
      </c>
      <c r="G772" s="220"/>
      <c r="H772" s="223">
        <v>67.3</v>
      </c>
      <c r="I772" s="224"/>
      <c r="J772" s="220"/>
      <c r="K772" s="220"/>
      <c r="L772" s="225"/>
      <c r="M772" s="226"/>
      <c r="N772" s="227"/>
      <c r="O772" s="227"/>
      <c r="P772" s="227"/>
      <c r="Q772" s="227"/>
      <c r="R772" s="227"/>
      <c r="S772" s="227"/>
      <c r="T772" s="228"/>
      <c r="AT772" s="229" t="s">
        <v>175</v>
      </c>
      <c r="AU772" s="229" t="s">
        <v>106</v>
      </c>
      <c r="AV772" s="12" t="s">
        <v>162</v>
      </c>
      <c r="AW772" s="12" t="s">
        <v>41</v>
      </c>
      <c r="AX772" s="12" t="s">
        <v>85</v>
      </c>
      <c r="AY772" s="229" t="s">
        <v>155</v>
      </c>
    </row>
    <row r="773" spans="2:65" s="1" customFormat="1" ht="16.5" customHeight="1">
      <c r="B773" s="42"/>
      <c r="C773" s="244" t="s">
        <v>1459</v>
      </c>
      <c r="D773" s="244" t="s">
        <v>470</v>
      </c>
      <c r="E773" s="245" t="s">
        <v>1460</v>
      </c>
      <c r="F773" s="246" t="s">
        <v>1461</v>
      </c>
      <c r="G773" s="247" t="s">
        <v>160</v>
      </c>
      <c r="H773" s="248">
        <v>66.815</v>
      </c>
      <c r="I773" s="249"/>
      <c r="J773" s="250">
        <f>ROUND(I773*H773,2)</f>
        <v>0</v>
      </c>
      <c r="K773" s="246" t="s">
        <v>161</v>
      </c>
      <c r="L773" s="251"/>
      <c r="M773" s="252" t="s">
        <v>32</v>
      </c>
      <c r="N773" s="253" t="s">
        <v>48</v>
      </c>
      <c r="O773" s="43"/>
      <c r="P773" s="202">
        <f>O773*H773</f>
        <v>0</v>
      </c>
      <c r="Q773" s="202">
        <v>0.0043</v>
      </c>
      <c r="R773" s="202">
        <f>Q773*H773</f>
        <v>0.28730449999999996</v>
      </c>
      <c r="S773" s="202">
        <v>0</v>
      </c>
      <c r="T773" s="203">
        <f>S773*H773</f>
        <v>0</v>
      </c>
      <c r="AR773" s="24" t="s">
        <v>562</v>
      </c>
      <c r="AT773" s="24" t="s">
        <v>470</v>
      </c>
      <c r="AU773" s="24" t="s">
        <v>106</v>
      </c>
      <c r="AY773" s="24" t="s">
        <v>155</v>
      </c>
      <c r="BE773" s="204">
        <f>IF(N773="základní",J773,0)</f>
        <v>0</v>
      </c>
      <c r="BF773" s="204">
        <f>IF(N773="snížená",J773,0)</f>
        <v>0</v>
      </c>
      <c r="BG773" s="204">
        <f>IF(N773="zákl. přenesená",J773,0)</f>
        <v>0</v>
      </c>
      <c r="BH773" s="204">
        <f>IF(N773="sníž. přenesená",J773,0)</f>
        <v>0</v>
      </c>
      <c r="BI773" s="204">
        <f>IF(N773="nulová",J773,0)</f>
        <v>0</v>
      </c>
      <c r="BJ773" s="24" t="s">
        <v>85</v>
      </c>
      <c r="BK773" s="204">
        <f>ROUND(I773*H773,2)</f>
        <v>0</v>
      </c>
      <c r="BL773" s="24" t="s">
        <v>245</v>
      </c>
      <c r="BM773" s="24" t="s">
        <v>1462</v>
      </c>
    </row>
    <row r="774" spans="2:51" s="11" customFormat="1" ht="13.5">
      <c r="B774" s="208"/>
      <c r="C774" s="209"/>
      <c r="D774" s="205" t="s">
        <v>175</v>
      </c>
      <c r="E774" s="210" t="s">
        <v>32</v>
      </c>
      <c r="F774" s="211" t="s">
        <v>1463</v>
      </c>
      <c r="G774" s="209"/>
      <c r="H774" s="212">
        <v>33.2</v>
      </c>
      <c r="I774" s="213"/>
      <c r="J774" s="209"/>
      <c r="K774" s="209"/>
      <c r="L774" s="214"/>
      <c r="M774" s="215"/>
      <c r="N774" s="216"/>
      <c r="O774" s="216"/>
      <c r="P774" s="216"/>
      <c r="Q774" s="216"/>
      <c r="R774" s="216"/>
      <c r="S774" s="216"/>
      <c r="T774" s="217"/>
      <c r="AT774" s="218" t="s">
        <v>175</v>
      </c>
      <c r="AU774" s="218" t="s">
        <v>106</v>
      </c>
      <c r="AV774" s="11" t="s">
        <v>106</v>
      </c>
      <c r="AW774" s="11" t="s">
        <v>41</v>
      </c>
      <c r="AX774" s="11" t="s">
        <v>77</v>
      </c>
      <c r="AY774" s="218" t="s">
        <v>155</v>
      </c>
    </row>
    <row r="775" spans="2:51" s="11" customFormat="1" ht="13.5">
      <c r="B775" s="208"/>
      <c r="C775" s="209"/>
      <c r="D775" s="205" t="s">
        <v>175</v>
      </c>
      <c r="E775" s="210" t="s">
        <v>32</v>
      </c>
      <c r="F775" s="211" t="s">
        <v>1464</v>
      </c>
      <c r="G775" s="209"/>
      <c r="H775" s="212">
        <v>24.9</v>
      </c>
      <c r="I775" s="213"/>
      <c r="J775" s="209"/>
      <c r="K775" s="209"/>
      <c r="L775" s="214"/>
      <c r="M775" s="215"/>
      <c r="N775" s="216"/>
      <c r="O775" s="216"/>
      <c r="P775" s="216"/>
      <c r="Q775" s="216"/>
      <c r="R775" s="216"/>
      <c r="S775" s="216"/>
      <c r="T775" s="217"/>
      <c r="AT775" s="218" t="s">
        <v>175</v>
      </c>
      <c r="AU775" s="218" t="s">
        <v>106</v>
      </c>
      <c r="AV775" s="11" t="s">
        <v>106</v>
      </c>
      <c r="AW775" s="11" t="s">
        <v>41</v>
      </c>
      <c r="AX775" s="11" t="s">
        <v>77</v>
      </c>
      <c r="AY775" s="218" t="s">
        <v>155</v>
      </c>
    </row>
    <row r="776" spans="2:51" s="12" customFormat="1" ht="13.5">
      <c r="B776" s="219"/>
      <c r="C776" s="220"/>
      <c r="D776" s="205" t="s">
        <v>175</v>
      </c>
      <c r="E776" s="221" t="s">
        <v>32</v>
      </c>
      <c r="F776" s="222" t="s">
        <v>188</v>
      </c>
      <c r="G776" s="220"/>
      <c r="H776" s="223">
        <v>58.1</v>
      </c>
      <c r="I776" s="224"/>
      <c r="J776" s="220"/>
      <c r="K776" s="220"/>
      <c r="L776" s="225"/>
      <c r="M776" s="226"/>
      <c r="N776" s="227"/>
      <c r="O776" s="227"/>
      <c r="P776" s="227"/>
      <c r="Q776" s="227"/>
      <c r="R776" s="227"/>
      <c r="S776" s="227"/>
      <c r="T776" s="228"/>
      <c r="AT776" s="229" t="s">
        <v>175</v>
      </c>
      <c r="AU776" s="229" t="s">
        <v>106</v>
      </c>
      <c r="AV776" s="12" t="s">
        <v>162</v>
      </c>
      <c r="AW776" s="12" t="s">
        <v>41</v>
      </c>
      <c r="AX776" s="12" t="s">
        <v>85</v>
      </c>
      <c r="AY776" s="229" t="s">
        <v>155</v>
      </c>
    </row>
    <row r="777" spans="2:51" s="11" customFormat="1" ht="13.5">
      <c r="B777" s="208"/>
      <c r="C777" s="209"/>
      <c r="D777" s="205" t="s">
        <v>175</v>
      </c>
      <c r="E777" s="209"/>
      <c r="F777" s="211" t="s">
        <v>1465</v>
      </c>
      <c r="G777" s="209"/>
      <c r="H777" s="212">
        <v>66.815</v>
      </c>
      <c r="I777" s="213"/>
      <c r="J777" s="209"/>
      <c r="K777" s="209"/>
      <c r="L777" s="214"/>
      <c r="M777" s="215"/>
      <c r="N777" s="216"/>
      <c r="O777" s="216"/>
      <c r="P777" s="216"/>
      <c r="Q777" s="216"/>
      <c r="R777" s="216"/>
      <c r="S777" s="216"/>
      <c r="T777" s="217"/>
      <c r="AT777" s="218" t="s">
        <v>175</v>
      </c>
      <c r="AU777" s="218" t="s">
        <v>106</v>
      </c>
      <c r="AV777" s="11" t="s">
        <v>106</v>
      </c>
      <c r="AW777" s="11" t="s">
        <v>6</v>
      </c>
      <c r="AX777" s="11" t="s">
        <v>85</v>
      </c>
      <c r="AY777" s="218" t="s">
        <v>155</v>
      </c>
    </row>
    <row r="778" spans="2:65" s="1" customFormat="1" ht="16.5" customHeight="1">
      <c r="B778" s="42"/>
      <c r="C778" s="244" t="s">
        <v>1466</v>
      </c>
      <c r="D778" s="244" t="s">
        <v>470</v>
      </c>
      <c r="E778" s="245" t="s">
        <v>1467</v>
      </c>
      <c r="F778" s="246" t="s">
        <v>1468</v>
      </c>
      <c r="G778" s="247" t="s">
        <v>160</v>
      </c>
      <c r="H778" s="248">
        <v>10.58</v>
      </c>
      <c r="I778" s="249"/>
      <c r="J778" s="250">
        <f>ROUND(I778*H778,2)</f>
        <v>0</v>
      </c>
      <c r="K778" s="246" t="s">
        <v>161</v>
      </c>
      <c r="L778" s="251"/>
      <c r="M778" s="252" t="s">
        <v>32</v>
      </c>
      <c r="N778" s="253" t="s">
        <v>48</v>
      </c>
      <c r="O778" s="43"/>
      <c r="P778" s="202">
        <f>O778*H778</f>
        <v>0</v>
      </c>
      <c r="Q778" s="202">
        <v>0.0041</v>
      </c>
      <c r="R778" s="202">
        <f>Q778*H778</f>
        <v>0.04337800000000001</v>
      </c>
      <c r="S778" s="202">
        <v>0</v>
      </c>
      <c r="T778" s="203">
        <f>S778*H778</f>
        <v>0</v>
      </c>
      <c r="AR778" s="24" t="s">
        <v>562</v>
      </c>
      <c r="AT778" s="24" t="s">
        <v>470</v>
      </c>
      <c r="AU778" s="24" t="s">
        <v>106</v>
      </c>
      <c r="AY778" s="24" t="s">
        <v>155</v>
      </c>
      <c r="BE778" s="204">
        <f>IF(N778="základní",J778,0)</f>
        <v>0</v>
      </c>
      <c r="BF778" s="204">
        <f>IF(N778="snížená",J778,0)</f>
        <v>0</v>
      </c>
      <c r="BG778" s="204">
        <f>IF(N778="zákl. přenesená",J778,0)</f>
        <v>0</v>
      </c>
      <c r="BH778" s="204">
        <f>IF(N778="sníž. přenesená",J778,0)</f>
        <v>0</v>
      </c>
      <c r="BI778" s="204">
        <f>IF(N778="nulová",J778,0)</f>
        <v>0</v>
      </c>
      <c r="BJ778" s="24" t="s">
        <v>85</v>
      </c>
      <c r="BK778" s="204">
        <f>ROUND(I778*H778,2)</f>
        <v>0</v>
      </c>
      <c r="BL778" s="24" t="s">
        <v>245</v>
      </c>
      <c r="BM778" s="24" t="s">
        <v>1469</v>
      </c>
    </row>
    <row r="779" spans="2:51" s="11" customFormat="1" ht="13.5">
      <c r="B779" s="208"/>
      <c r="C779" s="209"/>
      <c r="D779" s="205" t="s">
        <v>175</v>
      </c>
      <c r="E779" s="210" t="s">
        <v>32</v>
      </c>
      <c r="F779" s="211" t="s">
        <v>1470</v>
      </c>
      <c r="G779" s="209"/>
      <c r="H779" s="212">
        <v>9.2</v>
      </c>
      <c r="I779" s="213"/>
      <c r="J779" s="209"/>
      <c r="K779" s="209"/>
      <c r="L779" s="214"/>
      <c r="M779" s="215"/>
      <c r="N779" s="216"/>
      <c r="O779" s="216"/>
      <c r="P779" s="216"/>
      <c r="Q779" s="216"/>
      <c r="R779" s="216"/>
      <c r="S779" s="216"/>
      <c r="T779" s="217"/>
      <c r="AT779" s="218" t="s">
        <v>175</v>
      </c>
      <c r="AU779" s="218" t="s">
        <v>106</v>
      </c>
      <c r="AV779" s="11" t="s">
        <v>106</v>
      </c>
      <c r="AW779" s="11" t="s">
        <v>41</v>
      </c>
      <c r="AX779" s="11" t="s">
        <v>85</v>
      </c>
      <c r="AY779" s="218" t="s">
        <v>155</v>
      </c>
    </row>
    <row r="780" spans="2:51" s="11" customFormat="1" ht="13.5">
      <c r="B780" s="208"/>
      <c r="C780" s="209"/>
      <c r="D780" s="205" t="s">
        <v>175</v>
      </c>
      <c r="E780" s="209"/>
      <c r="F780" s="211" t="s">
        <v>1471</v>
      </c>
      <c r="G780" s="209"/>
      <c r="H780" s="212">
        <v>10.58</v>
      </c>
      <c r="I780" s="213"/>
      <c r="J780" s="209"/>
      <c r="K780" s="209"/>
      <c r="L780" s="214"/>
      <c r="M780" s="215"/>
      <c r="N780" s="216"/>
      <c r="O780" s="216"/>
      <c r="P780" s="216"/>
      <c r="Q780" s="216"/>
      <c r="R780" s="216"/>
      <c r="S780" s="216"/>
      <c r="T780" s="217"/>
      <c r="AT780" s="218" t="s">
        <v>175</v>
      </c>
      <c r="AU780" s="218" t="s">
        <v>106</v>
      </c>
      <c r="AV780" s="11" t="s">
        <v>106</v>
      </c>
      <c r="AW780" s="11" t="s">
        <v>6</v>
      </c>
      <c r="AX780" s="11" t="s">
        <v>85</v>
      </c>
      <c r="AY780" s="218" t="s">
        <v>155</v>
      </c>
    </row>
    <row r="781" spans="2:65" s="1" customFormat="1" ht="25.5" customHeight="1">
      <c r="B781" s="42"/>
      <c r="C781" s="193" t="s">
        <v>1472</v>
      </c>
      <c r="D781" s="193" t="s">
        <v>157</v>
      </c>
      <c r="E781" s="194" t="s">
        <v>1473</v>
      </c>
      <c r="F781" s="195" t="s">
        <v>1474</v>
      </c>
      <c r="G781" s="196" t="s">
        <v>160</v>
      </c>
      <c r="H781" s="197">
        <v>102.82</v>
      </c>
      <c r="I781" s="198"/>
      <c r="J781" s="199">
        <f>ROUND(I781*H781,2)</f>
        <v>0</v>
      </c>
      <c r="K781" s="195" t="s">
        <v>161</v>
      </c>
      <c r="L781" s="62"/>
      <c r="M781" s="200" t="s">
        <v>32</v>
      </c>
      <c r="N781" s="201" t="s">
        <v>48</v>
      </c>
      <c r="O781" s="43"/>
      <c r="P781" s="202">
        <f>O781*H781</f>
        <v>0</v>
      </c>
      <c r="Q781" s="202">
        <v>0</v>
      </c>
      <c r="R781" s="202">
        <f>Q781*H781</f>
        <v>0</v>
      </c>
      <c r="S781" s="202">
        <v>0</v>
      </c>
      <c r="T781" s="203">
        <f>S781*H781</f>
        <v>0</v>
      </c>
      <c r="AR781" s="24" t="s">
        <v>245</v>
      </c>
      <c r="AT781" s="24" t="s">
        <v>157</v>
      </c>
      <c r="AU781" s="24" t="s">
        <v>106</v>
      </c>
      <c r="AY781" s="24" t="s">
        <v>155</v>
      </c>
      <c r="BE781" s="204">
        <f>IF(N781="základní",J781,0)</f>
        <v>0</v>
      </c>
      <c r="BF781" s="204">
        <f>IF(N781="snížená",J781,0)</f>
        <v>0</v>
      </c>
      <c r="BG781" s="204">
        <f>IF(N781="zákl. přenesená",J781,0)</f>
        <v>0</v>
      </c>
      <c r="BH781" s="204">
        <f>IF(N781="sníž. přenesená",J781,0)</f>
        <v>0</v>
      </c>
      <c r="BI781" s="204">
        <f>IF(N781="nulová",J781,0)</f>
        <v>0</v>
      </c>
      <c r="BJ781" s="24" t="s">
        <v>85</v>
      </c>
      <c r="BK781" s="204">
        <f>ROUND(I781*H781,2)</f>
        <v>0</v>
      </c>
      <c r="BL781" s="24" t="s">
        <v>245</v>
      </c>
      <c r="BM781" s="24" t="s">
        <v>1475</v>
      </c>
    </row>
    <row r="782" spans="2:47" s="1" customFormat="1" ht="27">
      <c r="B782" s="42"/>
      <c r="C782" s="64"/>
      <c r="D782" s="205" t="s">
        <v>164</v>
      </c>
      <c r="E782" s="64"/>
      <c r="F782" s="206" t="s">
        <v>1476</v>
      </c>
      <c r="G782" s="64"/>
      <c r="H782" s="64"/>
      <c r="I782" s="164"/>
      <c r="J782" s="64"/>
      <c r="K782" s="64"/>
      <c r="L782" s="62"/>
      <c r="M782" s="207"/>
      <c r="N782" s="43"/>
      <c r="O782" s="43"/>
      <c r="P782" s="43"/>
      <c r="Q782" s="43"/>
      <c r="R782" s="43"/>
      <c r="S782" s="43"/>
      <c r="T782" s="79"/>
      <c r="AT782" s="24" t="s">
        <v>164</v>
      </c>
      <c r="AU782" s="24" t="s">
        <v>106</v>
      </c>
    </row>
    <row r="783" spans="2:51" s="11" customFormat="1" ht="13.5">
      <c r="B783" s="208"/>
      <c r="C783" s="209"/>
      <c r="D783" s="205" t="s">
        <v>175</v>
      </c>
      <c r="E783" s="210" t="s">
        <v>32</v>
      </c>
      <c r="F783" s="211" t="s">
        <v>923</v>
      </c>
      <c r="G783" s="209"/>
      <c r="H783" s="212">
        <v>65.32</v>
      </c>
      <c r="I783" s="213"/>
      <c r="J783" s="209"/>
      <c r="K783" s="209"/>
      <c r="L783" s="214"/>
      <c r="M783" s="215"/>
      <c r="N783" s="216"/>
      <c r="O783" s="216"/>
      <c r="P783" s="216"/>
      <c r="Q783" s="216"/>
      <c r="R783" s="216"/>
      <c r="S783" s="216"/>
      <c r="T783" s="217"/>
      <c r="AT783" s="218" t="s">
        <v>175</v>
      </c>
      <c r="AU783" s="218" t="s">
        <v>106</v>
      </c>
      <c r="AV783" s="11" t="s">
        <v>106</v>
      </c>
      <c r="AW783" s="11" t="s">
        <v>41</v>
      </c>
      <c r="AX783" s="11" t="s">
        <v>77</v>
      </c>
      <c r="AY783" s="218" t="s">
        <v>155</v>
      </c>
    </row>
    <row r="784" spans="2:51" s="11" customFormat="1" ht="13.5">
      <c r="B784" s="208"/>
      <c r="C784" s="209"/>
      <c r="D784" s="205" t="s">
        <v>175</v>
      </c>
      <c r="E784" s="210" t="s">
        <v>32</v>
      </c>
      <c r="F784" s="211" t="s">
        <v>1477</v>
      </c>
      <c r="G784" s="209"/>
      <c r="H784" s="212">
        <v>37.5</v>
      </c>
      <c r="I784" s="213"/>
      <c r="J784" s="209"/>
      <c r="K784" s="209"/>
      <c r="L784" s="214"/>
      <c r="M784" s="215"/>
      <c r="N784" s="216"/>
      <c r="O784" s="216"/>
      <c r="P784" s="216"/>
      <c r="Q784" s="216"/>
      <c r="R784" s="216"/>
      <c r="S784" s="216"/>
      <c r="T784" s="217"/>
      <c r="AT784" s="218" t="s">
        <v>175</v>
      </c>
      <c r="AU784" s="218" t="s">
        <v>106</v>
      </c>
      <c r="AV784" s="11" t="s">
        <v>106</v>
      </c>
      <c r="AW784" s="11" t="s">
        <v>41</v>
      </c>
      <c r="AX784" s="11" t="s">
        <v>77</v>
      </c>
      <c r="AY784" s="218" t="s">
        <v>155</v>
      </c>
    </row>
    <row r="785" spans="2:51" s="12" customFormat="1" ht="13.5">
      <c r="B785" s="219"/>
      <c r="C785" s="220"/>
      <c r="D785" s="205" t="s">
        <v>175</v>
      </c>
      <c r="E785" s="221" t="s">
        <v>32</v>
      </c>
      <c r="F785" s="222" t="s">
        <v>188</v>
      </c>
      <c r="G785" s="220"/>
      <c r="H785" s="223">
        <v>102.82</v>
      </c>
      <c r="I785" s="224"/>
      <c r="J785" s="220"/>
      <c r="K785" s="220"/>
      <c r="L785" s="225"/>
      <c r="M785" s="226"/>
      <c r="N785" s="227"/>
      <c r="O785" s="227"/>
      <c r="P785" s="227"/>
      <c r="Q785" s="227"/>
      <c r="R785" s="227"/>
      <c r="S785" s="227"/>
      <c r="T785" s="228"/>
      <c r="AT785" s="229" t="s">
        <v>175</v>
      </c>
      <c r="AU785" s="229" t="s">
        <v>106</v>
      </c>
      <c r="AV785" s="12" t="s">
        <v>162</v>
      </c>
      <c r="AW785" s="12" t="s">
        <v>41</v>
      </c>
      <c r="AX785" s="12" t="s">
        <v>85</v>
      </c>
      <c r="AY785" s="229" t="s">
        <v>155</v>
      </c>
    </row>
    <row r="786" spans="2:65" s="1" customFormat="1" ht="16.5" customHeight="1">
      <c r="B786" s="42"/>
      <c r="C786" s="244" t="s">
        <v>1478</v>
      </c>
      <c r="D786" s="244" t="s">
        <v>470</v>
      </c>
      <c r="E786" s="245" t="s">
        <v>1479</v>
      </c>
      <c r="F786" s="246" t="s">
        <v>1480</v>
      </c>
      <c r="G786" s="247" t="s">
        <v>160</v>
      </c>
      <c r="H786" s="248">
        <v>102.82</v>
      </c>
      <c r="I786" s="249"/>
      <c r="J786" s="250">
        <f>ROUND(I786*H786,2)</f>
        <v>0</v>
      </c>
      <c r="K786" s="246" t="s">
        <v>161</v>
      </c>
      <c r="L786" s="251"/>
      <c r="M786" s="252" t="s">
        <v>32</v>
      </c>
      <c r="N786" s="253" t="s">
        <v>48</v>
      </c>
      <c r="O786" s="43"/>
      <c r="P786" s="202">
        <f>O786*H786</f>
        <v>0</v>
      </c>
      <c r="Q786" s="202">
        <v>0.00242</v>
      </c>
      <c r="R786" s="202">
        <f>Q786*H786</f>
        <v>0.24882439999999997</v>
      </c>
      <c r="S786" s="202">
        <v>0</v>
      </c>
      <c r="T786" s="203">
        <f>S786*H786</f>
        <v>0</v>
      </c>
      <c r="AR786" s="24" t="s">
        <v>562</v>
      </c>
      <c r="AT786" s="24" t="s">
        <v>470</v>
      </c>
      <c r="AU786" s="24" t="s">
        <v>106</v>
      </c>
      <c r="AY786" s="24" t="s">
        <v>155</v>
      </c>
      <c r="BE786" s="204">
        <f>IF(N786="základní",J786,0)</f>
        <v>0</v>
      </c>
      <c r="BF786" s="204">
        <f>IF(N786="snížená",J786,0)</f>
        <v>0</v>
      </c>
      <c r="BG786" s="204">
        <f>IF(N786="zákl. přenesená",J786,0)</f>
        <v>0</v>
      </c>
      <c r="BH786" s="204">
        <f>IF(N786="sníž. přenesená",J786,0)</f>
        <v>0</v>
      </c>
      <c r="BI786" s="204">
        <f>IF(N786="nulová",J786,0)</f>
        <v>0</v>
      </c>
      <c r="BJ786" s="24" t="s">
        <v>85</v>
      </c>
      <c r="BK786" s="204">
        <f>ROUND(I786*H786,2)</f>
        <v>0</v>
      </c>
      <c r="BL786" s="24" t="s">
        <v>245</v>
      </c>
      <c r="BM786" s="24" t="s">
        <v>1481</v>
      </c>
    </row>
    <row r="787" spans="2:65" s="1" customFormat="1" ht="16.5" customHeight="1">
      <c r="B787" s="42"/>
      <c r="C787" s="193" t="s">
        <v>1482</v>
      </c>
      <c r="D787" s="193" t="s">
        <v>157</v>
      </c>
      <c r="E787" s="194" t="s">
        <v>1483</v>
      </c>
      <c r="F787" s="195" t="s">
        <v>1484</v>
      </c>
      <c r="G787" s="196" t="s">
        <v>160</v>
      </c>
      <c r="H787" s="197">
        <v>74.608</v>
      </c>
      <c r="I787" s="198"/>
      <c r="J787" s="199">
        <f>ROUND(I787*H787,2)</f>
        <v>0</v>
      </c>
      <c r="K787" s="195" t="s">
        <v>161</v>
      </c>
      <c r="L787" s="62"/>
      <c r="M787" s="200" t="s">
        <v>32</v>
      </c>
      <c r="N787" s="201" t="s">
        <v>48</v>
      </c>
      <c r="O787" s="43"/>
      <c r="P787" s="202">
        <f>O787*H787</f>
        <v>0</v>
      </c>
      <c r="Q787" s="202">
        <v>0</v>
      </c>
      <c r="R787" s="202">
        <f>Q787*H787</f>
        <v>0</v>
      </c>
      <c r="S787" s="202">
        <v>0</v>
      </c>
      <c r="T787" s="203">
        <f>S787*H787</f>
        <v>0</v>
      </c>
      <c r="AR787" s="24" t="s">
        <v>245</v>
      </c>
      <c r="AT787" s="24" t="s">
        <v>157</v>
      </c>
      <c r="AU787" s="24" t="s">
        <v>106</v>
      </c>
      <c r="AY787" s="24" t="s">
        <v>155</v>
      </c>
      <c r="BE787" s="204">
        <f>IF(N787="základní",J787,0)</f>
        <v>0</v>
      </c>
      <c r="BF787" s="204">
        <f>IF(N787="snížená",J787,0)</f>
        <v>0</v>
      </c>
      <c r="BG787" s="204">
        <f>IF(N787="zákl. přenesená",J787,0)</f>
        <v>0</v>
      </c>
      <c r="BH787" s="204">
        <f>IF(N787="sníž. přenesená",J787,0)</f>
        <v>0</v>
      </c>
      <c r="BI787" s="204">
        <f>IF(N787="nulová",J787,0)</f>
        <v>0</v>
      </c>
      <c r="BJ787" s="24" t="s">
        <v>85</v>
      </c>
      <c r="BK787" s="204">
        <f>ROUND(I787*H787,2)</f>
        <v>0</v>
      </c>
      <c r="BL787" s="24" t="s">
        <v>245</v>
      </c>
      <c r="BM787" s="24" t="s">
        <v>1485</v>
      </c>
    </row>
    <row r="788" spans="2:47" s="1" customFormat="1" ht="40.5">
      <c r="B788" s="42"/>
      <c r="C788" s="64"/>
      <c r="D788" s="205" t="s">
        <v>164</v>
      </c>
      <c r="E788" s="64"/>
      <c r="F788" s="206" t="s">
        <v>1486</v>
      </c>
      <c r="G788" s="64"/>
      <c r="H788" s="64"/>
      <c r="I788" s="164"/>
      <c r="J788" s="64"/>
      <c r="K788" s="64"/>
      <c r="L788" s="62"/>
      <c r="M788" s="207"/>
      <c r="N788" s="43"/>
      <c r="O788" s="43"/>
      <c r="P788" s="43"/>
      <c r="Q788" s="43"/>
      <c r="R788" s="43"/>
      <c r="S788" s="43"/>
      <c r="T788" s="79"/>
      <c r="AT788" s="24" t="s">
        <v>164</v>
      </c>
      <c r="AU788" s="24" t="s">
        <v>106</v>
      </c>
    </row>
    <row r="789" spans="2:51" s="13" customFormat="1" ht="13.5">
      <c r="B789" s="234"/>
      <c r="C789" s="235"/>
      <c r="D789" s="205" t="s">
        <v>175</v>
      </c>
      <c r="E789" s="236" t="s">
        <v>32</v>
      </c>
      <c r="F789" s="237" t="s">
        <v>646</v>
      </c>
      <c r="G789" s="235"/>
      <c r="H789" s="236" t="s">
        <v>32</v>
      </c>
      <c r="I789" s="238"/>
      <c r="J789" s="235"/>
      <c r="K789" s="235"/>
      <c r="L789" s="239"/>
      <c r="M789" s="240"/>
      <c r="N789" s="241"/>
      <c r="O789" s="241"/>
      <c r="P789" s="241"/>
      <c r="Q789" s="241"/>
      <c r="R789" s="241"/>
      <c r="S789" s="241"/>
      <c r="T789" s="242"/>
      <c r="AT789" s="243" t="s">
        <v>175</v>
      </c>
      <c r="AU789" s="243" t="s">
        <v>106</v>
      </c>
      <c r="AV789" s="13" t="s">
        <v>85</v>
      </c>
      <c r="AW789" s="13" t="s">
        <v>41</v>
      </c>
      <c r="AX789" s="13" t="s">
        <v>77</v>
      </c>
      <c r="AY789" s="243" t="s">
        <v>155</v>
      </c>
    </row>
    <row r="790" spans="2:51" s="11" customFormat="1" ht="27">
      <c r="B790" s="208"/>
      <c r="C790" s="209"/>
      <c r="D790" s="205" t="s">
        <v>175</v>
      </c>
      <c r="E790" s="210" t="s">
        <v>32</v>
      </c>
      <c r="F790" s="211" t="s">
        <v>1487</v>
      </c>
      <c r="G790" s="209"/>
      <c r="H790" s="212">
        <v>35.588</v>
      </c>
      <c r="I790" s="213"/>
      <c r="J790" s="209"/>
      <c r="K790" s="209"/>
      <c r="L790" s="214"/>
      <c r="M790" s="215"/>
      <c r="N790" s="216"/>
      <c r="O790" s="216"/>
      <c r="P790" s="216"/>
      <c r="Q790" s="216"/>
      <c r="R790" s="216"/>
      <c r="S790" s="216"/>
      <c r="T790" s="217"/>
      <c r="AT790" s="218" t="s">
        <v>175</v>
      </c>
      <c r="AU790" s="218" t="s">
        <v>106</v>
      </c>
      <c r="AV790" s="11" t="s">
        <v>106</v>
      </c>
      <c r="AW790" s="11" t="s">
        <v>41</v>
      </c>
      <c r="AX790" s="11" t="s">
        <v>77</v>
      </c>
      <c r="AY790" s="218" t="s">
        <v>155</v>
      </c>
    </row>
    <row r="791" spans="2:51" s="11" customFormat="1" ht="13.5">
      <c r="B791" s="208"/>
      <c r="C791" s="209"/>
      <c r="D791" s="205" t="s">
        <v>175</v>
      </c>
      <c r="E791" s="210" t="s">
        <v>32</v>
      </c>
      <c r="F791" s="211" t="s">
        <v>1488</v>
      </c>
      <c r="G791" s="209"/>
      <c r="H791" s="212">
        <v>39.02</v>
      </c>
      <c r="I791" s="213"/>
      <c r="J791" s="209"/>
      <c r="K791" s="209"/>
      <c r="L791" s="214"/>
      <c r="M791" s="215"/>
      <c r="N791" s="216"/>
      <c r="O791" s="216"/>
      <c r="P791" s="216"/>
      <c r="Q791" s="216"/>
      <c r="R791" s="216"/>
      <c r="S791" s="216"/>
      <c r="T791" s="217"/>
      <c r="AT791" s="218" t="s">
        <v>175</v>
      </c>
      <c r="AU791" s="218" t="s">
        <v>106</v>
      </c>
      <c r="AV791" s="11" t="s">
        <v>106</v>
      </c>
      <c r="AW791" s="11" t="s">
        <v>41</v>
      </c>
      <c r="AX791" s="11" t="s">
        <v>77</v>
      </c>
      <c r="AY791" s="218" t="s">
        <v>155</v>
      </c>
    </row>
    <row r="792" spans="2:51" s="12" customFormat="1" ht="13.5">
      <c r="B792" s="219"/>
      <c r="C792" s="220"/>
      <c r="D792" s="205" t="s">
        <v>175</v>
      </c>
      <c r="E792" s="221" t="s">
        <v>32</v>
      </c>
      <c r="F792" s="222" t="s">
        <v>188</v>
      </c>
      <c r="G792" s="220"/>
      <c r="H792" s="223">
        <v>74.608</v>
      </c>
      <c r="I792" s="224"/>
      <c r="J792" s="220"/>
      <c r="K792" s="220"/>
      <c r="L792" s="225"/>
      <c r="M792" s="226"/>
      <c r="N792" s="227"/>
      <c r="O792" s="227"/>
      <c r="P792" s="227"/>
      <c r="Q792" s="227"/>
      <c r="R792" s="227"/>
      <c r="S792" s="227"/>
      <c r="T792" s="228"/>
      <c r="AT792" s="229" t="s">
        <v>175</v>
      </c>
      <c r="AU792" s="229" t="s">
        <v>106</v>
      </c>
      <c r="AV792" s="12" t="s">
        <v>162</v>
      </c>
      <c r="AW792" s="12" t="s">
        <v>41</v>
      </c>
      <c r="AX792" s="12" t="s">
        <v>85</v>
      </c>
      <c r="AY792" s="229" t="s">
        <v>155</v>
      </c>
    </row>
    <row r="793" spans="2:65" s="1" customFormat="1" ht="16.5" customHeight="1">
      <c r="B793" s="42"/>
      <c r="C793" s="244" t="s">
        <v>1489</v>
      </c>
      <c r="D793" s="244" t="s">
        <v>470</v>
      </c>
      <c r="E793" s="245" t="s">
        <v>1490</v>
      </c>
      <c r="F793" s="246" t="s">
        <v>1491</v>
      </c>
      <c r="G793" s="247" t="s">
        <v>160</v>
      </c>
      <c r="H793" s="248">
        <v>78.338</v>
      </c>
      <c r="I793" s="249"/>
      <c r="J793" s="250">
        <f>ROUND(I793*H793,2)</f>
        <v>0</v>
      </c>
      <c r="K793" s="246" t="s">
        <v>161</v>
      </c>
      <c r="L793" s="251"/>
      <c r="M793" s="252" t="s">
        <v>32</v>
      </c>
      <c r="N793" s="253" t="s">
        <v>48</v>
      </c>
      <c r="O793" s="43"/>
      <c r="P793" s="202">
        <f>O793*H793</f>
        <v>0</v>
      </c>
      <c r="Q793" s="202">
        <v>0.0003</v>
      </c>
      <c r="R793" s="202">
        <f>Q793*H793</f>
        <v>0.023501399999999995</v>
      </c>
      <c r="S793" s="202">
        <v>0</v>
      </c>
      <c r="T793" s="203">
        <f>S793*H793</f>
        <v>0</v>
      </c>
      <c r="AR793" s="24" t="s">
        <v>562</v>
      </c>
      <c r="AT793" s="24" t="s">
        <v>470</v>
      </c>
      <c r="AU793" s="24" t="s">
        <v>106</v>
      </c>
      <c r="AY793" s="24" t="s">
        <v>155</v>
      </c>
      <c r="BE793" s="204">
        <f>IF(N793="základní",J793,0)</f>
        <v>0</v>
      </c>
      <c r="BF793" s="204">
        <f>IF(N793="snížená",J793,0)</f>
        <v>0</v>
      </c>
      <c r="BG793" s="204">
        <f>IF(N793="zákl. přenesená",J793,0)</f>
        <v>0</v>
      </c>
      <c r="BH793" s="204">
        <f>IF(N793="sníž. přenesená",J793,0)</f>
        <v>0</v>
      </c>
      <c r="BI793" s="204">
        <f>IF(N793="nulová",J793,0)</f>
        <v>0</v>
      </c>
      <c r="BJ793" s="24" t="s">
        <v>85</v>
      </c>
      <c r="BK793" s="204">
        <f>ROUND(I793*H793,2)</f>
        <v>0</v>
      </c>
      <c r="BL793" s="24" t="s">
        <v>245</v>
      </c>
      <c r="BM793" s="24" t="s">
        <v>1492</v>
      </c>
    </row>
    <row r="794" spans="2:47" s="1" customFormat="1" ht="40.5">
      <c r="B794" s="42"/>
      <c r="C794" s="64"/>
      <c r="D794" s="205" t="s">
        <v>164</v>
      </c>
      <c r="E794" s="64"/>
      <c r="F794" s="206" t="s">
        <v>1493</v>
      </c>
      <c r="G794" s="64"/>
      <c r="H794" s="64"/>
      <c r="I794" s="164"/>
      <c r="J794" s="64"/>
      <c r="K794" s="64"/>
      <c r="L794" s="62"/>
      <c r="M794" s="207"/>
      <c r="N794" s="43"/>
      <c r="O794" s="43"/>
      <c r="P794" s="43"/>
      <c r="Q794" s="43"/>
      <c r="R794" s="43"/>
      <c r="S794" s="43"/>
      <c r="T794" s="79"/>
      <c r="AT794" s="24" t="s">
        <v>164</v>
      </c>
      <c r="AU794" s="24" t="s">
        <v>106</v>
      </c>
    </row>
    <row r="795" spans="2:51" s="11" customFormat="1" ht="13.5">
      <c r="B795" s="208"/>
      <c r="C795" s="209"/>
      <c r="D795" s="205" t="s">
        <v>175</v>
      </c>
      <c r="E795" s="209"/>
      <c r="F795" s="211" t="s">
        <v>1494</v>
      </c>
      <c r="G795" s="209"/>
      <c r="H795" s="212">
        <v>78.338</v>
      </c>
      <c r="I795" s="213"/>
      <c r="J795" s="209"/>
      <c r="K795" s="209"/>
      <c r="L795" s="214"/>
      <c r="M795" s="215"/>
      <c r="N795" s="216"/>
      <c r="O795" s="216"/>
      <c r="P795" s="216"/>
      <c r="Q795" s="216"/>
      <c r="R795" s="216"/>
      <c r="S795" s="216"/>
      <c r="T795" s="217"/>
      <c r="AT795" s="218" t="s">
        <v>175</v>
      </c>
      <c r="AU795" s="218" t="s">
        <v>106</v>
      </c>
      <c r="AV795" s="11" t="s">
        <v>106</v>
      </c>
      <c r="AW795" s="11" t="s">
        <v>6</v>
      </c>
      <c r="AX795" s="11" t="s">
        <v>85</v>
      </c>
      <c r="AY795" s="218" t="s">
        <v>155</v>
      </c>
    </row>
    <row r="796" spans="2:65" s="1" customFormat="1" ht="25.5" customHeight="1">
      <c r="B796" s="42"/>
      <c r="C796" s="193" t="s">
        <v>1495</v>
      </c>
      <c r="D796" s="193" t="s">
        <v>157</v>
      </c>
      <c r="E796" s="194" t="s">
        <v>1496</v>
      </c>
      <c r="F796" s="195" t="s">
        <v>1497</v>
      </c>
      <c r="G796" s="196" t="s">
        <v>222</v>
      </c>
      <c r="H796" s="197">
        <v>1.189</v>
      </c>
      <c r="I796" s="198"/>
      <c r="J796" s="199">
        <f>ROUND(I796*H796,2)</f>
        <v>0</v>
      </c>
      <c r="K796" s="195" t="s">
        <v>161</v>
      </c>
      <c r="L796" s="62"/>
      <c r="M796" s="200" t="s">
        <v>32</v>
      </c>
      <c r="N796" s="201" t="s">
        <v>48</v>
      </c>
      <c r="O796" s="43"/>
      <c r="P796" s="202">
        <f>O796*H796</f>
        <v>0</v>
      </c>
      <c r="Q796" s="202">
        <v>0</v>
      </c>
      <c r="R796" s="202">
        <f>Q796*H796</f>
        <v>0</v>
      </c>
      <c r="S796" s="202">
        <v>0</v>
      </c>
      <c r="T796" s="203">
        <f>S796*H796</f>
        <v>0</v>
      </c>
      <c r="AR796" s="24" t="s">
        <v>245</v>
      </c>
      <c r="AT796" s="24" t="s">
        <v>157</v>
      </c>
      <c r="AU796" s="24" t="s">
        <v>106</v>
      </c>
      <c r="AY796" s="24" t="s">
        <v>155</v>
      </c>
      <c r="BE796" s="204">
        <f>IF(N796="základní",J796,0)</f>
        <v>0</v>
      </c>
      <c r="BF796" s="204">
        <f>IF(N796="snížená",J796,0)</f>
        <v>0</v>
      </c>
      <c r="BG796" s="204">
        <f>IF(N796="zákl. přenesená",J796,0)</f>
        <v>0</v>
      </c>
      <c r="BH796" s="204">
        <f>IF(N796="sníž. přenesená",J796,0)</f>
        <v>0</v>
      </c>
      <c r="BI796" s="204">
        <f>IF(N796="nulová",J796,0)</f>
        <v>0</v>
      </c>
      <c r="BJ796" s="24" t="s">
        <v>85</v>
      </c>
      <c r="BK796" s="204">
        <f>ROUND(I796*H796,2)</f>
        <v>0</v>
      </c>
      <c r="BL796" s="24" t="s">
        <v>245</v>
      </c>
      <c r="BM796" s="24" t="s">
        <v>1498</v>
      </c>
    </row>
    <row r="797" spans="2:65" s="1" customFormat="1" ht="16.5" customHeight="1">
      <c r="B797" s="42"/>
      <c r="C797" s="193" t="s">
        <v>1499</v>
      </c>
      <c r="D797" s="193" t="s">
        <v>157</v>
      </c>
      <c r="E797" s="194" t="s">
        <v>1500</v>
      </c>
      <c r="F797" s="195" t="s">
        <v>1501</v>
      </c>
      <c r="G797" s="196" t="s">
        <v>222</v>
      </c>
      <c r="H797" s="197">
        <v>1.189</v>
      </c>
      <c r="I797" s="198"/>
      <c r="J797" s="199">
        <f>ROUND(I797*H797,2)</f>
        <v>0</v>
      </c>
      <c r="K797" s="195" t="s">
        <v>161</v>
      </c>
      <c r="L797" s="62"/>
      <c r="M797" s="200" t="s">
        <v>32</v>
      </c>
      <c r="N797" s="201" t="s">
        <v>48</v>
      </c>
      <c r="O797" s="43"/>
      <c r="P797" s="202">
        <f>O797*H797</f>
        <v>0</v>
      </c>
      <c r="Q797" s="202">
        <v>0</v>
      </c>
      <c r="R797" s="202">
        <f>Q797*H797</f>
        <v>0</v>
      </c>
      <c r="S797" s="202">
        <v>0</v>
      </c>
      <c r="T797" s="203">
        <f>S797*H797</f>
        <v>0</v>
      </c>
      <c r="AR797" s="24" t="s">
        <v>245</v>
      </c>
      <c r="AT797" s="24" t="s">
        <v>157</v>
      </c>
      <c r="AU797" s="24" t="s">
        <v>106</v>
      </c>
      <c r="AY797" s="24" t="s">
        <v>155</v>
      </c>
      <c r="BE797" s="204">
        <f>IF(N797="základní",J797,0)</f>
        <v>0</v>
      </c>
      <c r="BF797" s="204">
        <f>IF(N797="snížená",J797,0)</f>
        <v>0</v>
      </c>
      <c r="BG797" s="204">
        <f>IF(N797="zákl. přenesená",J797,0)</f>
        <v>0</v>
      </c>
      <c r="BH797" s="204">
        <f>IF(N797="sníž. přenesená",J797,0)</f>
        <v>0</v>
      </c>
      <c r="BI797" s="204">
        <f>IF(N797="nulová",J797,0)</f>
        <v>0</v>
      </c>
      <c r="BJ797" s="24" t="s">
        <v>85</v>
      </c>
      <c r="BK797" s="204">
        <f>ROUND(I797*H797,2)</f>
        <v>0</v>
      </c>
      <c r="BL797" s="24" t="s">
        <v>245</v>
      </c>
      <c r="BM797" s="24" t="s">
        <v>1502</v>
      </c>
    </row>
    <row r="798" spans="2:63" s="10" customFormat="1" ht="37.35" customHeight="1">
      <c r="B798" s="177"/>
      <c r="C798" s="178"/>
      <c r="D798" s="179" t="s">
        <v>76</v>
      </c>
      <c r="E798" s="180" t="s">
        <v>241</v>
      </c>
      <c r="F798" s="180" t="s">
        <v>242</v>
      </c>
      <c r="G798" s="178"/>
      <c r="H798" s="178"/>
      <c r="I798" s="181"/>
      <c r="J798" s="182">
        <f>BK798</f>
        <v>0</v>
      </c>
      <c r="K798" s="178"/>
      <c r="L798" s="183"/>
      <c r="M798" s="184"/>
      <c r="N798" s="185"/>
      <c r="O798" s="185"/>
      <c r="P798" s="186">
        <f>P799+P811+P815+P818+P820</f>
        <v>0</v>
      </c>
      <c r="Q798" s="185"/>
      <c r="R798" s="186">
        <f>R799+R811+R815+R818+R820</f>
        <v>0</v>
      </c>
      <c r="S798" s="185"/>
      <c r="T798" s="187">
        <f>T799+T811+T815+T818+T820</f>
        <v>0</v>
      </c>
      <c r="AR798" s="188" t="s">
        <v>181</v>
      </c>
      <c r="AT798" s="189" t="s">
        <v>76</v>
      </c>
      <c r="AU798" s="189" t="s">
        <v>77</v>
      </c>
      <c r="AY798" s="188" t="s">
        <v>155</v>
      </c>
      <c r="BK798" s="190">
        <f>BK799+BK811+BK815+BK818+BK820</f>
        <v>0</v>
      </c>
    </row>
    <row r="799" spans="2:63" s="10" customFormat="1" ht="19.9" customHeight="1">
      <c r="B799" s="177"/>
      <c r="C799" s="178"/>
      <c r="D799" s="179" t="s">
        <v>76</v>
      </c>
      <c r="E799" s="191" t="s">
        <v>1503</v>
      </c>
      <c r="F799" s="191" t="s">
        <v>1504</v>
      </c>
      <c r="G799" s="178"/>
      <c r="H799" s="178"/>
      <c r="I799" s="181"/>
      <c r="J799" s="192">
        <f>BK799</f>
        <v>0</v>
      </c>
      <c r="K799" s="178"/>
      <c r="L799" s="183"/>
      <c r="M799" s="184"/>
      <c r="N799" s="185"/>
      <c r="O799" s="185"/>
      <c r="P799" s="186">
        <f>SUM(P800:P810)</f>
        <v>0</v>
      </c>
      <c r="Q799" s="185"/>
      <c r="R799" s="186">
        <f>SUM(R800:R810)</f>
        <v>0</v>
      </c>
      <c r="S799" s="185"/>
      <c r="T799" s="187">
        <f>SUM(T800:T810)</f>
        <v>0</v>
      </c>
      <c r="AR799" s="188" t="s">
        <v>181</v>
      </c>
      <c r="AT799" s="189" t="s">
        <v>76</v>
      </c>
      <c r="AU799" s="189" t="s">
        <v>85</v>
      </c>
      <c r="AY799" s="188" t="s">
        <v>155</v>
      </c>
      <c r="BK799" s="190">
        <f>SUM(BK800:BK810)</f>
        <v>0</v>
      </c>
    </row>
    <row r="800" spans="2:65" s="1" customFormat="1" ht="16.5" customHeight="1">
      <c r="B800" s="42"/>
      <c r="C800" s="193" t="s">
        <v>1505</v>
      </c>
      <c r="D800" s="193" t="s">
        <v>157</v>
      </c>
      <c r="E800" s="194" t="s">
        <v>1506</v>
      </c>
      <c r="F800" s="195" t="s">
        <v>1507</v>
      </c>
      <c r="G800" s="196" t="s">
        <v>1508</v>
      </c>
      <c r="H800" s="197">
        <v>1</v>
      </c>
      <c r="I800" s="198"/>
      <c r="J800" s="199">
        <f>ROUND(I800*H800,2)</f>
        <v>0</v>
      </c>
      <c r="K800" s="195" t="s">
        <v>161</v>
      </c>
      <c r="L800" s="62"/>
      <c r="M800" s="200" t="s">
        <v>32</v>
      </c>
      <c r="N800" s="201" t="s">
        <v>48</v>
      </c>
      <c r="O800" s="43"/>
      <c r="P800" s="202">
        <f>O800*H800</f>
        <v>0</v>
      </c>
      <c r="Q800" s="202">
        <v>0</v>
      </c>
      <c r="R800" s="202">
        <f>Q800*H800</f>
        <v>0</v>
      </c>
      <c r="S800" s="202">
        <v>0</v>
      </c>
      <c r="T800" s="203">
        <f>S800*H800</f>
        <v>0</v>
      </c>
      <c r="AR800" s="24" t="s">
        <v>249</v>
      </c>
      <c r="AT800" s="24" t="s">
        <v>157</v>
      </c>
      <c r="AU800" s="24" t="s">
        <v>106</v>
      </c>
      <c r="AY800" s="24" t="s">
        <v>155</v>
      </c>
      <c r="BE800" s="204">
        <f>IF(N800="základní",J800,0)</f>
        <v>0</v>
      </c>
      <c r="BF800" s="204">
        <f>IF(N800="snížená",J800,0)</f>
        <v>0</v>
      </c>
      <c r="BG800" s="204">
        <f>IF(N800="zákl. přenesená",J800,0)</f>
        <v>0</v>
      </c>
      <c r="BH800" s="204">
        <f>IF(N800="sníž. přenesená",J800,0)</f>
        <v>0</v>
      </c>
      <c r="BI800" s="204">
        <f>IF(N800="nulová",J800,0)</f>
        <v>0</v>
      </c>
      <c r="BJ800" s="24" t="s">
        <v>85</v>
      </c>
      <c r="BK800" s="204">
        <f>ROUND(I800*H800,2)</f>
        <v>0</v>
      </c>
      <c r="BL800" s="24" t="s">
        <v>249</v>
      </c>
      <c r="BM800" s="24" t="s">
        <v>1509</v>
      </c>
    </row>
    <row r="801" spans="2:65" s="1" customFormat="1" ht="16.5" customHeight="1">
      <c r="B801" s="42"/>
      <c r="C801" s="193" t="s">
        <v>1510</v>
      </c>
      <c r="D801" s="193" t="s">
        <v>157</v>
      </c>
      <c r="E801" s="194" t="s">
        <v>1511</v>
      </c>
      <c r="F801" s="195" t="s">
        <v>1512</v>
      </c>
      <c r="G801" s="196" t="s">
        <v>248</v>
      </c>
      <c r="H801" s="197">
        <v>1</v>
      </c>
      <c r="I801" s="198"/>
      <c r="J801" s="199">
        <f>ROUND(I801*H801,2)</f>
        <v>0</v>
      </c>
      <c r="K801" s="195" t="s">
        <v>32</v>
      </c>
      <c r="L801" s="62"/>
      <c r="M801" s="200" t="s">
        <v>32</v>
      </c>
      <c r="N801" s="201" t="s">
        <v>48</v>
      </c>
      <c r="O801" s="43"/>
      <c r="P801" s="202">
        <f>O801*H801</f>
        <v>0</v>
      </c>
      <c r="Q801" s="202">
        <v>0</v>
      </c>
      <c r="R801" s="202">
        <f>Q801*H801</f>
        <v>0</v>
      </c>
      <c r="S801" s="202">
        <v>0</v>
      </c>
      <c r="T801" s="203">
        <f>S801*H801</f>
        <v>0</v>
      </c>
      <c r="AR801" s="24" t="s">
        <v>249</v>
      </c>
      <c r="AT801" s="24" t="s">
        <v>157</v>
      </c>
      <c r="AU801" s="24" t="s">
        <v>106</v>
      </c>
      <c r="AY801" s="24" t="s">
        <v>155</v>
      </c>
      <c r="BE801" s="204">
        <f>IF(N801="základní",J801,0)</f>
        <v>0</v>
      </c>
      <c r="BF801" s="204">
        <f>IF(N801="snížená",J801,0)</f>
        <v>0</v>
      </c>
      <c r="BG801" s="204">
        <f>IF(N801="zákl. přenesená",J801,0)</f>
        <v>0</v>
      </c>
      <c r="BH801" s="204">
        <f>IF(N801="sníž. přenesená",J801,0)</f>
        <v>0</v>
      </c>
      <c r="BI801" s="204">
        <f>IF(N801="nulová",J801,0)</f>
        <v>0</v>
      </c>
      <c r="BJ801" s="24" t="s">
        <v>85</v>
      </c>
      <c r="BK801" s="204">
        <f>ROUND(I801*H801,2)</f>
        <v>0</v>
      </c>
      <c r="BL801" s="24" t="s">
        <v>249</v>
      </c>
      <c r="BM801" s="24" t="s">
        <v>1513</v>
      </c>
    </row>
    <row r="802" spans="2:47" s="1" customFormat="1" ht="27">
      <c r="B802" s="42"/>
      <c r="C802" s="64"/>
      <c r="D802" s="205" t="s">
        <v>164</v>
      </c>
      <c r="E802" s="64"/>
      <c r="F802" s="206" t="s">
        <v>1514</v>
      </c>
      <c r="G802" s="64"/>
      <c r="H802" s="64"/>
      <c r="I802" s="164"/>
      <c r="J802" s="64"/>
      <c r="K802" s="64"/>
      <c r="L802" s="62"/>
      <c r="M802" s="207"/>
      <c r="N802" s="43"/>
      <c r="O802" s="43"/>
      <c r="P802" s="43"/>
      <c r="Q802" s="43"/>
      <c r="R802" s="43"/>
      <c r="S802" s="43"/>
      <c r="T802" s="79"/>
      <c r="AT802" s="24" t="s">
        <v>164</v>
      </c>
      <c r="AU802" s="24" t="s">
        <v>106</v>
      </c>
    </row>
    <row r="803" spans="2:65" s="1" customFormat="1" ht="16.5" customHeight="1">
      <c r="B803" s="42"/>
      <c r="C803" s="193" t="s">
        <v>1515</v>
      </c>
      <c r="D803" s="193" t="s">
        <v>157</v>
      </c>
      <c r="E803" s="194" t="s">
        <v>1516</v>
      </c>
      <c r="F803" s="195" t="s">
        <v>1512</v>
      </c>
      <c r="G803" s="196" t="s">
        <v>248</v>
      </c>
      <c r="H803" s="197">
        <v>1</v>
      </c>
      <c r="I803" s="198"/>
      <c r="J803" s="199">
        <f>ROUND(I803*H803,2)</f>
        <v>0</v>
      </c>
      <c r="K803" s="195" t="s">
        <v>161</v>
      </c>
      <c r="L803" s="62"/>
      <c r="M803" s="200" t="s">
        <v>32</v>
      </c>
      <c r="N803" s="201" t="s">
        <v>48</v>
      </c>
      <c r="O803" s="43"/>
      <c r="P803" s="202">
        <f>O803*H803</f>
        <v>0</v>
      </c>
      <c r="Q803" s="202">
        <v>0</v>
      </c>
      <c r="R803" s="202">
        <f>Q803*H803</f>
        <v>0</v>
      </c>
      <c r="S803" s="202">
        <v>0</v>
      </c>
      <c r="T803" s="203">
        <f>S803*H803</f>
        <v>0</v>
      </c>
      <c r="AR803" s="24" t="s">
        <v>249</v>
      </c>
      <c r="AT803" s="24" t="s">
        <v>157</v>
      </c>
      <c r="AU803" s="24" t="s">
        <v>106</v>
      </c>
      <c r="AY803" s="24" t="s">
        <v>155</v>
      </c>
      <c r="BE803" s="204">
        <f>IF(N803="základní",J803,0)</f>
        <v>0</v>
      </c>
      <c r="BF803" s="204">
        <f>IF(N803="snížená",J803,0)</f>
        <v>0</v>
      </c>
      <c r="BG803" s="204">
        <f>IF(N803="zákl. přenesená",J803,0)</f>
        <v>0</v>
      </c>
      <c r="BH803" s="204">
        <f>IF(N803="sníž. přenesená",J803,0)</f>
        <v>0</v>
      </c>
      <c r="BI803" s="204">
        <f>IF(N803="nulová",J803,0)</f>
        <v>0</v>
      </c>
      <c r="BJ803" s="24" t="s">
        <v>85</v>
      </c>
      <c r="BK803" s="204">
        <f>ROUND(I803*H803,2)</f>
        <v>0</v>
      </c>
      <c r="BL803" s="24" t="s">
        <v>249</v>
      </c>
      <c r="BM803" s="24" t="s">
        <v>1517</v>
      </c>
    </row>
    <row r="804" spans="2:47" s="1" customFormat="1" ht="27">
      <c r="B804" s="42"/>
      <c r="C804" s="64"/>
      <c r="D804" s="205" t="s">
        <v>164</v>
      </c>
      <c r="E804" s="64"/>
      <c r="F804" s="206" t="s">
        <v>1518</v>
      </c>
      <c r="G804" s="64"/>
      <c r="H804" s="64"/>
      <c r="I804" s="164"/>
      <c r="J804" s="64"/>
      <c r="K804" s="64"/>
      <c r="L804" s="62"/>
      <c r="M804" s="207"/>
      <c r="N804" s="43"/>
      <c r="O804" s="43"/>
      <c r="P804" s="43"/>
      <c r="Q804" s="43"/>
      <c r="R804" s="43"/>
      <c r="S804" s="43"/>
      <c r="T804" s="79"/>
      <c r="AT804" s="24" t="s">
        <v>164</v>
      </c>
      <c r="AU804" s="24" t="s">
        <v>106</v>
      </c>
    </row>
    <row r="805" spans="2:65" s="1" customFormat="1" ht="16.5" customHeight="1">
      <c r="B805" s="42"/>
      <c r="C805" s="193" t="s">
        <v>1519</v>
      </c>
      <c r="D805" s="193" t="s">
        <v>157</v>
      </c>
      <c r="E805" s="194" t="s">
        <v>1520</v>
      </c>
      <c r="F805" s="195" t="s">
        <v>1521</v>
      </c>
      <c r="G805" s="196" t="s">
        <v>248</v>
      </c>
      <c r="H805" s="197">
        <v>1</v>
      </c>
      <c r="I805" s="198"/>
      <c r="J805" s="199">
        <f>ROUND(I805*H805,2)</f>
        <v>0</v>
      </c>
      <c r="K805" s="195" t="s">
        <v>161</v>
      </c>
      <c r="L805" s="62"/>
      <c r="M805" s="200" t="s">
        <v>32</v>
      </c>
      <c r="N805" s="201" t="s">
        <v>48</v>
      </c>
      <c r="O805" s="43"/>
      <c r="P805" s="202">
        <f>O805*H805</f>
        <v>0</v>
      </c>
      <c r="Q805" s="202">
        <v>0</v>
      </c>
      <c r="R805" s="202">
        <f>Q805*H805</f>
        <v>0</v>
      </c>
      <c r="S805" s="202">
        <v>0</v>
      </c>
      <c r="T805" s="203">
        <f>S805*H805</f>
        <v>0</v>
      </c>
      <c r="AR805" s="24" t="s">
        <v>249</v>
      </c>
      <c r="AT805" s="24" t="s">
        <v>157</v>
      </c>
      <c r="AU805" s="24" t="s">
        <v>106</v>
      </c>
      <c r="AY805" s="24" t="s">
        <v>155</v>
      </c>
      <c r="BE805" s="204">
        <f>IF(N805="základní",J805,0)</f>
        <v>0</v>
      </c>
      <c r="BF805" s="204">
        <f>IF(N805="snížená",J805,0)</f>
        <v>0</v>
      </c>
      <c r="BG805" s="204">
        <f>IF(N805="zákl. přenesená",J805,0)</f>
        <v>0</v>
      </c>
      <c r="BH805" s="204">
        <f>IF(N805="sníž. přenesená",J805,0)</f>
        <v>0</v>
      </c>
      <c r="BI805" s="204">
        <f>IF(N805="nulová",J805,0)</f>
        <v>0</v>
      </c>
      <c r="BJ805" s="24" t="s">
        <v>85</v>
      </c>
      <c r="BK805" s="204">
        <f>ROUND(I805*H805,2)</f>
        <v>0</v>
      </c>
      <c r="BL805" s="24" t="s">
        <v>249</v>
      </c>
      <c r="BM805" s="24" t="s">
        <v>1522</v>
      </c>
    </row>
    <row r="806" spans="2:65" s="1" customFormat="1" ht="16.5" customHeight="1">
      <c r="B806" s="42"/>
      <c r="C806" s="193" t="s">
        <v>1523</v>
      </c>
      <c r="D806" s="193" t="s">
        <v>157</v>
      </c>
      <c r="E806" s="194" t="s">
        <v>1524</v>
      </c>
      <c r="F806" s="195" t="s">
        <v>1525</v>
      </c>
      <c r="G806" s="196" t="s">
        <v>248</v>
      </c>
      <c r="H806" s="197">
        <v>1</v>
      </c>
      <c r="I806" s="198"/>
      <c r="J806" s="199">
        <f>ROUND(I806*H806,2)</f>
        <v>0</v>
      </c>
      <c r="K806" s="195" t="s">
        <v>161</v>
      </c>
      <c r="L806" s="62"/>
      <c r="M806" s="200" t="s">
        <v>32</v>
      </c>
      <c r="N806" s="201" t="s">
        <v>48</v>
      </c>
      <c r="O806" s="43"/>
      <c r="P806" s="202">
        <f>O806*H806</f>
        <v>0</v>
      </c>
      <c r="Q806" s="202">
        <v>0</v>
      </c>
      <c r="R806" s="202">
        <f>Q806*H806</f>
        <v>0</v>
      </c>
      <c r="S806" s="202">
        <v>0</v>
      </c>
      <c r="T806" s="203">
        <f>S806*H806</f>
        <v>0</v>
      </c>
      <c r="AR806" s="24" t="s">
        <v>249</v>
      </c>
      <c r="AT806" s="24" t="s">
        <v>157</v>
      </c>
      <c r="AU806" s="24" t="s">
        <v>106</v>
      </c>
      <c r="AY806" s="24" t="s">
        <v>155</v>
      </c>
      <c r="BE806" s="204">
        <f>IF(N806="základní",J806,0)</f>
        <v>0</v>
      </c>
      <c r="BF806" s="204">
        <f>IF(N806="snížená",J806,0)</f>
        <v>0</v>
      </c>
      <c r="BG806" s="204">
        <f>IF(N806="zákl. přenesená",J806,0)</f>
        <v>0</v>
      </c>
      <c r="BH806" s="204">
        <f>IF(N806="sníž. přenesená",J806,0)</f>
        <v>0</v>
      </c>
      <c r="BI806" s="204">
        <f>IF(N806="nulová",J806,0)</f>
        <v>0</v>
      </c>
      <c r="BJ806" s="24" t="s">
        <v>85</v>
      </c>
      <c r="BK806" s="204">
        <f>ROUND(I806*H806,2)</f>
        <v>0</v>
      </c>
      <c r="BL806" s="24" t="s">
        <v>249</v>
      </c>
      <c r="BM806" s="24" t="s">
        <v>1526</v>
      </c>
    </row>
    <row r="807" spans="2:47" s="1" customFormat="1" ht="27">
      <c r="B807" s="42"/>
      <c r="C807" s="64"/>
      <c r="D807" s="205" t="s">
        <v>164</v>
      </c>
      <c r="E807" s="64"/>
      <c r="F807" s="206" t="s">
        <v>1527</v>
      </c>
      <c r="G807" s="64"/>
      <c r="H807" s="64"/>
      <c r="I807" s="164"/>
      <c r="J807" s="64"/>
      <c r="K807" s="64"/>
      <c r="L807" s="62"/>
      <c r="M807" s="207"/>
      <c r="N807" s="43"/>
      <c r="O807" s="43"/>
      <c r="P807" s="43"/>
      <c r="Q807" s="43"/>
      <c r="R807" s="43"/>
      <c r="S807" s="43"/>
      <c r="T807" s="79"/>
      <c r="AT807" s="24" t="s">
        <v>164</v>
      </c>
      <c r="AU807" s="24" t="s">
        <v>106</v>
      </c>
    </row>
    <row r="808" spans="2:65" s="1" customFormat="1" ht="16.5" customHeight="1">
      <c r="B808" s="42"/>
      <c r="C808" s="193" t="s">
        <v>1528</v>
      </c>
      <c r="D808" s="193" t="s">
        <v>157</v>
      </c>
      <c r="E808" s="194" t="s">
        <v>1529</v>
      </c>
      <c r="F808" s="195" t="s">
        <v>1530</v>
      </c>
      <c r="G808" s="196" t="s">
        <v>248</v>
      </c>
      <c r="H808" s="197">
        <v>1</v>
      </c>
      <c r="I808" s="198"/>
      <c r="J808" s="199">
        <f>ROUND(I808*H808,2)</f>
        <v>0</v>
      </c>
      <c r="K808" s="195" t="s">
        <v>161</v>
      </c>
      <c r="L808" s="62"/>
      <c r="M808" s="200" t="s">
        <v>32</v>
      </c>
      <c r="N808" s="201" t="s">
        <v>48</v>
      </c>
      <c r="O808" s="43"/>
      <c r="P808" s="202">
        <f>O808*H808</f>
        <v>0</v>
      </c>
      <c r="Q808" s="202">
        <v>0</v>
      </c>
      <c r="R808" s="202">
        <f>Q808*H808</f>
        <v>0</v>
      </c>
      <c r="S808" s="202">
        <v>0</v>
      </c>
      <c r="T808" s="203">
        <f>S808*H808</f>
        <v>0</v>
      </c>
      <c r="AR808" s="24" t="s">
        <v>249</v>
      </c>
      <c r="AT808" s="24" t="s">
        <v>157</v>
      </c>
      <c r="AU808" s="24" t="s">
        <v>106</v>
      </c>
      <c r="AY808" s="24" t="s">
        <v>155</v>
      </c>
      <c r="BE808" s="204">
        <f>IF(N808="základní",J808,0)</f>
        <v>0</v>
      </c>
      <c r="BF808" s="204">
        <f>IF(N808="snížená",J808,0)</f>
        <v>0</v>
      </c>
      <c r="BG808" s="204">
        <f>IF(N808="zákl. přenesená",J808,0)</f>
        <v>0</v>
      </c>
      <c r="BH808" s="204">
        <f>IF(N808="sníž. přenesená",J808,0)</f>
        <v>0</v>
      </c>
      <c r="BI808" s="204">
        <f>IF(N808="nulová",J808,0)</f>
        <v>0</v>
      </c>
      <c r="BJ808" s="24" t="s">
        <v>85</v>
      </c>
      <c r="BK808" s="204">
        <f>ROUND(I808*H808,2)</f>
        <v>0</v>
      </c>
      <c r="BL808" s="24" t="s">
        <v>249</v>
      </c>
      <c r="BM808" s="24" t="s">
        <v>1531</v>
      </c>
    </row>
    <row r="809" spans="2:47" s="1" customFormat="1" ht="54">
      <c r="B809" s="42"/>
      <c r="C809" s="64"/>
      <c r="D809" s="205" t="s">
        <v>164</v>
      </c>
      <c r="E809" s="64"/>
      <c r="F809" s="206" t="s">
        <v>1532</v>
      </c>
      <c r="G809" s="64"/>
      <c r="H809" s="64"/>
      <c r="I809" s="164"/>
      <c r="J809" s="64"/>
      <c r="K809" s="64"/>
      <c r="L809" s="62"/>
      <c r="M809" s="207"/>
      <c r="N809" s="43"/>
      <c r="O809" s="43"/>
      <c r="P809" s="43"/>
      <c r="Q809" s="43"/>
      <c r="R809" s="43"/>
      <c r="S809" s="43"/>
      <c r="T809" s="79"/>
      <c r="AT809" s="24" t="s">
        <v>164</v>
      </c>
      <c r="AU809" s="24" t="s">
        <v>106</v>
      </c>
    </row>
    <row r="810" spans="2:65" s="1" customFormat="1" ht="16.5" customHeight="1">
      <c r="B810" s="42"/>
      <c r="C810" s="193" t="s">
        <v>1533</v>
      </c>
      <c r="D810" s="193" t="s">
        <v>157</v>
      </c>
      <c r="E810" s="194" t="s">
        <v>1534</v>
      </c>
      <c r="F810" s="195" t="s">
        <v>1535</v>
      </c>
      <c r="G810" s="196" t="s">
        <v>248</v>
      </c>
      <c r="H810" s="197">
        <v>1</v>
      </c>
      <c r="I810" s="198"/>
      <c r="J810" s="199">
        <f>ROUND(I810*H810,2)</f>
        <v>0</v>
      </c>
      <c r="K810" s="195" t="s">
        <v>161</v>
      </c>
      <c r="L810" s="62"/>
      <c r="M810" s="200" t="s">
        <v>32</v>
      </c>
      <c r="N810" s="201" t="s">
        <v>48</v>
      </c>
      <c r="O810" s="43"/>
      <c r="P810" s="202">
        <f>O810*H810</f>
        <v>0</v>
      </c>
      <c r="Q810" s="202">
        <v>0</v>
      </c>
      <c r="R810" s="202">
        <f>Q810*H810</f>
        <v>0</v>
      </c>
      <c r="S810" s="202">
        <v>0</v>
      </c>
      <c r="T810" s="203">
        <f>S810*H810</f>
        <v>0</v>
      </c>
      <c r="AR810" s="24" t="s">
        <v>249</v>
      </c>
      <c r="AT810" s="24" t="s">
        <v>157</v>
      </c>
      <c r="AU810" s="24" t="s">
        <v>106</v>
      </c>
      <c r="AY810" s="24" t="s">
        <v>155</v>
      </c>
      <c r="BE810" s="204">
        <f>IF(N810="základní",J810,0)</f>
        <v>0</v>
      </c>
      <c r="BF810" s="204">
        <f>IF(N810="snížená",J810,0)</f>
        <v>0</v>
      </c>
      <c r="BG810" s="204">
        <f>IF(N810="zákl. přenesená",J810,0)</f>
        <v>0</v>
      </c>
      <c r="BH810" s="204">
        <f>IF(N810="sníž. přenesená",J810,0)</f>
        <v>0</v>
      </c>
      <c r="BI810" s="204">
        <f>IF(N810="nulová",J810,0)</f>
        <v>0</v>
      </c>
      <c r="BJ810" s="24" t="s">
        <v>85</v>
      </c>
      <c r="BK810" s="204">
        <f>ROUND(I810*H810,2)</f>
        <v>0</v>
      </c>
      <c r="BL810" s="24" t="s">
        <v>249</v>
      </c>
      <c r="BM810" s="24" t="s">
        <v>1536</v>
      </c>
    </row>
    <row r="811" spans="2:63" s="10" customFormat="1" ht="29.85" customHeight="1">
      <c r="B811" s="177"/>
      <c r="C811" s="178"/>
      <c r="D811" s="179" t="s">
        <v>76</v>
      </c>
      <c r="E811" s="191" t="s">
        <v>372</v>
      </c>
      <c r="F811" s="191" t="s">
        <v>373</v>
      </c>
      <c r="G811" s="178"/>
      <c r="H811" s="178"/>
      <c r="I811" s="181"/>
      <c r="J811" s="192">
        <f>BK811</f>
        <v>0</v>
      </c>
      <c r="K811" s="178"/>
      <c r="L811" s="183"/>
      <c r="M811" s="184"/>
      <c r="N811" s="185"/>
      <c r="O811" s="185"/>
      <c r="P811" s="186">
        <f>SUM(P812:P814)</f>
        <v>0</v>
      </c>
      <c r="Q811" s="185"/>
      <c r="R811" s="186">
        <f>SUM(R812:R814)</f>
        <v>0</v>
      </c>
      <c r="S811" s="185"/>
      <c r="T811" s="187">
        <f>SUM(T812:T814)</f>
        <v>0</v>
      </c>
      <c r="AR811" s="188" t="s">
        <v>181</v>
      </c>
      <c r="AT811" s="189" t="s">
        <v>76</v>
      </c>
      <c r="AU811" s="189" t="s">
        <v>85</v>
      </c>
      <c r="AY811" s="188" t="s">
        <v>155</v>
      </c>
      <c r="BK811" s="190">
        <f>SUM(BK812:BK814)</f>
        <v>0</v>
      </c>
    </row>
    <row r="812" spans="2:65" s="1" customFormat="1" ht="16.5" customHeight="1">
      <c r="B812" s="42"/>
      <c r="C812" s="193" t="s">
        <v>1537</v>
      </c>
      <c r="D812" s="193" t="s">
        <v>157</v>
      </c>
      <c r="E812" s="194" t="s">
        <v>1538</v>
      </c>
      <c r="F812" s="195" t="s">
        <v>373</v>
      </c>
      <c r="G812" s="196" t="s">
        <v>248</v>
      </c>
      <c r="H812" s="197">
        <v>1</v>
      </c>
      <c r="I812" s="198"/>
      <c r="J812" s="199">
        <f>ROUND(I812*H812,2)</f>
        <v>0</v>
      </c>
      <c r="K812" s="195" t="s">
        <v>161</v>
      </c>
      <c r="L812" s="62"/>
      <c r="M812" s="200" t="s">
        <v>32</v>
      </c>
      <c r="N812" s="201" t="s">
        <v>48</v>
      </c>
      <c r="O812" s="43"/>
      <c r="P812" s="202">
        <f>O812*H812</f>
        <v>0</v>
      </c>
      <c r="Q812" s="202">
        <v>0</v>
      </c>
      <c r="R812" s="202">
        <f>Q812*H812</f>
        <v>0</v>
      </c>
      <c r="S812" s="202">
        <v>0</v>
      </c>
      <c r="T812" s="203">
        <f>S812*H812</f>
        <v>0</v>
      </c>
      <c r="AR812" s="24" t="s">
        <v>249</v>
      </c>
      <c r="AT812" s="24" t="s">
        <v>157</v>
      </c>
      <c r="AU812" s="24" t="s">
        <v>106</v>
      </c>
      <c r="AY812" s="24" t="s">
        <v>155</v>
      </c>
      <c r="BE812" s="204">
        <f>IF(N812="základní",J812,0)</f>
        <v>0</v>
      </c>
      <c r="BF812" s="204">
        <f>IF(N812="snížená",J812,0)</f>
        <v>0</v>
      </c>
      <c r="BG812" s="204">
        <f>IF(N812="zákl. přenesená",J812,0)</f>
        <v>0</v>
      </c>
      <c r="BH812" s="204">
        <f>IF(N812="sníž. přenesená",J812,0)</f>
        <v>0</v>
      </c>
      <c r="BI812" s="204">
        <f>IF(N812="nulová",J812,0)</f>
        <v>0</v>
      </c>
      <c r="BJ812" s="24" t="s">
        <v>85</v>
      </c>
      <c r="BK812" s="204">
        <f>ROUND(I812*H812,2)</f>
        <v>0</v>
      </c>
      <c r="BL812" s="24" t="s">
        <v>249</v>
      </c>
      <c r="BM812" s="24" t="s">
        <v>1539</v>
      </c>
    </row>
    <row r="813" spans="2:65" s="1" customFormat="1" ht="16.5" customHeight="1">
      <c r="B813" s="42"/>
      <c r="C813" s="193" t="s">
        <v>1540</v>
      </c>
      <c r="D813" s="193" t="s">
        <v>157</v>
      </c>
      <c r="E813" s="194" t="s">
        <v>1541</v>
      </c>
      <c r="F813" s="195" t="s">
        <v>1542</v>
      </c>
      <c r="G813" s="196" t="s">
        <v>263</v>
      </c>
      <c r="H813" s="197">
        <v>1</v>
      </c>
      <c r="I813" s="198"/>
      <c r="J813" s="199">
        <f>ROUND(I813*H813,2)</f>
        <v>0</v>
      </c>
      <c r="K813" s="195" t="s">
        <v>161</v>
      </c>
      <c r="L813" s="62"/>
      <c r="M813" s="200" t="s">
        <v>32</v>
      </c>
      <c r="N813" s="201" t="s">
        <v>48</v>
      </c>
      <c r="O813" s="43"/>
      <c r="P813" s="202">
        <f>O813*H813</f>
        <v>0</v>
      </c>
      <c r="Q813" s="202">
        <v>0</v>
      </c>
      <c r="R813" s="202">
        <f>Q813*H813</f>
        <v>0</v>
      </c>
      <c r="S813" s="202">
        <v>0</v>
      </c>
      <c r="T813" s="203">
        <f>S813*H813</f>
        <v>0</v>
      </c>
      <c r="AR813" s="24" t="s">
        <v>249</v>
      </c>
      <c r="AT813" s="24" t="s">
        <v>157</v>
      </c>
      <c r="AU813" s="24" t="s">
        <v>106</v>
      </c>
      <c r="AY813" s="24" t="s">
        <v>155</v>
      </c>
      <c r="BE813" s="204">
        <f>IF(N813="základní",J813,0)</f>
        <v>0</v>
      </c>
      <c r="BF813" s="204">
        <f>IF(N813="snížená",J813,0)</f>
        <v>0</v>
      </c>
      <c r="BG813" s="204">
        <f>IF(N813="zákl. přenesená",J813,0)</f>
        <v>0</v>
      </c>
      <c r="BH813" s="204">
        <f>IF(N813="sníž. přenesená",J813,0)</f>
        <v>0</v>
      </c>
      <c r="BI813" s="204">
        <f>IF(N813="nulová",J813,0)</f>
        <v>0</v>
      </c>
      <c r="BJ813" s="24" t="s">
        <v>85</v>
      </c>
      <c r="BK813" s="204">
        <f>ROUND(I813*H813,2)</f>
        <v>0</v>
      </c>
      <c r="BL813" s="24" t="s">
        <v>249</v>
      </c>
      <c r="BM813" s="24" t="s">
        <v>1543</v>
      </c>
    </row>
    <row r="814" spans="2:47" s="1" customFormat="1" ht="40.5">
      <c r="B814" s="42"/>
      <c r="C814" s="64"/>
      <c r="D814" s="205" t="s">
        <v>164</v>
      </c>
      <c r="E814" s="64"/>
      <c r="F814" s="206" t="s">
        <v>1544</v>
      </c>
      <c r="G814" s="64"/>
      <c r="H814" s="64"/>
      <c r="I814" s="164"/>
      <c r="J814" s="64"/>
      <c r="K814" s="64"/>
      <c r="L814" s="62"/>
      <c r="M814" s="207"/>
      <c r="N814" s="43"/>
      <c r="O814" s="43"/>
      <c r="P814" s="43"/>
      <c r="Q814" s="43"/>
      <c r="R814" s="43"/>
      <c r="S814" s="43"/>
      <c r="T814" s="79"/>
      <c r="AT814" s="24" t="s">
        <v>164</v>
      </c>
      <c r="AU814" s="24" t="s">
        <v>106</v>
      </c>
    </row>
    <row r="815" spans="2:63" s="10" customFormat="1" ht="29.85" customHeight="1">
      <c r="B815" s="177"/>
      <c r="C815" s="178"/>
      <c r="D815" s="179" t="s">
        <v>76</v>
      </c>
      <c r="E815" s="191" t="s">
        <v>243</v>
      </c>
      <c r="F815" s="191" t="s">
        <v>244</v>
      </c>
      <c r="G815" s="178"/>
      <c r="H815" s="178"/>
      <c r="I815" s="181"/>
      <c r="J815" s="192">
        <f>BK815</f>
        <v>0</v>
      </c>
      <c r="K815" s="178"/>
      <c r="L815" s="183"/>
      <c r="M815" s="184"/>
      <c r="N815" s="185"/>
      <c r="O815" s="185"/>
      <c r="P815" s="186">
        <f>SUM(P816:P817)</f>
        <v>0</v>
      </c>
      <c r="Q815" s="185"/>
      <c r="R815" s="186">
        <f>SUM(R816:R817)</f>
        <v>0</v>
      </c>
      <c r="S815" s="185"/>
      <c r="T815" s="187">
        <f>SUM(T816:T817)</f>
        <v>0</v>
      </c>
      <c r="AR815" s="188" t="s">
        <v>181</v>
      </c>
      <c r="AT815" s="189" t="s">
        <v>76</v>
      </c>
      <c r="AU815" s="189" t="s">
        <v>85</v>
      </c>
      <c r="AY815" s="188" t="s">
        <v>155</v>
      </c>
      <c r="BK815" s="190">
        <f>SUM(BK816:BK817)</f>
        <v>0</v>
      </c>
    </row>
    <row r="816" spans="2:65" s="1" customFormat="1" ht="16.5" customHeight="1">
      <c r="B816" s="42"/>
      <c r="C816" s="193" t="s">
        <v>1545</v>
      </c>
      <c r="D816" s="193" t="s">
        <v>157</v>
      </c>
      <c r="E816" s="194" t="s">
        <v>1546</v>
      </c>
      <c r="F816" s="195" t="s">
        <v>1547</v>
      </c>
      <c r="G816" s="196" t="s">
        <v>248</v>
      </c>
      <c r="H816" s="197">
        <v>1</v>
      </c>
      <c r="I816" s="198"/>
      <c r="J816" s="199">
        <f>ROUND(I816*H816,2)</f>
        <v>0</v>
      </c>
      <c r="K816" s="195" t="s">
        <v>161</v>
      </c>
      <c r="L816" s="62"/>
      <c r="M816" s="200" t="s">
        <v>32</v>
      </c>
      <c r="N816" s="201" t="s">
        <v>48</v>
      </c>
      <c r="O816" s="43"/>
      <c r="P816" s="202">
        <f>O816*H816</f>
        <v>0</v>
      </c>
      <c r="Q816" s="202">
        <v>0</v>
      </c>
      <c r="R816" s="202">
        <f>Q816*H816</f>
        <v>0</v>
      </c>
      <c r="S816" s="202">
        <v>0</v>
      </c>
      <c r="T816" s="203">
        <f>S816*H816</f>
        <v>0</v>
      </c>
      <c r="AR816" s="24" t="s">
        <v>249</v>
      </c>
      <c r="AT816" s="24" t="s">
        <v>157</v>
      </c>
      <c r="AU816" s="24" t="s">
        <v>106</v>
      </c>
      <c r="AY816" s="24" t="s">
        <v>155</v>
      </c>
      <c r="BE816" s="204">
        <f>IF(N816="základní",J816,0)</f>
        <v>0</v>
      </c>
      <c r="BF816" s="204">
        <f>IF(N816="snížená",J816,0)</f>
        <v>0</v>
      </c>
      <c r="BG816" s="204">
        <f>IF(N816="zákl. přenesená",J816,0)</f>
        <v>0</v>
      </c>
      <c r="BH816" s="204">
        <f>IF(N816="sníž. přenesená",J816,0)</f>
        <v>0</v>
      </c>
      <c r="BI816" s="204">
        <f>IF(N816="nulová",J816,0)</f>
        <v>0</v>
      </c>
      <c r="BJ816" s="24" t="s">
        <v>85</v>
      </c>
      <c r="BK816" s="204">
        <f>ROUND(I816*H816,2)</f>
        <v>0</v>
      </c>
      <c r="BL816" s="24" t="s">
        <v>249</v>
      </c>
      <c r="BM816" s="24" t="s">
        <v>1548</v>
      </c>
    </row>
    <row r="817" spans="2:47" s="1" customFormat="1" ht="27">
      <c r="B817" s="42"/>
      <c r="C817" s="64"/>
      <c r="D817" s="205" t="s">
        <v>164</v>
      </c>
      <c r="E817" s="64"/>
      <c r="F817" s="206" t="s">
        <v>1549</v>
      </c>
      <c r="G817" s="64"/>
      <c r="H817" s="64"/>
      <c r="I817" s="164"/>
      <c r="J817" s="64"/>
      <c r="K817" s="64"/>
      <c r="L817" s="62"/>
      <c r="M817" s="207"/>
      <c r="N817" s="43"/>
      <c r="O817" s="43"/>
      <c r="P817" s="43"/>
      <c r="Q817" s="43"/>
      <c r="R817" s="43"/>
      <c r="S817" s="43"/>
      <c r="T817" s="79"/>
      <c r="AT817" s="24" t="s">
        <v>164</v>
      </c>
      <c r="AU817" s="24" t="s">
        <v>106</v>
      </c>
    </row>
    <row r="818" spans="2:63" s="10" customFormat="1" ht="29.85" customHeight="1">
      <c r="B818" s="177"/>
      <c r="C818" s="178"/>
      <c r="D818" s="179" t="s">
        <v>76</v>
      </c>
      <c r="E818" s="191" t="s">
        <v>1550</v>
      </c>
      <c r="F818" s="191" t="s">
        <v>1551</v>
      </c>
      <c r="G818" s="178"/>
      <c r="H818" s="178"/>
      <c r="I818" s="181"/>
      <c r="J818" s="192">
        <f>BK818</f>
        <v>0</v>
      </c>
      <c r="K818" s="178"/>
      <c r="L818" s="183"/>
      <c r="M818" s="184"/>
      <c r="N818" s="185"/>
      <c r="O818" s="185"/>
      <c r="P818" s="186">
        <f>P819</f>
        <v>0</v>
      </c>
      <c r="Q818" s="185"/>
      <c r="R818" s="186">
        <f>R819</f>
        <v>0</v>
      </c>
      <c r="S818" s="185"/>
      <c r="T818" s="187">
        <f>T819</f>
        <v>0</v>
      </c>
      <c r="AR818" s="188" t="s">
        <v>181</v>
      </c>
      <c r="AT818" s="189" t="s">
        <v>76</v>
      </c>
      <c r="AU818" s="189" t="s">
        <v>85</v>
      </c>
      <c r="AY818" s="188" t="s">
        <v>155</v>
      </c>
      <c r="BK818" s="190">
        <f>BK819</f>
        <v>0</v>
      </c>
    </row>
    <row r="819" spans="2:65" s="1" customFormat="1" ht="16.5" customHeight="1">
      <c r="B819" s="42"/>
      <c r="C819" s="193" t="s">
        <v>1552</v>
      </c>
      <c r="D819" s="193" t="s">
        <v>157</v>
      </c>
      <c r="E819" s="194" t="s">
        <v>1553</v>
      </c>
      <c r="F819" s="195" t="s">
        <v>1551</v>
      </c>
      <c r="G819" s="196" t="s">
        <v>248</v>
      </c>
      <c r="H819" s="197">
        <v>1</v>
      </c>
      <c r="I819" s="198"/>
      <c r="J819" s="199">
        <f>ROUND(I819*H819,2)</f>
        <v>0</v>
      </c>
      <c r="K819" s="195" t="s">
        <v>161</v>
      </c>
      <c r="L819" s="62"/>
      <c r="M819" s="200" t="s">
        <v>32</v>
      </c>
      <c r="N819" s="201" t="s">
        <v>48</v>
      </c>
      <c r="O819" s="43"/>
      <c r="P819" s="202">
        <f>O819*H819</f>
        <v>0</v>
      </c>
      <c r="Q819" s="202">
        <v>0</v>
      </c>
      <c r="R819" s="202">
        <f>Q819*H819</f>
        <v>0</v>
      </c>
      <c r="S819" s="202">
        <v>0</v>
      </c>
      <c r="T819" s="203">
        <f>S819*H819</f>
        <v>0</v>
      </c>
      <c r="AR819" s="24" t="s">
        <v>249</v>
      </c>
      <c r="AT819" s="24" t="s">
        <v>157</v>
      </c>
      <c r="AU819" s="24" t="s">
        <v>106</v>
      </c>
      <c r="AY819" s="24" t="s">
        <v>155</v>
      </c>
      <c r="BE819" s="204">
        <f>IF(N819="základní",J819,0)</f>
        <v>0</v>
      </c>
      <c r="BF819" s="204">
        <f>IF(N819="snížená",J819,0)</f>
        <v>0</v>
      </c>
      <c r="BG819" s="204">
        <f>IF(N819="zákl. přenesená",J819,0)</f>
        <v>0</v>
      </c>
      <c r="BH819" s="204">
        <f>IF(N819="sníž. přenesená",J819,0)</f>
        <v>0</v>
      </c>
      <c r="BI819" s="204">
        <f>IF(N819="nulová",J819,0)</f>
        <v>0</v>
      </c>
      <c r="BJ819" s="24" t="s">
        <v>85</v>
      </c>
      <c r="BK819" s="204">
        <f>ROUND(I819*H819,2)</f>
        <v>0</v>
      </c>
      <c r="BL819" s="24" t="s">
        <v>249</v>
      </c>
      <c r="BM819" s="24" t="s">
        <v>1554</v>
      </c>
    </row>
    <row r="820" spans="2:63" s="10" customFormat="1" ht="29.85" customHeight="1">
      <c r="B820" s="177"/>
      <c r="C820" s="178"/>
      <c r="D820" s="179" t="s">
        <v>76</v>
      </c>
      <c r="E820" s="191" t="s">
        <v>1555</v>
      </c>
      <c r="F820" s="191" t="s">
        <v>1556</v>
      </c>
      <c r="G820" s="178"/>
      <c r="H820" s="178"/>
      <c r="I820" s="181"/>
      <c r="J820" s="192">
        <f>BK820</f>
        <v>0</v>
      </c>
      <c r="K820" s="178"/>
      <c r="L820" s="183"/>
      <c r="M820" s="184"/>
      <c r="N820" s="185"/>
      <c r="O820" s="185"/>
      <c r="P820" s="186">
        <f>P821</f>
        <v>0</v>
      </c>
      <c r="Q820" s="185"/>
      <c r="R820" s="186">
        <f>R821</f>
        <v>0</v>
      </c>
      <c r="S820" s="185"/>
      <c r="T820" s="187">
        <f>T821</f>
        <v>0</v>
      </c>
      <c r="AR820" s="188" t="s">
        <v>181</v>
      </c>
      <c r="AT820" s="189" t="s">
        <v>76</v>
      </c>
      <c r="AU820" s="189" t="s">
        <v>85</v>
      </c>
      <c r="AY820" s="188" t="s">
        <v>155</v>
      </c>
      <c r="BK820" s="190">
        <f>BK821</f>
        <v>0</v>
      </c>
    </row>
    <row r="821" spans="2:65" s="1" customFormat="1" ht="16.5" customHeight="1">
      <c r="B821" s="42"/>
      <c r="C821" s="193" t="s">
        <v>1557</v>
      </c>
      <c r="D821" s="193" t="s">
        <v>157</v>
      </c>
      <c r="E821" s="194" t="s">
        <v>1558</v>
      </c>
      <c r="F821" s="195" t="s">
        <v>1556</v>
      </c>
      <c r="G821" s="196" t="s">
        <v>248</v>
      </c>
      <c r="H821" s="197">
        <v>1</v>
      </c>
      <c r="I821" s="198"/>
      <c r="J821" s="199">
        <f>ROUND(I821*H821,2)</f>
        <v>0</v>
      </c>
      <c r="K821" s="195" t="s">
        <v>161</v>
      </c>
      <c r="L821" s="62"/>
      <c r="M821" s="200" t="s">
        <v>32</v>
      </c>
      <c r="N821" s="265" t="s">
        <v>48</v>
      </c>
      <c r="O821" s="231"/>
      <c r="P821" s="266">
        <f>O821*H821</f>
        <v>0</v>
      </c>
      <c r="Q821" s="266">
        <v>0</v>
      </c>
      <c r="R821" s="266">
        <f>Q821*H821</f>
        <v>0</v>
      </c>
      <c r="S821" s="266">
        <v>0</v>
      </c>
      <c r="T821" s="267">
        <f>S821*H821</f>
        <v>0</v>
      </c>
      <c r="AR821" s="24" t="s">
        <v>249</v>
      </c>
      <c r="AT821" s="24" t="s">
        <v>157</v>
      </c>
      <c r="AU821" s="24" t="s">
        <v>106</v>
      </c>
      <c r="AY821" s="24" t="s">
        <v>155</v>
      </c>
      <c r="BE821" s="204">
        <f>IF(N821="základní",J821,0)</f>
        <v>0</v>
      </c>
      <c r="BF821" s="204">
        <f>IF(N821="snížená",J821,0)</f>
        <v>0</v>
      </c>
      <c r="BG821" s="204">
        <f>IF(N821="zákl. přenesená",J821,0)</f>
        <v>0</v>
      </c>
      <c r="BH821" s="204">
        <f>IF(N821="sníž. přenesená",J821,0)</f>
        <v>0</v>
      </c>
      <c r="BI821" s="204">
        <f>IF(N821="nulová",J821,0)</f>
        <v>0</v>
      </c>
      <c r="BJ821" s="24" t="s">
        <v>85</v>
      </c>
      <c r="BK821" s="204">
        <f>ROUND(I821*H821,2)</f>
        <v>0</v>
      </c>
      <c r="BL821" s="24" t="s">
        <v>249</v>
      </c>
      <c r="BM821" s="24" t="s">
        <v>1559</v>
      </c>
    </row>
    <row r="822" spans="2:12" s="1" customFormat="1" ht="6.95" customHeight="1">
      <c r="B822" s="57"/>
      <c r="C822" s="58"/>
      <c r="D822" s="58"/>
      <c r="E822" s="58"/>
      <c r="F822" s="58"/>
      <c r="G822" s="58"/>
      <c r="H822" s="58"/>
      <c r="I822" s="140"/>
      <c r="J822" s="58"/>
      <c r="K822" s="58"/>
      <c r="L822" s="62"/>
    </row>
  </sheetData>
  <sheetProtection algorithmName="SHA-512" hashValue="EaE0JrUmNL0PO+at/5vEsMAMCCkq/fpOVZ8WK+OXSaf73HVv6QMhm7X/KGKjQNiv5h+h9I+84cnbXy6N+aDc6w==" saltValue="UEYB66tw4fyWaG+27pTtmWUj2EObkQrjMluwP0IgTx/UWmmbCr7p9X8CFBJuuva11MJgdhIt7w/QeqSrv4SXJw==" spinCount="100000" sheet="1" objects="1" scenarios="1" formatColumns="0" formatRows="0" autoFilter="0"/>
  <autoFilter ref="C94:K821"/>
  <mergeCells count="10">
    <mergeCell ref="J51:J52"/>
    <mergeCell ref="E85:H85"/>
    <mergeCell ref="E87:H8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121</v>
      </c>
      <c r="G1" s="399" t="s">
        <v>122</v>
      </c>
      <c r="H1" s="399"/>
      <c r="I1" s="116"/>
      <c r="J1" s="115" t="s">
        <v>123</v>
      </c>
      <c r="K1" s="114" t="s">
        <v>124</v>
      </c>
      <c r="L1" s="115" t="s">
        <v>125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100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77</v>
      </c>
    </row>
    <row r="4" spans="2:46" ht="36.95" customHeight="1">
      <c r="B4" s="28"/>
      <c r="C4" s="29"/>
      <c r="D4" s="30" t="s">
        <v>126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16.5" customHeight="1">
      <c r="B7" s="28"/>
      <c r="C7" s="29"/>
      <c r="D7" s="29"/>
      <c r="E7" s="391" t="str">
        <f>'Rekapitulace stavby'!K6</f>
        <v>III-33420 Molitorov, most ev. č. 33420-1_bez SO 460a461</v>
      </c>
      <c r="F7" s="392"/>
      <c r="G7" s="392"/>
      <c r="H7" s="392"/>
      <c r="I7" s="118"/>
      <c r="J7" s="29"/>
      <c r="K7" s="31"/>
    </row>
    <row r="8" spans="2:11" s="1" customFormat="1" ht="13.5">
      <c r="B8" s="42"/>
      <c r="C8" s="43"/>
      <c r="D8" s="37" t="s">
        <v>127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3" t="s">
        <v>1560</v>
      </c>
      <c r="F9" s="394"/>
      <c r="G9" s="394"/>
      <c r="H9" s="394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101</v>
      </c>
      <c r="G11" s="43"/>
      <c r="H11" s="43"/>
      <c r="I11" s="120" t="s">
        <v>22</v>
      </c>
      <c r="J11" s="35" t="s">
        <v>32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0" t="s">
        <v>26</v>
      </c>
      <c r="J12" s="121" t="str">
        <f>'Rekapitulace stavby'!AN8</f>
        <v>3. 6. 2018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19"/>
      <c r="J13" s="43"/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20" t="s">
        <v>31</v>
      </c>
      <c r="J14" s="35" t="s">
        <v>32</v>
      </c>
      <c r="K14" s="46"/>
    </row>
    <row r="15" spans="2:11" s="1" customFormat="1" ht="18" customHeight="1">
      <c r="B15" s="42"/>
      <c r="C15" s="43"/>
      <c r="D15" s="43"/>
      <c r="E15" s="35" t="s">
        <v>33</v>
      </c>
      <c r="F15" s="43"/>
      <c r="G15" s="43"/>
      <c r="H15" s="43"/>
      <c r="I15" s="120" t="s">
        <v>34</v>
      </c>
      <c r="J15" s="35" t="s">
        <v>32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35</v>
      </c>
      <c r="E17" s="43"/>
      <c r="F17" s="43"/>
      <c r="G17" s="43"/>
      <c r="H17" s="43"/>
      <c r="I17" s="120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34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37</v>
      </c>
      <c r="E20" s="43"/>
      <c r="F20" s="43"/>
      <c r="G20" s="43"/>
      <c r="H20" s="43"/>
      <c r="I20" s="120" t="s">
        <v>31</v>
      </c>
      <c r="J20" s="35" t="s">
        <v>38</v>
      </c>
      <c r="K20" s="46"/>
    </row>
    <row r="21" spans="2:11" s="1" customFormat="1" ht="18" customHeight="1">
      <c r="B21" s="42"/>
      <c r="C21" s="43"/>
      <c r="D21" s="43"/>
      <c r="E21" s="35" t="s">
        <v>39</v>
      </c>
      <c r="F21" s="43"/>
      <c r="G21" s="43"/>
      <c r="H21" s="43"/>
      <c r="I21" s="120" t="s">
        <v>34</v>
      </c>
      <c r="J21" s="35" t="s">
        <v>40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42</v>
      </c>
      <c r="E23" s="43"/>
      <c r="F23" s="43"/>
      <c r="G23" s="43"/>
      <c r="H23" s="43"/>
      <c r="I23" s="119"/>
      <c r="J23" s="43"/>
      <c r="K23" s="46"/>
    </row>
    <row r="24" spans="2:11" s="6" customFormat="1" ht="16.5" customHeight="1">
      <c r="B24" s="122"/>
      <c r="C24" s="123"/>
      <c r="D24" s="123"/>
      <c r="E24" s="360" t="s">
        <v>32</v>
      </c>
      <c r="F24" s="360"/>
      <c r="G24" s="360"/>
      <c r="H24" s="360"/>
      <c r="I24" s="124"/>
      <c r="J24" s="123"/>
      <c r="K24" s="12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6"/>
      <c r="J26" s="86"/>
      <c r="K26" s="127"/>
    </row>
    <row r="27" spans="2:11" s="1" customFormat="1" ht="25.35" customHeight="1">
      <c r="B27" s="42"/>
      <c r="C27" s="43"/>
      <c r="D27" s="128" t="s">
        <v>43</v>
      </c>
      <c r="E27" s="43"/>
      <c r="F27" s="43"/>
      <c r="G27" s="43"/>
      <c r="H27" s="43"/>
      <c r="I27" s="119"/>
      <c r="J27" s="129">
        <f>ROUND(J78,2)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6"/>
      <c r="J28" s="86"/>
      <c r="K28" s="127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30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31">
        <f>ROUND(SUM(BE78:BE115),2)</f>
        <v>0</v>
      </c>
      <c r="G30" s="43"/>
      <c r="H30" s="43"/>
      <c r="I30" s="132">
        <v>0.21</v>
      </c>
      <c r="J30" s="131">
        <f>ROUND(ROUND((SUM(BE78:BE115)),2)*I30,2)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31">
        <f>ROUND(SUM(BF78:BF115),2)</f>
        <v>0</v>
      </c>
      <c r="G31" s="43"/>
      <c r="H31" s="43"/>
      <c r="I31" s="132">
        <v>0.15</v>
      </c>
      <c r="J31" s="131">
        <f>ROUND(ROUND((SUM(BF78:BF115)),2)*I31,2)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31">
        <f>ROUND(SUM(BG78:BG115),2)</f>
        <v>0</v>
      </c>
      <c r="G32" s="43"/>
      <c r="H32" s="43"/>
      <c r="I32" s="132">
        <v>0.21</v>
      </c>
      <c r="J32" s="13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31">
        <f>ROUND(SUM(BH78:BH115),2)</f>
        <v>0</v>
      </c>
      <c r="G33" s="43"/>
      <c r="H33" s="43"/>
      <c r="I33" s="132">
        <v>0.15</v>
      </c>
      <c r="J33" s="13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31">
        <f>ROUND(SUM(BI78:BI115),2)</f>
        <v>0</v>
      </c>
      <c r="G34" s="43"/>
      <c r="H34" s="43"/>
      <c r="I34" s="132">
        <v>0</v>
      </c>
      <c r="J34" s="13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3"/>
      <c r="D36" s="134" t="s">
        <v>53</v>
      </c>
      <c r="E36" s="80"/>
      <c r="F36" s="80"/>
      <c r="G36" s="135" t="s">
        <v>54</v>
      </c>
      <c r="H36" s="136" t="s">
        <v>55</v>
      </c>
      <c r="I36" s="137"/>
      <c r="J36" s="138">
        <f>SUM(J27:J34)</f>
        <v>0</v>
      </c>
      <c r="K36" s="13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0"/>
      <c r="J37" s="58"/>
      <c r="K37" s="59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2"/>
      <c r="C42" s="30" t="s">
        <v>129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16.5" customHeight="1">
      <c r="B45" s="42"/>
      <c r="C45" s="43"/>
      <c r="D45" s="43"/>
      <c r="E45" s="391" t="str">
        <f>E7</f>
        <v>III-33420 Molitorov, most ev. č. 33420-1_bez SO 460a461</v>
      </c>
      <c r="F45" s="392"/>
      <c r="G45" s="392"/>
      <c r="H45" s="392"/>
      <c r="I45" s="119"/>
      <c r="J45" s="43"/>
      <c r="K45" s="46"/>
    </row>
    <row r="46" spans="2:11" s="1" customFormat="1" ht="14.45" customHeight="1">
      <c r="B46" s="42"/>
      <c r="C46" s="37" t="s">
        <v>127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17.25" customHeight="1">
      <c r="B47" s="42"/>
      <c r="C47" s="43"/>
      <c r="D47" s="43"/>
      <c r="E47" s="393" t="str">
        <f>E9</f>
        <v>SO 320 - SO 320 - Úprava vodoteče</v>
      </c>
      <c r="F47" s="394"/>
      <c r="G47" s="394"/>
      <c r="H47" s="394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Kouřim</v>
      </c>
      <c r="G49" s="43"/>
      <c r="H49" s="43"/>
      <c r="I49" s="120" t="s">
        <v>26</v>
      </c>
      <c r="J49" s="121" t="str">
        <f>IF(J12="","",J12)</f>
        <v>3. 6. 2018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3.5">
      <c r="B51" s="42"/>
      <c r="C51" s="37" t="s">
        <v>30</v>
      </c>
      <c r="D51" s="43"/>
      <c r="E51" s="43"/>
      <c r="F51" s="35" t="str">
        <f>E15</f>
        <v>Středočeský kraj</v>
      </c>
      <c r="G51" s="43"/>
      <c r="H51" s="43"/>
      <c r="I51" s="120" t="s">
        <v>37</v>
      </c>
      <c r="J51" s="360" t="str">
        <f>E21</f>
        <v>VPÚ DECO PRAHA  a.s.</v>
      </c>
      <c r="K51" s="46"/>
    </row>
    <row r="52" spans="2:11" s="1" customFormat="1" ht="14.45" customHeight="1">
      <c r="B52" s="42"/>
      <c r="C52" s="37" t="s">
        <v>35</v>
      </c>
      <c r="D52" s="43"/>
      <c r="E52" s="43"/>
      <c r="F52" s="35" t="str">
        <f>IF(E18="","",E18)</f>
        <v/>
      </c>
      <c r="G52" s="43"/>
      <c r="H52" s="43"/>
      <c r="I52" s="119"/>
      <c r="J52" s="395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5" t="s">
        <v>130</v>
      </c>
      <c r="D54" s="133"/>
      <c r="E54" s="133"/>
      <c r="F54" s="133"/>
      <c r="G54" s="133"/>
      <c r="H54" s="133"/>
      <c r="I54" s="146"/>
      <c r="J54" s="147" t="s">
        <v>131</v>
      </c>
      <c r="K54" s="14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49" t="s">
        <v>132</v>
      </c>
      <c r="D56" s="43"/>
      <c r="E56" s="43"/>
      <c r="F56" s="43"/>
      <c r="G56" s="43"/>
      <c r="H56" s="43"/>
      <c r="I56" s="119"/>
      <c r="J56" s="129">
        <f>J78</f>
        <v>0</v>
      </c>
      <c r="K56" s="46"/>
      <c r="AU56" s="24" t="s">
        <v>133</v>
      </c>
    </row>
    <row r="57" spans="2:11" s="7" customFormat="1" ht="24.95" customHeight="1">
      <c r="B57" s="150"/>
      <c r="C57" s="151"/>
      <c r="D57" s="152" t="s">
        <v>134</v>
      </c>
      <c r="E57" s="153"/>
      <c r="F57" s="153"/>
      <c r="G57" s="153"/>
      <c r="H57" s="153"/>
      <c r="I57" s="154"/>
      <c r="J57" s="155">
        <f>J79</f>
        <v>0</v>
      </c>
      <c r="K57" s="156"/>
    </row>
    <row r="58" spans="2:11" s="8" customFormat="1" ht="19.9" customHeight="1">
      <c r="B58" s="157"/>
      <c r="C58" s="158"/>
      <c r="D58" s="159" t="s">
        <v>135</v>
      </c>
      <c r="E58" s="160"/>
      <c r="F58" s="160"/>
      <c r="G58" s="160"/>
      <c r="H58" s="160"/>
      <c r="I58" s="161"/>
      <c r="J58" s="162">
        <f>J80</f>
        <v>0</v>
      </c>
      <c r="K58" s="163"/>
    </row>
    <row r="59" spans="2:11" s="1" customFormat="1" ht="21.75" customHeight="1">
      <c r="B59" s="42"/>
      <c r="C59" s="43"/>
      <c r="D59" s="43"/>
      <c r="E59" s="43"/>
      <c r="F59" s="43"/>
      <c r="G59" s="43"/>
      <c r="H59" s="43"/>
      <c r="I59" s="119"/>
      <c r="J59" s="43"/>
      <c r="K59" s="46"/>
    </row>
    <row r="60" spans="2:11" s="1" customFormat="1" ht="6.95" customHeight="1">
      <c r="B60" s="57"/>
      <c r="C60" s="58"/>
      <c r="D60" s="58"/>
      <c r="E60" s="58"/>
      <c r="F60" s="58"/>
      <c r="G60" s="58"/>
      <c r="H60" s="58"/>
      <c r="I60" s="140"/>
      <c r="J60" s="58"/>
      <c r="K60" s="59"/>
    </row>
    <row r="64" spans="2:12" s="1" customFormat="1" ht="6.95" customHeight="1">
      <c r="B64" s="60"/>
      <c r="C64" s="61"/>
      <c r="D64" s="61"/>
      <c r="E64" s="61"/>
      <c r="F64" s="61"/>
      <c r="G64" s="61"/>
      <c r="H64" s="61"/>
      <c r="I64" s="143"/>
      <c r="J64" s="61"/>
      <c r="K64" s="61"/>
      <c r="L64" s="62"/>
    </row>
    <row r="65" spans="2:12" s="1" customFormat="1" ht="36.95" customHeight="1">
      <c r="B65" s="42"/>
      <c r="C65" s="63" t="s">
        <v>139</v>
      </c>
      <c r="D65" s="64"/>
      <c r="E65" s="64"/>
      <c r="F65" s="64"/>
      <c r="G65" s="64"/>
      <c r="H65" s="64"/>
      <c r="I65" s="164"/>
      <c r="J65" s="64"/>
      <c r="K65" s="64"/>
      <c r="L65" s="62"/>
    </row>
    <row r="66" spans="2:12" s="1" customFormat="1" ht="6.95" customHeight="1">
      <c r="B66" s="42"/>
      <c r="C66" s="64"/>
      <c r="D66" s="64"/>
      <c r="E66" s="64"/>
      <c r="F66" s="64"/>
      <c r="G66" s="64"/>
      <c r="H66" s="64"/>
      <c r="I66" s="164"/>
      <c r="J66" s="64"/>
      <c r="K66" s="64"/>
      <c r="L66" s="62"/>
    </row>
    <row r="67" spans="2:12" s="1" customFormat="1" ht="14.45" customHeight="1">
      <c r="B67" s="42"/>
      <c r="C67" s="66" t="s">
        <v>18</v>
      </c>
      <c r="D67" s="64"/>
      <c r="E67" s="64"/>
      <c r="F67" s="64"/>
      <c r="G67" s="64"/>
      <c r="H67" s="64"/>
      <c r="I67" s="164"/>
      <c r="J67" s="64"/>
      <c r="K67" s="64"/>
      <c r="L67" s="62"/>
    </row>
    <row r="68" spans="2:12" s="1" customFormat="1" ht="16.5" customHeight="1">
      <c r="B68" s="42"/>
      <c r="C68" s="64"/>
      <c r="D68" s="64"/>
      <c r="E68" s="396" t="str">
        <f>E7</f>
        <v>III-33420 Molitorov, most ev. č. 33420-1_bez SO 460a461</v>
      </c>
      <c r="F68" s="397"/>
      <c r="G68" s="397"/>
      <c r="H68" s="397"/>
      <c r="I68" s="164"/>
      <c r="J68" s="64"/>
      <c r="K68" s="64"/>
      <c r="L68" s="62"/>
    </row>
    <row r="69" spans="2:12" s="1" customFormat="1" ht="14.45" customHeight="1">
      <c r="B69" s="42"/>
      <c r="C69" s="66" t="s">
        <v>127</v>
      </c>
      <c r="D69" s="64"/>
      <c r="E69" s="64"/>
      <c r="F69" s="64"/>
      <c r="G69" s="64"/>
      <c r="H69" s="64"/>
      <c r="I69" s="164"/>
      <c r="J69" s="64"/>
      <c r="K69" s="64"/>
      <c r="L69" s="62"/>
    </row>
    <row r="70" spans="2:12" s="1" customFormat="1" ht="17.25" customHeight="1">
      <c r="B70" s="42"/>
      <c r="C70" s="64"/>
      <c r="D70" s="64"/>
      <c r="E70" s="371" t="str">
        <f>E9</f>
        <v>SO 320 - SO 320 - Úprava vodoteče</v>
      </c>
      <c r="F70" s="398"/>
      <c r="G70" s="398"/>
      <c r="H70" s="398"/>
      <c r="I70" s="164"/>
      <c r="J70" s="64"/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64"/>
      <c r="J71" s="64"/>
      <c r="K71" s="64"/>
      <c r="L71" s="62"/>
    </row>
    <row r="72" spans="2:12" s="1" customFormat="1" ht="18" customHeight="1">
      <c r="B72" s="42"/>
      <c r="C72" s="66" t="s">
        <v>24</v>
      </c>
      <c r="D72" s="64"/>
      <c r="E72" s="64"/>
      <c r="F72" s="165" t="str">
        <f>F12</f>
        <v>Kouřim</v>
      </c>
      <c r="G72" s="64"/>
      <c r="H72" s="64"/>
      <c r="I72" s="166" t="s">
        <v>26</v>
      </c>
      <c r="J72" s="74" t="str">
        <f>IF(J12="","",J12)</f>
        <v>3. 6. 2018</v>
      </c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64"/>
      <c r="J73" s="64"/>
      <c r="K73" s="64"/>
      <c r="L73" s="62"/>
    </row>
    <row r="74" spans="2:12" s="1" customFormat="1" ht="13.5">
      <c r="B74" s="42"/>
      <c r="C74" s="66" t="s">
        <v>30</v>
      </c>
      <c r="D74" s="64"/>
      <c r="E74" s="64"/>
      <c r="F74" s="165" t="str">
        <f>E15</f>
        <v>Středočeský kraj</v>
      </c>
      <c r="G74" s="64"/>
      <c r="H74" s="64"/>
      <c r="I74" s="166" t="s">
        <v>37</v>
      </c>
      <c r="J74" s="165" t="str">
        <f>E21</f>
        <v>VPÚ DECO PRAHA  a.s.</v>
      </c>
      <c r="K74" s="64"/>
      <c r="L74" s="62"/>
    </row>
    <row r="75" spans="2:12" s="1" customFormat="1" ht="14.45" customHeight="1">
      <c r="B75" s="42"/>
      <c r="C75" s="66" t="s">
        <v>35</v>
      </c>
      <c r="D75" s="64"/>
      <c r="E75" s="64"/>
      <c r="F75" s="165" t="str">
        <f>IF(E18="","",E18)</f>
        <v/>
      </c>
      <c r="G75" s="64"/>
      <c r="H75" s="64"/>
      <c r="I75" s="164"/>
      <c r="J75" s="64"/>
      <c r="K75" s="64"/>
      <c r="L75" s="62"/>
    </row>
    <row r="76" spans="2:12" s="1" customFormat="1" ht="10.35" customHeight="1">
      <c r="B76" s="42"/>
      <c r="C76" s="64"/>
      <c r="D76" s="64"/>
      <c r="E76" s="64"/>
      <c r="F76" s="64"/>
      <c r="G76" s="64"/>
      <c r="H76" s="64"/>
      <c r="I76" s="164"/>
      <c r="J76" s="64"/>
      <c r="K76" s="64"/>
      <c r="L76" s="62"/>
    </row>
    <row r="77" spans="2:20" s="9" customFormat="1" ht="29.25" customHeight="1">
      <c r="B77" s="167"/>
      <c r="C77" s="168" t="s">
        <v>140</v>
      </c>
      <c r="D77" s="169" t="s">
        <v>62</v>
      </c>
      <c r="E77" s="169" t="s">
        <v>58</v>
      </c>
      <c r="F77" s="169" t="s">
        <v>141</v>
      </c>
      <c r="G77" s="169" t="s">
        <v>142</v>
      </c>
      <c r="H77" s="169" t="s">
        <v>143</v>
      </c>
      <c r="I77" s="170" t="s">
        <v>144</v>
      </c>
      <c r="J77" s="169" t="s">
        <v>131</v>
      </c>
      <c r="K77" s="171" t="s">
        <v>145</v>
      </c>
      <c r="L77" s="172"/>
      <c r="M77" s="82" t="s">
        <v>146</v>
      </c>
      <c r="N77" s="83" t="s">
        <v>47</v>
      </c>
      <c r="O77" s="83" t="s">
        <v>147</v>
      </c>
      <c r="P77" s="83" t="s">
        <v>148</v>
      </c>
      <c r="Q77" s="83" t="s">
        <v>149</v>
      </c>
      <c r="R77" s="83" t="s">
        <v>150</v>
      </c>
      <c r="S77" s="83" t="s">
        <v>151</v>
      </c>
      <c r="T77" s="84" t="s">
        <v>152</v>
      </c>
    </row>
    <row r="78" spans="2:63" s="1" customFormat="1" ht="29.25" customHeight="1">
      <c r="B78" s="42"/>
      <c r="C78" s="88" t="s">
        <v>132</v>
      </c>
      <c r="D78" s="64"/>
      <c r="E78" s="64"/>
      <c r="F78" s="64"/>
      <c r="G78" s="64"/>
      <c r="H78" s="64"/>
      <c r="I78" s="164"/>
      <c r="J78" s="173">
        <f>BK78</f>
        <v>0</v>
      </c>
      <c r="K78" s="64"/>
      <c r="L78" s="62"/>
      <c r="M78" s="85"/>
      <c r="N78" s="86"/>
      <c r="O78" s="86"/>
      <c r="P78" s="174">
        <f>P79</f>
        <v>0</v>
      </c>
      <c r="Q78" s="86"/>
      <c r="R78" s="174">
        <f>R79</f>
        <v>0.00315</v>
      </c>
      <c r="S78" s="86"/>
      <c r="T78" s="175">
        <f>T79</f>
        <v>0</v>
      </c>
      <c r="AT78" s="24" t="s">
        <v>76</v>
      </c>
      <c r="AU78" s="24" t="s">
        <v>133</v>
      </c>
      <c r="BK78" s="176">
        <f>BK79</f>
        <v>0</v>
      </c>
    </row>
    <row r="79" spans="2:63" s="10" customFormat="1" ht="37.35" customHeight="1">
      <c r="B79" s="177"/>
      <c r="C79" s="178"/>
      <c r="D79" s="179" t="s">
        <v>76</v>
      </c>
      <c r="E79" s="180" t="s">
        <v>153</v>
      </c>
      <c r="F79" s="180" t="s">
        <v>154</v>
      </c>
      <c r="G79" s="178"/>
      <c r="H79" s="178"/>
      <c r="I79" s="181"/>
      <c r="J79" s="182">
        <f>BK79</f>
        <v>0</v>
      </c>
      <c r="K79" s="178"/>
      <c r="L79" s="183"/>
      <c r="M79" s="184"/>
      <c r="N79" s="185"/>
      <c r="O79" s="185"/>
      <c r="P79" s="186">
        <f>P80</f>
        <v>0</v>
      </c>
      <c r="Q79" s="185"/>
      <c r="R79" s="186">
        <f>R80</f>
        <v>0.00315</v>
      </c>
      <c r="S79" s="185"/>
      <c r="T79" s="187">
        <f>T80</f>
        <v>0</v>
      </c>
      <c r="AR79" s="188" t="s">
        <v>85</v>
      </c>
      <c r="AT79" s="189" t="s">
        <v>76</v>
      </c>
      <c r="AU79" s="189" t="s">
        <v>77</v>
      </c>
      <c r="AY79" s="188" t="s">
        <v>155</v>
      </c>
      <c r="BK79" s="190">
        <f>BK80</f>
        <v>0</v>
      </c>
    </row>
    <row r="80" spans="2:63" s="10" customFormat="1" ht="19.9" customHeight="1">
      <c r="B80" s="177"/>
      <c r="C80" s="178"/>
      <c r="D80" s="179" t="s">
        <v>76</v>
      </c>
      <c r="E80" s="191" t="s">
        <v>85</v>
      </c>
      <c r="F80" s="191" t="s">
        <v>156</v>
      </c>
      <c r="G80" s="178"/>
      <c r="H80" s="178"/>
      <c r="I80" s="181"/>
      <c r="J80" s="192">
        <f>BK80</f>
        <v>0</v>
      </c>
      <c r="K80" s="178"/>
      <c r="L80" s="183"/>
      <c r="M80" s="184"/>
      <c r="N80" s="185"/>
      <c r="O80" s="185"/>
      <c r="P80" s="186">
        <f>SUM(P81:P115)</f>
        <v>0</v>
      </c>
      <c r="Q80" s="185"/>
      <c r="R80" s="186">
        <f>SUM(R81:R115)</f>
        <v>0.00315</v>
      </c>
      <c r="S80" s="185"/>
      <c r="T80" s="187">
        <f>SUM(T81:T115)</f>
        <v>0</v>
      </c>
      <c r="AR80" s="188" t="s">
        <v>85</v>
      </c>
      <c r="AT80" s="189" t="s">
        <v>76</v>
      </c>
      <c r="AU80" s="189" t="s">
        <v>85</v>
      </c>
      <c r="AY80" s="188" t="s">
        <v>155</v>
      </c>
      <c r="BK80" s="190">
        <f>SUM(BK81:BK115)</f>
        <v>0</v>
      </c>
    </row>
    <row r="81" spans="2:65" s="1" customFormat="1" ht="16.5" customHeight="1">
      <c r="B81" s="42"/>
      <c r="C81" s="193" t="s">
        <v>85</v>
      </c>
      <c r="D81" s="193" t="s">
        <v>157</v>
      </c>
      <c r="E81" s="194" t="s">
        <v>1561</v>
      </c>
      <c r="F81" s="195" t="s">
        <v>1562</v>
      </c>
      <c r="G81" s="196" t="s">
        <v>172</v>
      </c>
      <c r="H81" s="197">
        <v>63</v>
      </c>
      <c r="I81" s="198"/>
      <c r="J81" s="199">
        <f>ROUND(I81*H81,2)</f>
        <v>0</v>
      </c>
      <c r="K81" s="195" t="s">
        <v>161</v>
      </c>
      <c r="L81" s="62"/>
      <c r="M81" s="200" t="s">
        <v>32</v>
      </c>
      <c r="N81" s="201" t="s">
        <v>48</v>
      </c>
      <c r="O81" s="43"/>
      <c r="P81" s="202">
        <f>O81*H81</f>
        <v>0</v>
      </c>
      <c r="Q81" s="202">
        <v>0</v>
      </c>
      <c r="R81" s="202">
        <f>Q81*H81</f>
        <v>0</v>
      </c>
      <c r="S81" s="202">
        <v>0</v>
      </c>
      <c r="T81" s="203">
        <f>S81*H81</f>
        <v>0</v>
      </c>
      <c r="AR81" s="24" t="s">
        <v>162</v>
      </c>
      <c r="AT81" s="24" t="s">
        <v>157</v>
      </c>
      <c r="AU81" s="24" t="s">
        <v>106</v>
      </c>
      <c r="AY81" s="24" t="s">
        <v>155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4" t="s">
        <v>85</v>
      </c>
      <c r="BK81" s="204">
        <f>ROUND(I81*H81,2)</f>
        <v>0</v>
      </c>
      <c r="BL81" s="24" t="s">
        <v>162</v>
      </c>
      <c r="BM81" s="24" t="s">
        <v>1563</v>
      </c>
    </row>
    <row r="82" spans="2:47" s="1" customFormat="1" ht="27">
      <c r="B82" s="42"/>
      <c r="C82" s="64"/>
      <c r="D82" s="205" t="s">
        <v>164</v>
      </c>
      <c r="E82" s="64"/>
      <c r="F82" s="206" t="s">
        <v>1564</v>
      </c>
      <c r="G82" s="64"/>
      <c r="H82" s="64"/>
      <c r="I82" s="164"/>
      <c r="J82" s="64"/>
      <c r="K82" s="64"/>
      <c r="L82" s="62"/>
      <c r="M82" s="207"/>
      <c r="N82" s="43"/>
      <c r="O82" s="43"/>
      <c r="P82" s="43"/>
      <c r="Q82" s="43"/>
      <c r="R82" s="43"/>
      <c r="S82" s="43"/>
      <c r="T82" s="79"/>
      <c r="AT82" s="24" t="s">
        <v>164</v>
      </c>
      <c r="AU82" s="24" t="s">
        <v>106</v>
      </c>
    </row>
    <row r="83" spans="2:65" s="1" customFormat="1" ht="16.5" customHeight="1">
      <c r="B83" s="42"/>
      <c r="C83" s="193" t="s">
        <v>106</v>
      </c>
      <c r="D83" s="193" t="s">
        <v>157</v>
      </c>
      <c r="E83" s="194" t="s">
        <v>422</v>
      </c>
      <c r="F83" s="195" t="s">
        <v>423</v>
      </c>
      <c r="G83" s="196" t="s">
        <v>172</v>
      </c>
      <c r="H83" s="197">
        <v>31.5</v>
      </c>
      <c r="I83" s="198"/>
      <c r="J83" s="199">
        <f>ROUND(I83*H83,2)</f>
        <v>0</v>
      </c>
      <c r="K83" s="195" t="s">
        <v>161</v>
      </c>
      <c r="L83" s="62"/>
      <c r="M83" s="200" t="s">
        <v>32</v>
      </c>
      <c r="N83" s="201" t="s">
        <v>48</v>
      </c>
      <c r="O83" s="43"/>
      <c r="P83" s="202">
        <f>O83*H83</f>
        <v>0</v>
      </c>
      <c r="Q83" s="202">
        <v>0</v>
      </c>
      <c r="R83" s="202">
        <f>Q83*H83</f>
        <v>0</v>
      </c>
      <c r="S83" s="202">
        <v>0</v>
      </c>
      <c r="T83" s="203">
        <f>S83*H83</f>
        <v>0</v>
      </c>
      <c r="AR83" s="24" t="s">
        <v>162</v>
      </c>
      <c r="AT83" s="24" t="s">
        <v>157</v>
      </c>
      <c r="AU83" s="24" t="s">
        <v>106</v>
      </c>
      <c r="AY83" s="24" t="s">
        <v>155</v>
      </c>
      <c r="BE83" s="204">
        <f>IF(N83="základní",J83,0)</f>
        <v>0</v>
      </c>
      <c r="BF83" s="204">
        <f>IF(N83="snížená",J83,0)</f>
        <v>0</v>
      </c>
      <c r="BG83" s="204">
        <f>IF(N83="zákl. přenesená",J83,0)</f>
        <v>0</v>
      </c>
      <c r="BH83" s="204">
        <f>IF(N83="sníž. přenesená",J83,0)</f>
        <v>0</v>
      </c>
      <c r="BI83" s="204">
        <f>IF(N83="nulová",J83,0)</f>
        <v>0</v>
      </c>
      <c r="BJ83" s="24" t="s">
        <v>85</v>
      </c>
      <c r="BK83" s="204">
        <f>ROUND(I83*H83,2)</f>
        <v>0</v>
      </c>
      <c r="BL83" s="24" t="s">
        <v>162</v>
      </c>
      <c r="BM83" s="24" t="s">
        <v>1565</v>
      </c>
    </row>
    <row r="84" spans="2:47" s="1" customFormat="1" ht="27">
      <c r="B84" s="42"/>
      <c r="C84" s="64"/>
      <c r="D84" s="205" t="s">
        <v>164</v>
      </c>
      <c r="E84" s="64"/>
      <c r="F84" s="206" t="s">
        <v>1566</v>
      </c>
      <c r="G84" s="64"/>
      <c r="H84" s="64"/>
      <c r="I84" s="164"/>
      <c r="J84" s="64"/>
      <c r="K84" s="64"/>
      <c r="L84" s="62"/>
      <c r="M84" s="207"/>
      <c r="N84" s="43"/>
      <c r="O84" s="43"/>
      <c r="P84" s="43"/>
      <c r="Q84" s="43"/>
      <c r="R84" s="43"/>
      <c r="S84" s="43"/>
      <c r="T84" s="79"/>
      <c r="AT84" s="24" t="s">
        <v>164</v>
      </c>
      <c r="AU84" s="24" t="s">
        <v>106</v>
      </c>
    </row>
    <row r="85" spans="2:51" s="11" customFormat="1" ht="13.5">
      <c r="B85" s="208"/>
      <c r="C85" s="209"/>
      <c r="D85" s="205" t="s">
        <v>175</v>
      </c>
      <c r="E85" s="209"/>
      <c r="F85" s="211" t="s">
        <v>1567</v>
      </c>
      <c r="G85" s="209"/>
      <c r="H85" s="212">
        <v>31.5</v>
      </c>
      <c r="I85" s="213"/>
      <c r="J85" s="209"/>
      <c r="K85" s="209"/>
      <c r="L85" s="214"/>
      <c r="M85" s="215"/>
      <c r="N85" s="216"/>
      <c r="O85" s="216"/>
      <c r="P85" s="216"/>
      <c r="Q85" s="216"/>
      <c r="R85" s="216"/>
      <c r="S85" s="216"/>
      <c r="T85" s="217"/>
      <c r="AT85" s="218" t="s">
        <v>175</v>
      </c>
      <c r="AU85" s="218" t="s">
        <v>106</v>
      </c>
      <c r="AV85" s="11" t="s">
        <v>106</v>
      </c>
      <c r="AW85" s="11" t="s">
        <v>6</v>
      </c>
      <c r="AX85" s="11" t="s">
        <v>85</v>
      </c>
      <c r="AY85" s="218" t="s">
        <v>155</v>
      </c>
    </row>
    <row r="86" spans="2:65" s="1" customFormat="1" ht="16.5" customHeight="1">
      <c r="B86" s="42"/>
      <c r="C86" s="193" t="s">
        <v>169</v>
      </c>
      <c r="D86" s="193" t="s">
        <v>157</v>
      </c>
      <c r="E86" s="194" t="s">
        <v>425</v>
      </c>
      <c r="F86" s="195" t="s">
        <v>1568</v>
      </c>
      <c r="G86" s="196" t="s">
        <v>222</v>
      </c>
      <c r="H86" s="197">
        <v>126</v>
      </c>
      <c r="I86" s="198"/>
      <c r="J86" s="199">
        <f>ROUND(I86*H86,2)</f>
        <v>0</v>
      </c>
      <c r="K86" s="195" t="s">
        <v>32</v>
      </c>
      <c r="L86" s="62"/>
      <c r="M86" s="200" t="s">
        <v>32</v>
      </c>
      <c r="N86" s="201" t="s">
        <v>48</v>
      </c>
      <c r="O86" s="43"/>
      <c r="P86" s="202">
        <f>O86*H86</f>
        <v>0</v>
      </c>
      <c r="Q86" s="202">
        <v>0</v>
      </c>
      <c r="R86" s="202">
        <f>Q86*H86</f>
        <v>0</v>
      </c>
      <c r="S86" s="202">
        <v>0</v>
      </c>
      <c r="T86" s="203">
        <f>S86*H86</f>
        <v>0</v>
      </c>
      <c r="AR86" s="24" t="s">
        <v>162</v>
      </c>
      <c r="AT86" s="24" t="s">
        <v>157</v>
      </c>
      <c r="AU86" s="24" t="s">
        <v>106</v>
      </c>
      <c r="AY86" s="24" t="s">
        <v>155</v>
      </c>
      <c r="BE86" s="204">
        <f>IF(N86="základní",J86,0)</f>
        <v>0</v>
      </c>
      <c r="BF86" s="204">
        <f>IF(N86="snížená",J86,0)</f>
        <v>0</v>
      </c>
      <c r="BG86" s="204">
        <f>IF(N86="zákl. přenesená",J86,0)</f>
        <v>0</v>
      </c>
      <c r="BH86" s="204">
        <f>IF(N86="sníž. přenesená",J86,0)</f>
        <v>0</v>
      </c>
      <c r="BI86" s="204">
        <f>IF(N86="nulová",J86,0)</f>
        <v>0</v>
      </c>
      <c r="BJ86" s="24" t="s">
        <v>85</v>
      </c>
      <c r="BK86" s="204">
        <f>ROUND(I86*H86,2)</f>
        <v>0</v>
      </c>
      <c r="BL86" s="24" t="s">
        <v>162</v>
      </c>
      <c r="BM86" s="24" t="s">
        <v>1569</v>
      </c>
    </row>
    <row r="87" spans="2:47" s="1" customFormat="1" ht="40.5">
      <c r="B87" s="42"/>
      <c r="C87" s="64"/>
      <c r="D87" s="205" t="s">
        <v>164</v>
      </c>
      <c r="E87" s="64"/>
      <c r="F87" s="206" t="s">
        <v>1570</v>
      </c>
      <c r="G87" s="64"/>
      <c r="H87" s="64"/>
      <c r="I87" s="164"/>
      <c r="J87" s="64"/>
      <c r="K87" s="64"/>
      <c r="L87" s="62"/>
      <c r="M87" s="207"/>
      <c r="N87" s="43"/>
      <c r="O87" s="43"/>
      <c r="P87" s="43"/>
      <c r="Q87" s="43"/>
      <c r="R87" s="43"/>
      <c r="S87" s="43"/>
      <c r="T87" s="79"/>
      <c r="AT87" s="24" t="s">
        <v>164</v>
      </c>
      <c r="AU87" s="24" t="s">
        <v>106</v>
      </c>
    </row>
    <row r="88" spans="2:51" s="11" customFormat="1" ht="13.5">
      <c r="B88" s="208"/>
      <c r="C88" s="209"/>
      <c r="D88" s="205" t="s">
        <v>175</v>
      </c>
      <c r="E88" s="209"/>
      <c r="F88" s="211" t="s">
        <v>1571</v>
      </c>
      <c r="G88" s="209"/>
      <c r="H88" s="212">
        <v>126</v>
      </c>
      <c r="I88" s="213"/>
      <c r="J88" s="209"/>
      <c r="K88" s="209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175</v>
      </c>
      <c r="AU88" s="218" t="s">
        <v>106</v>
      </c>
      <c r="AV88" s="11" t="s">
        <v>106</v>
      </c>
      <c r="AW88" s="11" t="s">
        <v>6</v>
      </c>
      <c r="AX88" s="11" t="s">
        <v>85</v>
      </c>
      <c r="AY88" s="218" t="s">
        <v>155</v>
      </c>
    </row>
    <row r="89" spans="2:65" s="1" customFormat="1" ht="16.5" customHeight="1">
      <c r="B89" s="42"/>
      <c r="C89" s="193" t="s">
        <v>162</v>
      </c>
      <c r="D89" s="193" t="s">
        <v>157</v>
      </c>
      <c r="E89" s="194" t="s">
        <v>1572</v>
      </c>
      <c r="F89" s="195" t="s">
        <v>1573</v>
      </c>
      <c r="G89" s="196" t="s">
        <v>172</v>
      </c>
      <c r="H89" s="197">
        <v>63</v>
      </c>
      <c r="I89" s="198"/>
      <c r="J89" s="199">
        <f>ROUND(I89*H89,2)</f>
        <v>0</v>
      </c>
      <c r="K89" s="195" t="s">
        <v>161</v>
      </c>
      <c r="L89" s="62"/>
      <c r="M89" s="200" t="s">
        <v>32</v>
      </c>
      <c r="N89" s="201" t="s">
        <v>48</v>
      </c>
      <c r="O89" s="43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AR89" s="24" t="s">
        <v>162</v>
      </c>
      <c r="AT89" s="24" t="s">
        <v>157</v>
      </c>
      <c r="AU89" s="24" t="s">
        <v>106</v>
      </c>
      <c r="AY89" s="24" t="s">
        <v>155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4" t="s">
        <v>85</v>
      </c>
      <c r="BK89" s="204">
        <f>ROUND(I89*H89,2)</f>
        <v>0</v>
      </c>
      <c r="BL89" s="24" t="s">
        <v>162</v>
      </c>
      <c r="BM89" s="24" t="s">
        <v>1574</v>
      </c>
    </row>
    <row r="90" spans="2:47" s="1" customFormat="1" ht="27">
      <c r="B90" s="42"/>
      <c r="C90" s="64"/>
      <c r="D90" s="205" t="s">
        <v>164</v>
      </c>
      <c r="E90" s="64"/>
      <c r="F90" s="206" t="s">
        <v>1575</v>
      </c>
      <c r="G90" s="64"/>
      <c r="H90" s="64"/>
      <c r="I90" s="164"/>
      <c r="J90" s="64"/>
      <c r="K90" s="64"/>
      <c r="L90" s="62"/>
      <c r="M90" s="207"/>
      <c r="N90" s="43"/>
      <c r="O90" s="43"/>
      <c r="P90" s="43"/>
      <c r="Q90" s="43"/>
      <c r="R90" s="43"/>
      <c r="S90" s="43"/>
      <c r="T90" s="79"/>
      <c r="AT90" s="24" t="s">
        <v>164</v>
      </c>
      <c r="AU90" s="24" t="s">
        <v>106</v>
      </c>
    </row>
    <row r="91" spans="2:51" s="11" customFormat="1" ht="13.5">
      <c r="B91" s="208"/>
      <c r="C91" s="209"/>
      <c r="D91" s="205" t="s">
        <v>175</v>
      </c>
      <c r="E91" s="210" t="s">
        <v>32</v>
      </c>
      <c r="F91" s="211" t="s">
        <v>1576</v>
      </c>
      <c r="G91" s="209"/>
      <c r="H91" s="212">
        <v>63</v>
      </c>
      <c r="I91" s="213"/>
      <c r="J91" s="209"/>
      <c r="K91" s="209"/>
      <c r="L91" s="214"/>
      <c r="M91" s="215"/>
      <c r="N91" s="216"/>
      <c r="O91" s="216"/>
      <c r="P91" s="216"/>
      <c r="Q91" s="216"/>
      <c r="R91" s="216"/>
      <c r="S91" s="216"/>
      <c r="T91" s="217"/>
      <c r="AT91" s="218" t="s">
        <v>175</v>
      </c>
      <c r="AU91" s="218" t="s">
        <v>106</v>
      </c>
      <c r="AV91" s="11" t="s">
        <v>106</v>
      </c>
      <c r="AW91" s="11" t="s">
        <v>41</v>
      </c>
      <c r="AX91" s="11" t="s">
        <v>85</v>
      </c>
      <c r="AY91" s="218" t="s">
        <v>155</v>
      </c>
    </row>
    <row r="92" spans="2:65" s="1" customFormat="1" ht="16.5" customHeight="1">
      <c r="B92" s="42"/>
      <c r="C92" s="193" t="s">
        <v>181</v>
      </c>
      <c r="D92" s="193" t="s">
        <v>157</v>
      </c>
      <c r="E92" s="194" t="s">
        <v>1577</v>
      </c>
      <c r="F92" s="195" t="s">
        <v>1578</v>
      </c>
      <c r="G92" s="196" t="s">
        <v>172</v>
      </c>
      <c r="H92" s="197">
        <v>63</v>
      </c>
      <c r="I92" s="198"/>
      <c r="J92" s="199">
        <f>ROUND(I92*H92,2)</f>
        <v>0</v>
      </c>
      <c r="K92" s="195" t="s">
        <v>161</v>
      </c>
      <c r="L92" s="62"/>
      <c r="M92" s="200" t="s">
        <v>32</v>
      </c>
      <c r="N92" s="201" t="s">
        <v>48</v>
      </c>
      <c r="O92" s="43"/>
      <c r="P92" s="202">
        <f>O92*H92</f>
        <v>0</v>
      </c>
      <c r="Q92" s="202">
        <v>0</v>
      </c>
      <c r="R92" s="202">
        <f>Q92*H92</f>
        <v>0</v>
      </c>
      <c r="S92" s="202">
        <v>0</v>
      </c>
      <c r="T92" s="203">
        <f>S92*H92</f>
        <v>0</v>
      </c>
      <c r="AR92" s="24" t="s">
        <v>162</v>
      </c>
      <c r="AT92" s="24" t="s">
        <v>157</v>
      </c>
      <c r="AU92" s="24" t="s">
        <v>106</v>
      </c>
      <c r="AY92" s="24" t="s">
        <v>155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4" t="s">
        <v>85</v>
      </c>
      <c r="BK92" s="204">
        <f>ROUND(I92*H92,2)</f>
        <v>0</v>
      </c>
      <c r="BL92" s="24" t="s">
        <v>162</v>
      </c>
      <c r="BM92" s="24" t="s">
        <v>1579</v>
      </c>
    </row>
    <row r="93" spans="2:47" s="1" customFormat="1" ht="27">
      <c r="B93" s="42"/>
      <c r="C93" s="64"/>
      <c r="D93" s="205" t="s">
        <v>164</v>
      </c>
      <c r="E93" s="64"/>
      <c r="F93" s="206" t="s">
        <v>1580</v>
      </c>
      <c r="G93" s="64"/>
      <c r="H93" s="64"/>
      <c r="I93" s="164"/>
      <c r="J93" s="64"/>
      <c r="K93" s="64"/>
      <c r="L93" s="62"/>
      <c r="M93" s="207"/>
      <c r="N93" s="43"/>
      <c r="O93" s="43"/>
      <c r="P93" s="43"/>
      <c r="Q93" s="43"/>
      <c r="R93" s="43"/>
      <c r="S93" s="43"/>
      <c r="T93" s="79"/>
      <c r="AT93" s="24" t="s">
        <v>164</v>
      </c>
      <c r="AU93" s="24" t="s">
        <v>106</v>
      </c>
    </row>
    <row r="94" spans="2:65" s="1" customFormat="1" ht="16.5" customHeight="1">
      <c r="B94" s="42"/>
      <c r="C94" s="193" t="s">
        <v>189</v>
      </c>
      <c r="D94" s="193" t="s">
        <v>157</v>
      </c>
      <c r="E94" s="194" t="s">
        <v>205</v>
      </c>
      <c r="F94" s="195" t="s">
        <v>206</v>
      </c>
      <c r="G94" s="196" t="s">
        <v>172</v>
      </c>
      <c r="H94" s="197">
        <v>126</v>
      </c>
      <c r="I94" s="198"/>
      <c r="J94" s="199">
        <f>ROUND(I94*H94,2)</f>
        <v>0</v>
      </c>
      <c r="K94" s="195" t="s">
        <v>161</v>
      </c>
      <c r="L94" s="62"/>
      <c r="M94" s="200" t="s">
        <v>32</v>
      </c>
      <c r="N94" s="201" t="s">
        <v>48</v>
      </c>
      <c r="O94" s="43"/>
      <c r="P94" s="202">
        <f>O94*H94</f>
        <v>0</v>
      </c>
      <c r="Q94" s="202">
        <v>0</v>
      </c>
      <c r="R94" s="202">
        <f>Q94*H94</f>
        <v>0</v>
      </c>
      <c r="S94" s="202">
        <v>0</v>
      </c>
      <c r="T94" s="203">
        <f>S94*H94</f>
        <v>0</v>
      </c>
      <c r="AR94" s="24" t="s">
        <v>162</v>
      </c>
      <c r="AT94" s="24" t="s">
        <v>157</v>
      </c>
      <c r="AU94" s="24" t="s">
        <v>106</v>
      </c>
      <c r="AY94" s="24" t="s">
        <v>155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4" t="s">
        <v>85</v>
      </c>
      <c r="BK94" s="204">
        <f>ROUND(I94*H94,2)</f>
        <v>0</v>
      </c>
      <c r="BL94" s="24" t="s">
        <v>162</v>
      </c>
      <c r="BM94" s="24" t="s">
        <v>1581</v>
      </c>
    </row>
    <row r="95" spans="2:47" s="1" customFormat="1" ht="27">
      <c r="B95" s="42"/>
      <c r="C95" s="64"/>
      <c r="D95" s="205" t="s">
        <v>164</v>
      </c>
      <c r="E95" s="64"/>
      <c r="F95" s="206" t="s">
        <v>1582</v>
      </c>
      <c r="G95" s="64"/>
      <c r="H95" s="64"/>
      <c r="I95" s="164"/>
      <c r="J95" s="64"/>
      <c r="K95" s="64"/>
      <c r="L95" s="62"/>
      <c r="M95" s="207"/>
      <c r="N95" s="43"/>
      <c r="O95" s="43"/>
      <c r="P95" s="43"/>
      <c r="Q95" s="43"/>
      <c r="R95" s="43"/>
      <c r="S95" s="43"/>
      <c r="T95" s="79"/>
      <c r="AT95" s="24" t="s">
        <v>164</v>
      </c>
      <c r="AU95" s="24" t="s">
        <v>106</v>
      </c>
    </row>
    <row r="96" spans="2:51" s="11" customFormat="1" ht="13.5">
      <c r="B96" s="208"/>
      <c r="C96" s="209"/>
      <c r="D96" s="205" t="s">
        <v>175</v>
      </c>
      <c r="E96" s="210" t="s">
        <v>32</v>
      </c>
      <c r="F96" s="211" t="s">
        <v>1583</v>
      </c>
      <c r="G96" s="209"/>
      <c r="H96" s="212">
        <v>63</v>
      </c>
      <c r="I96" s="213"/>
      <c r="J96" s="209"/>
      <c r="K96" s="209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175</v>
      </c>
      <c r="AU96" s="218" t="s">
        <v>106</v>
      </c>
      <c r="AV96" s="11" t="s">
        <v>106</v>
      </c>
      <c r="AW96" s="11" t="s">
        <v>41</v>
      </c>
      <c r="AX96" s="11" t="s">
        <v>77</v>
      </c>
      <c r="AY96" s="218" t="s">
        <v>155</v>
      </c>
    </row>
    <row r="97" spans="2:51" s="11" customFormat="1" ht="13.5">
      <c r="B97" s="208"/>
      <c r="C97" s="209"/>
      <c r="D97" s="205" t="s">
        <v>175</v>
      </c>
      <c r="E97" s="210" t="s">
        <v>32</v>
      </c>
      <c r="F97" s="211" t="s">
        <v>1584</v>
      </c>
      <c r="G97" s="209"/>
      <c r="H97" s="212">
        <v>63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175</v>
      </c>
      <c r="AU97" s="218" t="s">
        <v>106</v>
      </c>
      <c r="AV97" s="11" t="s">
        <v>106</v>
      </c>
      <c r="AW97" s="11" t="s">
        <v>41</v>
      </c>
      <c r="AX97" s="11" t="s">
        <v>77</v>
      </c>
      <c r="AY97" s="218" t="s">
        <v>155</v>
      </c>
    </row>
    <row r="98" spans="2:51" s="12" customFormat="1" ht="13.5">
      <c r="B98" s="219"/>
      <c r="C98" s="220"/>
      <c r="D98" s="205" t="s">
        <v>175</v>
      </c>
      <c r="E98" s="221" t="s">
        <v>32</v>
      </c>
      <c r="F98" s="222" t="s">
        <v>188</v>
      </c>
      <c r="G98" s="220"/>
      <c r="H98" s="223">
        <v>126</v>
      </c>
      <c r="I98" s="224"/>
      <c r="J98" s="220"/>
      <c r="K98" s="220"/>
      <c r="L98" s="225"/>
      <c r="M98" s="226"/>
      <c r="N98" s="227"/>
      <c r="O98" s="227"/>
      <c r="P98" s="227"/>
      <c r="Q98" s="227"/>
      <c r="R98" s="227"/>
      <c r="S98" s="227"/>
      <c r="T98" s="228"/>
      <c r="AT98" s="229" t="s">
        <v>175</v>
      </c>
      <c r="AU98" s="229" t="s">
        <v>106</v>
      </c>
      <c r="AV98" s="12" t="s">
        <v>162</v>
      </c>
      <c r="AW98" s="12" t="s">
        <v>41</v>
      </c>
      <c r="AX98" s="12" t="s">
        <v>85</v>
      </c>
      <c r="AY98" s="229" t="s">
        <v>155</v>
      </c>
    </row>
    <row r="99" spans="2:65" s="1" customFormat="1" ht="25.5" customHeight="1">
      <c r="B99" s="42"/>
      <c r="C99" s="193" t="s">
        <v>193</v>
      </c>
      <c r="D99" s="193" t="s">
        <v>157</v>
      </c>
      <c r="E99" s="194" t="s">
        <v>210</v>
      </c>
      <c r="F99" s="195" t="s">
        <v>211</v>
      </c>
      <c r="G99" s="196" t="s">
        <v>172</v>
      </c>
      <c r="H99" s="197">
        <v>1260</v>
      </c>
      <c r="I99" s="198"/>
      <c r="J99" s="199">
        <f>ROUND(I99*H99,2)</f>
        <v>0</v>
      </c>
      <c r="K99" s="195" t="s">
        <v>161</v>
      </c>
      <c r="L99" s="62"/>
      <c r="M99" s="200" t="s">
        <v>32</v>
      </c>
      <c r="N99" s="201" t="s">
        <v>48</v>
      </c>
      <c r="O99" s="43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AR99" s="24" t="s">
        <v>162</v>
      </c>
      <c r="AT99" s="24" t="s">
        <v>157</v>
      </c>
      <c r="AU99" s="24" t="s">
        <v>106</v>
      </c>
      <c r="AY99" s="24" t="s">
        <v>155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24" t="s">
        <v>85</v>
      </c>
      <c r="BK99" s="204">
        <f>ROUND(I99*H99,2)</f>
        <v>0</v>
      </c>
      <c r="BL99" s="24" t="s">
        <v>162</v>
      </c>
      <c r="BM99" s="24" t="s">
        <v>1585</v>
      </c>
    </row>
    <row r="100" spans="2:47" s="1" customFormat="1" ht="27">
      <c r="B100" s="42"/>
      <c r="C100" s="64"/>
      <c r="D100" s="205" t="s">
        <v>164</v>
      </c>
      <c r="E100" s="64"/>
      <c r="F100" s="206" t="s">
        <v>1586</v>
      </c>
      <c r="G100" s="64"/>
      <c r="H100" s="64"/>
      <c r="I100" s="164"/>
      <c r="J100" s="64"/>
      <c r="K100" s="64"/>
      <c r="L100" s="62"/>
      <c r="M100" s="207"/>
      <c r="N100" s="43"/>
      <c r="O100" s="43"/>
      <c r="P100" s="43"/>
      <c r="Q100" s="43"/>
      <c r="R100" s="43"/>
      <c r="S100" s="43"/>
      <c r="T100" s="79"/>
      <c r="AT100" s="24" t="s">
        <v>164</v>
      </c>
      <c r="AU100" s="24" t="s">
        <v>106</v>
      </c>
    </row>
    <row r="101" spans="2:51" s="11" customFormat="1" ht="13.5">
      <c r="B101" s="208"/>
      <c r="C101" s="209"/>
      <c r="D101" s="205" t="s">
        <v>175</v>
      </c>
      <c r="E101" s="209"/>
      <c r="F101" s="211" t="s">
        <v>1587</v>
      </c>
      <c r="G101" s="209"/>
      <c r="H101" s="212">
        <v>1260</v>
      </c>
      <c r="I101" s="213"/>
      <c r="J101" s="209"/>
      <c r="K101" s="209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175</v>
      </c>
      <c r="AU101" s="218" t="s">
        <v>106</v>
      </c>
      <c r="AV101" s="11" t="s">
        <v>106</v>
      </c>
      <c r="AW101" s="11" t="s">
        <v>6</v>
      </c>
      <c r="AX101" s="11" t="s">
        <v>85</v>
      </c>
      <c r="AY101" s="218" t="s">
        <v>155</v>
      </c>
    </row>
    <row r="102" spans="2:65" s="1" customFormat="1" ht="16.5" customHeight="1">
      <c r="B102" s="42"/>
      <c r="C102" s="193" t="s">
        <v>198</v>
      </c>
      <c r="D102" s="193" t="s">
        <v>157</v>
      </c>
      <c r="E102" s="194" t="s">
        <v>216</v>
      </c>
      <c r="F102" s="195" t="s">
        <v>217</v>
      </c>
      <c r="G102" s="196" t="s">
        <v>172</v>
      </c>
      <c r="H102" s="197">
        <v>63</v>
      </c>
      <c r="I102" s="198"/>
      <c r="J102" s="199">
        <f>ROUND(I102*H102,2)</f>
        <v>0</v>
      </c>
      <c r="K102" s="195" t="s">
        <v>161</v>
      </c>
      <c r="L102" s="62"/>
      <c r="M102" s="200" t="s">
        <v>32</v>
      </c>
      <c r="N102" s="201" t="s">
        <v>48</v>
      </c>
      <c r="O102" s="43"/>
      <c r="P102" s="202">
        <f>O102*H102</f>
        <v>0</v>
      </c>
      <c r="Q102" s="202">
        <v>0</v>
      </c>
      <c r="R102" s="202">
        <f>Q102*H102</f>
        <v>0</v>
      </c>
      <c r="S102" s="202">
        <v>0</v>
      </c>
      <c r="T102" s="203">
        <f>S102*H102</f>
        <v>0</v>
      </c>
      <c r="AR102" s="24" t="s">
        <v>162</v>
      </c>
      <c r="AT102" s="24" t="s">
        <v>157</v>
      </c>
      <c r="AU102" s="24" t="s">
        <v>106</v>
      </c>
      <c r="AY102" s="24" t="s">
        <v>155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4" t="s">
        <v>85</v>
      </c>
      <c r="BK102" s="204">
        <f>ROUND(I102*H102,2)</f>
        <v>0</v>
      </c>
      <c r="BL102" s="24" t="s">
        <v>162</v>
      </c>
      <c r="BM102" s="24" t="s">
        <v>1588</v>
      </c>
    </row>
    <row r="103" spans="2:65" s="1" customFormat="1" ht="16.5" customHeight="1">
      <c r="B103" s="42"/>
      <c r="C103" s="193" t="s">
        <v>204</v>
      </c>
      <c r="D103" s="193" t="s">
        <v>157</v>
      </c>
      <c r="E103" s="194" t="s">
        <v>220</v>
      </c>
      <c r="F103" s="195" t="s">
        <v>221</v>
      </c>
      <c r="G103" s="196" t="s">
        <v>222</v>
      </c>
      <c r="H103" s="197">
        <v>126</v>
      </c>
      <c r="I103" s="198"/>
      <c r="J103" s="199">
        <f>ROUND(I103*H103,2)</f>
        <v>0</v>
      </c>
      <c r="K103" s="195" t="s">
        <v>161</v>
      </c>
      <c r="L103" s="62"/>
      <c r="M103" s="200" t="s">
        <v>32</v>
      </c>
      <c r="N103" s="201" t="s">
        <v>48</v>
      </c>
      <c r="O103" s="43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AR103" s="24" t="s">
        <v>162</v>
      </c>
      <c r="AT103" s="24" t="s">
        <v>157</v>
      </c>
      <c r="AU103" s="24" t="s">
        <v>106</v>
      </c>
      <c r="AY103" s="24" t="s">
        <v>155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4" t="s">
        <v>85</v>
      </c>
      <c r="BK103" s="204">
        <f>ROUND(I103*H103,2)</f>
        <v>0</v>
      </c>
      <c r="BL103" s="24" t="s">
        <v>162</v>
      </c>
      <c r="BM103" s="24" t="s">
        <v>1589</v>
      </c>
    </row>
    <row r="104" spans="2:47" s="1" customFormat="1" ht="27">
      <c r="B104" s="42"/>
      <c r="C104" s="64"/>
      <c r="D104" s="205" t="s">
        <v>164</v>
      </c>
      <c r="E104" s="64"/>
      <c r="F104" s="206" t="s">
        <v>1590</v>
      </c>
      <c r="G104" s="64"/>
      <c r="H104" s="64"/>
      <c r="I104" s="164"/>
      <c r="J104" s="64"/>
      <c r="K104" s="64"/>
      <c r="L104" s="62"/>
      <c r="M104" s="207"/>
      <c r="N104" s="43"/>
      <c r="O104" s="43"/>
      <c r="P104" s="43"/>
      <c r="Q104" s="43"/>
      <c r="R104" s="43"/>
      <c r="S104" s="43"/>
      <c r="T104" s="79"/>
      <c r="AT104" s="24" t="s">
        <v>164</v>
      </c>
      <c r="AU104" s="24" t="s">
        <v>106</v>
      </c>
    </row>
    <row r="105" spans="2:51" s="11" customFormat="1" ht="13.5">
      <c r="B105" s="208"/>
      <c r="C105" s="209"/>
      <c r="D105" s="205" t="s">
        <v>175</v>
      </c>
      <c r="E105" s="209"/>
      <c r="F105" s="211" t="s">
        <v>1571</v>
      </c>
      <c r="G105" s="209"/>
      <c r="H105" s="212">
        <v>126</v>
      </c>
      <c r="I105" s="213"/>
      <c r="J105" s="209"/>
      <c r="K105" s="209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175</v>
      </c>
      <c r="AU105" s="218" t="s">
        <v>106</v>
      </c>
      <c r="AV105" s="11" t="s">
        <v>106</v>
      </c>
      <c r="AW105" s="11" t="s">
        <v>6</v>
      </c>
      <c r="AX105" s="11" t="s">
        <v>85</v>
      </c>
      <c r="AY105" s="218" t="s">
        <v>155</v>
      </c>
    </row>
    <row r="106" spans="2:65" s="1" customFormat="1" ht="16.5" customHeight="1">
      <c r="B106" s="42"/>
      <c r="C106" s="193" t="s">
        <v>209</v>
      </c>
      <c r="D106" s="193" t="s">
        <v>157</v>
      </c>
      <c r="E106" s="194" t="s">
        <v>532</v>
      </c>
      <c r="F106" s="195" t="s">
        <v>533</v>
      </c>
      <c r="G106" s="196" t="s">
        <v>172</v>
      </c>
      <c r="H106" s="197">
        <v>63</v>
      </c>
      <c r="I106" s="198"/>
      <c r="J106" s="199">
        <f>ROUND(I106*H106,2)</f>
        <v>0</v>
      </c>
      <c r="K106" s="195" t="s">
        <v>161</v>
      </c>
      <c r="L106" s="62"/>
      <c r="M106" s="200" t="s">
        <v>32</v>
      </c>
      <c r="N106" s="201" t="s">
        <v>48</v>
      </c>
      <c r="O106" s="43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4" t="s">
        <v>162</v>
      </c>
      <c r="AT106" s="24" t="s">
        <v>157</v>
      </c>
      <c r="AU106" s="24" t="s">
        <v>106</v>
      </c>
      <c r="AY106" s="24" t="s">
        <v>155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4" t="s">
        <v>85</v>
      </c>
      <c r="BK106" s="204">
        <f>ROUND(I106*H106,2)</f>
        <v>0</v>
      </c>
      <c r="BL106" s="24" t="s">
        <v>162</v>
      </c>
      <c r="BM106" s="24" t="s">
        <v>1591</v>
      </c>
    </row>
    <row r="107" spans="2:47" s="1" customFormat="1" ht="27">
      <c r="B107" s="42"/>
      <c r="C107" s="64"/>
      <c r="D107" s="205" t="s">
        <v>164</v>
      </c>
      <c r="E107" s="64"/>
      <c r="F107" s="206" t="s">
        <v>1592</v>
      </c>
      <c r="G107" s="64"/>
      <c r="H107" s="64"/>
      <c r="I107" s="164"/>
      <c r="J107" s="64"/>
      <c r="K107" s="64"/>
      <c r="L107" s="62"/>
      <c r="M107" s="207"/>
      <c r="N107" s="43"/>
      <c r="O107" s="43"/>
      <c r="P107" s="43"/>
      <c r="Q107" s="43"/>
      <c r="R107" s="43"/>
      <c r="S107" s="43"/>
      <c r="T107" s="79"/>
      <c r="AT107" s="24" t="s">
        <v>164</v>
      </c>
      <c r="AU107" s="24" t="s">
        <v>106</v>
      </c>
    </row>
    <row r="108" spans="2:65" s="1" customFormat="1" ht="16.5" customHeight="1">
      <c r="B108" s="42"/>
      <c r="C108" s="193" t="s">
        <v>215</v>
      </c>
      <c r="D108" s="193" t="s">
        <v>157</v>
      </c>
      <c r="E108" s="194" t="s">
        <v>1593</v>
      </c>
      <c r="F108" s="195" t="s">
        <v>1594</v>
      </c>
      <c r="G108" s="196" t="s">
        <v>160</v>
      </c>
      <c r="H108" s="197">
        <v>210</v>
      </c>
      <c r="I108" s="198"/>
      <c r="J108" s="199">
        <f>ROUND(I108*H108,2)</f>
        <v>0</v>
      </c>
      <c r="K108" s="195" t="s">
        <v>161</v>
      </c>
      <c r="L108" s="62"/>
      <c r="M108" s="200" t="s">
        <v>32</v>
      </c>
      <c r="N108" s="201" t="s">
        <v>48</v>
      </c>
      <c r="O108" s="43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24" t="s">
        <v>162</v>
      </c>
      <c r="AT108" s="24" t="s">
        <v>157</v>
      </c>
      <c r="AU108" s="24" t="s">
        <v>106</v>
      </c>
      <c r="AY108" s="24" t="s">
        <v>155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85</v>
      </c>
      <c r="BK108" s="204">
        <f>ROUND(I108*H108,2)</f>
        <v>0</v>
      </c>
      <c r="BL108" s="24" t="s">
        <v>162</v>
      </c>
      <c r="BM108" s="24" t="s">
        <v>1595</v>
      </c>
    </row>
    <row r="109" spans="2:47" s="1" customFormat="1" ht="27">
      <c r="B109" s="42"/>
      <c r="C109" s="64"/>
      <c r="D109" s="205" t="s">
        <v>164</v>
      </c>
      <c r="E109" s="64"/>
      <c r="F109" s="206" t="s">
        <v>1596</v>
      </c>
      <c r="G109" s="64"/>
      <c r="H109" s="64"/>
      <c r="I109" s="164"/>
      <c r="J109" s="64"/>
      <c r="K109" s="64"/>
      <c r="L109" s="62"/>
      <c r="M109" s="207"/>
      <c r="N109" s="43"/>
      <c r="O109" s="43"/>
      <c r="P109" s="43"/>
      <c r="Q109" s="43"/>
      <c r="R109" s="43"/>
      <c r="S109" s="43"/>
      <c r="T109" s="79"/>
      <c r="AT109" s="24" t="s">
        <v>164</v>
      </c>
      <c r="AU109" s="24" t="s">
        <v>106</v>
      </c>
    </row>
    <row r="110" spans="2:51" s="11" customFormat="1" ht="13.5">
      <c r="B110" s="208"/>
      <c r="C110" s="209"/>
      <c r="D110" s="205" t="s">
        <v>175</v>
      </c>
      <c r="E110" s="210" t="s">
        <v>32</v>
      </c>
      <c r="F110" s="211" t="s">
        <v>1597</v>
      </c>
      <c r="G110" s="209"/>
      <c r="H110" s="212">
        <v>210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175</v>
      </c>
      <c r="AU110" s="218" t="s">
        <v>106</v>
      </c>
      <c r="AV110" s="11" t="s">
        <v>106</v>
      </c>
      <c r="AW110" s="11" t="s">
        <v>41</v>
      </c>
      <c r="AX110" s="11" t="s">
        <v>85</v>
      </c>
      <c r="AY110" s="218" t="s">
        <v>155</v>
      </c>
    </row>
    <row r="111" spans="2:65" s="1" customFormat="1" ht="16.5" customHeight="1">
      <c r="B111" s="42"/>
      <c r="C111" s="244" t="s">
        <v>219</v>
      </c>
      <c r="D111" s="244" t="s">
        <v>470</v>
      </c>
      <c r="E111" s="245" t="s">
        <v>590</v>
      </c>
      <c r="F111" s="246" t="s">
        <v>591</v>
      </c>
      <c r="G111" s="247" t="s">
        <v>592</v>
      </c>
      <c r="H111" s="248">
        <v>3.15</v>
      </c>
      <c r="I111" s="249"/>
      <c r="J111" s="250">
        <f>ROUND(I111*H111,2)</f>
        <v>0</v>
      </c>
      <c r="K111" s="246" t="s">
        <v>161</v>
      </c>
      <c r="L111" s="251"/>
      <c r="M111" s="252" t="s">
        <v>32</v>
      </c>
      <c r="N111" s="253" t="s">
        <v>48</v>
      </c>
      <c r="O111" s="43"/>
      <c r="P111" s="202">
        <f>O111*H111</f>
        <v>0</v>
      </c>
      <c r="Q111" s="202">
        <v>0.001</v>
      </c>
      <c r="R111" s="202">
        <f>Q111*H111</f>
        <v>0.00315</v>
      </c>
      <c r="S111" s="202">
        <v>0</v>
      </c>
      <c r="T111" s="203">
        <f>S111*H111</f>
        <v>0</v>
      </c>
      <c r="AR111" s="24" t="s">
        <v>198</v>
      </c>
      <c r="AT111" s="24" t="s">
        <v>470</v>
      </c>
      <c r="AU111" s="24" t="s">
        <v>106</v>
      </c>
      <c r="AY111" s="24" t="s">
        <v>155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4" t="s">
        <v>85</v>
      </c>
      <c r="BK111" s="204">
        <f>ROUND(I111*H111,2)</f>
        <v>0</v>
      </c>
      <c r="BL111" s="24" t="s">
        <v>162</v>
      </c>
      <c r="BM111" s="24" t="s">
        <v>1598</v>
      </c>
    </row>
    <row r="112" spans="2:51" s="11" customFormat="1" ht="13.5">
      <c r="B112" s="208"/>
      <c r="C112" s="209"/>
      <c r="D112" s="205" t="s">
        <v>175</v>
      </c>
      <c r="E112" s="209"/>
      <c r="F112" s="211" t="s">
        <v>1599</v>
      </c>
      <c r="G112" s="209"/>
      <c r="H112" s="212">
        <v>3.15</v>
      </c>
      <c r="I112" s="213"/>
      <c r="J112" s="209"/>
      <c r="K112" s="209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175</v>
      </c>
      <c r="AU112" s="218" t="s">
        <v>106</v>
      </c>
      <c r="AV112" s="11" t="s">
        <v>106</v>
      </c>
      <c r="AW112" s="11" t="s">
        <v>6</v>
      </c>
      <c r="AX112" s="11" t="s">
        <v>85</v>
      </c>
      <c r="AY112" s="218" t="s">
        <v>155</v>
      </c>
    </row>
    <row r="113" spans="2:65" s="1" customFormat="1" ht="25.5" customHeight="1">
      <c r="B113" s="42"/>
      <c r="C113" s="193" t="s">
        <v>226</v>
      </c>
      <c r="D113" s="193" t="s">
        <v>157</v>
      </c>
      <c r="E113" s="194" t="s">
        <v>1600</v>
      </c>
      <c r="F113" s="195" t="s">
        <v>1601</v>
      </c>
      <c r="G113" s="196" t="s">
        <v>160</v>
      </c>
      <c r="H113" s="197">
        <v>210</v>
      </c>
      <c r="I113" s="198"/>
      <c r="J113" s="199">
        <f>ROUND(I113*H113,2)</f>
        <v>0</v>
      </c>
      <c r="K113" s="195" t="s">
        <v>161</v>
      </c>
      <c r="L113" s="62"/>
      <c r="M113" s="200" t="s">
        <v>32</v>
      </c>
      <c r="N113" s="201" t="s">
        <v>48</v>
      </c>
      <c r="O113" s="43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AR113" s="24" t="s">
        <v>162</v>
      </c>
      <c r="AT113" s="24" t="s">
        <v>157</v>
      </c>
      <c r="AU113" s="24" t="s">
        <v>106</v>
      </c>
      <c r="AY113" s="24" t="s">
        <v>155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4" t="s">
        <v>85</v>
      </c>
      <c r="BK113" s="204">
        <f>ROUND(I113*H113,2)</f>
        <v>0</v>
      </c>
      <c r="BL113" s="24" t="s">
        <v>162</v>
      </c>
      <c r="BM113" s="24" t="s">
        <v>1602</v>
      </c>
    </row>
    <row r="114" spans="2:65" s="1" customFormat="1" ht="16.5" customHeight="1">
      <c r="B114" s="42"/>
      <c r="C114" s="193" t="s">
        <v>231</v>
      </c>
      <c r="D114" s="193" t="s">
        <v>157</v>
      </c>
      <c r="E114" s="194" t="s">
        <v>605</v>
      </c>
      <c r="F114" s="195" t="s">
        <v>606</v>
      </c>
      <c r="G114" s="196" t="s">
        <v>172</v>
      </c>
      <c r="H114" s="197">
        <v>6.3</v>
      </c>
      <c r="I114" s="198"/>
      <c r="J114" s="199">
        <f>ROUND(I114*H114,2)</f>
        <v>0</v>
      </c>
      <c r="K114" s="195" t="s">
        <v>161</v>
      </c>
      <c r="L114" s="62"/>
      <c r="M114" s="200" t="s">
        <v>32</v>
      </c>
      <c r="N114" s="201" t="s">
        <v>48</v>
      </c>
      <c r="O114" s="43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AR114" s="24" t="s">
        <v>162</v>
      </c>
      <c r="AT114" s="24" t="s">
        <v>157</v>
      </c>
      <c r="AU114" s="24" t="s">
        <v>106</v>
      </c>
      <c r="AY114" s="24" t="s">
        <v>155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4" t="s">
        <v>85</v>
      </c>
      <c r="BK114" s="204">
        <f>ROUND(I114*H114,2)</f>
        <v>0</v>
      </c>
      <c r="BL114" s="24" t="s">
        <v>162</v>
      </c>
      <c r="BM114" s="24" t="s">
        <v>1603</v>
      </c>
    </row>
    <row r="115" spans="2:51" s="11" customFormat="1" ht="13.5">
      <c r="B115" s="208"/>
      <c r="C115" s="209"/>
      <c r="D115" s="205" t="s">
        <v>175</v>
      </c>
      <c r="E115" s="210" t="s">
        <v>32</v>
      </c>
      <c r="F115" s="211" t="s">
        <v>1604</v>
      </c>
      <c r="G115" s="209"/>
      <c r="H115" s="212">
        <v>6.3</v>
      </c>
      <c r="I115" s="213"/>
      <c r="J115" s="209"/>
      <c r="K115" s="209"/>
      <c r="L115" s="214"/>
      <c r="M115" s="268"/>
      <c r="N115" s="269"/>
      <c r="O115" s="269"/>
      <c r="P115" s="269"/>
      <c r="Q115" s="269"/>
      <c r="R115" s="269"/>
      <c r="S115" s="269"/>
      <c r="T115" s="270"/>
      <c r="AT115" s="218" t="s">
        <v>175</v>
      </c>
      <c r="AU115" s="218" t="s">
        <v>106</v>
      </c>
      <c r="AV115" s="11" t="s">
        <v>106</v>
      </c>
      <c r="AW115" s="11" t="s">
        <v>41</v>
      </c>
      <c r="AX115" s="11" t="s">
        <v>85</v>
      </c>
      <c r="AY115" s="218" t="s">
        <v>155</v>
      </c>
    </row>
    <row r="116" spans="2:12" s="1" customFormat="1" ht="6.95" customHeight="1">
      <c r="B116" s="57"/>
      <c r="C116" s="58"/>
      <c r="D116" s="58"/>
      <c r="E116" s="58"/>
      <c r="F116" s="58"/>
      <c r="G116" s="58"/>
      <c r="H116" s="58"/>
      <c r="I116" s="140"/>
      <c r="J116" s="58"/>
      <c r="K116" s="58"/>
      <c r="L116" s="62"/>
    </row>
  </sheetData>
  <sheetProtection algorithmName="SHA-512" hashValue="CmUJQ9uL8cKhmgh4kuifNNPq8Ea6GKnjQ0AX3ZzsShdMoid8JbV63DmhhYq9JM4o2h7rKm7bwA0tA9j5oOGq0w==" saltValue="owGSuooR5qvFMdGlOa5h6akuxTaaEavWIS69LC7jzhMCbEAd2NK8+AOIxJfJmw4NQlz/8YWLMhB0Fk0YrBlqZw==" spinCount="100000" sheet="1" objects="1" scenarios="1" formatColumns="0" formatRows="0" autoFilter="0"/>
  <autoFilter ref="C77:K115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121</v>
      </c>
      <c r="G1" s="399" t="s">
        <v>122</v>
      </c>
      <c r="H1" s="399"/>
      <c r="I1" s="116"/>
      <c r="J1" s="115" t="s">
        <v>123</v>
      </c>
      <c r="K1" s="114" t="s">
        <v>124</v>
      </c>
      <c r="L1" s="115" t="s">
        <v>125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104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106</v>
      </c>
    </row>
    <row r="4" spans="2:46" ht="36.95" customHeight="1">
      <c r="B4" s="28"/>
      <c r="C4" s="29"/>
      <c r="D4" s="30" t="s">
        <v>126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16.5" customHeight="1">
      <c r="B7" s="28"/>
      <c r="C7" s="29"/>
      <c r="D7" s="29"/>
      <c r="E7" s="391" t="str">
        <f>'Rekapitulace stavby'!K6</f>
        <v>III-33420 Molitorov, most ev. č. 33420-1_bez SO 460a461</v>
      </c>
      <c r="F7" s="392"/>
      <c r="G7" s="392"/>
      <c r="H7" s="392"/>
      <c r="I7" s="118"/>
      <c r="J7" s="29"/>
      <c r="K7" s="31"/>
    </row>
    <row r="8" spans="2:11" s="1" customFormat="1" ht="13.5">
      <c r="B8" s="42"/>
      <c r="C8" s="43"/>
      <c r="D8" s="37" t="s">
        <v>127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3" t="s">
        <v>1605</v>
      </c>
      <c r="F9" s="394"/>
      <c r="G9" s="394"/>
      <c r="H9" s="394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105</v>
      </c>
      <c r="G11" s="43"/>
      <c r="H11" s="43"/>
      <c r="I11" s="120" t="s">
        <v>22</v>
      </c>
      <c r="J11" s="35" t="s">
        <v>32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0" t="s">
        <v>26</v>
      </c>
      <c r="J12" s="121" t="str">
        <f>'Rekapitulace stavby'!AN8</f>
        <v>3. 6. 2018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19"/>
      <c r="J13" s="43"/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20" t="s">
        <v>31</v>
      </c>
      <c r="J14" s="35" t="s">
        <v>32</v>
      </c>
      <c r="K14" s="46"/>
    </row>
    <row r="15" spans="2:11" s="1" customFormat="1" ht="18" customHeight="1">
      <c r="B15" s="42"/>
      <c r="C15" s="43"/>
      <c r="D15" s="43"/>
      <c r="E15" s="35" t="s">
        <v>33</v>
      </c>
      <c r="F15" s="43"/>
      <c r="G15" s="43"/>
      <c r="H15" s="43"/>
      <c r="I15" s="120" t="s">
        <v>34</v>
      </c>
      <c r="J15" s="35" t="s">
        <v>32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35</v>
      </c>
      <c r="E17" s="43"/>
      <c r="F17" s="43"/>
      <c r="G17" s="43"/>
      <c r="H17" s="43"/>
      <c r="I17" s="120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34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37</v>
      </c>
      <c r="E20" s="43"/>
      <c r="F20" s="43"/>
      <c r="G20" s="43"/>
      <c r="H20" s="43"/>
      <c r="I20" s="120" t="s">
        <v>31</v>
      </c>
      <c r="J20" s="35" t="s">
        <v>38</v>
      </c>
      <c r="K20" s="46"/>
    </row>
    <row r="21" spans="2:11" s="1" customFormat="1" ht="18" customHeight="1">
      <c r="B21" s="42"/>
      <c r="C21" s="43"/>
      <c r="D21" s="43"/>
      <c r="E21" s="35" t="s">
        <v>39</v>
      </c>
      <c r="F21" s="43"/>
      <c r="G21" s="43"/>
      <c r="H21" s="43"/>
      <c r="I21" s="120" t="s">
        <v>34</v>
      </c>
      <c r="J21" s="35" t="s">
        <v>40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42</v>
      </c>
      <c r="E23" s="43"/>
      <c r="F23" s="43"/>
      <c r="G23" s="43"/>
      <c r="H23" s="43"/>
      <c r="I23" s="119"/>
      <c r="J23" s="43"/>
      <c r="K23" s="46"/>
    </row>
    <row r="24" spans="2:11" s="6" customFormat="1" ht="16.5" customHeight="1">
      <c r="B24" s="122"/>
      <c r="C24" s="123"/>
      <c r="D24" s="123"/>
      <c r="E24" s="360" t="s">
        <v>32</v>
      </c>
      <c r="F24" s="360"/>
      <c r="G24" s="360"/>
      <c r="H24" s="360"/>
      <c r="I24" s="124"/>
      <c r="J24" s="123"/>
      <c r="K24" s="12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6"/>
      <c r="J26" s="86"/>
      <c r="K26" s="127"/>
    </row>
    <row r="27" spans="2:11" s="1" customFormat="1" ht="25.35" customHeight="1">
      <c r="B27" s="42"/>
      <c r="C27" s="43"/>
      <c r="D27" s="128" t="s">
        <v>43</v>
      </c>
      <c r="E27" s="43"/>
      <c r="F27" s="43"/>
      <c r="G27" s="43"/>
      <c r="H27" s="43"/>
      <c r="I27" s="119"/>
      <c r="J27" s="129">
        <f>ROUND(J88,2)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6"/>
      <c r="J28" s="86"/>
      <c r="K28" s="127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30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31">
        <f>ROUND(SUM(BE88:BE168),2)</f>
        <v>0</v>
      </c>
      <c r="G30" s="43"/>
      <c r="H30" s="43"/>
      <c r="I30" s="132">
        <v>0.21</v>
      </c>
      <c r="J30" s="131">
        <f>ROUND(ROUND((SUM(BE88:BE168)),2)*I30,2)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31">
        <f>ROUND(SUM(BF88:BF168),2)</f>
        <v>0</v>
      </c>
      <c r="G31" s="43"/>
      <c r="H31" s="43"/>
      <c r="I31" s="132">
        <v>0.15</v>
      </c>
      <c r="J31" s="131">
        <f>ROUND(ROUND((SUM(BF88:BF168)),2)*I31,2)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31">
        <f>ROUND(SUM(BG88:BG168),2)</f>
        <v>0</v>
      </c>
      <c r="G32" s="43"/>
      <c r="H32" s="43"/>
      <c r="I32" s="132">
        <v>0.21</v>
      </c>
      <c r="J32" s="13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31">
        <f>ROUND(SUM(BH88:BH168),2)</f>
        <v>0</v>
      </c>
      <c r="G33" s="43"/>
      <c r="H33" s="43"/>
      <c r="I33" s="132">
        <v>0.15</v>
      </c>
      <c r="J33" s="13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31">
        <f>ROUND(SUM(BI88:BI168),2)</f>
        <v>0</v>
      </c>
      <c r="G34" s="43"/>
      <c r="H34" s="43"/>
      <c r="I34" s="132">
        <v>0</v>
      </c>
      <c r="J34" s="13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3"/>
      <c r="D36" s="134" t="s">
        <v>53</v>
      </c>
      <c r="E36" s="80"/>
      <c r="F36" s="80"/>
      <c r="G36" s="135" t="s">
        <v>54</v>
      </c>
      <c r="H36" s="136" t="s">
        <v>55</v>
      </c>
      <c r="I36" s="137"/>
      <c r="J36" s="138">
        <f>SUM(J27:J34)</f>
        <v>0</v>
      </c>
      <c r="K36" s="13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0"/>
      <c r="J37" s="58"/>
      <c r="K37" s="59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2"/>
      <c r="C42" s="30" t="s">
        <v>129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16.5" customHeight="1">
      <c r="B45" s="42"/>
      <c r="C45" s="43"/>
      <c r="D45" s="43"/>
      <c r="E45" s="391" t="str">
        <f>E7</f>
        <v>III-33420 Molitorov, most ev. č. 33420-1_bez SO 460a461</v>
      </c>
      <c r="F45" s="392"/>
      <c r="G45" s="392"/>
      <c r="H45" s="392"/>
      <c r="I45" s="119"/>
      <c r="J45" s="43"/>
      <c r="K45" s="46"/>
    </row>
    <row r="46" spans="2:11" s="1" customFormat="1" ht="14.45" customHeight="1">
      <c r="B46" s="42"/>
      <c r="C46" s="37" t="s">
        <v>127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17.25" customHeight="1">
      <c r="B47" s="42"/>
      <c r="C47" s="43"/>
      <c r="D47" s="43"/>
      <c r="E47" s="393" t="str">
        <f>E9</f>
        <v>SO 330 - SO 330 - Přeložka kanalizace</v>
      </c>
      <c r="F47" s="394"/>
      <c r="G47" s="394"/>
      <c r="H47" s="394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Kouřim</v>
      </c>
      <c r="G49" s="43"/>
      <c r="H49" s="43"/>
      <c r="I49" s="120" t="s">
        <v>26</v>
      </c>
      <c r="J49" s="121" t="str">
        <f>IF(J12="","",J12)</f>
        <v>3. 6. 2018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3.5">
      <c r="B51" s="42"/>
      <c r="C51" s="37" t="s">
        <v>30</v>
      </c>
      <c r="D51" s="43"/>
      <c r="E51" s="43"/>
      <c r="F51" s="35" t="str">
        <f>E15</f>
        <v>Středočeský kraj</v>
      </c>
      <c r="G51" s="43"/>
      <c r="H51" s="43"/>
      <c r="I51" s="120" t="s">
        <v>37</v>
      </c>
      <c r="J51" s="360" t="str">
        <f>E21</f>
        <v>VPÚ DECO PRAHA  a.s.</v>
      </c>
      <c r="K51" s="46"/>
    </row>
    <row r="52" spans="2:11" s="1" customFormat="1" ht="14.45" customHeight="1">
      <c r="B52" s="42"/>
      <c r="C52" s="37" t="s">
        <v>35</v>
      </c>
      <c r="D52" s="43"/>
      <c r="E52" s="43"/>
      <c r="F52" s="35" t="str">
        <f>IF(E18="","",E18)</f>
        <v/>
      </c>
      <c r="G52" s="43"/>
      <c r="H52" s="43"/>
      <c r="I52" s="119"/>
      <c r="J52" s="395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5" t="s">
        <v>130</v>
      </c>
      <c r="D54" s="133"/>
      <c r="E54" s="133"/>
      <c r="F54" s="133"/>
      <c r="G54" s="133"/>
      <c r="H54" s="133"/>
      <c r="I54" s="146"/>
      <c r="J54" s="147" t="s">
        <v>131</v>
      </c>
      <c r="K54" s="14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49" t="s">
        <v>132</v>
      </c>
      <c r="D56" s="43"/>
      <c r="E56" s="43"/>
      <c r="F56" s="43"/>
      <c r="G56" s="43"/>
      <c r="H56" s="43"/>
      <c r="I56" s="119"/>
      <c r="J56" s="129">
        <f>J88</f>
        <v>0</v>
      </c>
      <c r="K56" s="46"/>
      <c r="AU56" s="24" t="s">
        <v>133</v>
      </c>
    </row>
    <row r="57" spans="2:11" s="7" customFormat="1" ht="24.95" customHeight="1">
      <c r="B57" s="150"/>
      <c r="C57" s="151"/>
      <c r="D57" s="152" t="s">
        <v>134</v>
      </c>
      <c r="E57" s="153"/>
      <c r="F57" s="153"/>
      <c r="G57" s="153"/>
      <c r="H57" s="153"/>
      <c r="I57" s="154"/>
      <c r="J57" s="155">
        <f>J89</f>
        <v>0</v>
      </c>
      <c r="K57" s="156"/>
    </row>
    <row r="58" spans="2:11" s="8" customFormat="1" ht="19.9" customHeight="1">
      <c r="B58" s="157"/>
      <c r="C58" s="158"/>
      <c r="D58" s="159" t="s">
        <v>135</v>
      </c>
      <c r="E58" s="160"/>
      <c r="F58" s="160"/>
      <c r="G58" s="160"/>
      <c r="H58" s="160"/>
      <c r="I58" s="161"/>
      <c r="J58" s="162">
        <f>J90</f>
        <v>0</v>
      </c>
      <c r="K58" s="163"/>
    </row>
    <row r="59" spans="2:11" s="8" customFormat="1" ht="19.9" customHeight="1">
      <c r="B59" s="157"/>
      <c r="C59" s="158"/>
      <c r="D59" s="159" t="s">
        <v>386</v>
      </c>
      <c r="E59" s="160"/>
      <c r="F59" s="160"/>
      <c r="G59" s="160"/>
      <c r="H59" s="160"/>
      <c r="I59" s="161"/>
      <c r="J59" s="162">
        <f>J121</f>
        <v>0</v>
      </c>
      <c r="K59" s="163"/>
    </row>
    <row r="60" spans="2:11" s="8" customFormat="1" ht="19.9" customHeight="1">
      <c r="B60" s="157"/>
      <c r="C60" s="158"/>
      <c r="D60" s="159" t="s">
        <v>388</v>
      </c>
      <c r="E60" s="160"/>
      <c r="F60" s="160"/>
      <c r="G60" s="160"/>
      <c r="H60" s="160"/>
      <c r="I60" s="161"/>
      <c r="J60" s="162">
        <f>J124</f>
        <v>0</v>
      </c>
      <c r="K60" s="163"/>
    </row>
    <row r="61" spans="2:11" s="8" customFormat="1" ht="19.9" customHeight="1">
      <c r="B61" s="157"/>
      <c r="C61" s="158"/>
      <c r="D61" s="159" t="s">
        <v>254</v>
      </c>
      <c r="E61" s="160"/>
      <c r="F61" s="160"/>
      <c r="G61" s="160"/>
      <c r="H61" s="160"/>
      <c r="I61" s="161"/>
      <c r="J61" s="162">
        <f>J139</f>
        <v>0</v>
      </c>
      <c r="K61" s="163"/>
    </row>
    <row r="62" spans="2:11" s="8" customFormat="1" ht="19.9" customHeight="1">
      <c r="B62" s="157"/>
      <c r="C62" s="158"/>
      <c r="D62" s="159" t="s">
        <v>302</v>
      </c>
      <c r="E62" s="160"/>
      <c r="F62" s="160"/>
      <c r="G62" s="160"/>
      <c r="H62" s="160"/>
      <c r="I62" s="161"/>
      <c r="J62" s="162">
        <f>J145</f>
        <v>0</v>
      </c>
      <c r="K62" s="163"/>
    </row>
    <row r="63" spans="2:11" s="8" customFormat="1" ht="19.9" customHeight="1">
      <c r="B63" s="157"/>
      <c r="C63" s="158"/>
      <c r="D63" s="159" t="s">
        <v>136</v>
      </c>
      <c r="E63" s="160"/>
      <c r="F63" s="160"/>
      <c r="G63" s="160"/>
      <c r="H63" s="160"/>
      <c r="I63" s="161"/>
      <c r="J63" s="162">
        <f>J153</f>
        <v>0</v>
      </c>
      <c r="K63" s="163"/>
    </row>
    <row r="64" spans="2:11" s="7" customFormat="1" ht="24.95" customHeight="1">
      <c r="B64" s="150"/>
      <c r="C64" s="151"/>
      <c r="D64" s="152" t="s">
        <v>1606</v>
      </c>
      <c r="E64" s="153"/>
      <c r="F64" s="153"/>
      <c r="G64" s="153"/>
      <c r="H64" s="153"/>
      <c r="I64" s="154"/>
      <c r="J64" s="155">
        <f>J156</f>
        <v>0</v>
      </c>
      <c r="K64" s="156"/>
    </row>
    <row r="65" spans="2:11" s="8" customFormat="1" ht="19.9" customHeight="1">
      <c r="B65" s="157"/>
      <c r="C65" s="158"/>
      <c r="D65" s="159" t="s">
        <v>1607</v>
      </c>
      <c r="E65" s="160"/>
      <c r="F65" s="160"/>
      <c r="G65" s="160"/>
      <c r="H65" s="160"/>
      <c r="I65" s="161"/>
      <c r="J65" s="162">
        <f>J157</f>
        <v>0</v>
      </c>
      <c r="K65" s="163"/>
    </row>
    <row r="66" spans="2:11" s="7" customFormat="1" ht="24.95" customHeight="1">
      <c r="B66" s="150"/>
      <c r="C66" s="151"/>
      <c r="D66" s="152" t="s">
        <v>1608</v>
      </c>
      <c r="E66" s="153"/>
      <c r="F66" s="153"/>
      <c r="G66" s="153"/>
      <c r="H66" s="153"/>
      <c r="I66" s="154"/>
      <c r="J66" s="155">
        <f>J160</f>
        <v>0</v>
      </c>
      <c r="K66" s="156"/>
    </row>
    <row r="67" spans="2:11" s="7" customFormat="1" ht="24.95" customHeight="1">
      <c r="B67" s="150"/>
      <c r="C67" s="151"/>
      <c r="D67" s="152" t="s">
        <v>137</v>
      </c>
      <c r="E67" s="153"/>
      <c r="F67" s="153"/>
      <c r="G67" s="153"/>
      <c r="H67" s="153"/>
      <c r="I67" s="154"/>
      <c r="J67" s="155">
        <f>J163</f>
        <v>0</v>
      </c>
      <c r="K67" s="156"/>
    </row>
    <row r="68" spans="2:11" s="8" customFormat="1" ht="19.9" customHeight="1">
      <c r="B68" s="157"/>
      <c r="C68" s="158"/>
      <c r="D68" s="159" t="s">
        <v>391</v>
      </c>
      <c r="E68" s="160"/>
      <c r="F68" s="160"/>
      <c r="G68" s="160"/>
      <c r="H68" s="160"/>
      <c r="I68" s="161"/>
      <c r="J68" s="162">
        <f>J164</f>
        <v>0</v>
      </c>
      <c r="K68" s="163"/>
    </row>
    <row r="69" spans="2:11" s="1" customFormat="1" ht="21.75" customHeight="1">
      <c r="B69" s="42"/>
      <c r="C69" s="43"/>
      <c r="D69" s="43"/>
      <c r="E69" s="43"/>
      <c r="F69" s="43"/>
      <c r="G69" s="43"/>
      <c r="H69" s="43"/>
      <c r="I69" s="119"/>
      <c r="J69" s="43"/>
      <c r="K69" s="46"/>
    </row>
    <row r="70" spans="2:11" s="1" customFormat="1" ht="6.95" customHeight="1">
      <c r="B70" s="57"/>
      <c r="C70" s="58"/>
      <c r="D70" s="58"/>
      <c r="E70" s="58"/>
      <c r="F70" s="58"/>
      <c r="G70" s="58"/>
      <c r="H70" s="58"/>
      <c r="I70" s="140"/>
      <c r="J70" s="58"/>
      <c r="K70" s="59"/>
    </row>
    <row r="74" spans="2:12" s="1" customFormat="1" ht="6.95" customHeight="1">
      <c r="B74" s="60"/>
      <c r="C74" s="61"/>
      <c r="D74" s="61"/>
      <c r="E74" s="61"/>
      <c r="F74" s="61"/>
      <c r="G74" s="61"/>
      <c r="H74" s="61"/>
      <c r="I74" s="143"/>
      <c r="J74" s="61"/>
      <c r="K74" s="61"/>
      <c r="L74" s="62"/>
    </row>
    <row r="75" spans="2:12" s="1" customFormat="1" ht="36.95" customHeight="1">
      <c r="B75" s="42"/>
      <c r="C75" s="63" t="s">
        <v>139</v>
      </c>
      <c r="D75" s="64"/>
      <c r="E75" s="64"/>
      <c r="F75" s="64"/>
      <c r="G75" s="64"/>
      <c r="H75" s="64"/>
      <c r="I75" s="164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64"/>
      <c r="J76" s="64"/>
      <c r="K76" s="64"/>
      <c r="L76" s="62"/>
    </row>
    <row r="77" spans="2:12" s="1" customFormat="1" ht="14.45" customHeight="1">
      <c r="B77" s="42"/>
      <c r="C77" s="66" t="s">
        <v>18</v>
      </c>
      <c r="D77" s="64"/>
      <c r="E77" s="64"/>
      <c r="F77" s="64"/>
      <c r="G77" s="64"/>
      <c r="H77" s="64"/>
      <c r="I77" s="164"/>
      <c r="J77" s="64"/>
      <c r="K77" s="64"/>
      <c r="L77" s="62"/>
    </row>
    <row r="78" spans="2:12" s="1" customFormat="1" ht="16.5" customHeight="1">
      <c r="B78" s="42"/>
      <c r="C78" s="64"/>
      <c r="D78" s="64"/>
      <c r="E78" s="396" t="str">
        <f>E7</f>
        <v>III-33420 Molitorov, most ev. č. 33420-1_bez SO 460a461</v>
      </c>
      <c r="F78" s="397"/>
      <c r="G78" s="397"/>
      <c r="H78" s="397"/>
      <c r="I78" s="164"/>
      <c r="J78" s="64"/>
      <c r="K78" s="64"/>
      <c r="L78" s="62"/>
    </row>
    <row r="79" spans="2:12" s="1" customFormat="1" ht="14.45" customHeight="1">
      <c r="B79" s="42"/>
      <c r="C79" s="66" t="s">
        <v>127</v>
      </c>
      <c r="D79" s="64"/>
      <c r="E79" s="64"/>
      <c r="F79" s="64"/>
      <c r="G79" s="64"/>
      <c r="H79" s="64"/>
      <c r="I79" s="164"/>
      <c r="J79" s="64"/>
      <c r="K79" s="64"/>
      <c r="L79" s="62"/>
    </row>
    <row r="80" spans="2:12" s="1" customFormat="1" ht="17.25" customHeight="1">
      <c r="B80" s="42"/>
      <c r="C80" s="64"/>
      <c r="D80" s="64"/>
      <c r="E80" s="371" t="str">
        <f>E9</f>
        <v>SO 330 - SO 330 - Přeložka kanalizace</v>
      </c>
      <c r="F80" s="398"/>
      <c r="G80" s="398"/>
      <c r="H80" s="398"/>
      <c r="I80" s="164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64"/>
      <c r="J81" s="64"/>
      <c r="K81" s="64"/>
      <c r="L81" s="62"/>
    </row>
    <row r="82" spans="2:12" s="1" customFormat="1" ht="18" customHeight="1">
      <c r="B82" s="42"/>
      <c r="C82" s="66" t="s">
        <v>24</v>
      </c>
      <c r="D82" s="64"/>
      <c r="E82" s="64"/>
      <c r="F82" s="165" t="str">
        <f>F12</f>
        <v>Kouřim</v>
      </c>
      <c r="G82" s="64"/>
      <c r="H82" s="64"/>
      <c r="I82" s="166" t="s">
        <v>26</v>
      </c>
      <c r="J82" s="74" t="str">
        <f>IF(J12="","",J12)</f>
        <v>3. 6. 2018</v>
      </c>
      <c r="K82" s="64"/>
      <c r="L82" s="62"/>
    </row>
    <row r="83" spans="2:12" s="1" customFormat="1" ht="6.95" customHeight="1">
      <c r="B83" s="42"/>
      <c r="C83" s="64"/>
      <c r="D83" s="64"/>
      <c r="E83" s="64"/>
      <c r="F83" s="64"/>
      <c r="G83" s="64"/>
      <c r="H83" s="64"/>
      <c r="I83" s="164"/>
      <c r="J83" s="64"/>
      <c r="K83" s="64"/>
      <c r="L83" s="62"/>
    </row>
    <row r="84" spans="2:12" s="1" customFormat="1" ht="13.5">
      <c r="B84" s="42"/>
      <c r="C84" s="66" t="s">
        <v>30</v>
      </c>
      <c r="D84" s="64"/>
      <c r="E84" s="64"/>
      <c r="F84" s="165" t="str">
        <f>E15</f>
        <v>Středočeský kraj</v>
      </c>
      <c r="G84" s="64"/>
      <c r="H84" s="64"/>
      <c r="I84" s="166" t="s">
        <v>37</v>
      </c>
      <c r="J84" s="165" t="str">
        <f>E21</f>
        <v>VPÚ DECO PRAHA  a.s.</v>
      </c>
      <c r="K84" s="64"/>
      <c r="L84" s="62"/>
    </row>
    <row r="85" spans="2:12" s="1" customFormat="1" ht="14.45" customHeight="1">
      <c r="B85" s="42"/>
      <c r="C85" s="66" t="s">
        <v>35</v>
      </c>
      <c r="D85" s="64"/>
      <c r="E85" s="64"/>
      <c r="F85" s="165" t="str">
        <f>IF(E18="","",E18)</f>
        <v/>
      </c>
      <c r="G85" s="64"/>
      <c r="H85" s="64"/>
      <c r="I85" s="164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64"/>
      <c r="J86" s="64"/>
      <c r="K86" s="64"/>
      <c r="L86" s="62"/>
    </row>
    <row r="87" spans="2:20" s="9" customFormat="1" ht="29.25" customHeight="1">
      <c r="B87" s="167"/>
      <c r="C87" s="168" t="s">
        <v>140</v>
      </c>
      <c r="D87" s="169" t="s">
        <v>62</v>
      </c>
      <c r="E87" s="169" t="s">
        <v>58</v>
      </c>
      <c r="F87" s="169" t="s">
        <v>141</v>
      </c>
      <c r="G87" s="169" t="s">
        <v>142</v>
      </c>
      <c r="H87" s="169" t="s">
        <v>143</v>
      </c>
      <c r="I87" s="170" t="s">
        <v>144</v>
      </c>
      <c r="J87" s="169" t="s">
        <v>131</v>
      </c>
      <c r="K87" s="171" t="s">
        <v>145</v>
      </c>
      <c r="L87" s="172"/>
      <c r="M87" s="82" t="s">
        <v>146</v>
      </c>
      <c r="N87" s="83" t="s">
        <v>47</v>
      </c>
      <c r="O87" s="83" t="s">
        <v>147</v>
      </c>
      <c r="P87" s="83" t="s">
        <v>148</v>
      </c>
      <c r="Q87" s="83" t="s">
        <v>149</v>
      </c>
      <c r="R87" s="83" t="s">
        <v>150</v>
      </c>
      <c r="S87" s="83" t="s">
        <v>151</v>
      </c>
      <c r="T87" s="84" t="s">
        <v>152</v>
      </c>
    </row>
    <row r="88" spans="2:63" s="1" customFormat="1" ht="29.25" customHeight="1">
      <c r="B88" s="42"/>
      <c r="C88" s="88" t="s">
        <v>132</v>
      </c>
      <c r="D88" s="64"/>
      <c r="E88" s="64"/>
      <c r="F88" s="64"/>
      <c r="G88" s="64"/>
      <c r="H88" s="64"/>
      <c r="I88" s="164"/>
      <c r="J88" s="173">
        <f>BK88</f>
        <v>0</v>
      </c>
      <c r="K88" s="64"/>
      <c r="L88" s="62"/>
      <c r="M88" s="85"/>
      <c r="N88" s="86"/>
      <c r="O88" s="86"/>
      <c r="P88" s="174">
        <f>P89+P156+P160+P163</f>
        <v>0</v>
      </c>
      <c r="Q88" s="86"/>
      <c r="R88" s="174">
        <f>R89+R156+R160+R163</f>
        <v>50.93927199999999</v>
      </c>
      <c r="S88" s="86"/>
      <c r="T88" s="175">
        <f>T89+T156+T160+T163</f>
        <v>1.3</v>
      </c>
      <c r="AT88" s="24" t="s">
        <v>76</v>
      </c>
      <c r="AU88" s="24" t="s">
        <v>133</v>
      </c>
      <c r="BK88" s="176">
        <f>BK89+BK156+BK160+BK163</f>
        <v>0</v>
      </c>
    </row>
    <row r="89" spans="2:63" s="10" customFormat="1" ht="37.35" customHeight="1">
      <c r="B89" s="177"/>
      <c r="C89" s="178"/>
      <c r="D89" s="179" t="s">
        <v>76</v>
      </c>
      <c r="E89" s="180" t="s">
        <v>153</v>
      </c>
      <c r="F89" s="180" t="s">
        <v>154</v>
      </c>
      <c r="G89" s="178"/>
      <c r="H89" s="178"/>
      <c r="I89" s="181"/>
      <c r="J89" s="182">
        <f>BK89</f>
        <v>0</v>
      </c>
      <c r="K89" s="178"/>
      <c r="L89" s="183"/>
      <c r="M89" s="184"/>
      <c r="N89" s="185"/>
      <c r="O89" s="185"/>
      <c r="P89" s="186">
        <f>P90+P121+P124+P139+P145+P153</f>
        <v>0</v>
      </c>
      <c r="Q89" s="185"/>
      <c r="R89" s="186">
        <f>R90+R121+R124+R139+R145+R153</f>
        <v>50.86319199999999</v>
      </c>
      <c r="S89" s="185"/>
      <c r="T89" s="187">
        <f>T90+T121+T124+T139+T145+T153</f>
        <v>1.3</v>
      </c>
      <c r="AR89" s="188" t="s">
        <v>85</v>
      </c>
      <c r="AT89" s="189" t="s">
        <v>76</v>
      </c>
      <c r="AU89" s="189" t="s">
        <v>77</v>
      </c>
      <c r="AY89" s="188" t="s">
        <v>155</v>
      </c>
      <c r="BK89" s="190">
        <f>BK90+BK121+BK124+BK139+BK145+BK153</f>
        <v>0</v>
      </c>
    </row>
    <row r="90" spans="2:63" s="10" customFormat="1" ht="19.9" customHeight="1">
      <c r="B90" s="177"/>
      <c r="C90" s="178"/>
      <c r="D90" s="179" t="s">
        <v>76</v>
      </c>
      <c r="E90" s="191" t="s">
        <v>85</v>
      </c>
      <c r="F90" s="191" t="s">
        <v>156</v>
      </c>
      <c r="G90" s="178"/>
      <c r="H90" s="178"/>
      <c r="I90" s="181"/>
      <c r="J90" s="192">
        <f>BK90</f>
        <v>0</v>
      </c>
      <c r="K90" s="178"/>
      <c r="L90" s="183"/>
      <c r="M90" s="184"/>
      <c r="N90" s="185"/>
      <c r="O90" s="185"/>
      <c r="P90" s="186">
        <f>SUM(P91:P120)</f>
        <v>0</v>
      </c>
      <c r="Q90" s="185"/>
      <c r="R90" s="186">
        <f>SUM(R91:R120)</f>
        <v>35.068</v>
      </c>
      <c r="S90" s="185"/>
      <c r="T90" s="187">
        <f>SUM(T91:T120)</f>
        <v>1.3</v>
      </c>
      <c r="AR90" s="188" t="s">
        <v>85</v>
      </c>
      <c r="AT90" s="189" t="s">
        <v>76</v>
      </c>
      <c r="AU90" s="189" t="s">
        <v>85</v>
      </c>
      <c r="AY90" s="188" t="s">
        <v>155</v>
      </c>
      <c r="BK90" s="190">
        <f>SUM(BK91:BK120)</f>
        <v>0</v>
      </c>
    </row>
    <row r="91" spans="2:65" s="1" customFormat="1" ht="16.5" customHeight="1">
      <c r="B91" s="42"/>
      <c r="C91" s="193" t="s">
        <v>85</v>
      </c>
      <c r="D91" s="193" t="s">
        <v>157</v>
      </c>
      <c r="E91" s="194" t="s">
        <v>1609</v>
      </c>
      <c r="F91" s="195" t="s">
        <v>1610</v>
      </c>
      <c r="G91" s="196" t="s">
        <v>259</v>
      </c>
      <c r="H91" s="197">
        <v>26</v>
      </c>
      <c r="I91" s="198"/>
      <c r="J91" s="199">
        <f>ROUND(I91*H91,2)</f>
        <v>0</v>
      </c>
      <c r="K91" s="195" t="s">
        <v>32</v>
      </c>
      <c r="L91" s="62"/>
      <c r="M91" s="200" t="s">
        <v>32</v>
      </c>
      <c r="N91" s="201" t="s">
        <v>48</v>
      </c>
      <c r="O91" s="43"/>
      <c r="P91" s="202">
        <f>O91*H91</f>
        <v>0</v>
      </c>
      <c r="Q91" s="202">
        <v>0</v>
      </c>
      <c r="R91" s="202">
        <f>Q91*H91</f>
        <v>0</v>
      </c>
      <c r="S91" s="202">
        <v>0.05</v>
      </c>
      <c r="T91" s="203">
        <f>S91*H91</f>
        <v>1.3</v>
      </c>
      <c r="AR91" s="24" t="s">
        <v>162</v>
      </c>
      <c r="AT91" s="24" t="s">
        <v>157</v>
      </c>
      <c r="AU91" s="24" t="s">
        <v>106</v>
      </c>
      <c r="AY91" s="24" t="s">
        <v>155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4" t="s">
        <v>85</v>
      </c>
      <c r="BK91" s="204">
        <f>ROUND(I91*H91,2)</f>
        <v>0</v>
      </c>
      <c r="BL91" s="24" t="s">
        <v>162</v>
      </c>
      <c r="BM91" s="24" t="s">
        <v>1611</v>
      </c>
    </row>
    <row r="92" spans="2:47" s="1" customFormat="1" ht="27">
      <c r="B92" s="42"/>
      <c r="C92" s="64"/>
      <c r="D92" s="205" t="s">
        <v>164</v>
      </c>
      <c r="E92" s="64"/>
      <c r="F92" s="206" t="s">
        <v>1612</v>
      </c>
      <c r="G92" s="64"/>
      <c r="H92" s="64"/>
      <c r="I92" s="164"/>
      <c r="J92" s="64"/>
      <c r="K92" s="64"/>
      <c r="L92" s="62"/>
      <c r="M92" s="207"/>
      <c r="N92" s="43"/>
      <c r="O92" s="43"/>
      <c r="P92" s="43"/>
      <c r="Q92" s="43"/>
      <c r="R92" s="43"/>
      <c r="S92" s="43"/>
      <c r="T92" s="79"/>
      <c r="AT92" s="24" t="s">
        <v>164</v>
      </c>
      <c r="AU92" s="24" t="s">
        <v>106</v>
      </c>
    </row>
    <row r="93" spans="2:65" s="1" customFormat="1" ht="16.5" customHeight="1">
      <c r="B93" s="42"/>
      <c r="C93" s="193" t="s">
        <v>106</v>
      </c>
      <c r="D93" s="193" t="s">
        <v>157</v>
      </c>
      <c r="E93" s="194" t="s">
        <v>1613</v>
      </c>
      <c r="F93" s="195" t="s">
        <v>1614</v>
      </c>
      <c r="G93" s="196" t="s">
        <v>172</v>
      </c>
      <c r="H93" s="197">
        <v>78</v>
      </c>
      <c r="I93" s="198"/>
      <c r="J93" s="199">
        <f>ROUND(I93*H93,2)</f>
        <v>0</v>
      </c>
      <c r="K93" s="195" t="s">
        <v>161</v>
      </c>
      <c r="L93" s="62"/>
      <c r="M93" s="200" t="s">
        <v>32</v>
      </c>
      <c r="N93" s="201" t="s">
        <v>48</v>
      </c>
      <c r="O93" s="43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AR93" s="24" t="s">
        <v>162</v>
      </c>
      <c r="AT93" s="24" t="s">
        <v>157</v>
      </c>
      <c r="AU93" s="24" t="s">
        <v>106</v>
      </c>
      <c r="AY93" s="24" t="s">
        <v>155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4" t="s">
        <v>85</v>
      </c>
      <c r="BK93" s="204">
        <f>ROUND(I93*H93,2)</f>
        <v>0</v>
      </c>
      <c r="BL93" s="24" t="s">
        <v>162</v>
      </c>
      <c r="BM93" s="24" t="s">
        <v>1615</v>
      </c>
    </row>
    <row r="94" spans="2:47" s="1" customFormat="1" ht="40.5">
      <c r="B94" s="42"/>
      <c r="C94" s="64"/>
      <c r="D94" s="205" t="s">
        <v>164</v>
      </c>
      <c r="E94" s="64"/>
      <c r="F94" s="206" t="s">
        <v>1616</v>
      </c>
      <c r="G94" s="64"/>
      <c r="H94" s="64"/>
      <c r="I94" s="164"/>
      <c r="J94" s="64"/>
      <c r="K94" s="64"/>
      <c r="L94" s="62"/>
      <c r="M94" s="207"/>
      <c r="N94" s="43"/>
      <c r="O94" s="43"/>
      <c r="P94" s="43"/>
      <c r="Q94" s="43"/>
      <c r="R94" s="43"/>
      <c r="S94" s="43"/>
      <c r="T94" s="79"/>
      <c r="AT94" s="24" t="s">
        <v>164</v>
      </c>
      <c r="AU94" s="24" t="s">
        <v>106</v>
      </c>
    </row>
    <row r="95" spans="2:51" s="11" customFormat="1" ht="13.5">
      <c r="B95" s="208"/>
      <c r="C95" s="209"/>
      <c r="D95" s="205" t="s">
        <v>175</v>
      </c>
      <c r="E95" s="210" t="s">
        <v>32</v>
      </c>
      <c r="F95" s="211" t="s">
        <v>1617</v>
      </c>
      <c r="G95" s="209"/>
      <c r="H95" s="212">
        <v>78</v>
      </c>
      <c r="I95" s="213"/>
      <c r="J95" s="209"/>
      <c r="K95" s="209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175</v>
      </c>
      <c r="AU95" s="218" t="s">
        <v>106</v>
      </c>
      <c r="AV95" s="11" t="s">
        <v>106</v>
      </c>
      <c r="AW95" s="11" t="s">
        <v>41</v>
      </c>
      <c r="AX95" s="11" t="s">
        <v>85</v>
      </c>
      <c r="AY95" s="218" t="s">
        <v>155</v>
      </c>
    </row>
    <row r="96" spans="2:65" s="1" customFormat="1" ht="16.5" customHeight="1">
      <c r="B96" s="42"/>
      <c r="C96" s="193" t="s">
        <v>169</v>
      </c>
      <c r="D96" s="193" t="s">
        <v>157</v>
      </c>
      <c r="E96" s="194" t="s">
        <v>1618</v>
      </c>
      <c r="F96" s="195" t="s">
        <v>1619</v>
      </c>
      <c r="G96" s="196" t="s">
        <v>172</v>
      </c>
      <c r="H96" s="197">
        <v>78</v>
      </c>
      <c r="I96" s="198"/>
      <c r="J96" s="199">
        <f>ROUND(I96*H96,2)</f>
        <v>0</v>
      </c>
      <c r="K96" s="195" t="s">
        <v>161</v>
      </c>
      <c r="L96" s="62"/>
      <c r="M96" s="200" t="s">
        <v>32</v>
      </c>
      <c r="N96" s="201" t="s">
        <v>48</v>
      </c>
      <c r="O96" s="43"/>
      <c r="P96" s="202">
        <f>O96*H96</f>
        <v>0</v>
      </c>
      <c r="Q96" s="202">
        <v>0</v>
      </c>
      <c r="R96" s="202">
        <f>Q96*H96</f>
        <v>0</v>
      </c>
      <c r="S96" s="202">
        <v>0</v>
      </c>
      <c r="T96" s="203">
        <f>S96*H96</f>
        <v>0</v>
      </c>
      <c r="AR96" s="24" t="s">
        <v>162</v>
      </c>
      <c r="AT96" s="24" t="s">
        <v>157</v>
      </c>
      <c r="AU96" s="24" t="s">
        <v>106</v>
      </c>
      <c r="AY96" s="24" t="s">
        <v>155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4" t="s">
        <v>85</v>
      </c>
      <c r="BK96" s="204">
        <f>ROUND(I96*H96,2)</f>
        <v>0</v>
      </c>
      <c r="BL96" s="24" t="s">
        <v>162</v>
      </c>
      <c r="BM96" s="24" t="s">
        <v>1620</v>
      </c>
    </row>
    <row r="97" spans="2:47" s="1" customFormat="1" ht="27">
      <c r="B97" s="42"/>
      <c r="C97" s="64"/>
      <c r="D97" s="205" t="s">
        <v>164</v>
      </c>
      <c r="E97" s="64"/>
      <c r="F97" s="206" t="s">
        <v>1580</v>
      </c>
      <c r="G97" s="64"/>
      <c r="H97" s="64"/>
      <c r="I97" s="164"/>
      <c r="J97" s="64"/>
      <c r="K97" s="64"/>
      <c r="L97" s="62"/>
      <c r="M97" s="207"/>
      <c r="N97" s="43"/>
      <c r="O97" s="43"/>
      <c r="P97" s="43"/>
      <c r="Q97" s="43"/>
      <c r="R97" s="43"/>
      <c r="S97" s="43"/>
      <c r="T97" s="79"/>
      <c r="AT97" s="24" t="s">
        <v>164</v>
      </c>
      <c r="AU97" s="24" t="s">
        <v>106</v>
      </c>
    </row>
    <row r="98" spans="2:65" s="1" customFormat="1" ht="16.5" customHeight="1">
      <c r="B98" s="42"/>
      <c r="C98" s="193" t="s">
        <v>162</v>
      </c>
      <c r="D98" s="193" t="s">
        <v>157</v>
      </c>
      <c r="E98" s="194" t="s">
        <v>205</v>
      </c>
      <c r="F98" s="195" t="s">
        <v>206</v>
      </c>
      <c r="G98" s="196" t="s">
        <v>172</v>
      </c>
      <c r="H98" s="197">
        <v>26</v>
      </c>
      <c r="I98" s="198"/>
      <c r="J98" s="199">
        <f>ROUND(I98*H98,2)</f>
        <v>0</v>
      </c>
      <c r="K98" s="195" t="s">
        <v>161</v>
      </c>
      <c r="L98" s="62"/>
      <c r="M98" s="200" t="s">
        <v>32</v>
      </c>
      <c r="N98" s="201" t="s">
        <v>48</v>
      </c>
      <c r="O98" s="43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4" t="s">
        <v>162</v>
      </c>
      <c r="AT98" s="24" t="s">
        <v>157</v>
      </c>
      <c r="AU98" s="24" t="s">
        <v>106</v>
      </c>
      <c r="AY98" s="24" t="s">
        <v>155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4" t="s">
        <v>85</v>
      </c>
      <c r="BK98" s="204">
        <f>ROUND(I98*H98,2)</f>
        <v>0</v>
      </c>
      <c r="BL98" s="24" t="s">
        <v>162</v>
      </c>
      <c r="BM98" s="24" t="s">
        <v>1621</v>
      </c>
    </row>
    <row r="99" spans="2:47" s="1" customFormat="1" ht="27">
      <c r="B99" s="42"/>
      <c r="C99" s="64"/>
      <c r="D99" s="205" t="s">
        <v>164</v>
      </c>
      <c r="E99" s="64"/>
      <c r="F99" s="206" t="s">
        <v>1622</v>
      </c>
      <c r="G99" s="64"/>
      <c r="H99" s="64"/>
      <c r="I99" s="164"/>
      <c r="J99" s="64"/>
      <c r="K99" s="64"/>
      <c r="L99" s="62"/>
      <c r="M99" s="207"/>
      <c r="N99" s="43"/>
      <c r="O99" s="43"/>
      <c r="P99" s="43"/>
      <c r="Q99" s="43"/>
      <c r="R99" s="43"/>
      <c r="S99" s="43"/>
      <c r="T99" s="79"/>
      <c r="AT99" s="24" t="s">
        <v>164</v>
      </c>
      <c r="AU99" s="24" t="s">
        <v>106</v>
      </c>
    </row>
    <row r="100" spans="2:51" s="11" customFormat="1" ht="13.5">
      <c r="B100" s="208"/>
      <c r="C100" s="209"/>
      <c r="D100" s="205" t="s">
        <v>175</v>
      </c>
      <c r="E100" s="210" t="s">
        <v>32</v>
      </c>
      <c r="F100" s="211" t="s">
        <v>1623</v>
      </c>
      <c r="G100" s="209"/>
      <c r="H100" s="212">
        <v>78</v>
      </c>
      <c r="I100" s="213"/>
      <c r="J100" s="209"/>
      <c r="K100" s="209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175</v>
      </c>
      <c r="AU100" s="218" t="s">
        <v>106</v>
      </c>
      <c r="AV100" s="11" t="s">
        <v>106</v>
      </c>
      <c r="AW100" s="11" t="s">
        <v>41</v>
      </c>
      <c r="AX100" s="11" t="s">
        <v>77</v>
      </c>
      <c r="AY100" s="218" t="s">
        <v>155</v>
      </c>
    </row>
    <row r="101" spans="2:51" s="11" customFormat="1" ht="13.5">
      <c r="B101" s="208"/>
      <c r="C101" s="209"/>
      <c r="D101" s="205" t="s">
        <v>175</v>
      </c>
      <c r="E101" s="210" t="s">
        <v>32</v>
      </c>
      <c r="F101" s="211" t="s">
        <v>1624</v>
      </c>
      <c r="G101" s="209"/>
      <c r="H101" s="212">
        <v>-52</v>
      </c>
      <c r="I101" s="213"/>
      <c r="J101" s="209"/>
      <c r="K101" s="209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175</v>
      </c>
      <c r="AU101" s="218" t="s">
        <v>106</v>
      </c>
      <c r="AV101" s="11" t="s">
        <v>106</v>
      </c>
      <c r="AW101" s="11" t="s">
        <v>41</v>
      </c>
      <c r="AX101" s="11" t="s">
        <v>77</v>
      </c>
      <c r="AY101" s="218" t="s">
        <v>155</v>
      </c>
    </row>
    <row r="102" spans="2:51" s="12" customFormat="1" ht="13.5">
      <c r="B102" s="219"/>
      <c r="C102" s="220"/>
      <c r="D102" s="205" t="s">
        <v>175</v>
      </c>
      <c r="E102" s="221" t="s">
        <v>32</v>
      </c>
      <c r="F102" s="222" t="s">
        <v>188</v>
      </c>
      <c r="G102" s="220"/>
      <c r="H102" s="223">
        <v>26</v>
      </c>
      <c r="I102" s="224"/>
      <c r="J102" s="220"/>
      <c r="K102" s="220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175</v>
      </c>
      <c r="AU102" s="229" t="s">
        <v>106</v>
      </c>
      <c r="AV102" s="12" t="s">
        <v>162</v>
      </c>
      <c r="AW102" s="12" t="s">
        <v>41</v>
      </c>
      <c r="AX102" s="12" t="s">
        <v>85</v>
      </c>
      <c r="AY102" s="229" t="s">
        <v>155</v>
      </c>
    </row>
    <row r="103" spans="2:65" s="1" customFormat="1" ht="25.5" customHeight="1">
      <c r="B103" s="42"/>
      <c r="C103" s="193" t="s">
        <v>181</v>
      </c>
      <c r="D103" s="193" t="s">
        <v>157</v>
      </c>
      <c r="E103" s="194" t="s">
        <v>210</v>
      </c>
      <c r="F103" s="195" t="s">
        <v>211</v>
      </c>
      <c r="G103" s="196" t="s">
        <v>172</v>
      </c>
      <c r="H103" s="197">
        <v>260</v>
      </c>
      <c r="I103" s="198"/>
      <c r="J103" s="199">
        <f>ROUND(I103*H103,2)</f>
        <v>0</v>
      </c>
      <c r="K103" s="195" t="s">
        <v>161</v>
      </c>
      <c r="L103" s="62"/>
      <c r="M103" s="200" t="s">
        <v>32</v>
      </c>
      <c r="N103" s="201" t="s">
        <v>48</v>
      </c>
      <c r="O103" s="43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AR103" s="24" t="s">
        <v>162</v>
      </c>
      <c r="AT103" s="24" t="s">
        <v>157</v>
      </c>
      <c r="AU103" s="24" t="s">
        <v>106</v>
      </c>
      <c r="AY103" s="24" t="s">
        <v>155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4" t="s">
        <v>85</v>
      </c>
      <c r="BK103" s="204">
        <f>ROUND(I103*H103,2)</f>
        <v>0</v>
      </c>
      <c r="BL103" s="24" t="s">
        <v>162</v>
      </c>
      <c r="BM103" s="24" t="s">
        <v>1625</v>
      </c>
    </row>
    <row r="104" spans="2:47" s="1" customFormat="1" ht="27">
      <c r="B104" s="42"/>
      <c r="C104" s="64"/>
      <c r="D104" s="205" t="s">
        <v>164</v>
      </c>
      <c r="E104" s="64"/>
      <c r="F104" s="206" t="s">
        <v>1586</v>
      </c>
      <c r="G104" s="64"/>
      <c r="H104" s="64"/>
      <c r="I104" s="164"/>
      <c r="J104" s="64"/>
      <c r="K104" s="64"/>
      <c r="L104" s="62"/>
      <c r="M104" s="207"/>
      <c r="N104" s="43"/>
      <c r="O104" s="43"/>
      <c r="P104" s="43"/>
      <c r="Q104" s="43"/>
      <c r="R104" s="43"/>
      <c r="S104" s="43"/>
      <c r="T104" s="79"/>
      <c r="AT104" s="24" t="s">
        <v>164</v>
      </c>
      <c r="AU104" s="24" t="s">
        <v>106</v>
      </c>
    </row>
    <row r="105" spans="2:51" s="11" customFormat="1" ht="13.5">
      <c r="B105" s="208"/>
      <c r="C105" s="209"/>
      <c r="D105" s="205" t="s">
        <v>175</v>
      </c>
      <c r="E105" s="209"/>
      <c r="F105" s="211" t="s">
        <v>1626</v>
      </c>
      <c r="G105" s="209"/>
      <c r="H105" s="212">
        <v>260</v>
      </c>
      <c r="I105" s="213"/>
      <c r="J105" s="209"/>
      <c r="K105" s="209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175</v>
      </c>
      <c r="AU105" s="218" t="s">
        <v>106</v>
      </c>
      <c r="AV105" s="11" t="s">
        <v>106</v>
      </c>
      <c r="AW105" s="11" t="s">
        <v>6</v>
      </c>
      <c r="AX105" s="11" t="s">
        <v>85</v>
      </c>
      <c r="AY105" s="218" t="s">
        <v>155</v>
      </c>
    </row>
    <row r="106" spans="2:65" s="1" customFormat="1" ht="16.5" customHeight="1">
      <c r="B106" s="42"/>
      <c r="C106" s="193" t="s">
        <v>189</v>
      </c>
      <c r="D106" s="193" t="s">
        <v>157</v>
      </c>
      <c r="E106" s="194" t="s">
        <v>216</v>
      </c>
      <c r="F106" s="195" t="s">
        <v>217</v>
      </c>
      <c r="G106" s="196" t="s">
        <v>172</v>
      </c>
      <c r="H106" s="197">
        <v>26</v>
      </c>
      <c r="I106" s="198"/>
      <c r="J106" s="199">
        <f>ROUND(I106*H106,2)</f>
        <v>0</v>
      </c>
      <c r="K106" s="195" t="s">
        <v>161</v>
      </c>
      <c r="L106" s="62"/>
      <c r="M106" s="200" t="s">
        <v>32</v>
      </c>
      <c r="N106" s="201" t="s">
        <v>48</v>
      </c>
      <c r="O106" s="43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4" t="s">
        <v>162</v>
      </c>
      <c r="AT106" s="24" t="s">
        <v>157</v>
      </c>
      <c r="AU106" s="24" t="s">
        <v>106</v>
      </c>
      <c r="AY106" s="24" t="s">
        <v>155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4" t="s">
        <v>85</v>
      </c>
      <c r="BK106" s="204">
        <f>ROUND(I106*H106,2)</f>
        <v>0</v>
      </c>
      <c r="BL106" s="24" t="s">
        <v>162</v>
      </c>
      <c r="BM106" s="24" t="s">
        <v>1627</v>
      </c>
    </row>
    <row r="107" spans="2:65" s="1" customFormat="1" ht="16.5" customHeight="1">
      <c r="B107" s="42"/>
      <c r="C107" s="193" t="s">
        <v>193</v>
      </c>
      <c r="D107" s="193" t="s">
        <v>157</v>
      </c>
      <c r="E107" s="194" t="s">
        <v>220</v>
      </c>
      <c r="F107" s="195" t="s">
        <v>221</v>
      </c>
      <c r="G107" s="196" t="s">
        <v>222</v>
      </c>
      <c r="H107" s="197">
        <v>52</v>
      </c>
      <c r="I107" s="198"/>
      <c r="J107" s="199">
        <f>ROUND(I107*H107,2)</f>
        <v>0</v>
      </c>
      <c r="K107" s="195" t="s">
        <v>161</v>
      </c>
      <c r="L107" s="62"/>
      <c r="M107" s="200" t="s">
        <v>32</v>
      </c>
      <c r="N107" s="201" t="s">
        <v>48</v>
      </c>
      <c r="O107" s="43"/>
      <c r="P107" s="202">
        <f>O107*H107</f>
        <v>0</v>
      </c>
      <c r="Q107" s="202">
        <v>0</v>
      </c>
      <c r="R107" s="202">
        <f>Q107*H107</f>
        <v>0</v>
      </c>
      <c r="S107" s="202">
        <v>0</v>
      </c>
      <c r="T107" s="203">
        <f>S107*H107</f>
        <v>0</v>
      </c>
      <c r="AR107" s="24" t="s">
        <v>162</v>
      </c>
      <c r="AT107" s="24" t="s">
        <v>157</v>
      </c>
      <c r="AU107" s="24" t="s">
        <v>106</v>
      </c>
      <c r="AY107" s="24" t="s">
        <v>155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4" t="s">
        <v>85</v>
      </c>
      <c r="BK107" s="204">
        <f>ROUND(I107*H107,2)</f>
        <v>0</v>
      </c>
      <c r="BL107" s="24" t="s">
        <v>162</v>
      </c>
      <c r="BM107" s="24" t="s">
        <v>1628</v>
      </c>
    </row>
    <row r="108" spans="2:47" s="1" customFormat="1" ht="27">
      <c r="B108" s="42"/>
      <c r="C108" s="64"/>
      <c r="D108" s="205" t="s">
        <v>164</v>
      </c>
      <c r="E108" s="64"/>
      <c r="F108" s="206" t="s">
        <v>1590</v>
      </c>
      <c r="G108" s="64"/>
      <c r="H108" s="64"/>
      <c r="I108" s="164"/>
      <c r="J108" s="64"/>
      <c r="K108" s="64"/>
      <c r="L108" s="62"/>
      <c r="M108" s="207"/>
      <c r="N108" s="43"/>
      <c r="O108" s="43"/>
      <c r="P108" s="43"/>
      <c r="Q108" s="43"/>
      <c r="R108" s="43"/>
      <c r="S108" s="43"/>
      <c r="T108" s="79"/>
      <c r="AT108" s="24" t="s">
        <v>164</v>
      </c>
      <c r="AU108" s="24" t="s">
        <v>106</v>
      </c>
    </row>
    <row r="109" spans="2:51" s="11" customFormat="1" ht="13.5">
      <c r="B109" s="208"/>
      <c r="C109" s="209"/>
      <c r="D109" s="205" t="s">
        <v>175</v>
      </c>
      <c r="E109" s="209"/>
      <c r="F109" s="211" t="s">
        <v>1629</v>
      </c>
      <c r="G109" s="209"/>
      <c r="H109" s="212">
        <v>52</v>
      </c>
      <c r="I109" s="213"/>
      <c r="J109" s="209"/>
      <c r="K109" s="209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175</v>
      </c>
      <c r="AU109" s="218" t="s">
        <v>106</v>
      </c>
      <c r="AV109" s="11" t="s">
        <v>106</v>
      </c>
      <c r="AW109" s="11" t="s">
        <v>6</v>
      </c>
      <c r="AX109" s="11" t="s">
        <v>85</v>
      </c>
      <c r="AY109" s="218" t="s">
        <v>155</v>
      </c>
    </row>
    <row r="110" spans="2:65" s="1" customFormat="1" ht="25.5" customHeight="1">
      <c r="B110" s="42"/>
      <c r="C110" s="193" t="s">
        <v>198</v>
      </c>
      <c r="D110" s="193" t="s">
        <v>157</v>
      </c>
      <c r="E110" s="194" t="s">
        <v>1630</v>
      </c>
      <c r="F110" s="195" t="s">
        <v>1631</v>
      </c>
      <c r="G110" s="196" t="s">
        <v>172</v>
      </c>
      <c r="H110" s="197">
        <v>52</v>
      </c>
      <c r="I110" s="198"/>
      <c r="J110" s="199">
        <f>ROUND(I110*H110,2)</f>
        <v>0</v>
      </c>
      <c r="K110" s="195" t="s">
        <v>161</v>
      </c>
      <c r="L110" s="62"/>
      <c r="M110" s="200" t="s">
        <v>32</v>
      </c>
      <c r="N110" s="201" t="s">
        <v>48</v>
      </c>
      <c r="O110" s="43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AR110" s="24" t="s">
        <v>162</v>
      </c>
      <c r="AT110" s="24" t="s">
        <v>157</v>
      </c>
      <c r="AU110" s="24" t="s">
        <v>106</v>
      </c>
      <c r="AY110" s="24" t="s">
        <v>155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4" t="s">
        <v>85</v>
      </c>
      <c r="BK110" s="204">
        <f>ROUND(I110*H110,2)</f>
        <v>0</v>
      </c>
      <c r="BL110" s="24" t="s">
        <v>162</v>
      </c>
      <c r="BM110" s="24" t="s">
        <v>1632</v>
      </c>
    </row>
    <row r="111" spans="2:47" s="1" customFormat="1" ht="27">
      <c r="B111" s="42"/>
      <c r="C111" s="64"/>
      <c r="D111" s="205" t="s">
        <v>164</v>
      </c>
      <c r="E111" s="64"/>
      <c r="F111" s="206" t="s">
        <v>1633</v>
      </c>
      <c r="G111" s="64"/>
      <c r="H111" s="64"/>
      <c r="I111" s="164"/>
      <c r="J111" s="64"/>
      <c r="K111" s="64"/>
      <c r="L111" s="62"/>
      <c r="M111" s="207"/>
      <c r="N111" s="43"/>
      <c r="O111" s="43"/>
      <c r="P111" s="43"/>
      <c r="Q111" s="43"/>
      <c r="R111" s="43"/>
      <c r="S111" s="43"/>
      <c r="T111" s="79"/>
      <c r="AT111" s="24" t="s">
        <v>164</v>
      </c>
      <c r="AU111" s="24" t="s">
        <v>106</v>
      </c>
    </row>
    <row r="112" spans="2:51" s="11" customFormat="1" ht="13.5">
      <c r="B112" s="208"/>
      <c r="C112" s="209"/>
      <c r="D112" s="205" t="s">
        <v>175</v>
      </c>
      <c r="E112" s="210" t="s">
        <v>32</v>
      </c>
      <c r="F112" s="211" t="s">
        <v>1634</v>
      </c>
      <c r="G112" s="209"/>
      <c r="H112" s="212">
        <v>52</v>
      </c>
      <c r="I112" s="213"/>
      <c r="J112" s="209"/>
      <c r="K112" s="209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175</v>
      </c>
      <c r="AU112" s="218" t="s">
        <v>106</v>
      </c>
      <c r="AV112" s="11" t="s">
        <v>106</v>
      </c>
      <c r="AW112" s="11" t="s">
        <v>41</v>
      </c>
      <c r="AX112" s="11" t="s">
        <v>85</v>
      </c>
      <c r="AY112" s="218" t="s">
        <v>155</v>
      </c>
    </row>
    <row r="113" spans="2:65" s="1" customFormat="1" ht="25.5" customHeight="1">
      <c r="B113" s="42"/>
      <c r="C113" s="193" t="s">
        <v>204</v>
      </c>
      <c r="D113" s="193" t="s">
        <v>157</v>
      </c>
      <c r="E113" s="194" t="s">
        <v>1635</v>
      </c>
      <c r="F113" s="195" t="s">
        <v>1636</v>
      </c>
      <c r="G113" s="196" t="s">
        <v>172</v>
      </c>
      <c r="H113" s="197">
        <v>17.534</v>
      </c>
      <c r="I113" s="198"/>
      <c r="J113" s="199">
        <f>ROUND(I113*H113,2)</f>
        <v>0</v>
      </c>
      <c r="K113" s="195" t="s">
        <v>161</v>
      </c>
      <c r="L113" s="62"/>
      <c r="M113" s="200" t="s">
        <v>32</v>
      </c>
      <c r="N113" s="201" t="s">
        <v>48</v>
      </c>
      <c r="O113" s="43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AR113" s="24" t="s">
        <v>162</v>
      </c>
      <c r="AT113" s="24" t="s">
        <v>157</v>
      </c>
      <c r="AU113" s="24" t="s">
        <v>106</v>
      </c>
      <c r="AY113" s="24" t="s">
        <v>155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4" t="s">
        <v>85</v>
      </c>
      <c r="BK113" s="204">
        <f>ROUND(I113*H113,2)</f>
        <v>0</v>
      </c>
      <c r="BL113" s="24" t="s">
        <v>162</v>
      </c>
      <c r="BM113" s="24" t="s">
        <v>1637</v>
      </c>
    </row>
    <row r="114" spans="2:51" s="11" customFormat="1" ht="13.5">
      <c r="B114" s="208"/>
      <c r="C114" s="209"/>
      <c r="D114" s="205" t="s">
        <v>175</v>
      </c>
      <c r="E114" s="210" t="s">
        <v>32</v>
      </c>
      <c r="F114" s="211" t="s">
        <v>1638</v>
      </c>
      <c r="G114" s="209"/>
      <c r="H114" s="212">
        <v>20.8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175</v>
      </c>
      <c r="AU114" s="218" t="s">
        <v>106</v>
      </c>
      <c r="AV114" s="11" t="s">
        <v>106</v>
      </c>
      <c r="AW114" s="11" t="s">
        <v>41</v>
      </c>
      <c r="AX114" s="11" t="s">
        <v>77</v>
      </c>
      <c r="AY114" s="218" t="s">
        <v>155</v>
      </c>
    </row>
    <row r="115" spans="2:51" s="11" customFormat="1" ht="13.5">
      <c r="B115" s="208"/>
      <c r="C115" s="209"/>
      <c r="D115" s="205" t="s">
        <v>175</v>
      </c>
      <c r="E115" s="210" t="s">
        <v>32</v>
      </c>
      <c r="F115" s="211" t="s">
        <v>1639</v>
      </c>
      <c r="G115" s="209"/>
      <c r="H115" s="212">
        <v>-3.266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175</v>
      </c>
      <c r="AU115" s="218" t="s">
        <v>106</v>
      </c>
      <c r="AV115" s="11" t="s">
        <v>106</v>
      </c>
      <c r="AW115" s="11" t="s">
        <v>41</v>
      </c>
      <c r="AX115" s="11" t="s">
        <v>77</v>
      </c>
      <c r="AY115" s="218" t="s">
        <v>155</v>
      </c>
    </row>
    <row r="116" spans="2:51" s="12" customFormat="1" ht="13.5">
      <c r="B116" s="219"/>
      <c r="C116" s="220"/>
      <c r="D116" s="205" t="s">
        <v>175</v>
      </c>
      <c r="E116" s="221" t="s">
        <v>32</v>
      </c>
      <c r="F116" s="222" t="s">
        <v>188</v>
      </c>
      <c r="G116" s="220"/>
      <c r="H116" s="223">
        <v>17.534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175</v>
      </c>
      <c r="AU116" s="229" t="s">
        <v>106</v>
      </c>
      <c r="AV116" s="12" t="s">
        <v>162</v>
      </c>
      <c r="AW116" s="12" t="s">
        <v>41</v>
      </c>
      <c r="AX116" s="12" t="s">
        <v>85</v>
      </c>
      <c r="AY116" s="229" t="s">
        <v>155</v>
      </c>
    </row>
    <row r="117" spans="2:65" s="1" customFormat="1" ht="16.5" customHeight="1">
      <c r="B117" s="42"/>
      <c r="C117" s="244" t="s">
        <v>209</v>
      </c>
      <c r="D117" s="244" t="s">
        <v>470</v>
      </c>
      <c r="E117" s="245" t="s">
        <v>1640</v>
      </c>
      <c r="F117" s="246" t="s">
        <v>1641</v>
      </c>
      <c r="G117" s="247" t="s">
        <v>222</v>
      </c>
      <c r="H117" s="248">
        <v>35.068</v>
      </c>
      <c r="I117" s="249"/>
      <c r="J117" s="250">
        <f>ROUND(I117*H117,2)</f>
        <v>0</v>
      </c>
      <c r="K117" s="246" t="s">
        <v>161</v>
      </c>
      <c r="L117" s="251"/>
      <c r="M117" s="252" t="s">
        <v>32</v>
      </c>
      <c r="N117" s="253" t="s">
        <v>48</v>
      </c>
      <c r="O117" s="43"/>
      <c r="P117" s="202">
        <f>O117*H117</f>
        <v>0</v>
      </c>
      <c r="Q117" s="202">
        <v>1</v>
      </c>
      <c r="R117" s="202">
        <f>Q117*H117</f>
        <v>35.068</v>
      </c>
      <c r="S117" s="202">
        <v>0</v>
      </c>
      <c r="T117" s="203">
        <f>S117*H117</f>
        <v>0</v>
      </c>
      <c r="AR117" s="24" t="s">
        <v>198</v>
      </c>
      <c r="AT117" s="24" t="s">
        <v>470</v>
      </c>
      <c r="AU117" s="24" t="s">
        <v>106</v>
      </c>
      <c r="AY117" s="24" t="s">
        <v>155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4" t="s">
        <v>85</v>
      </c>
      <c r="BK117" s="204">
        <f>ROUND(I117*H117,2)</f>
        <v>0</v>
      </c>
      <c r="BL117" s="24" t="s">
        <v>162</v>
      </c>
      <c r="BM117" s="24" t="s">
        <v>1642</v>
      </c>
    </row>
    <row r="118" spans="2:51" s="11" customFormat="1" ht="13.5">
      <c r="B118" s="208"/>
      <c r="C118" s="209"/>
      <c r="D118" s="205" t="s">
        <v>175</v>
      </c>
      <c r="E118" s="209"/>
      <c r="F118" s="211" t="s">
        <v>1643</v>
      </c>
      <c r="G118" s="209"/>
      <c r="H118" s="212">
        <v>35.068</v>
      </c>
      <c r="I118" s="213"/>
      <c r="J118" s="209"/>
      <c r="K118" s="209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175</v>
      </c>
      <c r="AU118" s="218" t="s">
        <v>106</v>
      </c>
      <c r="AV118" s="11" t="s">
        <v>106</v>
      </c>
      <c r="AW118" s="11" t="s">
        <v>6</v>
      </c>
      <c r="AX118" s="11" t="s">
        <v>85</v>
      </c>
      <c r="AY118" s="218" t="s">
        <v>155</v>
      </c>
    </row>
    <row r="119" spans="2:65" s="1" customFormat="1" ht="25.5" customHeight="1">
      <c r="B119" s="42"/>
      <c r="C119" s="193" t="s">
        <v>215</v>
      </c>
      <c r="D119" s="193" t="s">
        <v>157</v>
      </c>
      <c r="E119" s="194" t="s">
        <v>1644</v>
      </c>
      <c r="F119" s="195" t="s">
        <v>1645</v>
      </c>
      <c r="G119" s="196" t="s">
        <v>172</v>
      </c>
      <c r="H119" s="197">
        <v>52</v>
      </c>
      <c r="I119" s="198"/>
      <c r="J119" s="199">
        <f>ROUND(I119*H119,2)</f>
        <v>0</v>
      </c>
      <c r="K119" s="195" t="s">
        <v>161</v>
      </c>
      <c r="L119" s="62"/>
      <c r="M119" s="200" t="s">
        <v>32</v>
      </c>
      <c r="N119" s="201" t="s">
        <v>48</v>
      </c>
      <c r="O119" s="43"/>
      <c r="P119" s="202">
        <f>O119*H119</f>
        <v>0</v>
      </c>
      <c r="Q119" s="202">
        <v>0</v>
      </c>
      <c r="R119" s="202">
        <f>Q119*H119</f>
        <v>0</v>
      </c>
      <c r="S119" s="202">
        <v>0</v>
      </c>
      <c r="T119" s="203">
        <f>S119*H119</f>
        <v>0</v>
      </c>
      <c r="AR119" s="24" t="s">
        <v>162</v>
      </c>
      <c r="AT119" s="24" t="s">
        <v>157</v>
      </c>
      <c r="AU119" s="24" t="s">
        <v>106</v>
      </c>
      <c r="AY119" s="24" t="s">
        <v>155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4" t="s">
        <v>85</v>
      </c>
      <c r="BK119" s="204">
        <f>ROUND(I119*H119,2)</f>
        <v>0</v>
      </c>
      <c r="BL119" s="24" t="s">
        <v>162</v>
      </c>
      <c r="BM119" s="24" t="s">
        <v>1646</v>
      </c>
    </row>
    <row r="120" spans="2:47" s="1" customFormat="1" ht="27">
      <c r="B120" s="42"/>
      <c r="C120" s="64"/>
      <c r="D120" s="205" t="s">
        <v>164</v>
      </c>
      <c r="E120" s="64"/>
      <c r="F120" s="206" t="s">
        <v>1647</v>
      </c>
      <c r="G120" s="64"/>
      <c r="H120" s="64"/>
      <c r="I120" s="164"/>
      <c r="J120" s="64"/>
      <c r="K120" s="64"/>
      <c r="L120" s="62"/>
      <c r="M120" s="207"/>
      <c r="N120" s="43"/>
      <c r="O120" s="43"/>
      <c r="P120" s="43"/>
      <c r="Q120" s="43"/>
      <c r="R120" s="43"/>
      <c r="S120" s="43"/>
      <c r="T120" s="79"/>
      <c r="AT120" s="24" t="s">
        <v>164</v>
      </c>
      <c r="AU120" s="24" t="s">
        <v>106</v>
      </c>
    </row>
    <row r="121" spans="2:63" s="10" customFormat="1" ht="29.85" customHeight="1">
      <c r="B121" s="177"/>
      <c r="C121" s="178"/>
      <c r="D121" s="179" t="s">
        <v>76</v>
      </c>
      <c r="E121" s="191" t="s">
        <v>162</v>
      </c>
      <c r="F121" s="191" t="s">
        <v>849</v>
      </c>
      <c r="G121" s="178"/>
      <c r="H121" s="178"/>
      <c r="I121" s="181"/>
      <c r="J121" s="192">
        <f>BK121</f>
        <v>0</v>
      </c>
      <c r="K121" s="178"/>
      <c r="L121" s="183"/>
      <c r="M121" s="184"/>
      <c r="N121" s="185"/>
      <c r="O121" s="185"/>
      <c r="P121" s="186">
        <f>SUM(P122:P123)</f>
        <v>0</v>
      </c>
      <c r="Q121" s="185"/>
      <c r="R121" s="186">
        <f>SUM(R122:R123)</f>
        <v>0</v>
      </c>
      <c r="S121" s="185"/>
      <c r="T121" s="187">
        <f>SUM(T122:T123)</f>
        <v>0</v>
      </c>
      <c r="AR121" s="188" t="s">
        <v>85</v>
      </c>
      <c r="AT121" s="189" t="s">
        <v>76</v>
      </c>
      <c r="AU121" s="189" t="s">
        <v>85</v>
      </c>
      <c r="AY121" s="188" t="s">
        <v>155</v>
      </c>
      <c r="BK121" s="190">
        <f>SUM(BK122:BK123)</f>
        <v>0</v>
      </c>
    </row>
    <row r="122" spans="2:65" s="1" customFormat="1" ht="16.5" customHeight="1">
      <c r="B122" s="42"/>
      <c r="C122" s="193" t="s">
        <v>219</v>
      </c>
      <c r="D122" s="193" t="s">
        <v>157</v>
      </c>
      <c r="E122" s="194" t="s">
        <v>909</v>
      </c>
      <c r="F122" s="195" t="s">
        <v>910</v>
      </c>
      <c r="G122" s="196" t="s">
        <v>172</v>
      </c>
      <c r="H122" s="197">
        <v>5.2</v>
      </c>
      <c r="I122" s="198"/>
      <c r="J122" s="199">
        <f>ROUND(I122*H122,2)</f>
        <v>0</v>
      </c>
      <c r="K122" s="195" t="s">
        <v>161</v>
      </c>
      <c r="L122" s="62"/>
      <c r="M122" s="200" t="s">
        <v>32</v>
      </c>
      <c r="N122" s="201" t="s">
        <v>48</v>
      </c>
      <c r="O122" s="43"/>
      <c r="P122" s="202">
        <f>O122*H122</f>
        <v>0</v>
      </c>
      <c r="Q122" s="202">
        <v>0</v>
      </c>
      <c r="R122" s="202">
        <f>Q122*H122</f>
        <v>0</v>
      </c>
      <c r="S122" s="202">
        <v>0</v>
      </c>
      <c r="T122" s="203">
        <f>S122*H122</f>
        <v>0</v>
      </c>
      <c r="AR122" s="24" t="s">
        <v>162</v>
      </c>
      <c r="AT122" s="24" t="s">
        <v>157</v>
      </c>
      <c r="AU122" s="24" t="s">
        <v>106</v>
      </c>
      <c r="AY122" s="24" t="s">
        <v>155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4" t="s">
        <v>85</v>
      </c>
      <c r="BK122" s="204">
        <f>ROUND(I122*H122,2)</f>
        <v>0</v>
      </c>
      <c r="BL122" s="24" t="s">
        <v>162</v>
      </c>
      <c r="BM122" s="24" t="s">
        <v>1648</v>
      </c>
    </row>
    <row r="123" spans="2:51" s="11" customFormat="1" ht="13.5">
      <c r="B123" s="208"/>
      <c r="C123" s="209"/>
      <c r="D123" s="205" t="s">
        <v>175</v>
      </c>
      <c r="E123" s="210" t="s">
        <v>32</v>
      </c>
      <c r="F123" s="211" t="s">
        <v>1649</v>
      </c>
      <c r="G123" s="209"/>
      <c r="H123" s="212">
        <v>5.2</v>
      </c>
      <c r="I123" s="213"/>
      <c r="J123" s="209"/>
      <c r="K123" s="209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175</v>
      </c>
      <c r="AU123" s="218" t="s">
        <v>106</v>
      </c>
      <c r="AV123" s="11" t="s">
        <v>106</v>
      </c>
      <c r="AW123" s="11" t="s">
        <v>41</v>
      </c>
      <c r="AX123" s="11" t="s">
        <v>85</v>
      </c>
      <c r="AY123" s="218" t="s">
        <v>155</v>
      </c>
    </row>
    <row r="124" spans="2:63" s="10" customFormat="1" ht="29.85" customHeight="1">
      <c r="B124" s="177"/>
      <c r="C124" s="178"/>
      <c r="D124" s="179" t="s">
        <v>76</v>
      </c>
      <c r="E124" s="191" t="s">
        <v>198</v>
      </c>
      <c r="F124" s="191" t="s">
        <v>1067</v>
      </c>
      <c r="G124" s="178"/>
      <c r="H124" s="178"/>
      <c r="I124" s="181"/>
      <c r="J124" s="192">
        <f>BK124</f>
        <v>0</v>
      </c>
      <c r="K124" s="178"/>
      <c r="L124" s="183"/>
      <c r="M124" s="184"/>
      <c r="N124" s="185"/>
      <c r="O124" s="185"/>
      <c r="P124" s="186">
        <f>SUM(P125:P138)</f>
        <v>0</v>
      </c>
      <c r="Q124" s="185"/>
      <c r="R124" s="186">
        <f>SUM(R125:R138)</f>
        <v>13.34208</v>
      </c>
      <c r="S124" s="185"/>
      <c r="T124" s="187">
        <f>SUM(T125:T138)</f>
        <v>0</v>
      </c>
      <c r="AR124" s="188" t="s">
        <v>85</v>
      </c>
      <c r="AT124" s="189" t="s">
        <v>76</v>
      </c>
      <c r="AU124" s="189" t="s">
        <v>85</v>
      </c>
      <c r="AY124" s="188" t="s">
        <v>155</v>
      </c>
      <c r="BK124" s="190">
        <f>SUM(BK125:BK138)</f>
        <v>0</v>
      </c>
    </row>
    <row r="125" spans="2:65" s="1" customFormat="1" ht="25.5" customHeight="1">
      <c r="B125" s="42"/>
      <c r="C125" s="193" t="s">
        <v>226</v>
      </c>
      <c r="D125" s="193" t="s">
        <v>157</v>
      </c>
      <c r="E125" s="194" t="s">
        <v>1650</v>
      </c>
      <c r="F125" s="195" t="s">
        <v>1651</v>
      </c>
      <c r="G125" s="196" t="s">
        <v>259</v>
      </c>
      <c r="H125" s="197">
        <v>12</v>
      </c>
      <c r="I125" s="198"/>
      <c r="J125" s="199">
        <f>ROUND(I125*H125,2)</f>
        <v>0</v>
      </c>
      <c r="K125" s="195" t="s">
        <v>161</v>
      </c>
      <c r="L125" s="62"/>
      <c r="M125" s="200" t="s">
        <v>32</v>
      </c>
      <c r="N125" s="201" t="s">
        <v>48</v>
      </c>
      <c r="O125" s="43"/>
      <c r="P125" s="202">
        <f>O125*H125</f>
        <v>0</v>
      </c>
      <c r="Q125" s="202">
        <v>1E-05</v>
      </c>
      <c r="R125" s="202">
        <f>Q125*H125</f>
        <v>0.00012000000000000002</v>
      </c>
      <c r="S125" s="202">
        <v>0</v>
      </c>
      <c r="T125" s="203">
        <f>S125*H125</f>
        <v>0</v>
      </c>
      <c r="AR125" s="24" t="s">
        <v>162</v>
      </c>
      <c r="AT125" s="24" t="s">
        <v>157</v>
      </c>
      <c r="AU125" s="24" t="s">
        <v>106</v>
      </c>
      <c r="AY125" s="24" t="s">
        <v>155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4" t="s">
        <v>85</v>
      </c>
      <c r="BK125" s="204">
        <f>ROUND(I125*H125,2)</f>
        <v>0</v>
      </c>
      <c r="BL125" s="24" t="s">
        <v>162</v>
      </c>
      <c r="BM125" s="24" t="s">
        <v>1652</v>
      </c>
    </row>
    <row r="126" spans="2:47" s="1" customFormat="1" ht="27">
      <c r="B126" s="42"/>
      <c r="C126" s="64"/>
      <c r="D126" s="205" t="s">
        <v>164</v>
      </c>
      <c r="E126" s="64"/>
      <c r="F126" s="206" t="s">
        <v>1653</v>
      </c>
      <c r="G126" s="64"/>
      <c r="H126" s="64"/>
      <c r="I126" s="164"/>
      <c r="J126" s="64"/>
      <c r="K126" s="64"/>
      <c r="L126" s="62"/>
      <c r="M126" s="207"/>
      <c r="N126" s="43"/>
      <c r="O126" s="43"/>
      <c r="P126" s="43"/>
      <c r="Q126" s="43"/>
      <c r="R126" s="43"/>
      <c r="S126" s="43"/>
      <c r="T126" s="79"/>
      <c r="AT126" s="24" t="s">
        <v>164</v>
      </c>
      <c r="AU126" s="24" t="s">
        <v>106</v>
      </c>
    </row>
    <row r="127" spans="2:65" s="1" customFormat="1" ht="25.5" customHeight="1">
      <c r="B127" s="42"/>
      <c r="C127" s="244" t="s">
        <v>231</v>
      </c>
      <c r="D127" s="244" t="s">
        <v>470</v>
      </c>
      <c r="E127" s="245" t="s">
        <v>1654</v>
      </c>
      <c r="F127" s="246" t="s">
        <v>1655</v>
      </c>
      <c r="G127" s="247" t="s">
        <v>263</v>
      </c>
      <c r="H127" s="248">
        <v>5</v>
      </c>
      <c r="I127" s="249"/>
      <c r="J127" s="250">
        <f>ROUND(I127*H127,2)</f>
        <v>0</v>
      </c>
      <c r="K127" s="246" t="s">
        <v>161</v>
      </c>
      <c r="L127" s="251"/>
      <c r="M127" s="252" t="s">
        <v>32</v>
      </c>
      <c r="N127" s="253" t="s">
        <v>48</v>
      </c>
      <c r="O127" s="43"/>
      <c r="P127" s="202">
        <f>O127*H127</f>
        <v>0</v>
      </c>
      <c r="Q127" s="202">
        <v>2.45</v>
      </c>
      <c r="R127" s="202">
        <f>Q127*H127</f>
        <v>12.25</v>
      </c>
      <c r="S127" s="202">
        <v>0</v>
      </c>
      <c r="T127" s="203">
        <f>S127*H127</f>
        <v>0</v>
      </c>
      <c r="AR127" s="24" t="s">
        <v>198</v>
      </c>
      <c r="AT127" s="24" t="s">
        <v>470</v>
      </c>
      <c r="AU127" s="24" t="s">
        <v>106</v>
      </c>
      <c r="AY127" s="24" t="s">
        <v>155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4" t="s">
        <v>85</v>
      </c>
      <c r="BK127" s="204">
        <f>ROUND(I127*H127,2)</f>
        <v>0</v>
      </c>
      <c r="BL127" s="24" t="s">
        <v>162</v>
      </c>
      <c r="BM127" s="24" t="s">
        <v>1656</v>
      </c>
    </row>
    <row r="128" spans="2:65" s="1" customFormat="1" ht="16.5" customHeight="1">
      <c r="B128" s="42"/>
      <c r="C128" s="193" t="s">
        <v>10</v>
      </c>
      <c r="D128" s="193" t="s">
        <v>157</v>
      </c>
      <c r="E128" s="194" t="s">
        <v>1657</v>
      </c>
      <c r="F128" s="195" t="s">
        <v>1658</v>
      </c>
      <c r="G128" s="196" t="s">
        <v>259</v>
      </c>
      <c r="H128" s="197">
        <v>26</v>
      </c>
      <c r="I128" s="198"/>
      <c r="J128" s="199">
        <f>ROUND(I128*H128,2)</f>
        <v>0</v>
      </c>
      <c r="K128" s="195" t="s">
        <v>161</v>
      </c>
      <c r="L128" s="62"/>
      <c r="M128" s="200" t="s">
        <v>32</v>
      </c>
      <c r="N128" s="201" t="s">
        <v>48</v>
      </c>
      <c r="O128" s="43"/>
      <c r="P128" s="202">
        <f>O128*H128</f>
        <v>0</v>
      </c>
      <c r="Q128" s="202">
        <v>0.01859</v>
      </c>
      <c r="R128" s="202">
        <f>Q128*H128</f>
        <v>0.48334</v>
      </c>
      <c r="S128" s="202">
        <v>0</v>
      </c>
      <c r="T128" s="203">
        <f>S128*H128</f>
        <v>0</v>
      </c>
      <c r="AR128" s="24" t="s">
        <v>162</v>
      </c>
      <c r="AT128" s="24" t="s">
        <v>157</v>
      </c>
      <c r="AU128" s="24" t="s">
        <v>106</v>
      </c>
      <c r="AY128" s="24" t="s">
        <v>155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4" t="s">
        <v>85</v>
      </c>
      <c r="BK128" s="204">
        <f>ROUND(I128*H128,2)</f>
        <v>0</v>
      </c>
      <c r="BL128" s="24" t="s">
        <v>162</v>
      </c>
      <c r="BM128" s="24" t="s">
        <v>1659</v>
      </c>
    </row>
    <row r="129" spans="2:47" s="1" customFormat="1" ht="27">
      <c r="B129" s="42"/>
      <c r="C129" s="64"/>
      <c r="D129" s="205" t="s">
        <v>164</v>
      </c>
      <c r="E129" s="64"/>
      <c r="F129" s="206" t="s">
        <v>1660</v>
      </c>
      <c r="G129" s="64"/>
      <c r="H129" s="64"/>
      <c r="I129" s="164"/>
      <c r="J129" s="64"/>
      <c r="K129" s="64"/>
      <c r="L129" s="62"/>
      <c r="M129" s="207"/>
      <c r="N129" s="43"/>
      <c r="O129" s="43"/>
      <c r="P129" s="43"/>
      <c r="Q129" s="43"/>
      <c r="R129" s="43"/>
      <c r="S129" s="43"/>
      <c r="T129" s="79"/>
      <c r="AT129" s="24" t="s">
        <v>164</v>
      </c>
      <c r="AU129" s="24" t="s">
        <v>106</v>
      </c>
    </row>
    <row r="130" spans="2:65" s="1" customFormat="1" ht="16.5" customHeight="1">
      <c r="B130" s="42"/>
      <c r="C130" s="193" t="s">
        <v>245</v>
      </c>
      <c r="D130" s="193" t="s">
        <v>157</v>
      </c>
      <c r="E130" s="194" t="s">
        <v>1661</v>
      </c>
      <c r="F130" s="195" t="s">
        <v>1662</v>
      </c>
      <c r="G130" s="196" t="s">
        <v>259</v>
      </c>
      <c r="H130" s="197">
        <v>26</v>
      </c>
      <c r="I130" s="198"/>
      <c r="J130" s="199">
        <f>ROUND(I130*H130,2)</f>
        <v>0</v>
      </c>
      <c r="K130" s="195" t="s">
        <v>161</v>
      </c>
      <c r="L130" s="62"/>
      <c r="M130" s="200" t="s">
        <v>32</v>
      </c>
      <c r="N130" s="201" t="s">
        <v>48</v>
      </c>
      <c r="O130" s="43"/>
      <c r="P130" s="202">
        <f>O130*H130</f>
        <v>0</v>
      </c>
      <c r="Q130" s="202">
        <v>0</v>
      </c>
      <c r="R130" s="202">
        <f>Q130*H130</f>
        <v>0</v>
      </c>
      <c r="S130" s="202">
        <v>0</v>
      </c>
      <c r="T130" s="203">
        <f>S130*H130</f>
        <v>0</v>
      </c>
      <c r="AR130" s="24" t="s">
        <v>162</v>
      </c>
      <c r="AT130" s="24" t="s">
        <v>157</v>
      </c>
      <c r="AU130" s="24" t="s">
        <v>106</v>
      </c>
      <c r="AY130" s="24" t="s">
        <v>155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4" t="s">
        <v>85</v>
      </c>
      <c r="BK130" s="204">
        <f>ROUND(I130*H130,2)</f>
        <v>0</v>
      </c>
      <c r="BL130" s="24" t="s">
        <v>162</v>
      </c>
      <c r="BM130" s="24" t="s">
        <v>1663</v>
      </c>
    </row>
    <row r="131" spans="2:47" s="1" customFormat="1" ht="27">
      <c r="B131" s="42"/>
      <c r="C131" s="64"/>
      <c r="D131" s="205" t="s">
        <v>164</v>
      </c>
      <c r="E131" s="64"/>
      <c r="F131" s="206" t="s">
        <v>1664</v>
      </c>
      <c r="G131" s="64"/>
      <c r="H131" s="64"/>
      <c r="I131" s="164"/>
      <c r="J131" s="64"/>
      <c r="K131" s="64"/>
      <c r="L131" s="62"/>
      <c r="M131" s="207"/>
      <c r="N131" s="43"/>
      <c r="O131" s="43"/>
      <c r="P131" s="43"/>
      <c r="Q131" s="43"/>
      <c r="R131" s="43"/>
      <c r="S131" s="43"/>
      <c r="T131" s="79"/>
      <c r="AT131" s="24" t="s">
        <v>164</v>
      </c>
      <c r="AU131" s="24" t="s">
        <v>106</v>
      </c>
    </row>
    <row r="132" spans="2:65" s="1" customFormat="1" ht="25.5" customHeight="1">
      <c r="B132" s="42"/>
      <c r="C132" s="193" t="s">
        <v>378</v>
      </c>
      <c r="D132" s="193" t="s">
        <v>157</v>
      </c>
      <c r="E132" s="194" t="s">
        <v>1665</v>
      </c>
      <c r="F132" s="195" t="s">
        <v>1666</v>
      </c>
      <c r="G132" s="196" t="s">
        <v>263</v>
      </c>
      <c r="H132" s="197">
        <v>1</v>
      </c>
      <c r="I132" s="198"/>
      <c r="J132" s="199">
        <f>ROUND(I132*H132,2)</f>
        <v>0</v>
      </c>
      <c r="K132" s="195" t="s">
        <v>161</v>
      </c>
      <c r="L132" s="62"/>
      <c r="M132" s="200" t="s">
        <v>32</v>
      </c>
      <c r="N132" s="201" t="s">
        <v>48</v>
      </c>
      <c r="O132" s="43"/>
      <c r="P132" s="202">
        <f>O132*H132</f>
        <v>0</v>
      </c>
      <c r="Q132" s="202">
        <v>0.47166</v>
      </c>
      <c r="R132" s="202">
        <f>Q132*H132</f>
        <v>0.47166</v>
      </c>
      <c r="S132" s="202">
        <v>0</v>
      </c>
      <c r="T132" s="203">
        <f>S132*H132</f>
        <v>0</v>
      </c>
      <c r="AR132" s="24" t="s">
        <v>162</v>
      </c>
      <c r="AT132" s="24" t="s">
        <v>157</v>
      </c>
      <c r="AU132" s="24" t="s">
        <v>106</v>
      </c>
      <c r="AY132" s="24" t="s">
        <v>155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4" t="s">
        <v>85</v>
      </c>
      <c r="BK132" s="204">
        <f>ROUND(I132*H132,2)</f>
        <v>0</v>
      </c>
      <c r="BL132" s="24" t="s">
        <v>162</v>
      </c>
      <c r="BM132" s="24" t="s">
        <v>1667</v>
      </c>
    </row>
    <row r="133" spans="2:65" s="1" customFormat="1" ht="16.5" customHeight="1">
      <c r="B133" s="42"/>
      <c r="C133" s="193" t="s">
        <v>480</v>
      </c>
      <c r="D133" s="193" t="s">
        <v>157</v>
      </c>
      <c r="E133" s="194" t="s">
        <v>1668</v>
      </c>
      <c r="F133" s="195" t="s">
        <v>1669</v>
      </c>
      <c r="G133" s="196" t="s">
        <v>259</v>
      </c>
      <c r="H133" s="197">
        <v>26</v>
      </c>
      <c r="I133" s="198"/>
      <c r="J133" s="199">
        <f>ROUND(I133*H133,2)</f>
        <v>0</v>
      </c>
      <c r="K133" s="195" t="s">
        <v>161</v>
      </c>
      <c r="L133" s="62"/>
      <c r="M133" s="200" t="s">
        <v>32</v>
      </c>
      <c r="N133" s="201" t="s">
        <v>48</v>
      </c>
      <c r="O133" s="43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AR133" s="24" t="s">
        <v>162</v>
      </c>
      <c r="AT133" s="24" t="s">
        <v>157</v>
      </c>
      <c r="AU133" s="24" t="s">
        <v>106</v>
      </c>
      <c r="AY133" s="24" t="s">
        <v>155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4" t="s">
        <v>85</v>
      </c>
      <c r="BK133" s="204">
        <f>ROUND(I133*H133,2)</f>
        <v>0</v>
      </c>
      <c r="BL133" s="24" t="s">
        <v>162</v>
      </c>
      <c r="BM133" s="24" t="s">
        <v>1670</v>
      </c>
    </row>
    <row r="134" spans="2:65" s="1" customFormat="1" ht="16.5" customHeight="1">
      <c r="B134" s="42"/>
      <c r="C134" s="193" t="s">
        <v>483</v>
      </c>
      <c r="D134" s="193" t="s">
        <v>157</v>
      </c>
      <c r="E134" s="194" t="s">
        <v>1671</v>
      </c>
      <c r="F134" s="195" t="s">
        <v>1672</v>
      </c>
      <c r="G134" s="196" t="s">
        <v>263</v>
      </c>
      <c r="H134" s="197">
        <v>2</v>
      </c>
      <c r="I134" s="198"/>
      <c r="J134" s="199">
        <f>ROUND(I134*H134,2)</f>
        <v>0</v>
      </c>
      <c r="K134" s="195" t="s">
        <v>32</v>
      </c>
      <c r="L134" s="62"/>
      <c r="M134" s="200" t="s">
        <v>32</v>
      </c>
      <c r="N134" s="201" t="s">
        <v>48</v>
      </c>
      <c r="O134" s="43"/>
      <c r="P134" s="202">
        <f>O134*H134</f>
        <v>0</v>
      </c>
      <c r="Q134" s="202">
        <v>0.06624</v>
      </c>
      <c r="R134" s="202">
        <f>Q134*H134</f>
        <v>0.13248</v>
      </c>
      <c r="S134" s="202">
        <v>0</v>
      </c>
      <c r="T134" s="203">
        <f>S134*H134</f>
        <v>0</v>
      </c>
      <c r="AR134" s="24" t="s">
        <v>162</v>
      </c>
      <c r="AT134" s="24" t="s">
        <v>157</v>
      </c>
      <c r="AU134" s="24" t="s">
        <v>106</v>
      </c>
      <c r="AY134" s="24" t="s">
        <v>155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4" t="s">
        <v>85</v>
      </c>
      <c r="BK134" s="204">
        <f>ROUND(I134*H134,2)</f>
        <v>0</v>
      </c>
      <c r="BL134" s="24" t="s">
        <v>162</v>
      </c>
      <c r="BM134" s="24" t="s">
        <v>1673</v>
      </c>
    </row>
    <row r="135" spans="2:47" s="1" customFormat="1" ht="40.5">
      <c r="B135" s="42"/>
      <c r="C135" s="64"/>
      <c r="D135" s="205" t="s">
        <v>164</v>
      </c>
      <c r="E135" s="64"/>
      <c r="F135" s="206" t="s">
        <v>1674</v>
      </c>
      <c r="G135" s="64"/>
      <c r="H135" s="64"/>
      <c r="I135" s="164"/>
      <c r="J135" s="64"/>
      <c r="K135" s="64"/>
      <c r="L135" s="62"/>
      <c r="M135" s="207"/>
      <c r="N135" s="43"/>
      <c r="O135" s="43"/>
      <c r="P135" s="43"/>
      <c r="Q135" s="43"/>
      <c r="R135" s="43"/>
      <c r="S135" s="43"/>
      <c r="T135" s="79"/>
      <c r="AT135" s="24" t="s">
        <v>164</v>
      </c>
      <c r="AU135" s="24" t="s">
        <v>106</v>
      </c>
    </row>
    <row r="136" spans="2:65" s="1" customFormat="1" ht="16.5" customHeight="1">
      <c r="B136" s="42"/>
      <c r="C136" s="193" t="s">
        <v>487</v>
      </c>
      <c r="D136" s="193" t="s">
        <v>157</v>
      </c>
      <c r="E136" s="194" t="s">
        <v>1122</v>
      </c>
      <c r="F136" s="195" t="s">
        <v>1123</v>
      </c>
      <c r="G136" s="196" t="s">
        <v>259</v>
      </c>
      <c r="H136" s="197">
        <v>26</v>
      </c>
      <c r="I136" s="198"/>
      <c r="J136" s="199">
        <f>ROUND(I136*H136,2)</f>
        <v>0</v>
      </c>
      <c r="K136" s="195" t="s">
        <v>161</v>
      </c>
      <c r="L136" s="62"/>
      <c r="M136" s="200" t="s">
        <v>32</v>
      </c>
      <c r="N136" s="201" t="s">
        <v>48</v>
      </c>
      <c r="O136" s="43"/>
      <c r="P136" s="202">
        <f>O136*H136</f>
        <v>0</v>
      </c>
      <c r="Q136" s="202">
        <v>0.00013</v>
      </c>
      <c r="R136" s="202">
        <f>Q136*H136</f>
        <v>0.0033799999999999998</v>
      </c>
      <c r="S136" s="202">
        <v>0</v>
      </c>
      <c r="T136" s="203">
        <f>S136*H136</f>
        <v>0</v>
      </c>
      <c r="AR136" s="24" t="s">
        <v>162</v>
      </c>
      <c r="AT136" s="24" t="s">
        <v>157</v>
      </c>
      <c r="AU136" s="24" t="s">
        <v>106</v>
      </c>
      <c r="AY136" s="24" t="s">
        <v>155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4" t="s">
        <v>85</v>
      </c>
      <c r="BK136" s="204">
        <f>ROUND(I136*H136,2)</f>
        <v>0</v>
      </c>
      <c r="BL136" s="24" t="s">
        <v>162</v>
      </c>
      <c r="BM136" s="24" t="s">
        <v>1675</v>
      </c>
    </row>
    <row r="137" spans="2:65" s="1" customFormat="1" ht="16.5" customHeight="1">
      <c r="B137" s="42"/>
      <c r="C137" s="193" t="s">
        <v>9</v>
      </c>
      <c r="D137" s="193" t="s">
        <v>157</v>
      </c>
      <c r="E137" s="194" t="s">
        <v>1676</v>
      </c>
      <c r="F137" s="195" t="s">
        <v>1677</v>
      </c>
      <c r="G137" s="196" t="s">
        <v>263</v>
      </c>
      <c r="H137" s="197">
        <v>2</v>
      </c>
      <c r="I137" s="198"/>
      <c r="J137" s="199">
        <f>ROUND(I137*H137,2)</f>
        <v>0</v>
      </c>
      <c r="K137" s="195" t="s">
        <v>161</v>
      </c>
      <c r="L137" s="62"/>
      <c r="M137" s="200" t="s">
        <v>32</v>
      </c>
      <c r="N137" s="201" t="s">
        <v>48</v>
      </c>
      <c r="O137" s="43"/>
      <c r="P137" s="202">
        <f>O137*H137</f>
        <v>0</v>
      </c>
      <c r="Q137" s="202">
        <v>0.00055</v>
      </c>
      <c r="R137" s="202">
        <f>Q137*H137</f>
        <v>0.0011</v>
      </c>
      <c r="S137" s="202">
        <v>0</v>
      </c>
      <c r="T137" s="203">
        <f>S137*H137</f>
        <v>0</v>
      </c>
      <c r="AR137" s="24" t="s">
        <v>162</v>
      </c>
      <c r="AT137" s="24" t="s">
        <v>157</v>
      </c>
      <c r="AU137" s="24" t="s">
        <v>106</v>
      </c>
      <c r="AY137" s="24" t="s">
        <v>155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24" t="s">
        <v>85</v>
      </c>
      <c r="BK137" s="204">
        <f>ROUND(I137*H137,2)</f>
        <v>0</v>
      </c>
      <c r="BL137" s="24" t="s">
        <v>162</v>
      </c>
      <c r="BM137" s="24" t="s">
        <v>1678</v>
      </c>
    </row>
    <row r="138" spans="2:47" s="1" customFormat="1" ht="27">
      <c r="B138" s="42"/>
      <c r="C138" s="64"/>
      <c r="D138" s="205" t="s">
        <v>164</v>
      </c>
      <c r="E138" s="64"/>
      <c r="F138" s="206" t="s">
        <v>1679</v>
      </c>
      <c r="G138" s="64"/>
      <c r="H138" s="64"/>
      <c r="I138" s="164"/>
      <c r="J138" s="64"/>
      <c r="K138" s="64"/>
      <c r="L138" s="62"/>
      <c r="M138" s="207"/>
      <c r="N138" s="43"/>
      <c r="O138" s="43"/>
      <c r="P138" s="43"/>
      <c r="Q138" s="43"/>
      <c r="R138" s="43"/>
      <c r="S138" s="43"/>
      <c r="T138" s="79"/>
      <c r="AT138" s="24" t="s">
        <v>164</v>
      </c>
      <c r="AU138" s="24" t="s">
        <v>106</v>
      </c>
    </row>
    <row r="139" spans="2:63" s="10" customFormat="1" ht="29.85" customHeight="1">
      <c r="B139" s="177"/>
      <c r="C139" s="178"/>
      <c r="D139" s="179" t="s">
        <v>76</v>
      </c>
      <c r="E139" s="191" t="s">
        <v>204</v>
      </c>
      <c r="F139" s="191" t="s">
        <v>256</v>
      </c>
      <c r="G139" s="178"/>
      <c r="H139" s="178"/>
      <c r="I139" s="181"/>
      <c r="J139" s="192">
        <f>BK139</f>
        <v>0</v>
      </c>
      <c r="K139" s="178"/>
      <c r="L139" s="183"/>
      <c r="M139" s="184"/>
      <c r="N139" s="185"/>
      <c r="O139" s="185"/>
      <c r="P139" s="186">
        <f>SUM(P140:P144)</f>
        <v>0</v>
      </c>
      <c r="Q139" s="185"/>
      <c r="R139" s="186">
        <f>SUM(R140:R144)</f>
        <v>2.453112</v>
      </c>
      <c r="S139" s="185"/>
      <c r="T139" s="187">
        <f>SUM(T140:T144)</f>
        <v>0</v>
      </c>
      <c r="AR139" s="188" t="s">
        <v>85</v>
      </c>
      <c r="AT139" s="189" t="s">
        <v>76</v>
      </c>
      <c r="AU139" s="189" t="s">
        <v>85</v>
      </c>
      <c r="AY139" s="188" t="s">
        <v>155</v>
      </c>
      <c r="BK139" s="190">
        <f>SUM(BK140:BK144)</f>
        <v>0</v>
      </c>
    </row>
    <row r="140" spans="2:65" s="1" customFormat="1" ht="16.5" customHeight="1">
      <c r="B140" s="42"/>
      <c r="C140" s="193" t="s">
        <v>494</v>
      </c>
      <c r="D140" s="193" t="s">
        <v>157</v>
      </c>
      <c r="E140" s="194" t="s">
        <v>1313</v>
      </c>
      <c r="F140" s="195" t="s">
        <v>1314</v>
      </c>
      <c r="G140" s="196" t="s">
        <v>172</v>
      </c>
      <c r="H140" s="197">
        <v>1.2</v>
      </c>
      <c r="I140" s="198"/>
      <c r="J140" s="199">
        <f>ROUND(I140*H140,2)</f>
        <v>0</v>
      </c>
      <c r="K140" s="195" t="s">
        <v>161</v>
      </c>
      <c r="L140" s="62"/>
      <c r="M140" s="200" t="s">
        <v>32</v>
      </c>
      <c r="N140" s="201" t="s">
        <v>48</v>
      </c>
      <c r="O140" s="43"/>
      <c r="P140" s="202">
        <f>O140*H140</f>
        <v>0</v>
      </c>
      <c r="Q140" s="202">
        <v>0.50426</v>
      </c>
      <c r="R140" s="202">
        <f>Q140*H140</f>
        <v>0.605112</v>
      </c>
      <c r="S140" s="202">
        <v>0</v>
      </c>
      <c r="T140" s="203">
        <f>S140*H140</f>
        <v>0</v>
      </c>
      <c r="AR140" s="24" t="s">
        <v>162</v>
      </c>
      <c r="AT140" s="24" t="s">
        <v>157</v>
      </c>
      <c r="AU140" s="24" t="s">
        <v>106</v>
      </c>
      <c r="AY140" s="24" t="s">
        <v>155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4" t="s">
        <v>85</v>
      </c>
      <c r="BK140" s="204">
        <f>ROUND(I140*H140,2)</f>
        <v>0</v>
      </c>
      <c r="BL140" s="24" t="s">
        <v>162</v>
      </c>
      <c r="BM140" s="24" t="s">
        <v>1680</v>
      </c>
    </row>
    <row r="141" spans="2:47" s="1" customFormat="1" ht="27">
      <c r="B141" s="42"/>
      <c r="C141" s="64"/>
      <c r="D141" s="205" t="s">
        <v>164</v>
      </c>
      <c r="E141" s="64"/>
      <c r="F141" s="206" t="s">
        <v>1681</v>
      </c>
      <c r="G141" s="64"/>
      <c r="H141" s="64"/>
      <c r="I141" s="164"/>
      <c r="J141" s="64"/>
      <c r="K141" s="64"/>
      <c r="L141" s="62"/>
      <c r="M141" s="207"/>
      <c r="N141" s="43"/>
      <c r="O141" s="43"/>
      <c r="P141" s="43"/>
      <c r="Q141" s="43"/>
      <c r="R141" s="43"/>
      <c r="S141" s="43"/>
      <c r="T141" s="79"/>
      <c r="AT141" s="24" t="s">
        <v>164</v>
      </c>
      <c r="AU141" s="24" t="s">
        <v>106</v>
      </c>
    </row>
    <row r="142" spans="2:51" s="11" customFormat="1" ht="13.5">
      <c r="B142" s="208"/>
      <c r="C142" s="209"/>
      <c r="D142" s="205" t="s">
        <v>175</v>
      </c>
      <c r="E142" s="210" t="s">
        <v>32</v>
      </c>
      <c r="F142" s="211" t="s">
        <v>1682</v>
      </c>
      <c r="G142" s="209"/>
      <c r="H142" s="212">
        <v>1.2</v>
      </c>
      <c r="I142" s="213"/>
      <c r="J142" s="209"/>
      <c r="K142" s="209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175</v>
      </c>
      <c r="AU142" s="218" t="s">
        <v>106</v>
      </c>
      <c r="AV142" s="11" t="s">
        <v>106</v>
      </c>
      <c r="AW142" s="11" t="s">
        <v>41</v>
      </c>
      <c r="AX142" s="11" t="s">
        <v>85</v>
      </c>
      <c r="AY142" s="218" t="s">
        <v>155</v>
      </c>
    </row>
    <row r="143" spans="2:65" s="1" customFormat="1" ht="16.5" customHeight="1">
      <c r="B143" s="42"/>
      <c r="C143" s="244" t="s">
        <v>499</v>
      </c>
      <c r="D143" s="244" t="s">
        <v>470</v>
      </c>
      <c r="E143" s="245" t="s">
        <v>1319</v>
      </c>
      <c r="F143" s="246" t="s">
        <v>1683</v>
      </c>
      <c r="G143" s="247" t="s">
        <v>222</v>
      </c>
      <c r="H143" s="248">
        <v>1.848</v>
      </c>
      <c r="I143" s="249"/>
      <c r="J143" s="250">
        <f>ROUND(I143*H143,2)</f>
        <v>0</v>
      </c>
      <c r="K143" s="246" t="s">
        <v>161</v>
      </c>
      <c r="L143" s="251"/>
      <c r="M143" s="252" t="s">
        <v>32</v>
      </c>
      <c r="N143" s="253" t="s">
        <v>48</v>
      </c>
      <c r="O143" s="43"/>
      <c r="P143" s="202">
        <f>O143*H143</f>
        <v>0</v>
      </c>
      <c r="Q143" s="202">
        <v>1</v>
      </c>
      <c r="R143" s="202">
        <f>Q143*H143</f>
        <v>1.848</v>
      </c>
      <c r="S143" s="202">
        <v>0</v>
      </c>
      <c r="T143" s="203">
        <f>S143*H143</f>
        <v>0</v>
      </c>
      <c r="AR143" s="24" t="s">
        <v>198</v>
      </c>
      <c r="AT143" s="24" t="s">
        <v>470</v>
      </c>
      <c r="AU143" s="24" t="s">
        <v>106</v>
      </c>
      <c r="AY143" s="24" t="s">
        <v>155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24" t="s">
        <v>85</v>
      </c>
      <c r="BK143" s="204">
        <f>ROUND(I143*H143,2)</f>
        <v>0</v>
      </c>
      <c r="BL143" s="24" t="s">
        <v>162</v>
      </c>
      <c r="BM143" s="24" t="s">
        <v>1684</v>
      </c>
    </row>
    <row r="144" spans="2:51" s="11" customFormat="1" ht="13.5">
      <c r="B144" s="208"/>
      <c r="C144" s="209"/>
      <c r="D144" s="205" t="s">
        <v>175</v>
      </c>
      <c r="E144" s="209"/>
      <c r="F144" s="211" t="s">
        <v>1685</v>
      </c>
      <c r="G144" s="209"/>
      <c r="H144" s="212">
        <v>1.848</v>
      </c>
      <c r="I144" s="213"/>
      <c r="J144" s="209"/>
      <c r="K144" s="209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175</v>
      </c>
      <c r="AU144" s="218" t="s">
        <v>106</v>
      </c>
      <c r="AV144" s="11" t="s">
        <v>106</v>
      </c>
      <c r="AW144" s="11" t="s">
        <v>6</v>
      </c>
      <c r="AX144" s="11" t="s">
        <v>85</v>
      </c>
      <c r="AY144" s="218" t="s">
        <v>155</v>
      </c>
    </row>
    <row r="145" spans="2:63" s="10" customFormat="1" ht="29.85" customHeight="1">
      <c r="B145" s="177"/>
      <c r="C145" s="178"/>
      <c r="D145" s="179" t="s">
        <v>76</v>
      </c>
      <c r="E145" s="191" t="s">
        <v>357</v>
      </c>
      <c r="F145" s="191" t="s">
        <v>358</v>
      </c>
      <c r="G145" s="178"/>
      <c r="H145" s="178"/>
      <c r="I145" s="181"/>
      <c r="J145" s="192">
        <f>BK145</f>
        <v>0</v>
      </c>
      <c r="K145" s="178"/>
      <c r="L145" s="183"/>
      <c r="M145" s="184"/>
      <c r="N145" s="185"/>
      <c r="O145" s="185"/>
      <c r="P145" s="186">
        <f>SUM(P146:P152)</f>
        <v>0</v>
      </c>
      <c r="Q145" s="185"/>
      <c r="R145" s="186">
        <f>SUM(R146:R152)</f>
        <v>0</v>
      </c>
      <c r="S145" s="185"/>
      <c r="T145" s="187">
        <f>SUM(T146:T152)</f>
        <v>0</v>
      </c>
      <c r="AR145" s="188" t="s">
        <v>85</v>
      </c>
      <c r="AT145" s="189" t="s">
        <v>76</v>
      </c>
      <c r="AU145" s="189" t="s">
        <v>85</v>
      </c>
      <c r="AY145" s="188" t="s">
        <v>155</v>
      </c>
      <c r="BK145" s="190">
        <f>SUM(BK146:BK152)</f>
        <v>0</v>
      </c>
    </row>
    <row r="146" spans="2:65" s="1" customFormat="1" ht="25.5" customHeight="1">
      <c r="B146" s="42"/>
      <c r="C146" s="193" t="s">
        <v>509</v>
      </c>
      <c r="D146" s="193" t="s">
        <v>157</v>
      </c>
      <c r="E146" s="194" t="s">
        <v>1686</v>
      </c>
      <c r="F146" s="195" t="s">
        <v>1687</v>
      </c>
      <c r="G146" s="196" t="s">
        <v>222</v>
      </c>
      <c r="H146" s="197">
        <v>1.3</v>
      </c>
      <c r="I146" s="198"/>
      <c r="J146" s="199">
        <f>ROUND(I146*H146,2)</f>
        <v>0</v>
      </c>
      <c r="K146" s="195" t="s">
        <v>161</v>
      </c>
      <c r="L146" s="62"/>
      <c r="M146" s="200" t="s">
        <v>32</v>
      </c>
      <c r="N146" s="201" t="s">
        <v>48</v>
      </c>
      <c r="O146" s="43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AR146" s="24" t="s">
        <v>162</v>
      </c>
      <c r="AT146" s="24" t="s">
        <v>157</v>
      </c>
      <c r="AU146" s="24" t="s">
        <v>106</v>
      </c>
      <c r="AY146" s="24" t="s">
        <v>155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4" t="s">
        <v>85</v>
      </c>
      <c r="BK146" s="204">
        <f>ROUND(I146*H146,2)</f>
        <v>0</v>
      </c>
      <c r="BL146" s="24" t="s">
        <v>162</v>
      </c>
      <c r="BM146" s="24" t="s">
        <v>1688</v>
      </c>
    </row>
    <row r="147" spans="2:65" s="1" customFormat="1" ht="16.5" customHeight="1">
      <c r="B147" s="42"/>
      <c r="C147" s="193" t="s">
        <v>513</v>
      </c>
      <c r="D147" s="193" t="s">
        <v>157</v>
      </c>
      <c r="E147" s="194" t="s">
        <v>1689</v>
      </c>
      <c r="F147" s="195" t="s">
        <v>1690</v>
      </c>
      <c r="G147" s="196" t="s">
        <v>222</v>
      </c>
      <c r="H147" s="197">
        <v>1.3</v>
      </c>
      <c r="I147" s="198"/>
      <c r="J147" s="199">
        <f>ROUND(I147*H147,2)</f>
        <v>0</v>
      </c>
      <c r="K147" s="195" t="s">
        <v>161</v>
      </c>
      <c r="L147" s="62"/>
      <c r="M147" s="200" t="s">
        <v>32</v>
      </c>
      <c r="N147" s="201" t="s">
        <v>48</v>
      </c>
      <c r="O147" s="43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AR147" s="24" t="s">
        <v>162</v>
      </c>
      <c r="AT147" s="24" t="s">
        <v>157</v>
      </c>
      <c r="AU147" s="24" t="s">
        <v>106</v>
      </c>
      <c r="AY147" s="24" t="s">
        <v>155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4" t="s">
        <v>85</v>
      </c>
      <c r="BK147" s="204">
        <f>ROUND(I147*H147,2)</f>
        <v>0</v>
      </c>
      <c r="BL147" s="24" t="s">
        <v>162</v>
      </c>
      <c r="BM147" s="24" t="s">
        <v>1691</v>
      </c>
    </row>
    <row r="148" spans="2:47" s="1" customFormat="1" ht="27">
      <c r="B148" s="42"/>
      <c r="C148" s="64"/>
      <c r="D148" s="205" t="s">
        <v>164</v>
      </c>
      <c r="E148" s="64"/>
      <c r="F148" s="206" t="s">
        <v>1692</v>
      </c>
      <c r="G148" s="64"/>
      <c r="H148" s="64"/>
      <c r="I148" s="164"/>
      <c r="J148" s="64"/>
      <c r="K148" s="64"/>
      <c r="L148" s="62"/>
      <c r="M148" s="207"/>
      <c r="N148" s="43"/>
      <c r="O148" s="43"/>
      <c r="P148" s="43"/>
      <c r="Q148" s="43"/>
      <c r="R148" s="43"/>
      <c r="S148" s="43"/>
      <c r="T148" s="79"/>
      <c r="AT148" s="24" t="s">
        <v>164</v>
      </c>
      <c r="AU148" s="24" t="s">
        <v>106</v>
      </c>
    </row>
    <row r="149" spans="2:65" s="1" customFormat="1" ht="16.5" customHeight="1">
      <c r="B149" s="42"/>
      <c r="C149" s="193" t="s">
        <v>519</v>
      </c>
      <c r="D149" s="193" t="s">
        <v>157</v>
      </c>
      <c r="E149" s="194" t="s">
        <v>1693</v>
      </c>
      <c r="F149" s="195" t="s">
        <v>1346</v>
      </c>
      <c r="G149" s="196" t="s">
        <v>222</v>
      </c>
      <c r="H149" s="197">
        <v>24.7</v>
      </c>
      <c r="I149" s="198"/>
      <c r="J149" s="199">
        <f>ROUND(I149*H149,2)</f>
        <v>0</v>
      </c>
      <c r="K149" s="195" t="s">
        <v>161</v>
      </c>
      <c r="L149" s="62"/>
      <c r="M149" s="200" t="s">
        <v>32</v>
      </c>
      <c r="N149" s="201" t="s">
        <v>48</v>
      </c>
      <c r="O149" s="43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AR149" s="24" t="s">
        <v>162</v>
      </c>
      <c r="AT149" s="24" t="s">
        <v>157</v>
      </c>
      <c r="AU149" s="24" t="s">
        <v>106</v>
      </c>
      <c r="AY149" s="24" t="s">
        <v>155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4" t="s">
        <v>85</v>
      </c>
      <c r="BK149" s="204">
        <f>ROUND(I149*H149,2)</f>
        <v>0</v>
      </c>
      <c r="BL149" s="24" t="s">
        <v>162</v>
      </c>
      <c r="BM149" s="24" t="s">
        <v>1694</v>
      </c>
    </row>
    <row r="150" spans="2:47" s="1" customFormat="1" ht="27">
      <c r="B150" s="42"/>
      <c r="C150" s="64"/>
      <c r="D150" s="205" t="s">
        <v>164</v>
      </c>
      <c r="E150" s="64"/>
      <c r="F150" s="206" t="s">
        <v>1695</v>
      </c>
      <c r="G150" s="64"/>
      <c r="H150" s="64"/>
      <c r="I150" s="164"/>
      <c r="J150" s="64"/>
      <c r="K150" s="64"/>
      <c r="L150" s="62"/>
      <c r="M150" s="207"/>
      <c r="N150" s="43"/>
      <c r="O150" s="43"/>
      <c r="P150" s="43"/>
      <c r="Q150" s="43"/>
      <c r="R150" s="43"/>
      <c r="S150" s="43"/>
      <c r="T150" s="79"/>
      <c r="AT150" s="24" t="s">
        <v>164</v>
      </c>
      <c r="AU150" s="24" t="s">
        <v>106</v>
      </c>
    </row>
    <row r="151" spans="2:51" s="11" customFormat="1" ht="13.5">
      <c r="B151" s="208"/>
      <c r="C151" s="209"/>
      <c r="D151" s="205" t="s">
        <v>175</v>
      </c>
      <c r="E151" s="209"/>
      <c r="F151" s="211" t="s">
        <v>1696</v>
      </c>
      <c r="G151" s="209"/>
      <c r="H151" s="212">
        <v>24.7</v>
      </c>
      <c r="I151" s="213"/>
      <c r="J151" s="209"/>
      <c r="K151" s="209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175</v>
      </c>
      <c r="AU151" s="218" t="s">
        <v>106</v>
      </c>
      <c r="AV151" s="11" t="s">
        <v>106</v>
      </c>
      <c r="AW151" s="11" t="s">
        <v>6</v>
      </c>
      <c r="AX151" s="11" t="s">
        <v>85</v>
      </c>
      <c r="AY151" s="218" t="s">
        <v>155</v>
      </c>
    </row>
    <row r="152" spans="2:65" s="1" customFormat="1" ht="16.5" customHeight="1">
      <c r="B152" s="42"/>
      <c r="C152" s="193" t="s">
        <v>524</v>
      </c>
      <c r="D152" s="193" t="s">
        <v>157</v>
      </c>
      <c r="E152" s="194" t="s">
        <v>1697</v>
      </c>
      <c r="F152" s="195" t="s">
        <v>1350</v>
      </c>
      <c r="G152" s="196" t="s">
        <v>222</v>
      </c>
      <c r="H152" s="197">
        <v>1.3</v>
      </c>
      <c r="I152" s="198"/>
      <c r="J152" s="199">
        <f>ROUND(I152*H152,2)</f>
        <v>0</v>
      </c>
      <c r="K152" s="195" t="s">
        <v>161</v>
      </c>
      <c r="L152" s="62"/>
      <c r="M152" s="200" t="s">
        <v>32</v>
      </c>
      <c r="N152" s="201" t="s">
        <v>48</v>
      </c>
      <c r="O152" s="43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AR152" s="24" t="s">
        <v>162</v>
      </c>
      <c r="AT152" s="24" t="s">
        <v>157</v>
      </c>
      <c r="AU152" s="24" t="s">
        <v>106</v>
      </c>
      <c r="AY152" s="24" t="s">
        <v>155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4" t="s">
        <v>85</v>
      </c>
      <c r="BK152" s="204">
        <f>ROUND(I152*H152,2)</f>
        <v>0</v>
      </c>
      <c r="BL152" s="24" t="s">
        <v>162</v>
      </c>
      <c r="BM152" s="24" t="s">
        <v>1698</v>
      </c>
    </row>
    <row r="153" spans="2:63" s="10" customFormat="1" ht="29.85" customHeight="1">
      <c r="B153" s="177"/>
      <c r="C153" s="178"/>
      <c r="D153" s="179" t="s">
        <v>76</v>
      </c>
      <c r="E153" s="191" t="s">
        <v>236</v>
      </c>
      <c r="F153" s="191" t="s">
        <v>237</v>
      </c>
      <c r="G153" s="178"/>
      <c r="H153" s="178"/>
      <c r="I153" s="181"/>
      <c r="J153" s="192">
        <f>BK153</f>
        <v>0</v>
      </c>
      <c r="K153" s="178"/>
      <c r="L153" s="183"/>
      <c r="M153" s="184"/>
      <c r="N153" s="185"/>
      <c r="O153" s="185"/>
      <c r="P153" s="186">
        <f>SUM(P154:P155)</f>
        <v>0</v>
      </c>
      <c r="Q153" s="185"/>
      <c r="R153" s="186">
        <f>SUM(R154:R155)</f>
        <v>0</v>
      </c>
      <c r="S153" s="185"/>
      <c r="T153" s="187">
        <f>SUM(T154:T155)</f>
        <v>0</v>
      </c>
      <c r="AR153" s="188" t="s">
        <v>85</v>
      </c>
      <c r="AT153" s="189" t="s">
        <v>76</v>
      </c>
      <c r="AU153" s="189" t="s">
        <v>85</v>
      </c>
      <c r="AY153" s="188" t="s">
        <v>155</v>
      </c>
      <c r="BK153" s="190">
        <f>SUM(BK154:BK155)</f>
        <v>0</v>
      </c>
    </row>
    <row r="154" spans="2:65" s="1" customFormat="1" ht="16.5" customHeight="1">
      <c r="B154" s="42"/>
      <c r="C154" s="193" t="s">
        <v>527</v>
      </c>
      <c r="D154" s="193" t="s">
        <v>157</v>
      </c>
      <c r="E154" s="194" t="s">
        <v>1699</v>
      </c>
      <c r="F154" s="195" t="s">
        <v>1700</v>
      </c>
      <c r="G154" s="196" t="s">
        <v>222</v>
      </c>
      <c r="H154" s="197">
        <v>50.863</v>
      </c>
      <c r="I154" s="198"/>
      <c r="J154" s="199">
        <f>ROUND(I154*H154,2)</f>
        <v>0</v>
      </c>
      <c r="K154" s="195" t="s">
        <v>161</v>
      </c>
      <c r="L154" s="62"/>
      <c r="M154" s="200" t="s">
        <v>32</v>
      </c>
      <c r="N154" s="201" t="s">
        <v>48</v>
      </c>
      <c r="O154" s="43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AR154" s="24" t="s">
        <v>162</v>
      </c>
      <c r="AT154" s="24" t="s">
        <v>157</v>
      </c>
      <c r="AU154" s="24" t="s">
        <v>106</v>
      </c>
      <c r="AY154" s="24" t="s">
        <v>155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24" t="s">
        <v>85</v>
      </c>
      <c r="BK154" s="204">
        <f>ROUND(I154*H154,2)</f>
        <v>0</v>
      </c>
      <c r="BL154" s="24" t="s">
        <v>162</v>
      </c>
      <c r="BM154" s="24" t="s">
        <v>1701</v>
      </c>
    </row>
    <row r="155" spans="2:65" s="1" customFormat="1" ht="25.5" customHeight="1">
      <c r="B155" s="42"/>
      <c r="C155" s="193" t="s">
        <v>531</v>
      </c>
      <c r="D155" s="193" t="s">
        <v>157</v>
      </c>
      <c r="E155" s="194" t="s">
        <v>1702</v>
      </c>
      <c r="F155" s="195" t="s">
        <v>1703</v>
      </c>
      <c r="G155" s="196" t="s">
        <v>222</v>
      </c>
      <c r="H155" s="197">
        <v>50.863</v>
      </c>
      <c r="I155" s="198"/>
      <c r="J155" s="199">
        <f>ROUND(I155*H155,2)</f>
        <v>0</v>
      </c>
      <c r="K155" s="195" t="s">
        <v>161</v>
      </c>
      <c r="L155" s="62"/>
      <c r="M155" s="200" t="s">
        <v>32</v>
      </c>
      <c r="N155" s="201" t="s">
        <v>48</v>
      </c>
      <c r="O155" s="43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4" t="s">
        <v>162</v>
      </c>
      <c r="AT155" s="24" t="s">
        <v>157</v>
      </c>
      <c r="AU155" s="24" t="s">
        <v>106</v>
      </c>
      <c r="AY155" s="24" t="s">
        <v>155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4" t="s">
        <v>85</v>
      </c>
      <c r="BK155" s="204">
        <f>ROUND(I155*H155,2)</f>
        <v>0</v>
      </c>
      <c r="BL155" s="24" t="s">
        <v>162</v>
      </c>
      <c r="BM155" s="24" t="s">
        <v>1704</v>
      </c>
    </row>
    <row r="156" spans="2:63" s="10" customFormat="1" ht="37.35" customHeight="1">
      <c r="B156" s="177"/>
      <c r="C156" s="178"/>
      <c r="D156" s="179" t="s">
        <v>76</v>
      </c>
      <c r="E156" s="180" t="s">
        <v>470</v>
      </c>
      <c r="F156" s="180" t="s">
        <v>1705</v>
      </c>
      <c r="G156" s="178"/>
      <c r="H156" s="178"/>
      <c r="I156" s="181"/>
      <c r="J156" s="182">
        <f>BK156</f>
        <v>0</v>
      </c>
      <c r="K156" s="178"/>
      <c r="L156" s="183"/>
      <c r="M156" s="184"/>
      <c r="N156" s="185"/>
      <c r="O156" s="185"/>
      <c r="P156" s="186">
        <f>P157</f>
        <v>0</v>
      </c>
      <c r="Q156" s="185"/>
      <c r="R156" s="186">
        <f>R157</f>
        <v>0.07608000000000001</v>
      </c>
      <c r="S156" s="185"/>
      <c r="T156" s="187">
        <f>T157</f>
        <v>0</v>
      </c>
      <c r="AR156" s="188" t="s">
        <v>169</v>
      </c>
      <c r="AT156" s="189" t="s">
        <v>76</v>
      </c>
      <c r="AU156" s="189" t="s">
        <v>77</v>
      </c>
      <c r="AY156" s="188" t="s">
        <v>155</v>
      </c>
      <c r="BK156" s="190">
        <f>BK157</f>
        <v>0</v>
      </c>
    </row>
    <row r="157" spans="2:63" s="10" customFormat="1" ht="19.9" customHeight="1">
      <c r="B157" s="177"/>
      <c r="C157" s="178"/>
      <c r="D157" s="179" t="s">
        <v>76</v>
      </c>
      <c r="E157" s="191" t="s">
        <v>1706</v>
      </c>
      <c r="F157" s="191" t="s">
        <v>1707</v>
      </c>
      <c r="G157" s="178"/>
      <c r="H157" s="178"/>
      <c r="I157" s="181"/>
      <c r="J157" s="192">
        <f>BK157</f>
        <v>0</v>
      </c>
      <c r="K157" s="178"/>
      <c r="L157" s="183"/>
      <c r="M157" s="184"/>
      <c r="N157" s="185"/>
      <c r="O157" s="185"/>
      <c r="P157" s="186">
        <f>SUM(P158:P159)</f>
        <v>0</v>
      </c>
      <c r="Q157" s="185"/>
      <c r="R157" s="186">
        <f>SUM(R158:R159)</f>
        <v>0.07608000000000001</v>
      </c>
      <c r="S157" s="185"/>
      <c r="T157" s="187">
        <f>SUM(T158:T159)</f>
        <v>0</v>
      </c>
      <c r="AR157" s="188" t="s">
        <v>169</v>
      </c>
      <c r="AT157" s="189" t="s">
        <v>76</v>
      </c>
      <c r="AU157" s="189" t="s">
        <v>85</v>
      </c>
      <c r="AY157" s="188" t="s">
        <v>155</v>
      </c>
      <c r="BK157" s="190">
        <f>SUM(BK158:BK159)</f>
        <v>0</v>
      </c>
    </row>
    <row r="158" spans="2:65" s="1" customFormat="1" ht="16.5" customHeight="1">
      <c r="B158" s="42"/>
      <c r="C158" s="193" t="s">
        <v>545</v>
      </c>
      <c r="D158" s="193" t="s">
        <v>157</v>
      </c>
      <c r="E158" s="194" t="s">
        <v>1708</v>
      </c>
      <c r="F158" s="195" t="s">
        <v>1709</v>
      </c>
      <c r="G158" s="196" t="s">
        <v>259</v>
      </c>
      <c r="H158" s="197">
        <v>12</v>
      </c>
      <c r="I158" s="198"/>
      <c r="J158" s="199">
        <f>ROUND(I158*H158,2)</f>
        <v>0</v>
      </c>
      <c r="K158" s="195" t="s">
        <v>32</v>
      </c>
      <c r="L158" s="62"/>
      <c r="M158" s="200" t="s">
        <v>32</v>
      </c>
      <c r="N158" s="201" t="s">
        <v>48</v>
      </c>
      <c r="O158" s="43"/>
      <c r="P158" s="202">
        <f>O158*H158</f>
        <v>0</v>
      </c>
      <c r="Q158" s="202">
        <v>0.00634</v>
      </c>
      <c r="R158" s="202">
        <f>Q158*H158</f>
        <v>0.07608000000000001</v>
      </c>
      <c r="S158" s="202">
        <v>0</v>
      </c>
      <c r="T158" s="203">
        <f>S158*H158</f>
        <v>0</v>
      </c>
      <c r="AR158" s="24" t="s">
        <v>765</v>
      </c>
      <c r="AT158" s="24" t="s">
        <v>157</v>
      </c>
      <c r="AU158" s="24" t="s">
        <v>106</v>
      </c>
      <c r="AY158" s="24" t="s">
        <v>155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24" t="s">
        <v>85</v>
      </c>
      <c r="BK158" s="204">
        <f>ROUND(I158*H158,2)</f>
        <v>0</v>
      </c>
      <c r="BL158" s="24" t="s">
        <v>765</v>
      </c>
      <c r="BM158" s="24" t="s">
        <v>1710</v>
      </c>
    </row>
    <row r="159" spans="2:47" s="1" customFormat="1" ht="27">
      <c r="B159" s="42"/>
      <c r="C159" s="64"/>
      <c r="D159" s="205" t="s">
        <v>164</v>
      </c>
      <c r="E159" s="64"/>
      <c r="F159" s="206" t="s">
        <v>1711</v>
      </c>
      <c r="G159" s="64"/>
      <c r="H159" s="64"/>
      <c r="I159" s="164"/>
      <c r="J159" s="64"/>
      <c r="K159" s="64"/>
      <c r="L159" s="62"/>
      <c r="M159" s="207"/>
      <c r="N159" s="43"/>
      <c r="O159" s="43"/>
      <c r="P159" s="43"/>
      <c r="Q159" s="43"/>
      <c r="R159" s="43"/>
      <c r="S159" s="43"/>
      <c r="T159" s="79"/>
      <c r="AT159" s="24" t="s">
        <v>164</v>
      </c>
      <c r="AU159" s="24" t="s">
        <v>106</v>
      </c>
    </row>
    <row r="160" spans="2:63" s="10" customFormat="1" ht="37.35" customHeight="1">
      <c r="B160" s="177"/>
      <c r="C160" s="178"/>
      <c r="D160" s="179" t="s">
        <v>76</v>
      </c>
      <c r="E160" s="180" t="s">
        <v>1712</v>
      </c>
      <c r="F160" s="180" t="s">
        <v>1713</v>
      </c>
      <c r="G160" s="178"/>
      <c r="H160" s="178"/>
      <c r="I160" s="181"/>
      <c r="J160" s="182">
        <f>BK160</f>
        <v>0</v>
      </c>
      <c r="K160" s="178"/>
      <c r="L160" s="183"/>
      <c r="M160" s="184"/>
      <c r="N160" s="185"/>
      <c r="O160" s="185"/>
      <c r="P160" s="186">
        <f>SUM(P161:P162)</f>
        <v>0</v>
      </c>
      <c r="Q160" s="185"/>
      <c r="R160" s="186">
        <f>SUM(R161:R162)</f>
        <v>0</v>
      </c>
      <c r="S160" s="185"/>
      <c r="T160" s="187">
        <f>SUM(T161:T162)</f>
        <v>0</v>
      </c>
      <c r="AR160" s="188" t="s">
        <v>162</v>
      </c>
      <c r="AT160" s="189" t="s">
        <v>76</v>
      </c>
      <c r="AU160" s="189" t="s">
        <v>77</v>
      </c>
      <c r="AY160" s="188" t="s">
        <v>155</v>
      </c>
      <c r="BK160" s="190">
        <f>SUM(BK161:BK162)</f>
        <v>0</v>
      </c>
    </row>
    <row r="161" spans="2:65" s="1" customFormat="1" ht="16.5" customHeight="1">
      <c r="B161" s="42"/>
      <c r="C161" s="193" t="s">
        <v>557</v>
      </c>
      <c r="D161" s="193" t="s">
        <v>157</v>
      </c>
      <c r="E161" s="194" t="s">
        <v>1714</v>
      </c>
      <c r="F161" s="195" t="s">
        <v>1715</v>
      </c>
      <c r="G161" s="196" t="s">
        <v>1716</v>
      </c>
      <c r="H161" s="197">
        <v>8</v>
      </c>
      <c r="I161" s="198"/>
      <c r="J161" s="199">
        <f>ROUND(I161*H161,2)</f>
        <v>0</v>
      </c>
      <c r="K161" s="195" t="s">
        <v>161</v>
      </c>
      <c r="L161" s="62"/>
      <c r="M161" s="200" t="s">
        <v>32</v>
      </c>
      <c r="N161" s="201" t="s">
        <v>48</v>
      </c>
      <c r="O161" s="43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AR161" s="24" t="s">
        <v>1717</v>
      </c>
      <c r="AT161" s="24" t="s">
        <v>157</v>
      </c>
      <c r="AU161" s="24" t="s">
        <v>85</v>
      </c>
      <c r="AY161" s="24" t="s">
        <v>155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24" t="s">
        <v>85</v>
      </c>
      <c r="BK161" s="204">
        <f>ROUND(I161*H161,2)</f>
        <v>0</v>
      </c>
      <c r="BL161" s="24" t="s">
        <v>1717</v>
      </c>
      <c r="BM161" s="24" t="s">
        <v>1718</v>
      </c>
    </row>
    <row r="162" spans="2:47" s="1" customFormat="1" ht="27">
      <c r="B162" s="42"/>
      <c r="C162" s="64"/>
      <c r="D162" s="205" t="s">
        <v>164</v>
      </c>
      <c r="E162" s="64"/>
      <c r="F162" s="206" t="s">
        <v>1719</v>
      </c>
      <c r="G162" s="64"/>
      <c r="H162" s="64"/>
      <c r="I162" s="164"/>
      <c r="J162" s="64"/>
      <c r="K162" s="64"/>
      <c r="L162" s="62"/>
      <c r="M162" s="207"/>
      <c r="N162" s="43"/>
      <c r="O162" s="43"/>
      <c r="P162" s="43"/>
      <c r="Q162" s="43"/>
      <c r="R162" s="43"/>
      <c r="S162" s="43"/>
      <c r="T162" s="79"/>
      <c r="AT162" s="24" t="s">
        <v>164</v>
      </c>
      <c r="AU162" s="24" t="s">
        <v>85</v>
      </c>
    </row>
    <row r="163" spans="2:63" s="10" customFormat="1" ht="37.35" customHeight="1">
      <c r="B163" s="177"/>
      <c r="C163" s="178"/>
      <c r="D163" s="179" t="s">
        <v>76</v>
      </c>
      <c r="E163" s="180" t="s">
        <v>241</v>
      </c>
      <c r="F163" s="180" t="s">
        <v>242</v>
      </c>
      <c r="G163" s="178"/>
      <c r="H163" s="178"/>
      <c r="I163" s="181"/>
      <c r="J163" s="182">
        <f>BK163</f>
        <v>0</v>
      </c>
      <c r="K163" s="178"/>
      <c r="L163" s="183"/>
      <c r="M163" s="184"/>
      <c r="N163" s="185"/>
      <c r="O163" s="185"/>
      <c r="P163" s="186">
        <f>P164</f>
        <v>0</v>
      </c>
      <c r="Q163" s="185"/>
      <c r="R163" s="186">
        <f>R164</f>
        <v>0</v>
      </c>
      <c r="S163" s="185"/>
      <c r="T163" s="187">
        <f>T164</f>
        <v>0</v>
      </c>
      <c r="AR163" s="188" t="s">
        <v>181</v>
      </c>
      <c r="AT163" s="189" t="s">
        <v>76</v>
      </c>
      <c r="AU163" s="189" t="s">
        <v>77</v>
      </c>
      <c r="AY163" s="188" t="s">
        <v>155</v>
      </c>
      <c r="BK163" s="190">
        <f>BK164</f>
        <v>0</v>
      </c>
    </row>
    <row r="164" spans="2:63" s="10" customFormat="1" ht="19.9" customHeight="1">
      <c r="B164" s="177"/>
      <c r="C164" s="178"/>
      <c r="D164" s="179" t="s">
        <v>76</v>
      </c>
      <c r="E164" s="191" t="s">
        <v>1503</v>
      </c>
      <c r="F164" s="191" t="s">
        <v>1504</v>
      </c>
      <c r="G164" s="178"/>
      <c r="H164" s="178"/>
      <c r="I164" s="181"/>
      <c r="J164" s="192">
        <f>BK164</f>
        <v>0</v>
      </c>
      <c r="K164" s="178"/>
      <c r="L164" s="183"/>
      <c r="M164" s="184"/>
      <c r="N164" s="185"/>
      <c r="O164" s="185"/>
      <c r="P164" s="186">
        <f>SUM(P165:P168)</f>
        <v>0</v>
      </c>
      <c r="Q164" s="185"/>
      <c r="R164" s="186">
        <f>SUM(R165:R168)</f>
        <v>0</v>
      </c>
      <c r="S164" s="185"/>
      <c r="T164" s="187">
        <f>SUM(T165:T168)</f>
        <v>0</v>
      </c>
      <c r="AR164" s="188" t="s">
        <v>181</v>
      </c>
      <c r="AT164" s="189" t="s">
        <v>76</v>
      </c>
      <c r="AU164" s="189" t="s">
        <v>85</v>
      </c>
      <c r="AY164" s="188" t="s">
        <v>155</v>
      </c>
      <c r="BK164" s="190">
        <f>SUM(BK165:BK168)</f>
        <v>0</v>
      </c>
    </row>
    <row r="165" spans="2:65" s="1" customFormat="1" ht="16.5" customHeight="1">
      <c r="B165" s="42"/>
      <c r="C165" s="193" t="s">
        <v>562</v>
      </c>
      <c r="D165" s="193" t="s">
        <v>157</v>
      </c>
      <c r="E165" s="194" t="s">
        <v>1524</v>
      </c>
      <c r="F165" s="195" t="s">
        <v>1525</v>
      </c>
      <c r="G165" s="196" t="s">
        <v>248</v>
      </c>
      <c r="H165" s="197">
        <v>1</v>
      </c>
      <c r="I165" s="198"/>
      <c r="J165" s="199">
        <f>ROUND(I165*H165,2)</f>
        <v>0</v>
      </c>
      <c r="K165" s="195" t="s">
        <v>161</v>
      </c>
      <c r="L165" s="62"/>
      <c r="M165" s="200" t="s">
        <v>32</v>
      </c>
      <c r="N165" s="201" t="s">
        <v>48</v>
      </c>
      <c r="O165" s="43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AR165" s="24" t="s">
        <v>249</v>
      </c>
      <c r="AT165" s="24" t="s">
        <v>157</v>
      </c>
      <c r="AU165" s="24" t="s">
        <v>106</v>
      </c>
      <c r="AY165" s="24" t="s">
        <v>155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24" t="s">
        <v>85</v>
      </c>
      <c r="BK165" s="204">
        <f>ROUND(I165*H165,2)</f>
        <v>0</v>
      </c>
      <c r="BL165" s="24" t="s">
        <v>249</v>
      </c>
      <c r="BM165" s="24" t="s">
        <v>1720</v>
      </c>
    </row>
    <row r="166" spans="2:47" s="1" customFormat="1" ht="27">
      <c r="B166" s="42"/>
      <c r="C166" s="64"/>
      <c r="D166" s="205" t="s">
        <v>164</v>
      </c>
      <c r="E166" s="64"/>
      <c r="F166" s="206" t="s">
        <v>1721</v>
      </c>
      <c r="G166" s="64"/>
      <c r="H166" s="64"/>
      <c r="I166" s="164"/>
      <c r="J166" s="64"/>
      <c r="K166" s="64"/>
      <c r="L166" s="62"/>
      <c r="M166" s="207"/>
      <c r="N166" s="43"/>
      <c r="O166" s="43"/>
      <c r="P166" s="43"/>
      <c r="Q166" s="43"/>
      <c r="R166" s="43"/>
      <c r="S166" s="43"/>
      <c r="T166" s="79"/>
      <c r="AT166" s="24" t="s">
        <v>164</v>
      </c>
      <c r="AU166" s="24" t="s">
        <v>106</v>
      </c>
    </row>
    <row r="167" spans="2:65" s="1" customFormat="1" ht="16.5" customHeight="1">
      <c r="B167" s="42"/>
      <c r="C167" s="193" t="s">
        <v>568</v>
      </c>
      <c r="D167" s="193" t="s">
        <v>157</v>
      </c>
      <c r="E167" s="194" t="s">
        <v>1529</v>
      </c>
      <c r="F167" s="195" t="s">
        <v>1530</v>
      </c>
      <c r="G167" s="196" t="s">
        <v>248</v>
      </c>
      <c r="H167" s="197">
        <v>1</v>
      </c>
      <c r="I167" s="198"/>
      <c r="J167" s="199">
        <f>ROUND(I167*H167,2)</f>
        <v>0</v>
      </c>
      <c r="K167" s="195" t="s">
        <v>161</v>
      </c>
      <c r="L167" s="62"/>
      <c r="M167" s="200" t="s">
        <v>32</v>
      </c>
      <c r="N167" s="201" t="s">
        <v>48</v>
      </c>
      <c r="O167" s="43"/>
      <c r="P167" s="202">
        <f>O167*H167</f>
        <v>0</v>
      </c>
      <c r="Q167" s="202">
        <v>0</v>
      </c>
      <c r="R167" s="202">
        <f>Q167*H167</f>
        <v>0</v>
      </c>
      <c r="S167" s="202">
        <v>0</v>
      </c>
      <c r="T167" s="203">
        <f>S167*H167</f>
        <v>0</v>
      </c>
      <c r="AR167" s="24" t="s">
        <v>249</v>
      </c>
      <c r="AT167" s="24" t="s">
        <v>157</v>
      </c>
      <c r="AU167" s="24" t="s">
        <v>106</v>
      </c>
      <c r="AY167" s="24" t="s">
        <v>155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24" t="s">
        <v>85</v>
      </c>
      <c r="BK167" s="204">
        <f>ROUND(I167*H167,2)</f>
        <v>0</v>
      </c>
      <c r="BL167" s="24" t="s">
        <v>249</v>
      </c>
      <c r="BM167" s="24" t="s">
        <v>1722</v>
      </c>
    </row>
    <row r="168" spans="2:65" s="1" customFormat="1" ht="16.5" customHeight="1">
      <c r="B168" s="42"/>
      <c r="C168" s="193" t="s">
        <v>576</v>
      </c>
      <c r="D168" s="193" t="s">
        <v>157</v>
      </c>
      <c r="E168" s="194" t="s">
        <v>1534</v>
      </c>
      <c r="F168" s="195" t="s">
        <v>1535</v>
      </c>
      <c r="G168" s="196" t="s">
        <v>248</v>
      </c>
      <c r="H168" s="197">
        <v>1</v>
      </c>
      <c r="I168" s="198"/>
      <c r="J168" s="199">
        <f>ROUND(I168*H168,2)</f>
        <v>0</v>
      </c>
      <c r="K168" s="195" t="s">
        <v>161</v>
      </c>
      <c r="L168" s="62"/>
      <c r="M168" s="200" t="s">
        <v>32</v>
      </c>
      <c r="N168" s="265" t="s">
        <v>48</v>
      </c>
      <c r="O168" s="231"/>
      <c r="P168" s="266">
        <f>O168*H168</f>
        <v>0</v>
      </c>
      <c r="Q168" s="266">
        <v>0</v>
      </c>
      <c r="R168" s="266">
        <f>Q168*H168</f>
        <v>0</v>
      </c>
      <c r="S168" s="266">
        <v>0</v>
      </c>
      <c r="T168" s="267">
        <f>S168*H168</f>
        <v>0</v>
      </c>
      <c r="AR168" s="24" t="s">
        <v>249</v>
      </c>
      <c r="AT168" s="24" t="s">
        <v>157</v>
      </c>
      <c r="AU168" s="24" t="s">
        <v>106</v>
      </c>
      <c r="AY168" s="24" t="s">
        <v>155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24" t="s">
        <v>85</v>
      </c>
      <c r="BK168" s="204">
        <f>ROUND(I168*H168,2)</f>
        <v>0</v>
      </c>
      <c r="BL168" s="24" t="s">
        <v>249</v>
      </c>
      <c r="BM168" s="24" t="s">
        <v>1723</v>
      </c>
    </row>
    <row r="169" spans="2:12" s="1" customFormat="1" ht="6.95" customHeight="1">
      <c r="B169" s="57"/>
      <c r="C169" s="58"/>
      <c r="D169" s="58"/>
      <c r="E169" s="58"/>
      <c r="F169" s="58"/>
      <c r="G169" s="58"/>
      <c r="H169" s="58"/>
      <c r="I169" s="140"/>
      <c r="J169" s="58"/>
      <c r="K169" s="58"/>
      <c r="L169" s="62"/>
    </row>
  </sheetData>
  <sheetProtection algorithmName="SHA-512" hashValue="Rj7mUNnKsx/jht/D/ppAoYwbqTZuUrVhmapz+mPxcLvXzq0sGH7opZtjMypn5t8HoJ7oIHftG81ue/Otd1EXDg==" saltValue="EbL5CGh4SAlr94bKQ2wsFJN7JSxj+PtGRnJyHV7G11DCwWOGVDijvd0gcmFvPzzkx2aIoJJfQQgYMgULxodF/g==" spinCount="100000" sheet="1" objects="1" scenarios="1" formatColumns="0" formatRows="0" autoFilter="0"/>
  <autoFilter ref="C87:K168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121</v>
      </c>
      <c r="G1" s="399" t="s">
        <v>122</v>
      </c>
      <c r="H1" s="399"/>
      <c r="I1" s="116"/>
      <c r="J1" s="115" t="s">
        <v>123</v>
      </c>
      <c r="K1" s="114" t="s">
        <v>124</v>
      </c>
      <c r="L1" s="115" t="s">
        <v>125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109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106</v>
      </c>
    </row>
    <row r="4" spans="2:46" ht="36.95" customHeight="1">
      <c r="B4" s="28"/>
      <c r="C4" s="29"/>
      <c r="D4" s="30" t="s">
        <v>126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16.5" customHeight="1">
      <c r="B7" s="28"/>
      <c r="C7" s="29"/>
      <c r="D7" s="29"/>
      <c r="E7" s="391" t="str">
        <f>'Rekapitulace stavby'!K6</f>
        <v>III-33420 Molitorov, most ev. č. 33420-1_bez SO 460a461</v>
      </c>
      <c r="F7" s="392"/>
      <c r="G7" s="392"/>
      <c r="H7" s="392"/>
      <c r="I7" s="118"/>
      <c r="J7" s="29"/>
      <c r="K7" s="31"/>
    </row>
    <row r="8" spans="2:11" s="1" customFormat="1" ht="13.5">
      <c r="B8" s="42"/>
      <c r="C8" s="43"/>
      <c r="D8" s="37" t="s">
        <v>127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3" t="s">
        <v>1724</v>
      </c>
      <c r="F9" s="394"/>
      <c r="G9" s="394"/>
      <c r="H9" s="394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105</v>
      </c>
      <c r="G11" s="43"/>
      <c r="H11" s="43"/>
      <c r="I11" s="120" t="s">
        <v>22</v>
      </c>
      <c r="J11" s="35" t="s">
        <v>32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0" t="s">
        <v>26</v>
      </c>
      <c r="J12" s="121" t="str">
        <f>'Rekapitulace stavby'!AN8</f>
        <v>3. 6. 2018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19"/>
      <c r="J13" s="43"/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20" t="s">
        <v>31</v>
      </c>
      <c r="J14" s="35" t="s">
        <v>32</v>
      </c>
      <c r="K14" s="46"/>
    </row>
    <row r="15" spans="2:11" s="1" customFormat="1" ht="18" customHeight="1">
      <c r="B15" s="42"/>
      <c r="C15" s="43"/>
      <c r="D15" s="43"/>
      <c r="E15" s="35" t="s">
        <v>33</v>
      </c>
      <c r="F15" s="43"/>
      <c r="G15" s="43"/>
      <c r="H15" s="43"/>
      <c r="I15" s="120" t="s">
        <v>34</v>
      </c>
      <c r="J15" s="35" t="s">
        <v>32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35</v>
      </c>
      <c r="E17" s="43"/>
      <c r="F17" s="43"/>
      <c r="G17" s="43"/>
      <c r="H17" s="43"/>
      <c r="I17" s="120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34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37</v>
      </c>
      <c r="E20" s="43"/>
      <c r="F20" s="43"/>
      <c r="G20" s="43"/>
      <c r="H20" s="43"/>
      <c r="I20" s="120" t="s">
        <v>31</v>
      </c>
      <c r="J20" s="35" t="s">
        <v>38</v>
      </c>
      <c r="K20" s="46"/>
    </row>
    <row r="21" spans="2:11" s="1" customFormat="1" ht="18" customHeight="1">
      <c r="B21" s="42"/>
      <c r="C21" s="43"/>
      <c r="D21" s="43"/>
      <c r="E21" s="35" t="s">
        <v>39</v>
      </c>
      <c r="F21" s="43"/>
      <c r="G21" s="43"/>
      <c r="H21" s="43"/>
      <c r="I21" s="120" t="s">
        <v>34</v>
      </c>
      <c r="J21" s="35" t="s">
        <v>40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42</v>
      </c>
      <c r="E23" s="43"/>
      <c r="F23" s="43"/>
      <c r="G23" s="43"/>
      <c r="H23" s="43"/>
      <c r="I23" s="119"/>
      <c r="J23" s="43"/>
      <c r="K23" s="46"/>
    </row>
    <row r="24" spans="2:11" s="6" customFormat="1" ht="16.5" customHeight="1">
      <c r="B24" s="122"/>
      <c r="C24" s="123"/>
      <c r="D24" s="123"/>
      <c r="E24" s="360" t="s">
        <v>32</v>
      </c>
      <c r="F24" s="360"/>
      <c r="G24" s="360"/>
      <c r="H24" s="360"/>
      <c r="I24" s="124"/>
      <c r="J24" s="123"/>
      <c r="K24" s="12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6"/>
      <c r="J26" s="86"/>
      <c r="K26" s="127"/>
    </row>
    <row r="27" spans="2:11" s="1" customFormat="1" ht="25.35" customHeight="1">
      <c r="B27" s="42"/>
      <c r="C27" s="43"/>
      <c r="D27" s="128" t="s">
        <v>43</v>
      </c>
      <c r="E27" s="43"/>
      <c r="F27" s="43"/>
      <c r="G27" s="43"/>
      <c r="H27" s="43"/>
      <c r="I27" s="119"/>
      <c r="J27" s="129">
        <f>ROUND(J87,2)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6"/>
      <c r="J28" s="86"/>
      <c r="K28" s="127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30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31">
        <f>ROUND(SUM(BE87:BE162),2)</f>
        <v>0</v>
      </c>
      <c r="G30" s="43"/>
      <c r="H30" s="43"/>
      <c r="I30" s="132">
        <v>0.21</v>
      </c>
      <c r="J30" s="131">
        <f>ROUND(ROUND((SUM(BE87:BE162)),2)*I30,2)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31">
        <f>ROUND(SUM(BF87:BF162),2)</f>
        <v>0</v>
      </c>
      <c r="G31" s="43"/>
      <c r="H31" s="43"/>
      <c r="I31" s="132">
        <v>0.15</v>
      </c>
      <c r="J31" s="131">
        <f>ROUND(ROUND((SUM(BF87:BF162)),2)*I31,2)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31">
        <f>ROUND(SUM(BG87:BG162),2)</f>
        <v>0</v>
      </c>
      <c r="G32" s="43"/>
      <c r="H32" s="43"/>
      <c r="I32" s="132">
        <v>0.21</v>
      </c>
      <c r="J32" s="13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31">
        <f>ROUND(SUM(BH87:BH162),2)</f>
        <v>0</v>
      </c>
      <c r="G33" s="43"/>
      <c r="H33" s="43"/>
      <c r="I33" s="132">
        <v>0.15</v>
      </c>
      <c r="J33" s="13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31">
        <f>ROUND(SUM(BI87:BI162),2)</f>
        <v>0</v>
      </c>
      <c r="G34" s="43"/>
      <c r="H34" s="43"/>
      <c r="I34" s="132">
        <v>0</v>
      </c>
      <c r="J34" s="13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3"/>
      <c r="D36" s="134" t="s">
        <v>53</v>
      </c>
      <c r="E36" s="80"/>
      <c r="F36" s="80"/>
      <c r="G36" s="135" t="s">
        <v>54</v>
      </c>
      <c r="H36" s="136" t="s">
        <v>55</v>
      </c>
      <c r="I36" s="137"/>
      <c r="J36" s="138">
        <f>SUM(J27:J34)</f>
        <v>0</v>
      </c>
      <c r="K36" s="13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0"/>
      <c r="J37" s="58"/>
      <c r="K37" s="59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2"/>
      <c r="C42" s="30" t="s">
        <v>129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16.5" customHeight="1">
      <c r="B45" s="42"/>
      <c r="C45" s="43"/>
      <c r="D45" s="43"/>
      <c r="E45" s="391" t="str">
        <f>E7</f>
        <v>III-33420 Molitorov, most ev. č. 33420-1_bez SO 460a461</v>
      </c>
      <c r="F45" s="392"/>
      <c r="G45" s="392"/>
      <c r="H45" s="392"/>
      <c r="I45" s="119"/>
      <c r="J45" s="43"/>
      <c r="K45" s="46"/>
    </row>
    <row r="46" spans="2:11" s="1" customFormat="1" ht="14.45" customHeight="1">
      <c r="B46" s="42"/>
      <c r="C46" s="37" t="s">
        <v>127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17.25" customHeight="1">
      <c r="B47" s="42"/>
      <c r="C47" s="43"/>
      <c r="D47" s="43"/>
      <c r="E47" s="393" t="str">
        <f>E9</f>
        <v>SO 340 - SO 340 - Úprava obecního vodovodu</v>
      </c>
      <c r="F47" s="394"/>
      <c r="G47" s="394"/>
      <c r="H47" s="394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Kouřim</v>
      </c>
      <c r="G49" s="43"/>
      <c r="H49" s="43"/>
      <c r="I49" s="120" t="s">
        <v>26</v>
      </c>
      <c r="J49" s="121" t="str">
        <f>IF(J12="","",J12)</f>
        <v>3. 6. 2018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3.5">
      <c r="B51" s="42"/>
      <c r="C51" s="37" t="s">
        <v>30</v>
      </c>
      <c r="D51" s="43"/>
      <c r="E51" s="43"/>
      <c r="F51" s="35" t="str">
        <f>E15</f>
        <v>Středočeský kraj</v>
      </c>
      <c r="G51" s="43"/>
      <c r="H51" s="43"/>
      <c r="I51" s="120" t="s">
        <v>37</v>
      </c>
      <c r="J51" s="360" t="str">
        <f>E21</f>
        <v>VPÚ DECO PRAHA  a.s.</v>
      </c>
      <c r="K51" s="46"/>
    </row>
    <row r="52" spans="2:11" s="1" customFormat="1" ht="14.45" customHeight="1">
      <c r="B52" s="42"/>
      <c r="C52" s="37" t="s">
        <v>35</v>
      </c>
      <c r="D52" s="43"/>
      <c r="E52" s="43"/>
      <c r="F52" s="35" t="str">
        <f>IF(E18="","",E18)</f>
        <v/>
      </c>
      <c r="G52" s="43"/>
      <c r="H52" s="43"/>
      <c r="I52" s="119"/>
      <c r="J52" s="395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5" t="s">
        <v>130</v>
      </c>
      <c r="D54" s="133"/>
      <c r="E54" s="133"/>
      <c r="F54" s="133"/>
      <c r="G54" s="133"/>
      <c r="H54" s="133"/>
      <c r="I54" s="146"/>
      <c r="J54" s="147" t="s">
        <v>131</v>
      </c>
      <c r="K54" s="14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49" t="s">
        <v>132</v>
      </c>
      <c r="D56" s="43"/>
      <c r="E56" s="43"/>
      <c r="F56" s="43"/>
      <c r="G56" s="43"/>
      <c r="H56" s="43"/>
      <c r="I56" s="119"/>
      <c r="J56" s="129">
        <f>J87</f>
        <v>0</v>
      </c>
      <c r="K56" s="46"/>
      <c r="AU56" s="24" t="s">
        <v>133</v>
      </c>
    </row>
    <row r="57" spans="2:11" s="7" customFormat="1" ht="24.95" customHeight="1">
      <c r="B57" s="150"/>
      <c r="C57" s="151"/>
      <c r="D57" s="152" t="s">
        <v>134</v>
      </c>
      <c r="E57" s="153"/>
      <c r="F57" s="153"/>
      <c r="G57" s="153"/>
      <c r="H57" s="153"/>
      <c r="I57" s="154"/>
      <c r="J57" s="155">
        <f>J88</f>
        <v>0</v>
      </c>
      <c r="K57" s="156"/>
    </row>
    <row r="58" spans="2:11" s="8" customFormat="1" ht="19.9" customHeight="1">
      <c r="B58" s="157"/>
      <c r="C58" s="158"/>
      <c r="D58" s="159" t="s">
        <v>135</v>
      </c>
      <c r="E58" s="160"/>
      <c r="F58" s="160"/>
      <c r="G58" s="160"/>
      <c r="H58" s="160"/>
      <c r="I58" s="161"/>
      <c r="J58" s="162">
        <f>J89</f>
        <v>0</v>
      </c>
      <c r="K58" s="163"/>
    </row>
    <row r="59" spans="2:11" s="8" customFormat="1" ht="19.9" customHeight="1">
      <c r="B59" s="157"/>
      <c r="C59" s="158"/>
      <c r="D59" s="159" t="s">
        <v>386</v>
      </c>
      <c r="E59" s="160"/>
      <c r="F59" s="160"/>
      <c r="G59" s="160"/>
      <c r="H59" s="160"/>
      <c r="I59" s="161"/>
      <c r="J59" s="162">
        <f>J118</f>
        <v>0</v>
      </c>
      <c r="K59" s="163"/>
    </row>
    <row r="60" spans="2:11" s="8" customFormat="1" ht="19.9" customHeight="1">
      <c r="B60" s="157"/>
      <c r="C60" s="158"/>
      <c r="D60" s="159" t="s">
        <v>388</v>
      </c>
      <c r="E60" s="160"/>
      <c r="F60" s="160"/>
      <c r="G60" s="160"/>
      <c r="H60" s="160"/>
      <c r="I60" s="161"/>
      <c r="J60" s="162">
        <f>J121</f>
        <v>0</v>
      </c>
      <c r="K60" s="163"/>
    </row>
    <row r="61" spans="2:11" s="8" customFormat="1" ht="19.9" customHeight="1">
      <c r="B61" s="157"/>
      <c r="C61" s="158"/>
      <c r="D61" s="159" t="s">
        <v>302</v>
      </c>
      <c r="E61" s="160"/>
      <c r="F61" s="160"/>
      <c r="G61" s="160"/>
      <c r="H61" s="160"/>
      <c r="I61" s="161"/>
      <c r="J61" s="162">
        <f>J138</f>
        <v>0</v>
      </c>
      <c r="K61" s="163"/>
    </row>
    <row r="62" spans="2:11" s="8" customFormat="1" ht="19.9" customHeight="1">
      <c r="B62" s="157"/>
      <c r="C62" s="158"/>
      <c r="D62" s="159" t="s">
        <v>136</v>
      </c>
      <c r="E62" s="160"/>
      <c r="F62" s="160"/>
      <c r="G62" s="160"/>
      <c r="H62" s="160"/>
      <c r="I62" s="161"/>
      <c r="J62" s="162">
        <f>J146</f>
        <v>0</v>
      </c>
      <c r="K62" s="163"/>
    </row>
    <row r="63" spans="2:11" s="7" customFormat="1" ht="24.95" customHeight="1">
      <c r="B63" s="150"/>
      <c r="C63" s="151"/>
      <c r="D63" s="152" t="s">
        <v>389</v>
      </c>
      <c r="E63" s="153"/>
      <c r="F63" s="153"/>
      <c r="G63" s="153"/>
      <c r="H63" s="153"/>
      <c r="I63" s="154"/>
      <c r="J63" s="155">
        <f>J149</f>
        <v>0</v>
      </c>
      <c r="K63" s="156"/>
    </row>
    <row r="64" spans="2:11" s="8" customFormat="1" ht="19.9" customHeight="1">
      <c r="B64" s="157"/>
      <c r="C64" s="158"/>
      <c r="D64" s="159" t="s">
        <v>1725</v>
      </c>
      <c r="E64" s="160"/>
      <c r="F64" s="160"/>
      <c r="G64" s="160"/>
      <c r="H64" s="160"/>
      <c r="I64" s="161"/>
      <c r="J64" s="162">
        <f>J150</f>
        <v>0</v>
      </c>
      <c r="K64" s="163"/>
    </row>
    <row r="65" spans="2:11" s="7" customFormat="1" ht="24.95" customHeight="1">
      <c r="B65" s="150"/>
      <c r="C65" s="151"/>
      <c r="D65" s="152" t="s">
        <v>1608</v>
      </c>
      <c r="E65" s="153"/>
      <c r="F65" s="153"/>
      <c r="G65" s="153"/>
      <c r="H65" s="153"/>
      <c r="I65" s="154"/>
      <c r="J65" s="155">
        <f>J154</f>
        <v>0</v>
      </c>
      <c r="K65" s="156"/>
    </row>
    <row r="66" spans="2:11" s="7" customFormat="1" ht="24.95" customHeight="1">
      <c r="B66" s="150"/>
      <c r="C66" s="151"/>
      <c r="D66" s="152" t="s">
        <v>137</v>
      </c>
      <c r="E66" s="153"/>
      <c r="F66" s="153"/>
      <c r="G66" s="153"/>
      <c r="H66" s="153"/>
      <c r="I66" s="154"/>
      <c r="J66" s="155">
        <f>J157</f>
        <v>0</v>
      </c>
      <c r="K66" s="156"/>
    </row>
    <row r="67" spans="2:11" s="8" customFormat="1" ht="19.9" customHeight="1">
      <c r="B67" s="157"/>
      <c r="C67" s="158"/>
      <c r="D67" s="159" t="s">
        <v>391</v>
      </c>
      <c r="E67" s="160"/>
      <c r="F67" s="160"/>
      <c r="G67" s="160"/>
      <c r="H67" s="160"/>
      <c r="I67" s="161"/>
      <c r="J67" s="162">
        <f>J158</f>
        <v>0</v>
      </c>
      <c r="K67" s="163"/>
    </row>
    <row r="68" spans="2:11" s="1" customFormat="1" ht="21.75" customHeight="1">
      <c r="B68" s="42"/>
      <c r="C68" s="43"/>
      <c r="D68" s="43"/>
      <c r="E68" s="43"/>
      <c r="F68" s="43"/>
      <c r="G68" s="43"/>
      <c r="H68" s="43"/>
      <c r="I68" s="119"/>
      <c r="J68" s="43"/>
      <c r="K68" s="46"/>
    </row>
    <row r="69" spans="2:11" s="1" customFormat="1" ht="6.95" customHeight="1">
      <c r="B69" s="57"/>
      <c r="C69" s="58"/>
      <c r="D69" s="58"/>
      <c r="E69" s="58"/>
      <c r="F69" s="58"/>
      <c r="G69" s="58"/>
      <c r="H69" s="58"/>
      <c r="I69" s="140"/>
      <c r="J69" s="58"/>
      <c r="K69" s="59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43"/>
      <c r="J73" s="61"/>
      <c r="K73" s="61"/>
      <c r="L73" s="62"/>
    </row>
    <row r="74" spans="2:12" s="1" customFormat="1" ht="36.95" customHeight="1">
      <c r="B74" s="42"/>
      <c r="C74" s="63" t="s">
        <v>139</v>
      </c>
      <c r="D74" s="64"/>
      <c r="E74" s="64"/>
      <c r="F74" s="64"/>
      <c r="G74" s="64"/>
      <c r="H74" s="64"/>
      <c r="I74" s="164"/>
      <c r="J74" s="64"/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64"/>
      <c r="J75" s="64"/>
      <c r="K75" s="64"/>
      <c r="L75" s="62"/>
    </row>
    <row r="76" spans="2:12" s="1" customFormat="1" ht="14.45" customHeight="1">
      <c r="B76" s="42"/>
      <c r="C76" s="66" t="s">
        <v>18</v>
      </c>
      <c r="D76" s="64"/>
      <c r="E76" s="64"/>
      <c r="F76" s="64"/>
      <c r="G76" s="64"/>
      <c r="H76" s="64"/>
      <c r="I76" s="164"/>
      <c r="J76" s="64"/>
      <c r="K76" s="64"/>
      <c r="L76" s="62"/>
    </row>
    <row r="77" spans="2:12" s="1" customFormat="1" ht="16.5" customHeight="1">
      <c r="B77" s="42"/>
      <c r="C77" s="64"/>
      <c r="D77" s="64"/>
      <c r="E77" s="396" t="str">
        <f>E7</f>
        <v>III-33420 Molitorov, most ev. č. 33420-1_bez SO 460a461</v>
      </c>
      <c r="F77" s="397"/>
      <c r="G77" s="397"/>
      <c r="H77" s="397"/>
      <c r="I77" s="164"/>
      <c r="J77" s="64"/>
      <c r="K77" s="64"/>
      <c r="L77" s="62"/>
    </row>
    <row r="78" spans="2:12" s="1" customFormat="1" ht="14.45" customHeight="1">
      <c r="B78" s="42"/>
      <c r="C78" s="66" t="s">
        <v>127</v>
      </c>
      <c r="D78" s="64"/>
      <c r="E78" s="64"/>
      <c r="F78" s="64"/>
      <c r="G78" s="64"/>
      <c r="H78" s="64"/>
      <c r="I78" s="164"/>
      <c r="J78" s="64"/>
      <c r="K78" s="64"/>
      <c r="L78" s="62"/>
    </row>
    <row r="79" spans="2:12" s="1" customFormat="1" ht="17.25" customHeight="1">
      <c r="B79" s="42"/>
      <c r="C79" s="64"/>
      <c r="D79" s="64"/>
      <c r="E79" s="371" t="str">
        <f>E9</f>
        <v>SO 340 - SO 340 - Úprava obecního vodovodu</v>
      </c>
      <c r="F79" s="398"/>
      <c r="G79" s="398"/>
      <c r="H79" s="398"/>
      <c r="I79" s="164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64"/>
      <c r="J80" s="64"/>
      <c r="K80" s="64"/>
      <c r="L80" s="62"/>
    </row>
    <row r="81" spans="2:12" s="1" customFormat="1" ht="18" customHeight="1">
      <c r="B81" s="42"/>
      <c r="C81" s="66" t="s">
        <v>24</v>
      </c>
      <c r="D81" s="64"/>
      <c r="E81" s="64"/>
      <c r="F81" s="165" t="str">
        <f>F12</f>
        <v>Kouřim</v>
      </c>
      <c r="G81" s="64"/>
      <c r="H81" s="64"/>
      <c r="I81" s="166" t="s">
        <v>26</v>
      </c>
      <c r="J81" s="74" t="str">
        <f>IF(J12="","",J12)</f>
        <v>3. 6. 2018</v>
      </c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64"/>
      <c r="J82" s="64"/>
      <c r="K82" s="64"/>
      <c r="L82" s="62"/>
    </row>
    <row r="83" spans="2:12" s="1" customFormat="1" ht="13.5">
      <c r="B83" s="42"/>
      <c r="C83" s="66" t="s">
        <v>30</v>
      </c>
      <c r="D83" s="64"/>
      <c r="E83" s="64"/>
      <c r="F83" s="165" t="str">
        <f>E15</f>
        <v>Středočeský kraj</v>
      </c>
      <c r="G83" s="64"/>
      <c r="H83" s="64"/>
      <c r="I83" s="166" t="s">
        <v>37</v>
      </c>
      <c r="J83" s="165" t="str">
        <f>E21</f>
        <v>VPÚ DECO PRAHA  a.s.</v>
      </c>
      <c r="K83" s="64"/>
      <c r="L83" s="62"/>
    </row>
    <row r="84" spans="2:12" s="1" customFormat="1" ht="14.45" customHeight="1">
      <c r="B84" s="42"/>
      <c r="C84" s="66" t="s">
        <v>35</v>
      </c>
      <c r="D84" s="64"/>
      <c r="E84" s="64"/>
      <c r="F84" s="165" t="str">
        <f>IF(E18="","",E18)</f>
        <v/>
      </c>
      <c r="G84" s="64"/>
      <c r="H84" s="64"/>
      <c r="I84" s="164"/>
      <c r="J84" s="64"/>
      <c r="K84" s="64"/>
      <c r="L84" s="62"/>
    </row>
    <row r="85" spans="2:12" s="1" customFormat="1" ht="10.35" customHeight="1">
      <c r="B85" s="42"/>
      <c r="C85" s="64"/>
      <c r="D85" s="64"/>
      <c r="E85" s="64"/>
      <c r="F85" s="64"/>
      <c r="G85" s="64"/>
      <c r="H85" s="64"/>
      <c r="I85" s="164"/>
      <c r="J85" s="64"/>
      <c r="K85" s="64"/>
      <c r="L85" s="62"/>
    </row>
    <row r="86" spans="2:20" s="9" customFormat="1" ht="29.25" customHeight="1">
      <c r="B86" s="167"/>
      <c r="C86" s="168" t="s">
        <v>140</v>
      </c>
      <c r="D86" s="169" t="s">
        <v>62</v>
      </c>
      <c r="E86" s="169" t="s">
        <v>58</v>
      </c>
      <c r="F86" s="169" t="s">
        <v>141</v>
      </c>
      <c r="G86" s="169" t="s">
        <v>142</v>
      </c>
      <c r="H86" s="169" t="s">
        <v>143</v>
      </c>
      <c r="I86" s="170" t="s">
        <v>144</v>
      </c>
      <c r="J86" s="169" t="s">
        <v>131</v>
      </c>
      <c r="K86" s="171" t="s">
        <v>145</v>
      </c>
      <c r="L86" s="172"/>
      <c r="M86" s="82" t="s">
        <v>146</v>
      </c>
      <c r="N86" s="83" t="s">
        <v>47</v>
      </c>
      <c r="O86" s="83" t="s">
        <v>147</v>
      </c>
      <c r="P86" s="83" t="s">
        <v>148</v>
      </c>
      <c r="Q86" s="83" t="s">
        <v>149</v>
      </c>
      <c r="R86" s="83" t="s">
        <v>150</v>
      </c>
      <c r="S86" s="83" t="s">
        <v>151</v>
      </c>
      <c r="T86" s="84" t="s">
        <v>152</v>
      </c>
    </row>
    <row r="87" spans="2:63" s="1" customFormat="1" ht="29.25" customHeight="1">
      <c r="B87" s="42"/>
      <c r="C87" s="88" t="s">
        <v>132</v>
      </c>
      <c r="D87" s="64"/>
      <c r="E87" s="64"/>
      <c r="F87" s="64"/>
      <c r="G87" s="64"/>
      <c r="H87" s="64"/>
      <c r="I87" s="164"/>
      <c r="J87" s="173">
        <f>BK87</f>
        <v>0</v>
      </c>
      <c r="K87" s="64"/>
      <c r="L87" s="62"/>
      <c r="M87" s="85"/>
      <c r="N87" s="86"/>
      <c r="O87" s="86"/>
      <c r="P87" s="174">
        <f>P88+P149+P154+P157</f>
        <v>0</v>
      </c>
      <c r="Q87" s="86"/>
      <c r="R87" s="174">
        <f>R88+R149+R154+R157</f>
        <v>24.42086</v>
      </c>
      <c r="S87" s="86"/>
      <c r="T87" s="175">
        <f>T88+T149+T154+T157</f>
        <v>0.013760000000000001</v>
      </c>
      <c r="AT87" s="24" t="s">
        <v>76</v>
      </c>
      <c r="AU87" s="24" t="s">
        <v>133</v>
      </c>
      <c r="BK87" s="176">
        <f>BK88+BK149+BK154+BK157</f>
        <v>0</v>
      </c>
    </row>
    <row r="88" spans="2:63" s="10" customFormat="1" ht="37.35" customHeight="1">
      <c r="B88" s="177"/>
      <c r="C88" s="178"/>
      <c r="D88" s="179" t="s">
        <v>76</v>
      </c>
      <c r="E88" s="180" t="s">
        <v>153</v>
      </c>
      <c r="F88" s="180" t="s">
        <v>154</v>
      </c>
      <c r="G88" s="178"/>
      <c r="H88" s="178"/>
      <c r="I88" s="181"/>
      <c r="J88" s="182">
        <f>BK88</f>
        <v>0</v>
      </c>
      <c r="K88" s="178"/>
      <c r="L88" s="183"/>
      <c r="M88" s="184"/>
      <c r="N88" s="185"/>
      <c r="O88" s="185"/>
      <c r="P88" s="186">
        <f>P89+P118+P121+P138+P146</f>
        <v>0</v>
      </c>
      <c r="Q88" s="185"/>
      <c r="R88" s="186">
        <f>R89+R118+R121+R138+R146</f>
        <v>24.42086</v>
      </c>
      <c r="S88" s="185"/>
      <c r="T88" s="187">
        <f>T89+T118+T121+T138+T146</f>
        <v>0</v>
      </c>
      <c r="AR88" s="188" t="s">
        <v>85</v>
      </c>
      <c r="AT88" s="189" t="s">
        <v>76</v>
      </c>
      <c r="AU88" s="189" t="s">
        <v>77</v>
      </c>
      <c r="AY88" s="188" t="s">
        <v>155</v>
      </c>
      <c r="BK88" s="190">
        <f>BK89+BK118+BK121+BK138+BK146</f>
        <v>0</v>
      </c>
    </row>
    <row r="89" spans="2:63" s="10" customFormat="1" ht="19.9" customHeight="1">
      <c r="B89" s="177"/>
      <c r="C89" s="178"/>
      <c r="D89" s="179" t="s">
        <v>76</v>
      </c>
      <c r="E89" s="191" t="s">
        <v>85</v>
      </c>
      <c r="F89" s="191" t="s">
        <v>156</v>
      </c>
      <c r="G89" s="178"/>
      <c r="H89" s="178"/>
      <c r="I89" s="181"/>
      <c r="J89" s="192">
        <f>BK89</f>
        <v>0</v>
      </c>
      <c r="K89" s="178"/>
      <c r="L89" s="183"/>
      <c r="M89" s="184"/>
      <c r="N89" s="185"/>
      <c r="O89" s="185"/>
      <c r="P89" s="186">
        <f>SUM(P90:P117)</f>
        <v>0</v>
      </c>
      <c r="Q89" s="185"/>
      <c r="R89" s="186">
        <f>SUM(R90:R117)</f>
        <v>23.39</v>
      </c>
      <c r="S89" s="185"/>
      <c r="T89" s="187">
        <f>SUM(T90:T117)</f>
        <v>0</v>
      </c>
      <c r="AR89" s="188" t="s">
        <v>85</v>
      </c>
      <c r="AT89" s="189" t="s">
        <v>76</v>
      </c>
      <c r="AU89" s="189" t="s">
        <v>85</v>
      </c>
      <c r="AY89" s="188" t="s">
        <v>155</v>
      </c>
      <c r="BK89" s="190">
        <f>SUM(BK90:BK117)</f>
        <v>0</v>
      </c>
    </row>
    <row r="90" spans="2:65" s="1" customFormat="1" ht="16.5" customHeight="1">
      <c r="B90" s="42"/>
      <c r="C90" s="193" t="s">
        <v>85</v>
      </c>
      <c r="D90" s="193" t="s">
        <v>157</v>
      </c>
      <c r="E90" s="194" t="s">
        <v>1613</v>
      </c>
      <c r="F90" s="195" t="s">
        <v>1614</v>
      </c>
      <c r="G90" s="196" t="s">
        <v>172</v>
      </c>
      <c r="H90" s="197">
        <v>28.8</v>
      </c>
      <c r="I90" s="198"/>
      <c r="J90" s="199">
        <f>ROUND(I90*H90,2)</f>
        <v>0</v>
      </c>
      <c r="K90" s="195" t="s">
        <v>161</v>
      </c>
      <c r="L90" s="62"/>
      <c r="M90" s="200" t="s">
        <v>32</v>
      </c>
      <c r="N90" s="201" t="s">
        <v>48</v>
      </c>
      <c r="O90" s="43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AR90" s="24" t="s">
        <v>162</v>
      </c>
      <c r="AT90" s="24" t="s">
        <v>157</v>
      </c>
      <c r="AU90" s="24" t="s">
        <v>106</v>
      </c>
      <c r="AY90" s="24" t="s">
        <v>155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4" t="s">
        <v>85</v>
      </c>
      <c r="BK90" s="204">
        <f>ROUND(I90*H90,2)</f>
        <v>0</v>
      </c>
      <c r="BL90" s="24" t="s">
        <v>162</v>
      </c>
      <c r="BM90" s="24" t="s">
        <v>1615</v>
      </c>
    </row>
    <row r="91" spans="2:47" s="1" customFormat="1" ht="40.5">
      <c r="B91" s="42"/>
      <c r="C91" s="64"/>
      <c r="D91" s="205" t="s">
        <v>164</v>
      </c>
      <c r="E91" s="64"/>
      <c r="F91" s="206" t="s">
        <v>1616</v>
      </c>
      <c r="G91" s="64"/>
      <c r="H91" s="64"/>
      <c r="I91" s="164"/>
      <c r="J91" s="64"/>
      <c r="K91" s="64"/>
      <c r="L91" s="62"/>
      <c r="M91" s="207"/>
      <c r="N91" s="43"/>
      <c r="O91" s="43"/>
      <c r="P91" s="43"/>
      <c r="Q91" s="43"/>
      <c r="R91" s="43"/>
      <c r="S91" s="43"/>
      <c r="T91" s="79"/>
      <c r="AT91" s="24" t="s">
        <v>164</v>
      </c>
      <c r="AU91" s="24" t="s">
        <v>106</v>
      </c>
    </row>
    <row r="92" spans="2:51" s="11" customFormat="1" ht="13.5">
      <c r="B92" s="208"/>
      <c r="C92" s="209"/>
      <c r="D92" s="205" t="s">
        <v>175</v>
      </c>
      <c r="E92" s="210" t="s">
        <v>32</v>
      </c>
      <c r="F92" s="211" t="s">
        <v>1726</v>
      </c>
      <c r="G92" s="209"/>
      <c r="H92" s="212">
        <v>28.8</v>
      </c>
      <c r="I92" s="213"/>
      <c r="J92" s="209"/>
      <c r="K92" s="209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175</v>
      </c>
      <c r="AU92" s="218" t="s">
        <v>106</v>
      </c>
      <c r="AV92" s="11" t="s">
        <v>106</v>
      </c>
      <c r="AW92" s="11" t="s">
        <v>41</v>
      </c>
      <c r="AX92" s="11" t="s">
        <v>85</v>
      </c>
      <c r="AY92" s="218" t="s">
        <v>155</v>
      </c>
    </row>
    <row r="93" spans="2:65" s="1" customFormat="1" ht="16.5" customHeight="1">
      <c r="B93" s="42"/>
      <c r="C93" s="193" t="s">
        <v>106</v>
      </c>
      <c r="D93" s="193" t="s">
        <v>157</v>
      </c>
      <c r="E93" s="194" t="s">
        <v>1618</v>
      </c>
      <c r="F93" s="195" t="s">
        <v>1619</v>
      </c>
      <c r="G93" s="196" t="s">
        <v>172</v>
      </c>
      <c r="H93" s="197">
        <v>28.8</v>
      </c>
      <c r="I93" s="198"/>
      <c r="J93" s="199">
        <f>ROUND(I93*H93,2)</f>
        <v>0</v>
      </c>
      <c r="K93" s="195" t="s">
        <v>161</v>
      </c>
      <c r="L93" s="62"/>
      <c r="M93" s="200" t="s">
        <v>32</v>
      </c>
      <c r="N93" s="201" t="s">
        <v>48</v>
      </c>
      <c r="O93" s="43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AR93" s="24" t="s">
        <v>162</v>
      </c>
      <c r="AT93" s="24" t="s">
        <v>157</v>
      </c>
      <c r="AU93" s="24" t="s">
        <v>106</v>
      </c>
      <c r="AY93" s="24" t="s">
        <v>155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4" t="s">
        <v>85</v>
      </c>
      <c r="BK93" s="204">
        <f>ROUND(I93*H93,2)</f>
        <v>0</v>
      </c>
      <c r="BL93" s="24" t="s">
        <v>162</v>
      </c>
      <c r="BM93" s="24" t="s">
        <v>1620</v>
      </c>
    </row>
    <row r="94" spans="2:47" s="1" customFormat="1" ht="27">
      <c r="B94" s="42"/>
      <c r="C94" s="64"/>
      <c r="D94" s="205" t="s">
        <v>164</v>
      </c>
      <c r="E94" s="64"/>
      <c r="F94" s="206" t="s">
        <v>1580</v>
      </c>
      <c r="G94" s="64"/>
      <c r="H94" s="64"/>
      <c r="I94" s="164"/>
      <c r="J94" s="64"/>
      <c r="K94" s="64"/>
      <c r="L94" s="62"/>
      <c r="M94" s="207"/>
      <c r="N94" s="43"/>
      <c r="O94" s="43"/>
      <c r="P94" s="43"/>
      <c r="Q94" s="43"/>
      <c r="R94" s="43"/>
      <c r="S94" s="43"/>
      <c r="T94" s="79"/>
      <c r="AT94" s="24" t="s">
        <v>164</v>
      </c>
      <c r="AU94" s="24" t="s">
        <v>106</v>
      </c>
    </row>
    <row r="95" spans="2:65" s="1" customFormat="1" ht="16.5" customHeight="1">
      <c r="B95" s="42"/>
      <c r="C95" s="193" t="s">
        <v>169</v>
      </c>
      <c r="D95" s="193" t="s">
        <v>157</v>
      </c>
      <c r="E95" s="194" t="s">
        <v>205</v>
      </c>
      <c r="F95" s="195" t="s">
        <v>206</v>
      </c>
      <c r="G95" s="196" t="s">
        <v>172</v>
      </c>
      <c r="H95" s="197">
        <v>16</v>
      </c>
      <c r="I95" s="198"/>
      <c r="J95" s="199">
        <f>ROUND(I95*H95,2)</f>
        <v>0</v>
      </c>
      <c r="K95" s="195" t="s">
        <v>161</v>
      </c>
      <c r="L95" s="62"/>
      <c r="M95" s="200" t="s">
        <v>32</v>
      </c>
      <c r="N95" s="201" t="s">
        <v>48</v>
      </c>
      <c r="O95" s="43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AR95" s="24" t="s">
        <v>162</v>
      </c>
      <c r="AT95" s="24" t="s">
        <v>157</v>
      </c>
      <c r="AU95" s="24" t="s">
        <v>106</v>
      </c>
      <c r="AY95" s="24" t="s">
        <v>155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4" t="s">
        <v>85</v>
      </c>
      <c r="BK95" s="204">
        <f>ROUND(I95*H95,2)</f>
        <v>0</v>
      </c>
      <c r="BL95" s="24" t="s">
        <v>162</v>
      </c>
      <c r="BM95" s="24" t="s">
        <v>1621</v>
      </c>
    </row>
    <row r="96" spans="2:47" s="1" customFormat="1" ht="27">
      <c r="B96" s="42"/>
      <c r="C96" s="64"/>
      <c r="D96" s="205" t="s">
        <v>164</v>
      </c>
      <c r="E96" s="64"/>
      <c r="F96" s="206" t="s">
        <v>1622</v>
      </c>
      <c r="G96" s="64"/>
      <c r="H96" s="64"/>
      <c r="I96" s="164"/>
      <c r="J96" s="64"/>
      <c r="K96" s="64"/>
      <c r="L96" s="62"/>
      <c r="M96" s="207"/>
      <c r="N96" s="43"/>
      <c r="O96" s="43"/>
      <c r="P96" s="43"/>
      <c r="Q96" s="43"/>
      <c r="R96" s="43"/>
      <c r="S96" s="43"/>
      <c r="T96" s="79"/>
      <c r="AT96" s="24" t="s">
        <v>164</v>
      </c>
      <c r="AU96" s="24" t="s">
        <v>106</v>
      </c>
    </row>
    <row r="97" spans="2:51" s="11" customFormat="1" ht="13.5">
      <c r="B97" s="208"/>
      <c r="C97" s="209"/>
      <c r="D97" s="205" t="s">
        <v>175</v>
      </c>
      <c r="E97" s="210" t="s">
        <v>32</v>
      </c>
      <c r="F97" s="211" t="s">
        <v>1727</v>
      </c>
      <c r="G97" s="209"/>
      <c r="H97" s="212">
        <v>28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175</v>
      </c>
      <c r="AU97" s="218" t="s">
        <v>106</v>
      </c>
      <c r="AV97" s="11" t="s">
        <v>106</v>
      </c>
      <c r="AW97" s="11" t="s">
        <v>41</v>
      </c>
      <c r="AX97" s="11" t="s">
        <v>77</v>
      </c>
      <c r="AY97" s="218" t="s">
        <v>155</v>
      </c>
    </row>
    <row r="98" spans="2:51" s="11" customFormat="1" ht="13.5">
      <c r="B98" s="208"/>
      <c r="C98" s="209"/>
      <c r="D98" s="205" t="s">
        <v>175</v>
      </c>
      <c r="E98" s="210" t="s">
        <v>32</v>
      </c>
      <c r="F98" s="211" t="s">
        <v>1728</v>
      </c>
      <c r="G98" s="209"/>
      <c r="H98" s="212">
        <v>-12</v>
      </c>
      <c r="I98" s="213"/>
      <c r="J98" s="209"/>
      <c r="K98" s="209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175</v>
      </c>
      <c r="AU98" s="218" t="s">
        <v>106</v>
      </c>
      <c r="AV98" s="11" t="s">
        <v>106</v>
      </c>
      <c r="AW98" s="11" t="s">
        <v>41</v>
      </c>
      <c r="AX98" s="11" t="s">
        <v>77</v>
      </c>
      <c r="AY98" s="218" t="s">
        <v>155</v>
      </c>
    </row>
    <row r="99" spans="2:51" s="12" customFormat="1" ht="13.5">
      <c r="B99" s="219"/>
      <c r="C99" s="220"/>
      <c r="D99" s="205" t="s">
        <v>175</v>
      </c>
      <c r="E99" s="221" t="s">
        <v>32</v>
      </c>
      <c r="F99" s="222" t="s">
        <v>188</v>
      </c>
      <c r="G99" s="220"/>
      <c r="H99" s="223">
        <v>16</v>
      </c>
      <c r="I99" s="224"/>
      <c r="J99" s="220"/>
      <c r="K99" s="220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175</v>
      </c>
      <c r="AU99" s="229" t="s">
        <v>106</v>
      </c>
      <c r="AV99" s="12" t="s">
        <v>162</v>
      </c>
      <c r="AW99" s="12" t="s">
        <v>41</v>
      </c>
      <c r="AX99" s="12" t="s">
        <v>85</v>
      </c>
      <c r="AY99" s="229" t="s">
        <v>155</v>
      </c>
    </row>
    <row r="100" spans="2:65" s="1" customFormat="1" ht="25.5" customHeight="1">
      <c r="B100" s="42"/>
      <c r="C100" s="193" t="s">
        <v>162</v>
      </c>
      <c r="D100" s="193" t="s">
        <v>157</v>
      </c>
      <c r="E100" s="194" t="s">
        <v>210</v>
      </c>
      <c r="F100" s="195" t="s">
        <v>211</v>
      </c>
      <c r="G100" s="196" t="s">
        <v>172</v>
      </c>
      <c r="H100" s="197">
        <v>160</v>
      </c>
      <c r="I100" s="198"/>
      <c r="J100" s="199">
        <f>ROUND(I100*H100,2)</f>
        <v>0</v>
      </c>
      <c r="K100" s="195" t="s">
        <v>161</v>
      </c>
      <c r="L100" s="62"/>
      <c r="M100" s="200" t="s">
        <v>32</v>
      </c>
      <c r="N100" s="201" t="s">
        <v>48</v>
      </c>
      <c r="O100" s="43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24" t="s">
        <v>162</v>
      </c>
      <c r="AT100" s="24" t="s">
        <v>157</v>
      </c>
      <c r="AU100" s="24" t="s">
        <v>106</v>
      </c>
      <c r="AY100" s="24" t="s">
        <v>155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4" t="s">
        <v>85</v>
      </c>
      <c r="BK100" s="204">
        <f>ROUND(I100*H100,2)</f>
        <v>0</v>
      </c>
      <c r="BL100" s="24" t="s">
        <v>162</v>
      </c>
      <c r="BM100" s="24" t="s">
        <v>1625</v>
      </c>
    </row>
    <row r="101" spans="2:47" s="1" customFormat="1" ht="27">
      <c r="B101" s="42"/>
      <c r="C101" s="64"/>
      <c r="D101" s="205" t="s">
        <v>164</v>
      </c>
      <c r="E101" s="64"/>
      <c r="F101" s="206" t="s">
        <v>1586</v>
      </c>
      <c r="G101" s="64"/>
      <c r="H101" s="64"/>
      <c r="I101" s="164"/>
      <c r="J101" s="64"/>
      <c r="K101" s="64"/>
      <c r="L101" s="62"/>
      <c r="M101" s="207"/>
      <c r="N101" s="43"/>
      <c r="O101" s="43"/>
      <c r="P101" s="43"/>
      <c r="Q101" s="43"/>
      <c r="R101" s="43"/>
      <c r="S101" s="43"/>
      <c r="T101" s="79"/>
      <c r="AT101" s="24" t="s">
        <v>164</v>
      </c>
      <c r="AU101" s="24" t="s">
        <v>106</v>
      </c>
    </row>
    <row r="102" spans="2:51" s="11" customFormat="1" ht="13.5">
      <c r="B102" s="208"/>
      <c r="C102" s="209"/>
      <c r="D102" s="205" t="s">
        <v>175</v>
      </c>
      <c r="E102" s="209"/>
      <c r="F102" s="211" t="s">
        <v>1729</v>
      </c>
      <c r="G102" s="209"/>
      <c r="H102" s="212">
        <v>160</v>
      </c>
      <c r="I102" s="213"/>
      <c r="J102" s="209"/>
      <c r="K102" s="209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175</v>
      </c>
      <c r="AU102" s="218" t="s">
        <v>106</v>
      </c>
      <c r="AV102" s="11" t="s">
        <v>106</v>
      </c>
      <c r="AW102" s="11" t="s">
        <v>6</v>
      </c>
      <c r="AX102" s="11" t="s">
        <v>85</v>
      </c>
      <c r="AY102" s="218" t="s">
        <v>155</v>
      </c>
    </row>
    <row r="103" spans="2:65" s="1" customFormat="1" ht="16.5" customHeight="1">
      <c r="B103" s="42"/>
      <c r="C103" s="193" t="s">
        <v>181</v>
      </c>
      <c r="D103" s="193" t="s">
        <v>157</v>
      </c>
      <c r="E103" s="194" t="s">
        <v>216</v>
      </c>
      <c r="F103" s="195" t="s">
        <v>217</v>
      </c>
      <c r="G103" s="196" t="s">
        <v>172</v>
      </c>
      <c r="H103" s="197">
        <v>16</v>
      </c>
      <c r="I103" s="198"/>
      <c r="J103" s="199">
        <f>ROUND(I103*H103,2)</f>
        <v>0</v>
      </c>
      <c r="K103" s="195" t="s">
        <v>161</v>
      </c>
      <c r="L103" s="62"/>
      <c r="M103" s="200" t="s">
        <v>32</v>
      </c>
      <c r="N103" s="201" t="s">
        <v>48</v>
      </c>
      <c r="O103" s="43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AR103" s="24" t="s">
        <v>162</v>
      </c>
      <c r="AT103" s="24" t="s">
        <v>157</v>
      </c>
      <c r="AU103" s="24" t="s">
        <v>106</v>
      </c>
      <c r="AY103" s="24" t="s">
        <v>155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4" t="s">
        <v>85</v>
      </c>
      <c r="BK103" s="204">
        <f>ROUND(I103*H103,2)</f>
        <v>0</v>
      </c>
      <c r="BL103" s="24" t="s">
        <v>162</v>
      </c>
      <c r="BM103" s="24" t="s">
        <v>1627</v>
      </c>
    </row>
    <row r="104" spans="2:65" s="1" customFormat="1" ht="16.5" customHeight="1">
      <c r="B104" s="42"/>
      <c r="C104" s="193" t="s">
        <v>189</v>
      </c>
      <c r="D104" s="193" t="s">
        <v>157</v>
      </c>
      <c r="E104" s="194" t="s">
        <v>220</v>
      </c>
      <c r="F104" s="195" t="s">
        <v>221</v>
      </c>
      <c r="G104" s="196" t="s">
        <v>222</v>
      </c>
      <c r="H104" s="197">
        <v>32</v>
      </c>
      <c r="I104" s="198"/>
      <c r="J104" s="199">
        <f>ROUND(I104*H104,2)</f>
        <v>0</v>
      </c>
      <c r="K104" s="195" t="s">
        <v>161</v>
      </c>
      <c r="L104" s="62"/>
      <c r="M104" s="200" t="s">
        <v>32</v>
      </c>
      <c r="N104" s="201" t="s">
        <v>48</v>
      </c>
      <c r="O104" s="43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AR104" s="24" t="s">
        <v>162</v>
      </c>
      <c r="AT104" s="24" t="s">
        <v>157</v>
      </c>
      <c r="AU104" s="24" t="s">
        <v>106</v>
      </c>
      <c r="AY104" s="24" t="s">
        <v>155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4" t="s">
        <v>85</v>
      </c>
      <c r="BK104" s="204">
        <f>ROUND(I104*H104,2)</f>
        <v>0</v>
      </c>
      <c r="BL104" s="24" t="s">
        <v>162</v>
      </c>
      <c r="BM104" s="24" t="s">
        <v>1628</v>
      </c>
    </row>
    <row r="105" spans="2:47" s="1" customFormat="1" ht="27">
      <c r="B105" s="42"/>
      <c r="C105" s="64"/>
      <c r="D105" s="205" t="s">
        <v>164</v>
      </c>
      <c r="E105" s="64"/>
      <c r="F105" s="206" t="s">
        <v>1590</v>
      </c>
      <c r="G105" s="64"/>
      <c r="H105" s="64"/>
      <c r="I105" s="164"/>
      <c r="J105" s="64"/>
      <c r="K105" s="64"/>
      <c r="L105" s="62"/>
      <c r="M105" s="207"/>
      <c r="N105" s="43"/>
      <c r="O105" s="43"/>
      <c r="P105" s="43"/>
      <c r="Q105" s="43"/>
      <c r="R105" s="43"/>
      <c r="S105" s="43"/>
      <c r="T105" s="79"/>
      <c r="AT105" s="24" t="s">
        <v>164</v>
      </c>
      <c r="AU105" s="24" t="s">
        <v>106</v>
      </c>
    </row>
    <row r="106" spans="2:51" s="11" customFormat="1" ht="13.5">
      <c r="B106" s="208"/>
      <c r="C106" s="209"/>
      <c r="D106" s="205" t="s">
        <v>175</v>
      </c>
      <c r="E106" s="209"/>
      <c r="F106" s="211" t="s">
        <v>1730</v>
      </c>
      <c r="G106" s="209"/>
      <c r="H106" s="212">
        <v>32</v>
      </c>
      <c r="I106" s="213"/>
      <c r="J106" s="209"/>
      <c r="K106" s="209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175</v>
      </c>
      <c r="AU106" s="218" t="s">
        <v>106</v>
      </c>
      <c r="AV106" s="11" t="s">
        <v>106</v>
      </c>
      <c r="AW106" s="11" t="s">
        <v>6</v>
      </c>
      <c r="AX106" s="11" t="s">
        <v>85</v>
      </c>
      <c r="AY106" s="218" t="s">
        <v>155</v>
      </c>
    </row>
    <row r="107" spans="2:65" s="1" customFormat="1" ht="25.5" customHeight="1">
      <c r="B107" s="42"/>
      <c r="C107" s="193" t="s">
        <v>193</v>
      </c>
      <c r="D107" s="193" t="s">
        <v>157</v>
      </c>
      <c r="E107" s="194" t="s">
        <v>1630</v>
      </c>
      <c r="F107" s="195" t="s">
        <v>1631</v>
      </c>
      <c r="G107" s="196" t="s">
        <v>172</v>
      </c>
      <c r="H107" s="197">
        <v>12</v>
      </c>
      <c r="I107" s="198"/>
      <c r="J107" s="199">
        <f>ROUND(I107*H107,2)</f>
        <v>0</v>
      </c>
      <c r="K107" s="195" t="s">
        <v>161</v>
      </c>
      <c r="L107" s="62"/>
      <c r="M107" s="200" t="s">
        <v>32</v>
      </c>
      <c r="N107" s="201" t="s">
        <v>48</v>
      </c>
      <c r="O107" s="43"/>
      <c r="P107" s="202">
        <f>O107*H107</f>
        <v>0</v>
      </c>
      <c r="Q107" s="202">
        <v>0</v>
      </c>
      <c r="R107" s="202">
        <f>Q107*H107</f>
        <v>0</v>
      </c>
      <c r="S107" s="202">
        <v>0</v>
      </c>
      <c r="T107" s="203">
        <f>S107*H107</f>
        <v>0</v>
      </c>
      <c r="AR107" s="24" t="s">
        <v>162</v>
      </c>
      <c r="AT107" s="24" t="s">
        <v>157</v>
      </c>
      <c r="AU107" s="24" t="s">
        <v>106</v>
      </c>
      <c r="AY107" s="24" t="s">
        <v>155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4" t="s">
        <v>85</v>
      </c>
      <c r="BK107" s="204">
        <f>ROUND(I107*H107,2)</f>
        <v>0</v>
      </c>
      <c r="BL107" s="24" t="s">
        <v>162</v>
      </c>
      <c r="BM107" s="24" t="s">
        <v>1632</v>
      </c>
    </row>
    <row r="108" spans="2:47" s="1" customFormat="1" ht="27">
      <c r="B108" s="42"/>
      <c r="C108" s="64"/>
      <c r="D108" s="205" t="s">
        <v>164</v>
      </c>
      <c r="E108" s="64"/>
      <c r="F108" s="206" t="s">
        <v>1633</v>
      </c>
      <c r="G108" s="64"/>
      <c r="H108" s="64"/>
      <c r="I108" s="164"/>
      <c r="J108" s="64"/>
      <c r="K108" s="64"/>
      <c r="L108" s="62"/>
      <c r="M108" s="207"/>
      <c r="N108" s="43"/>
      <c r="O108" s="43"/>
      <c r="P108" s="43"/>
      <c r="Q108" s="43"/>
      <c r="R108" s="43"/>
      <c r="S108" s="43"/>
      <c r="T108" s="79"/>
      <c r="AT108" s="24" t="s">
        <v>164</v>
      </c>
      <c r="AU108" s="24" t="s">
        <v>106</v>
      </c>
    </row>
    <row r="109" spans="2:51" s="11" customFormat="1" ht="13.5">
      <c r="B109" s="208"/>
      <c r="C109" s="209"/>
      <c r="D109" s="205" t="s">
        <v>175</v>
      </c>
      <c r="E109" s="210" t="s">
        <v>32</v>
      </c>
      <c r="F109" s="211" t="s">
        <v>1731</v>
      </c>
      <c r="G109" s="209"/>
      <c r="H109" s="212">
        <v>12</v>
      </c>
      <c r="I109" s="213"/>
      <c r="J109" s="209"/>
      <c r="K109" s="209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175</v>
      </c>
      <c r="AU109" s="218" t="s">
        <v>106</v>
      </c>
      <c r="AV109" s="11" t="s">
        <v>106</v>
      </c>
      <c r="AW109" s="11" t="s">
        <v>41</v>
      </c>
      <c r="AX109" s="11" t="s">
        <v>85</v>
      </c>
      <c r="AY109" s="218" t="s">
        <v>155</v>
      </c>
    </row>
    <row r="110" spans="2:65" s="1" customFormat="1" ht="25.5" customHeight="1">
      <c r="B110" s="42"/>
      <c r="C110" s="193" t="s">
        <v>198</v>
      </c>
      <c r="D110" s="193" t="s">
        <v>157</v>
      </c>
      <c r="E110" s="194" t="s">
        <v>1635</v>
      </c>
      <c r="F110" s="195" t="s">
        <v>1636</v>
      </c>
      <c r="G110" s="196" t="s">
        <v>172</v>
      </c>
      <c r="H110" s="197">
        <v>11.695</v>
      </c>
      <c r="I110" s="198"/>
      <c r="J110" s="199">
        <f>ROUND(I110*H110,2)</f>
        <v>0</v>
      </c>
      <c r="K110" s="195" t="s">
        <v>161</v>
      </c>
      <c r="L110" s="62"/>
      <c r="M110" s="200" t="s">
        <v>32</v>
      </c>
      <c r="N110" s="201" t="s">
        <v>48</v>
      </c>
      <c r="O110" s="43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AR110" s="24" t="s">
        <v>162</v>
      </c>
      <c r="AT110" s="24" t="s">
        <v>157</v>
      </c>
      <c r="AU110" s="24" t="s">
        <v>106</v>
      </c>
      <c r="AY110" s="24" t="s">
        <v>155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4" t="s">
        <v>85</v>
      </c>
      <c r="BK110" s="204">
        <f>ROUND(I110*H110,2)</f>
        <v>0</v>
      </c>
      <c r="BL110" s="24" t="s">
        <v>162</v>
      </c>
      <c r="BM110" s="24" t="s">
        <v>1637</v>
      </c>
    </row>
    <row r="111" spans="2:51" s="11" customFormat="1" ht="13.5">
      <c r="B111" s="208"/>
      <c r="C111" s="209"/>
      <c r="D111" s="205" t="s">
        <v>175</v>
      </c>
      <c r="E111" s="210" t="s">
        <v>32</v>
      </c>
      <c r="F111" s="211" t="s">
        <v>1732</v>
      </c>
      <c r="G111" s="209"/>
      <c r="H111" s="212">
        <v>12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175</v>
      </c>
      <c r="AU111" s="218" t="s">
        <v>106</v>
      </c>
      <c r="AV111" s="11" t="s">
        <v>106</v>
      </c>
      <c r="AW111" s="11" t="s">
        <v>41</v>
      </c>
      <c r="AX111" s="11" t="s">
        <v>77</v>
      </c>
      <c r="AY111" s="218" t="s">
        <v>155</v>
      </c>
    </row>
    <row r="112" spans="2:51" s="11" customFormat="1" ht="13.5">
      <c r="B112" s="208"/>
      <c r="C112" s="209"/>
      <c r="D112" s="205" t="s">
        <v>175</v>
      </c>
      <c r="E112" s="210" t="s">
        <v>32</v>
      </c>
      <c r="F112" s="211" t="s">
        <v>1733</v>
      </c>
      <c r="G112" s="209"/>
      <c r="H112" s="212">
        <v>-0.305</v>
      </c>
      <c r="I112" s="213"/>
      <c r="J112" s="209"/>
      <c r="K112" s="209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175</v>
      </c>
      <c r="AU112" s="218" t="s">
        <v>106</v>
      </c>
      <c r="AV112" s="11" t="s">
        <v>106</v>
      </c>
      <c r="AW112" s="11" t="s">
        <v>41</v>
      </c>
      <c r="AX112" s="11" t="s">
        <v>77</v>
      </c>
      <c r="AY112" s="218" t="s">
        <v>155</v>
      </c>
    </row>
    <row r="113" spans="2:51" s="12" customFormat="1" ht="13.5">
      <c r="B113" s="219"/>
      <c r="C113" s="220"/>
      <c r="D113" s="205" t="s">
        <v>175</v>
      </c>
      <c r="E113" s="221" t="s">
        <v>32</v>
      </c>
      <c r="F113" s="222" t="s">
        <v>188</v>
      </c>
      <c r="G113" s="220"/>
      <c r="H113" s="223">
        <v>11.695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175</v>
      </c>
      <c r="AU113" s="229" t="s">
        <v>106</v>
      </c>
      <c r="AV113" s="12" t="s">
        <v>162</v>
      </c>
      <c r="AW113" s="12" t="s">
        <v>41</v>
      </c>
      <c r="AX113" s="12" t="s">
        <v>85</v>
      </c>
      <c r="AY113" s="229" t="s">
        <v>155</v>
      </c>
    </row>
    <row r="114" spans="2:65" s="1" customFormat="1" ht="16.5" customHeight="1">
      <c r="B114" s="42"/>
      <c r="C114" s="244" t="s">
        <v>204</v>
      </c>
      <c r="D114" s="244" t="s">
        <v>470</v>
      </c>
      <c r="E114" s="245" t="s">
        <v>1640</v>
      </c>
      <c r="F114" s="246" t="s">
        <v>1641</v>
      </c>
      <c r="G114" s="247" t="s">
        <v>222</v>
      </c>
      <c r="H114" s="248">
        <v>23.39</v>
      </c>
      <c r="I114" s="249"/>
      <c r="J114" s="250">
        <f>ROUND(I114*H114,2)</f>
        <v>0</v>
      </c>
      <c r="K114" s="246" t="s">
        <v>161</v>
      </c>
      <c r="L114" s="251"/>
      <c r="M114" s="252" t="s">
        <v>32</v>
      </c>
      <c r="N114" s="253" t="s">
        <v>48</v>
      </c>
      <c r="O114" s="43"/>
      <c r="P114" s="202">
        <f>O114*H114</f>
        <v>0</v>
      </c>
      <c r="Q114" s="202">
        <v>1</v>
      </c>
      <c r="R114" s="202">
        <f>Q114*H114</f>
        <v>23.39</v>
      </c>
      <c r="S114" s="202">
        <v>0</v>
      </c>
      <c r="T114" s="203">
        <f>S114*H114</f>
        <v>0</v>
      </c>
      <c r="AR114" s="24" t="s">
        <v>198</v>
      </c>
      <c r="AT114" s="24" t="s">
        <v>470</v>
      </c>
      <c r="AU114" s="24" t="s">
        <v>106</v>
      </c>
      <c r="AY114" s="24" t="s">
        <v>155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4" t="s">
        <v>85</v>
      </c>
      <c r="BK114" s="204">
        <f>ROUND(I114*H114,2)</f>
        <v>0</v>
      </c>
      <c r="BL114" s="24" t="s">
        <v>162</v>
      </c>
      <c r="BM114" s="24" t="s">
        <v>1642</v>
      </c>
    </row>
    <row r="115" spans="2:51" s="11" customFormat="1" ht="13.5">
      <c r="B115" s="208"/>
      <c r="C115" s="209"/>
      <c r="D115" s="205" t="s">
        <v>175</v>
      </c>
      <c r="E115" s="209"/>
      <c r="F115" s="211" t="s">
        <v>1734</v>
      </c>
      <c r="G115" s="209"/>
      <c r="H115" s="212">
        <v>23.39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175</v>
      </c>
      <c r="AU115" s="218" t="s">
        <v>106</v>
      </c>
      <c r="AV115" s="11" t="s">
        <v>106</v>
      </c>
      <c r="AW115" s="11" t="s">
        <v>6</v>
      </c>
      <c r="AX115" s="11" t="s">
        <v>85</v>
      </c>
      <c r="AY115" s="218" t="s">
        <v>155</v>
      </c>
    </row>
    <row r="116" spans="2:65" s="1" customFormat="1" ht="25.5" customHeight="1">
      <c r="B116" s="42"/>
      <c r="C116" s="193" t="s">
        <v>209</v>
      </c>
      <c r="D116" s="193" t="s">
        <v>157</v>
      </c>
      <c r="E116" s="194" t="s">
        <v>1644</v>
      </c>
      <c r="F116" s="195" t="s">
        <v>1645</v>
      </c>
      <c r="G116" s="196" t="s">
        <v>172</v>
      </c>
      <c r="H116" s="197">
        <v>12</v>
      </c>
      <c r="I116" s="198"/>
      <c r="J116" s="199">
        <f>ROUND(I116*H116,2)</f>
        <v>0</v>
      </c>
      <c r="K116" s="195" t="s">
        <v>161</v>
      </c>
      <c r="L116" s="62"/>
      <c r="M116" s="200" t="s">
        <v>32</v>
      </c>
      <c r="N116" s="201" t="s">
        <v>48</v>
      </c>
      <c r="O116" s="43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AR116" s="24" t="s">
        <v>162</v>
      </c>
      <c r="AT116" s="24" t="s">
        <v>157</v>
      </c>
      <c r="AU116" s="24" t="s">
        <v>106</v>
      </c>
      <c r="AY116" s="24" t="s">
        <v>155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85</v>
      </c>
      <c r="BK116" s="204">
        <f>ROUND(I116*H116,2)</f>
        <v>0</v>
      </c>
      <c r="BL116" s="24" t="s">
        <v>162</v>
      </c>
      <c r="BM116" s="24" t="s">
        <v>1646</v>
      </c>
    </row>
    <row r="117" spans="2:47" s="1" customFormat="1" ht="27">
      <c r="B117" s="42"/>
      <c r="C117" s="64"/>
      <c r="D117" s="205" t="s">
        <v>164</v>
      </c>
      <c r="E117" s="64"/>
      <c r="F117" s="206" t="s">
        <v>1647</v>
      </c>
      <c r="G117" s="64"/>
      <c r="H117" s="64"/>
      <c r="I117" s="164"/>
      <c r="J117" s="64"/>
      <c r="K117" s="64"/>
      <c r="L117" s="62"/>
      <c r="M117" s="207"/>
      <c r="N117" s="43"/>
      <c r="O117" s="43"/>
      <c r="P117" s="43"/>
      <c r="Q117" s="43"/>
      <c r="R117" s="43"/>
      <c r="S117" s="43"/>
      <c r="T117" s="79"/>
      <c r="AT117" s="24" t="s">
        <v>164</v>
      </c>
      <c r="AU117" s="24" t="s">
        <v>106</v>
      </c>
    </row>
    <row r="118" spans="2:63" s="10" customFormat="1" ht="29.85" customHeight="1">
      <c r="B118" s="177"/>
      <c r="C118" s="178"/>
      <c r="D118" s="179" t="s">
        <v>76</v>
      </c>
      <c r="E118" s="191" t="s">
        <v>162</v>
      </c>
      <c r="F118" s="191" t="s">
        <v>849</v>
      </c>
      <c r="G118" s="178"/>
      <c r="H118" s="178"/>
      <c r="I118" s="181"/>
      <c r="J118" s="192">
        <f>BK118</f>
        <v>0</v>
      </c>
      <c r="K118" s="178"/>
      <c r="L118" s="183"/>
      <c r="M118" s="184"/>
      <c r="N118" s="185"/>
      <c r="O118" s="185"/>
      <c r="P118" s="186">
        <f>SUM(P119:P120)</f>
        <v>0</v>
      </c>
      <c r="Q118" s="185"/>
      <c r="R118" s="186">
        <f>SUM(R119:R120)</f>
        <v>0</v>
      </c>
      <c r="S118" s="185"/>
      <c r="T118" s="187">
        <f>SUM(T119:T120)</f>
        <v>0</v>
      </c>
      <c r="AR118" s="188" t="s">
        <v>85</v>
      </c>
      <c r="AT118" s="189" t="s">
        <v>76</v>
      </c>
      <c r="AU118" s="189" t="s">
        <v>85</v>
      </c>
      <c r="AY118" s="188" t="s">
        <v>155</v>
      </c>
      <c r="BK118" s="190">
        <f>SUM(BK119:BK120)</f>
        <v>0</v>
      </c>
    </row>
    <row r="119" spans="2:65" s="1" customFormat="1" ht="16.5" customHeight="1">
      <c r="B119" s="42"/>
      <c r="C119" s="193" t="s">
        <v>215</v>
      </c>
      <c r="D119" s="193" t="s">
        <v>157</v>
      </c>
      <c r="E119" s="194" t="s">
        <v>909</v>
      </c>
      <c r="F119" s="195" t="s">
        <v>910</v>
      </c>
      <c r="G119" s="196" t="s">
        <v>172</v>
      </c>
      <c r="H119" s="197">
        <v>4.8</v>
      </c>
      <c r="I119" s="198"/>
      <c r="J119" s="199">
        <f>ROUND(I119*H119,2)</f>
        <v>0</v>
      </c>
      <c r="K119" s="195" t="s">
        <v>161</v>
      </c>
      <c r="L119" s="62"/>
      <c r="M119" s="200" t="s">
        <v>32</v>
      </c>
      <c r="N119" s="201" t="s">
        <v>48</v>
      </c>
      <c r="O119" s="43"/>
      <c r="P119" s="202">
        <f>O119*H119</f>
        <v>0</v>
      </c>
      <c r="Q119" s="202">
        <v>0</v>
      </c>
      <c r="R119" s="202">
        <f>Q119*H119</f>
        <v>0</v>
      </c>
      <c r="S119" s="202">
        <v>0</v>
      </c>
      <c r="T119" s="203">
        <f>S119*H119</f>
        <v>0</v>
      </c>
      <c r="AR119" s="24" t="s">
        <v>162</v>
      </c>
      <c r="AT119" s="24" t="s">
        <v>157</v>
      </c>
      <c r="AU119" s="24" t="s">
        <v>106</v>
      </c>
      <c r="AY119" s="24" t="s">
        <v>155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4" t="s">
        <v>85</v>
      </c>
      <c r="BK119" s="204">
        <f>ROUND(I119*H119,2)</f>
        <v>0</v>
      </c>
      <c r="BL119" s="24" t="s">
        <v>162</v>
      </c>
      <c r="BM119" s="24" t="s">
        <v>1648</v>
      </c>
    </row>
    <row r="120" spans="2:51" s="11" customFormat="1" ht="13.5">
      <c r="B120" s="208"/>
      <c r="C120" s="209"/>
      <c r="D120" s="205" t="s">
        <v>175</v>
      </c>
      <c r="E120" s="210" t="s">
        <v>32</v>
      </c>
      <c r="F120" s="211" t="s">
        <v>1735</v>
      </c>
      <c r="G120" s="209"/>
      <c r="H120" s="212">
        <v>4.8</v>
      </c>
      <c r="I120" s="213"/>
      <c r="J120" s="209"/>
      <c r="K120" s="209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175</v>
      </c>
      <c r="AU120" s="218" t="s">
        <v>106</v>
      </c>
      <c r="AV120" s="11" t="s">
        <v>106</v>
      </c>
      <c r="AW120" s="11" t="s">
        <v>41</v>
      </c>
      <c r="AX120" s="11" t="s">
        <v>85</v>
      </c>
      <c r="AY120" s="218" t="s">
        <v>155</v>
      </c>
    </row>
    <row r="121" spans="2:63" s="10" customFormat="1" ht="29.85" customHeight="1">
      <c r="B121" s="177"/>
      <c r="C121" s="178"/>
      <c r="D121" s="179" t="s">
        <v>76</v>
      </c>
      <c r="E121" s="191" t="s">
        <v>198</v>
      </c>
      <c r="F121" s="191" t="s">
        <v>1067</v>
      </c>
      <c r="G121" s="178"/>
      <c r="H121" s="178"/>
      <c r="I121" s="181"/>
      <c r="J121" s="192">
        <f>BK121</f>
        <v>0</v>
      </c>
      <c r="K121" s="178"/>
      <c r="L121" s="183"/>
      <c r="M121" s="184"/>
      <c r="N121" s="185"/>
      <c r="O121" s="185"/>
      <c r="P121" s="186">
        <f>SUM(P122:P137)</f>
        <v>0</v>
      </c>
      <c r="Q121" s="185"/>
      <c r="R121" s="186">
        <f>SUM(R122:R137)</f>
        <v>1.0308599999999999</v>
      </c>
      <c r="S121" s="185"/>
      <c r="T121" s="187">
        <f>SUM(T122:T137)</f>
        <v>0</v>
      </c>
      <c r="AR121" s="188" t="s">
        <v>85</v>
      </c>
      <c r="AT121" s="189" t="s">
        <v>76</v>
      </c>
      <c r="AU121" s="189" t="s">
        <v>85</v>
      </c>
      <c r="AY121" s="188" t="s">
        <v>155</v>
      </c>
      <c r="BK121" s="190">
        <f>SUM(BK122:BK137)</f>
        <v>0</v>
      </c>
    </row>
    <row r="122" spans="2:65" s="1" customFormat="1" ht="25.5" customHeight="1">
      <c r="B122" s="42"/>
      <c r="C122" s="193" t="s">
        <v>219</v>
      </c>
      <c r="D122" s="193" t="s">
        <v>157</v>
      </c>
      <c r="E122" s="194" t="s">
        <v>1736</v>
      </c>
      <c r="F122" s="195" t="s">
        <v>1737</v>
      </c>
      <c r="G122" s="196" t="s">
        <v>259</v>
      </c>
      <c r="H122" s="197">
        <v>48</v>
      </c>
      <c r="I122" s="198"/>
      <c r="J122" s="199">
        <f>ROUND(I122*H122,2)</f>
        <v>0</v>
      </c>
      <c r="K122" s="195" t="s">
        <v>161</v>
      </c>
      <c r="L122" s="62"/>
      <c r="M122" s="200" t="s">
        <v>32</v>
      </c>
      <c r="N122" s="201" t="s">
        <v>48</v>
      </c>
      <c r="O122" s="43"/>
      <c r="P122" s="202">
        <f>O122*H122</f>
        <v>0</v>
      </c>
      <c r="Q122" s="202">
        <v>0</v>
      </c>
      <c r="R122" s="202">
        <f>Q122*H122</f>
        <v>0</v>
      </c>
      <c r="S122" s="202">
        <v>0</v>
      </c>
      <c r="T122" s="203">
        <f>S122*H122</f>
        <v>0</v>
      </c>
      <c r="AR122" s="24" t="s">
        <v>162</v>
      </c>
      <c r="AT122" s="24" t="s">
        <v>157</v>
      </c>
      <c r="AU122" s="24" t="s">
        <v>106</v>
      </c>
      <c r="AY122" s="24" t="s">
        <v>155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4" t="s">
        <v>85</v>
      </c>
      <c r="BK122" s="204">
        <f>ROUND(I122*H122,2)</f>
        <v>0</v>
      </c>
      <c r="BL122" s="24" t="s">
        <v>162</v>
      </c>
      <c r="BM122" s="24" t="s">
        <v>1738</v>
      </c>
    </row>
    <row r="123" spans="2:47" s="1" customFormat="1" ht="27">
      <c r="B123" s="42"/>
      <c r="C123" s="64"/>
      <c r="D123" s="205" t="s">
        <v>164</v>
      </c>
      <c r="E123" s="64"/>
      <c r="F123" s="206" t="s">
        <v>1739</v>
      </c>
      <c r="G123" s="64"/>
      <c r="H123" s="64"/>
      <c r="I123" s="164"/>
      <c r="J123" s="64"/>
      <c r="K123" s="64"/>
      <c r="L123" s="62"/>
      <c r="M123" s="207"/>
      <c r="N123" s="43"/>
      <c r="O123" s="43"/>
      <c r="P123" s="43"/>
      <c r="Q123" s="43"/>
      <c r="R123" s="43"/>
      <c r="S123" s="43"/>
      <c r="T123" s="79"/>
      <c r="AT123" s="24" t="s">
        <v>164</v>
      </c>
      <c r="AU123" s="24" t="s">
        <v>106</v>
      </c>
    </row>
    <row r="124" spans="2:51" s="11" customFormat="1" ht="13.5">
      <c r="B124" s="208"/>
      <c r="C124" s="209"/>
      <c r="D124" s="205" t="s">
        <v>175</v>
      </c>
      <c r="E124" s="210" t="s">
        <v>32</v>
      </c>
      <c r="F124" s="211" t="s">
        <v>1740</v>
      </c>
      <c r="G124" s="209"/>
      <c r="H124" s="212">
        <v>20</v>
      </c>
      <c r="I124" s="213"/>
      <c r="J124" s="209"/>
      <c r="K124" s="209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175</v>
      </c>
      <c r="AU124" s="218" t="s">
        <v>106</v>
      </c>
      <c r="AV124" s="11" t="s">
        <v>106</v>
      </c>
      <c r="AW124" s="11" t="s">
        <v>41</v>
      </c>
      <c r="AX124" s="11" t="s">
        <v>77</v>
      </c>
      <c r="AY124" s="218" t="s">
        <v>155</v>
      </c>
    </row>
    <row r="125" spans="2:51" s="11" customFormat="1" ht="13.5">
      <c r="B125" s="208"/>
      <c r="C125" s="209"/>
      <c r="D125" s="205" t="s">
        <v>175</v>
      </c>
      <c r="E125" s="210" t="s">
        <v>32</v>
      </c>
      <c r="F125" s="211" t="s">
        <v>1741</v>
      </c>
      <c r="G125" s="209"/>
      <c r="H125" s="212">
        <v>28</v>
      </c>
      <c r="I125" s="213"/>
      <c r="J125" s="209"/>
      <c r="K125" s="209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175</v>
      </c>
      <c r="AU125" s="218" t="s">
        <v>106</v>
      </c>
      <c r="AV125" s="11" t="s">
        <v>106</v>
      </c>
      <c r="AW125" s="11" t="s">
        <v>41</v>
      </c>
      <c r="AX125" s="11" t="s">
        <v>77</v>
      </c>
      <c r="AY125" s="218" t="s">
        <v>155</v>
      </c>
    </row>
    <row r="126" spans="2:51" s="12" customFormat="1" ht="13.5">
      <c r="B126" s="219"/>
      <c r="C126" s="220"/>
      <c r="D126" s="205" t="s">
        <v>175</v>
      </c>
      <c r="E126" s="221" t="s">
        <v>32</v>
      </c>
      <c r="F126" s="222" t="s">
        <v>188</v>
      </c>
      <c r="G126" s="220"/>
      <c r="H126" s="223">
        <v>48</v>
      </c>
      <c r="I126" s="224"/>
      <c r="J126" s="220"/>
      <c r="K126" s="220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175</v>
      </c>
      <c r="AU126" s="229" t="s">
        <v>106</v>
      </c>
      <c r="AV126" s="12" t="s">
        <v>162</v>
      </c>
      <c r="AW126" s="12" t="s">
        <v>41</v>
      </c>
      <c r="AX126" s="12" t="s">
        <v>85</v>
      </c>
      <c r="AY126" s="229" t="s">
        <v>155</v>
      </c>
    </row>
    <row r="127" spans="2:65" s="1" customFormat="1" ht="16.5" customHeight="1">
      <c r="B127" s="42"/>
      <c r="C127" s="244" t="s">
        <v>226</v>
      </c>
      <c r="D127" s="244" t="s">
        <v>470</v>
      </c>
      <c r="E127" s="245" t="s">
        <v>1742</v>
      </c>
      <c r="F127" s="246" t="s">
        <v>1743</v>
      </c>
      <c r="G127" s="247" t="s">
        <v>259</v>
      </c>
      <c r="H127" s="248">
        <v>48</v>
      </c>
      <c r="I127" s="249"/>
      <c r="J127" s="250">
        <f>ROUND(I127*H127,2)</f>
        <v>0</v>
      </c>
      <c r="K127" s="246" t="s">
        <v>161</v>
      </c>
      <c r="L127" s="251"/>
      <c r="M127" s="252" t="s">
        <v>32</v>
      </c>
      <c r="N127" s="253" t="s">
        <v>48</v>
      </c>
      <c r="O127" s="43"/>
      <c r="P127" s="202">
        <f>O127*H127</f>
        <v>0</v>
      </c>
      <c r="Q127" s="202">
        <v>0.00211</v>
      </c>
      <c r="R127" s="202">
        <f>Q127*H127</f>
        <v>0.10128</v>
      </c>
      <c r="S127" s="202">
        <v>0</v>
      </c>
      <c r="T127" s="203">
        <f>S127*H127</f>
        <v>0</v>
      </c>
      <c r="AR127" s="24" t="s">
        <v>198</v>
      </c>
      <c r="AT127" s="24" t="s">
        <v>470</v>
      </c>
      <c r="AU127" s="24" t="s">
        <v>106</v>
      </c>
      <c r="AY127" s="24" t="s">
        <v>155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4" t="s">
        <v>85</v>
      </c>
      <c r="BK127" s="204">
        <f>ROUND(I127*H127,2)</f>
        <v>0</v>
      </c>
      <c r="BL127" s="24" t="s">
        <v>162</v>
      </c>
      <c r="BM127" s="24" t="s">
        <v>1744</v>
      </c>
    </row>
    <row r="128" spans="2:65" s="1" customFormat="1" ht="16.5" customHeight="1">
      <c r="B128" s="42"/>
      <c r="C128" s="193" t="s">
        <v>231</v>
      </c>
      <c r="D128" s="193" t="s">
        <v>157</v>
      </c>
      <c r="E128" s="194" t="s">
        <v>1745</v>
      </c>
      <c r="F128" s="195" t="s">
        <v>1746</v>
      </c>
      <c r="G128" s="196" t="s">
        <v>263</v>
      </c>
      <c r="H128" s="197">
        <v>4</v>
      </c>
      <c r="I128" s="198"/>
      <c r="J128" s="199">
        <f>ROUND(I128*H128,2)</f>
        <v>0</v>
      </c>
      <c r="K128" s="195" t="s">
        <v>32</v>
      </c>
      <c r="L128" s="62"/>
      <c r="M128" s="200" t="s">
        <v>32</v>
      </c>
      <c r="N128" s="201" t="s">
        <v>48</v>
      </c>
      <c r="O128" s="43"/>
      <c r="P128" s="202">
        <f>O128*H128</f>
        <v>0</v>
      </c>
      <c r="Q128" s="202">
        <v>0.00163</v>
      </c>
      <c r="R128" s="202">
        <f>Q128*H128</f>
        <v>0.00652</v>
      </c>
      <c r="S128" s="202">
        <v>0</v>
      </c>
      <c r="T128" s="203">
        <f>S128*H128</f>
        <v>0</v>
      </c>
      <c r="AR128" s="24" t="s">
        <v>162</v>
      </c>
      <c r="AT128" s="24" t="s">
        <v>157</v>
      </c>
      <c r="AU128" s="24" t="s">
        <v>106</v>
      </c>
      <c r="AY128" s="24" t="s">
        <v>155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4" t="s">
        <v>85</v>
      </c>
      <c r="BK128" s="204">
        <f>ROUND(I128*H128,2)</f>
        <v>0</v>
      </c>
      <c r="BL128" s="24" t="s">
        <v>162</v>
      </c>
      <c r="BM128" s="24" t="s">
        <v>1747</v>
      </c>
    </row>
    <row r="129" spans="2:51" s="11" customFormat="1" ht="13.5">
      <c r="B129" s="208"/>
      <c r="C129" s="209"/>
      <c r="D129" s="205" t="s">
        <v>175</v>
      </c>
      <c r="E129" s="210" t="s">
        <v>32</v>
      </c>
      <c r="F129" s="211" t="s">
        <v>1748</v>
      </c>
      <c r="G129" s="209"/>
      <c r="H129" s="212">
        <v>2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175</v>
      </c>
      <c r="AU129" s="218" t="s">
        <v>106</v>
      </c>
      <c r="AV129" s="11" t="s">
        <v>106</v>
      </c>
      <c r="AW129" s="11" t="s">
        <v>41</v>
      </c>
      <c r="AX129" s="11" t="s">
        <v>77</v>
      </c>
      <c r="AY129" s="218" t="s">
        <v>155</v>
      </c>
    </row>
    <row r="130" spans="2:51" s="11" customFormat="1" ht="13.5">
      <c r="B130" s="208"/>
      <c r="C130" s="209"/>
      <c r="D130" s="205" t="s">
        <v>175</v>
      </c>
      <c r="E130" s="210" t="s">
        <v>32</v>
      </c>
      <c r="F130" s="211" t="s">
        <v>1749</v>
      </c>
      <c r="G130" s="209"/>
      <c r="H130" s="212">
        <v>2</v>
      </c>
      <c r="I130" s="213"/>
      <c r="J130" s="209"/>
      <c r="K130" s="2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175</v>
      </c>
      <c r="AU130" s="218" t="s">
        <v>106</v>
      </c>
      <c r="AV130" s="11" t="s">
        <v>106</v>
      </c>
      <c r="AW130" s="11" t="s">
        <v>41</v>
      </c>
      <c r="AX130" s="11" t="s">
        <v>77</v>
      </c>
      <c r="AY130" s="218" t="s">
        <v>155</v>
      </c>
    </row>
    <row r="131" spans="2:51" s="12" customFormat="1" ht="13.5">
      <c r="B131" s="219"/>
      <c r="C131" s="220"/>
      <c r="D131" s="205" t="s">
        <v>175</v>
      </c>
      <c r="E131" s="221" t="s">
        <v>32</v>
      </c>
      <c r="F131" s="222" t="s">
        <v>188</v>
      </c>
      <c r="G131" s="220"/>
      <c r="H131" s="223">
        <v>4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175</v>
      </c>
      <c r="AU131" s="229" t="s">
        <v>106</v>
      </c>
      <c r="AV131" s="12" t="s">
        <v>162</v>
      </c>
      <c r="AW131" s="12" t="s">
        <v>41</v>
      </c>
      <c r="AX131" s="12" t="s">
        <v>85</v>
      </c>
      <c r="AY131" s="229" t="s">
        <v>155</v>
      </c>
    </row>
    <row r="132" spans="2:65" s="1" customFormat="1" ht="16.5" customHeight="1">
      <c r="B132" s="42"/>
      <c r="C132" s="193" t="s">
        <v>10</v>
      </c>
      <c r="D132" s="193" t="s">
        <v>157</v>
      </c>
      <c r="E132" s="194" t="s">
        <v>1750</v>
      </c>
      <c r="F132" s="195" t="s">
        <v>1751</v>
      </c>
      <c r="G132" s="196" t="s">
        <v>259</v>
      </c>
      <c r="H132" s="197">
        <v>48</v>
      </c>
      <c r="I132" s="198"/>
      <c r="J132" s="199">
        <f>ROUND(I132*H132,2)</f>
        <v>0</v>
      </c>
      <c r="K132" s="195" t="s">
        <v>161</v>
      </c>
      <c r="L132" s="62"/>
      <c r="M132" s="200" t="s">
        <v>32</v>
      </c>
      <c r="N132" s="201" t="s">
        <v>48</v>
      </c>
      <c r="O132" s="43"/>
      <c r="P132" s="202">
        <f>O132*H132</f>
        <v>0</v>
      </c>
      <c r="Q132" s="202">
        <v>0</v>
      </c>
      <c r="R132" s="202">
        <f>Q132*H132</f>
        <v>0</v>
      </c>
      <c r="S132" s="202">
        <v>0</v>
      </c>
      <c r="T132" s="203">
        <f>S132*H132</f>
        <v>0</v>
      </c>
      <c r="AR132" s="24" t="s">
        <v>162</v>
      </c>
      <c r="AT132" s="24" t="s">
        <v>157</v>
      </c>
      <c r="AU132" s="24" t="s">
        <v>106</v>
      </c>
      <c r="AY132" s="24" t="s">
        <v>155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4" t="s">
        <v>85</v>
      </c>
      <c r="BK132" s="204">
        <f>ROUND(I132*H132,2)</f>
        <v>0</v>
      </c>
      <c r="BL132" s="24" t="s">
        <v>162</v>
      </c>
      <c r="BM132" s="24" t="s">
        <v>1752</v>
      </c>
    </row>
    <row r="133" spans="2:65" s="1" customFormat="1" ht="16.5" customHeight="1">
      <c r="B133" s="42"/>
      <c r="C133" s="193" t="s">
        <v>245</v>
      </c>
      <c r="D133" s="193" t="s">
        <v>157</v>
      </c>
      <c r="E133" s="194" t="s">
        <v>1753</v>
      </c>
      <c r="F133" s="195" t="s">
        <v>1754</v>
      </c>
      <c r="G133" s="196" t="s">
        <v>259</v>
      </c>
      <c r="H133" s="197">
        <v>48</v>
      </c>
      <c r="I133" s="198"/>
      <c r="J133" s="199">
        <f>ROUND(I133*H133,2)</f>
        <v>0</v>
      </c>
      <c r="K133" s="195" t="s">
        <v>161</v>
      </c>
      <c r="L133" s="62"/>
      <c r="M133" s="200" t="s">
        <v>32</v>
      </c>
      <c r="N133" s="201" t="s">
        <v>48</v>
      </c>
      <c r="O133" s="43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AR133" s="24" t="s">
        <v>162</v>
      </c>
      <c r="AT133" s="24" t="s">
        <v>157</v>
      </c>
      <c r="AU133" s="24" t="s">
        <v>106</v>
      </c>
      <c r="AY133" s="24" t="s">
        <v>155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4" t="s">
        <v>85</v>
      </c>
      <c r="BK133" s="204">
        <f>ROUND(I133*H133,2)</f>
        <v>0</v>
      </c>
      <c r="BL133" s="24" t="s">
        <v>162</v>
      </c>
      <c r="BM133" s="24" t="s">
        <v>1755</v>
      </c>
    </row>
    <row r="134" spans="2:65" s="1" customFormat="1" ht="16.5" customHeight="1">
      <c r="B134" s="42"/>
      <c r="C134" s="193" t="s">
        <v>378</v>
      </c>
      <c r="D134" s="193" t="s">
        <v>157</v>
      </c>
      <c r="E134" s="194" t="s">
        <v>1756</v>
      </c>
      <c r="F134" s="195" t="s">
        <v>1757</v>
      </c>
      <c r="G134" s="196" t="s">
        <v>259</v>
      </c>
      <c r="H134" s="197">
        <v>48</v>
      </c>
      <c r="I134" s="198"/>
      <c r="J134" s="199">
        <f>ROUND(I134*H134,2)</f>
        <v>0</v>
      </c>
      <c r="K134" s="195" t="s">
        <v>161</v>
      </c>
      <c r="L134" s="62"/>
      <c r="M134" s="200" t="s">
        <v>32</v>
      </c>
      <c r="N134" s="201" t="s">
        <v>48</v>
      </c>
      <c r="O134" s="43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AR134" s="24" t="s">
        <v>162</v>
      </c>
      <c r="AT134" s="24" t="s">
        <v>157</v>
      </c>
      <c r="AU134" s="24" t="s">
        <v>106</v>
      </c>
      <c r="AY134" s="24" t="s">
        <v>155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4" t="s">
        <v>85</v>
      </c>
      <c r="BK134" s="204">
        <f>ROUND(I134*H134,2)</f>
        <v>0</v>
      </c>
      <c r="BL134" s="24" t="s">
        <v>162</v>
      </c>
      <c r="BM134" s="24" t="s">
        <v>1758</v>
      </c>
    </row>
    <row r="135" spans="2:65" s="1" customFormat="1" ht="16.5" customHeight="1">
      <c r="B135" s="42"/>
      <c r="C135" s="193" t="s">
        <v>480</v>
      </c>
      <c r="D135" s="193" t="s">
        <v>157</v>
      </c>
      <c r="E135" s="194" t="s">
        <v>1759</v>
      </c>
      <c r="F135" s="195" t="s">
        <v>1760</v>
      </c>
      <c r="G135" s="196" t="s">
        <v>263</v>
      </c>
      <c r="H135" s="197">
        <v>2</v>
      </c>
      <c r="I135" s="198"/>
      <c r="J135" s="199">
        <f>ROUND(I135*H135,2)</f>
        <v>0</v>
      </c>
      <c r="K135" s="195" t="s">
        <v>161</v>
      </c>
      <c r="L135" s="62"/>
      <c r="M135" s="200" t="s">
        <v>32</v>
      </c>
      <c r="N135" s="201" t="s">
        <v>48</v>
      </c>
      <c r="O135" s="43"/>
      <c r="P135" s="202">
        <f>O135*H135</f>
        <v>0</v>
      </c>
      <c r="Q135" s="202">
        <v>0.46009</v>
      </c>
      <c r="R135" s="202">
        <f>Q135*H135</f>
        <v>0.92018</v>
      </c>
      <c r="S135" s="202">
        <v>0</v>
      </c>
      <c r="T135" s="203">
        <f>S135*H135</f>
        <v>0</v>
      </c>
      <c r="AR135" s="24" t="s">
        <v>162</v>
      </c>
      <c r="AT135" s="24" t="s">
        <v>157</v>
      </c>
      <c r="AU135" s="24" t="s">
        <v>106</v>
      </c>
      <c r="AY135" s="24" t="s">
        <v>155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4" t="s">
        <v>85</v>
      </c>
      <c r="BK135" s="204">
        <f>ROUND(I135*H135,2)</f>
        <v>0</v>
      </c>
      <c r="BL135" s="24" t="s">
        <v>162</v>
      </c>
      <c r="BM135" s="24" t="s">
        <v>1761</v>
      </c>
    </row>
    <row r="136" spans="2:65" s="1" customFormat="1" ht="16.5" customHeight="1">
      <c r="B136" s="42"/>
      <c r="C136" s="193" t="s">
        <v>483</v>
      </c>
      <c r="D136" s="193" t="s">
        <v>157</v>
      </c>
      <c r="E136" s="194" t="s">
        <v>1762</v>
      </c>
      <c r="F136" s="195" t="s">
        <v>1763</v>
      </c>
      <c r="G136" s="196" t="s">
        <v>259</v>
      </c>
      <c r="H136" s="197">
        <v>48</v>
      </c>
      <c r="I136" s="198"/>
      <c r="J136" s="199">
        <f>ROUND(I136*H136,2)</f>
        <v>0</v>
      </c>
      <c r="K136" s="195" t="s">
        <v>161</v>
      </c>
      <c r="L136" s="62"/>
      <c r="M136" s="200" t="s">
        <v>32</v>
      </c>
      <c r="N136" s="201" t="s">
        <v>48</v>
      </c>
      <c r="O136" s="43"/>
      <c r="P136" s="202">
        <f>O136*H136</f>
        <v>0</v>
      </c>
      <c r="Q136" s="202">
        <v>6E-05</v>
      </c>
      <c r="R136" s="202">
        <f>Q136*H136</f>
        <v>0.00288</v>
      </c>
      <c r="S136" s="202">
        <v>0</v>
      </c>
      <c r="T136" s="203">
        <f>S136*H136</f>
        <v>0</v>
      </c>
      <c r="AR136" s="24" t="s">
        <v>162</v>
      </c>
      <c r="AT136" s="24" t="s">
        <v>157</v>
      </c>
      <c r="AU136" s="24" t="s">
        <v>106</v>
      </c>
      <c r="AY136" s="24" t="s">
        <v>155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4" t="s">
        <v>85</v>
      </c>
      <c r="BK136" s="204">
        <f>ROUND(I136*H136,2)</f>
        <v>0</v>
      </c>
      <c r="BL136" s="24" t="s">
        <v>162</v>
      </c>
      <c r="BM136" s="24" t="s">
        <v>1764</v>
      </c>
    </row>
    <row r="137" spans="2:51" s="11" customFormat="1" ht="13.5">
      <c r="B137" s="208"/>
      <c r="C137" s="209"/>
      <c r="D137" s="205" t="s">
        <v>175</v>
      </c>
      <c r="E137" s="210" t="s">
        <v>32</v>
      </c>
      <c r="F137" s="211" t="s">
        <v>1765</v>
      </c>
      <c r="G137" s="209"/>
      <c r="H137" s="212">
        <v>48</v>
      </c>
      <c r="I137" s="213"/>
      <c r="J137" s="209"/>
      <c r="K137" s="209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175</v>
      </c>
      <c r="AU137" s="218" t="s">
        <v>106</v>
      </c>
      <c r="AV137" s="11" t="s">
        <v>106</v>
      </c>
      <c r="AW137" s="11" t="s">
        <v>41</v>
      </c>
      <c r="AX137" s="11" t="s">
        <v>85</v>
      </c>
      <c r="AY137" s="218" t="s">
        <v>155</v>
      </c>
    </row>
    <row r="138" spans="2:63" s="10" customFormat="1" ht="29.85" customHeight="1">
      <c r="B138" s="177"/>
      <c r="C138" s="178"/>
      <c r="D138" s="179" t="s">
        <v>76</v>
      </c>
      <c r="E138" s="191" t="s">
        <v>357</v>
      </c>
      <c r="F138" s="191" t="s">
        <v>358</v>
      </c>
      <c r="G138" s="178"/>
      <c r="H138" s="178"/>
      <c r="I138" s="181"/>
      <c r="J138" s="192">
        <f>BK138</f>
        <v>0</v>
      </c>
      <c r="K138" s="178"/>
      <c r="L138" s="183"/>
      <c r="M138" s="184"/>
      <c r="N138" s="185"/>
      <c r="O138" s="185"/>
      <c r="P138" s="186">
        <f>SUM(P139:P145)</f>
        <v>0</v>
      </c>
      <c r="Q138" s="185"/>
      <c r="R138" s="186">
        <f>SUM(R139:R145)</f>
        <v>0</v>
      </c>
      <c r="S138" s="185"/>
      <c r="T138" s="187">
        <f>SUM(T139:T145)</f>
        <v>0</v>
      </c>
      <c r="AR138" s="188" t="s">
        <v>85</v>
      </c>
      <c r="AT138" s="189" t="s">
        <v>76</v>
      </c>
      <c r="AU138" s="189" t="s">
        <v>85</v>
      </c>
      <c r="AY138" s="188" t="s">
        <v>155</v>
      </c>
      <c r="BK138" s="190">
        <f>SUM(BK139:BK145)</f>
        <v>0</v>
      </c>
    </row>
    <row r="139" spans="2:65" s="1" customFormat="1" ht="25.5" customHeight="1">
      <c r="B139" s="42"/>
      <c r="C139" s="193" t="s">
        <v>487</v>
      </c>
      <c r="D139" s="193" t="s">
        <v>157</v>
      </c>
      <c r="E139" s="194" t="s">
        <v>1686</v>
      </c>
      <c r="F139" s="195" t="s">
        <v>1687</v>
      </c>
      <c r="G139" s="196" t="s">
        <v>222</v>
      </c>
      <c r="H139" s="197">
        <v>0.014</v>
      </c>
      <c r="I139" s="198"/>
      <c r="J139" s="199">
        <f>ROUND(I139*H139,2)</f>
        <v>0</v>
      </c>
      <c r="K139" s="195" t="s">
        <v>161</v>
      </c>
      <c r="L139" s="62"/>
      <c r="M139" s="200" t="s">
        <v>32</v>
      </c>
      <c r="N139" s="201" t="s">
        <v>48</v>
      </c>
      <c r="O139" s="43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AR139" s="24" t="s">
        <v>162</v>
      </c>
      <c r="AT139" s="24" t="s">
        <v>157</v>
      </c>
      <c r="AU139" s="24" t="s">
        <v>106</v>
      </c>
      <c r="AY139" s="24" t="s">
        <v>155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4" t="s">
        <v>85</v>
      </c>
      <c r="BK139" s="204">
        <f>ROUND(I139*H139,2)</f>
        <v>0</v>
      </c>
      <c r="BL139" s="24" t="s">
        <v>162</v>
      </c>
      <c r="BM139" s="24" t="s">
        <v>1688</v>
      </c>
    </row>
    <row r="140" spans="2:65" s="1" customFormat="1" ht="16.5" customHeight="1">
      <c r="B140" s="42"/>
      <c r="C140" s="193" t="s">
        <v>9</v>
      </c>
      <c r="D140" s="193" t="s">
        <v>157</v>
      </c>
      <c r="E140" s="194" t="s">
        <v>1689</v>
      </c>
      <c r="F140" s="195" t="s">
        <v>1690</v>
      </c>
      <c r="G140" s="196" t="s">
        <v>222</v>
      </c>
      <c r="H140" s="197">
        <v>0.014</v>
      </c>
      <c r="I140" s="198"/>
      <c r="J140" s="199">
        <f>ROUND(I140*H140,2)</f>
        <v>0</v>
      </c>
      <c r="K140" s="195" t="s">
        <v>161</v>
      </c>
      <c r="L140" s="62"/>
      <c r="M140" s="200" t="s">
        <v>32</v>
      </c>
      <c r="N140" s="201" t="s">
        <v>48</v>
      </c>
      <c r="O140" s="43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AR140" s="24" t="s">
        <v>162</v>
      </c>
      <c r="AT140" s="24" t="s">
        <v>157</v>
      </c>
      <c r="AU140" s="24" t="s">
        <v>106</v>
      </c>
      <c r="AY140" s="24" t="s">
        <v>155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4" t="s">
        <v>85</v>
      </c>
      <c r="BK140" s="204">
        <f>ROUND(I140*H140,2)</f>
        <v>0</v>
      </c>
      <c r="BL140" s="24" t="s">
        <v>162</v>
      </c>
      <c r="BM140" s="24" t="s">
        <v>1766</v>
      </c>
    </row>
    <row r="141" spans="2:47" s="1" customFormat="1" ht="27">
      <c r="B141" s="42"/>
      <c r="C141" s="64"/>
      <c r="D141" s="205" t="s">
        <v>164</v>
      </c>
      <c r="E141" s="64"/>
      <c r="F141" s="206" t="s">
        <v>1767</v>
      </c>
      <c r="G141" s="64"/>
      <c r="H141" s="64"/>
      <c r="I141" s="164"/>
      <c r="J141" s="64"/>
      <c r="K141" s="64"/>
      <c r="L141" s="62"/>
      <c r="M141" s="207"/>
      <c r="N141" s="43"/>
      <c r="O141" s="43"/>
      <c r="P141" s="43"/>
      <c r="Q141" s="43"/>
      <c r="R141" s="43"/>
      <c r="S141" s="43"/>
      <c r="T141" s="79"/>
      <c r="AT141" s="24" t="s">
        <v>164</v>
      </c>
      <c r="AU141" s="24" t="s">
        <v>106</v>
      </c>
    </row>
    <row r="142" spans="2:65" s="1" customFormat="1" ht="16.5" customHeight="1">
      <c r="B142" s="42"/>
      <c r="C142" s="193" t="s">
        <v>494</v>
      </c>
      <c r="D142" s="193" t="s">
        <v>157</v>
      </c>
      <c r="E142" s="194" t="s">
        <v>1693</v>
      </c>
      <c r="F142" s="195" t="s">
        <v>1346</v>
      </c>
      <c r="G142" s="196" t="s">
        <v>222</v>
      </c>
      <c r="H142" s="197">
        <v>0.266</v>
      </c>
      <c r="I142" s="198"/>
      <c r="J142" s="199">
        <f>ROUND(I142*H142,2)</f>
        <v>0</v>
      </c>
      <c r="K142" s="195" t="s">
        <v>161</v>
      </c>
      <c r="L142" s="62"/>
      <c r="M142" s="200" t="s">
        <v>32</v>
      </c>
      <c r="N142" s="201" t="s">
        <v>48</v>
      </c>
      <c r="O142" s="43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AR142" s="24" t="s">
        <v>162</v>
      </c>
      <c r="AT142" s="24" t="s">
        <v>157</v>
      </c>
      <c r="AU142" s="24" t="s">
        <v>106</v>
      </c>
      <c r="AY142" s="24" t="s">
        <v>155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4" t="s">
        <v>85</v>
      </c>
      <c r="BK142" s="204">
        <f>ROUND(I142*H142,2)</f>
        <v>0</v>
      </c>
      <c r="BL142" s="24" t="s">
        <v>162</v>
      </c>
      <c r="BM142" s="24" t="s">
        <v>1768</v>
      </c>
    </row>
    <row r="143" spans="2:47" s="1" customFormat="1" ht="27">
      <c r="B143" s="42"/>
      <c r="C143" s="64"/>
      <c r="D143" s="205" t="s">
        <v>164</v>
      </c>
      <c r="E143" s="64"/>
      <c r="F143" s="206" t="s">
        <v>1769</v>
      </c>
      <c r="G143" s="64"/>
      <c r="H143" s="64"/>
      <c r="I143" s="164"/>
      <c r="J143" s="64"/>
      <c r="K143" s="64"/>
      <c r="L143" s="62"/>
      <c r="M143" s="207"/>
      <c r="N143" s="43"/>
      <c r="O143" s="43"/>
      <c r="P143" s="43"/>
      <c r="Q143" s="43"/>
      <c r="R143" s="43"/>
      <c r="S143" s="43"/>
      <c r="T143" s="79"/>
      <c r="AT143" s="24" t="s">
        <v>164</v>
      </c>
      <c r="AU143" s="24" t="s">
        <v>106</v>
      </c>
    </row>
    <row r="144" spans="2:51" s="11" customFormat="1" ht="13.5">
      <c r="B144" s="208"/>
      <c r="C144" s="209"/>
      <c r="D144" s="205" t="s">
        <v>175</v>
      </c>
      <c r="E144" s="209"/>
      <c r="F144" s="211" t="s">
        <v>1770</v>
      </c>
      <c r="G144" s="209"/>
      <c r="H144" s="212">
        <v>0.266</v>
      </c>
      <c r="I144" s="213"/>
      <c r="J144" s="209"/>
      <c r="K144" s="209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175</v>
      </c>
      <c r="AU144" s="218" t="s">
        <v>106</v>
      </c>
      <c r="AV144" s="11" t="s">
        <v>106</v>
      </c>
      <c r="AW144" s="11" t="s">
        <v>6</v>
      </c>
      <c r="AX144" s="11" t="s">
        <v>85</v>
      </c>
      <c r="AY144" s="218" t="s">
        <v>155</v>
      </c>
    </row>
    <row r="145" spans="2:65" s="1" customFormat="1" ht="16.5" customHeight="1">
      <c r="B145" s="42"/>
      <c r="C145" s="193" t="s">
        <v>499</v>
      </c>
      <c r="D145" s="193" t="s">
        <v>157</v>
      </c>
      <c r="E145" s="194" t="s">
        <v>1697</v>
      </c>
      <c r="F145" s="195" t="s">
        <v>1350</v>
      </c>
      <c r="G145" s="196" t="s">
        <v>222</v>
      </c>
      <c r="H145" s="197">
        <v>0.014</v>
      </c>
      <c r="I145" s="198"/>
      <c r="J145" s="199">
        <f>ROUND(I145*H145,2)</f>
        <v>0</v>
      </c>
      <c r="K145" s="195" t="s">
        <v>161</v>
      </c>
      <c r="L145" s="62"/>
      <c r="M145" s="200" t="s">
        <v>32</v>
      </c>
      <c r="N145" s="201" t="s">
        <v>48</v>
      </c>
      <c r="O145" s="43"/>
      <c r="P145" s="202">
        <f>O145*H145</f>
        <v>0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AR145" s="24" t="s">
        <v>162</v>
      </c>
      <c r="AT145" s="24" t="s">
        <v>157</v>
      </c>
      <c r="AU145" s="24" t="s">
        <v>106</v>
      </c>
      <c r="AY145" s="24" t="s">
        <v>155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4" t="s">
        <v>85</v>
      </c>
      <c r="BK145" s="204">
        <f>ROUND(I145*H145,2)</f>
        <v>0</v>
      </c>
      <c r="BL145" s="24" t="s">
        <v>162</v>
      </c>
      <c r="BM145" s="24" t="s">
        <v>1771</v>
      </c>
    </row>
    <row r="146" spans="2:63" s="10" customFormat="1" ht="29.85" customHeight="1">
      <c r="B146" s="177"/>
      <c r="C146" s="178"/>
      <c r="D146" s="179" t="s">
        <v>76</v>
      </c>
      <c r="E146" s="191" t="s">
        <v>236</v>
      </c>
      <c r="F146" s="191" t="s">
        <v>237</v>
      </c>
      <c r="G146" s="178"/>
      <c r="H146" s="178"/>
      <c r="I146" s="181"/>
      <c r="J146" s="192">
        <f>BK146</f>
        <v>0</v>
      </c>
      <c r="K146" s="178"/>
      <c r="L146" s="183"/>
      <c r="M146" s="184"/>
      <c r="N146" s="185"/>
      <c r="O146" s="185"/>
      <c r="P146" s="186">
        <f>SUM(P147:P148)</f>
        <v>0</v>
      </c>
      <c r="Q146" s="185"/>
      <c r="R146" s="186">
        <f>SUM(R147:R148)</f>
        <v>0</v>
      </c>
      <c r="S146" s="185"/>
      <c r="T146" s="187">
        <f>SUM(T147:T148)</f>
        <v>0</v>
      </c>
      <c r="AR146" s="188" t="s">
        <v>85</v>
      </c>
      <c r="AT146" s="189" t="s">
        <v>76</v>
      </c>
      <c r="AU146" s="189" t="s">
        <v>85</v>
      </c>
      <c r="AY146" s="188" t="s">
        <v>155</v>
      </c>
      <c r="BK146" s="190">
        <f>SUM(BK147:BK148)</f>
        <v>0</v>
      </c>
    </row>
    <row r="147" spans="2:65" s="1" customFormat="1" ht="16.5" customHeight="1">
      <c r="B147" s="42"/>
      <c r="C147" s="193" t="s">
        <v>509</v>
      </c>
      <c r="D147" s="193" t="s">
        <v>157</v>
      </c>
      <c r="E147" s="194" t="s">
        <v>1699</v>
      </c>
      <c r="F147" s="195" t="s">
        <v>1700</v>
      </c>
      <c r="G147" s="196" t="s">
        <v>222</v>
      </c>
      <c r="H147" s="197">
        <v>24.421</v>
      </c>
      <c r="I147" s="198"/>
      <c r="J147" s="199">
        <f>ROUND(I147*H147,2)</f>
        <v>0</v>
      </c>
      <c r="K147" s="195" t="s">
        <v>161</v>
      </c>
      <c r="L147" s="62"/>
      <c r="M147" s="200" t="s">
        <v>32</v>
      </c>
      <c r="N147" s="201" t="s">
        <v>48</v>
      </c>
      <c r="O147" s="43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AR147" s="24" t="s">
        <v>162</v>
      </c>
      <c r="AT147" s="24" t="s">
        <v>157</v>
      </c>
      <c r="AU147" s="24" t="s">
        <v>106</v>
      </c>
      <c r="AY147" s="24" t="s">
        <v>155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4" t="s">
        <v>85</v>
      </c>
      <c r="BK147" s="204">
        <f>ROUND(I147*H147,2)</f>
        <v>0</v>
      </c>
      <c r="BL147" s="24" t="s">
        <v>162</v>
      </c>
      <c r="BM147" s="24" t="s">
        <v>1701</v>
      </c>
    </row>
    <row r="148" spans="2:65" s="1" customFormat="1" ht="25.5" customHeight="1">
      <c r="B148" s="42"/>
      <c r="C148" s="193" t="s">
        <v>513</v>
      </c>
      <c r="D148" s="193" t="s">
        <v>157</v>
      </c>
      <c r="E148" s="194" t="s">
        <v>1702</v>
      </c>
      <c r="F148" s="195" t="s">
        <v>1703</v>
      </c>
      <c r="G148" s="196" t="s">
        <v>222</v>
      </c>
      <c r="H148" s="197">
        <v>24.421</v>
      </c>
      <c r="I148" s="198"/>
      <c r="J148" s="199">
        <f>ROUND(I148*H148,2)</f>
        <v>0</v>
      </c>
      <c r="K148" s="195" t="s">
        <v>161</v>
      </c>
      <c r="L148" s="62"/>
      <c r="M148" s="200" t="s">
        <v>32</v>
      </c>
      <c r="N148" s="201" t="s">
        <v>48</v>
      </c>
      <c r="O148" s="43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AR148" s="24" t="s">
        <v>162</v>
      </c>
      <c r="AT148" s="24" t="s">
        <v>157</v>
      </c>
      <c r="AU148" s="24" t="s">
        <v>106</v>
      </c>
      <c r="AY148" s="24" t="s">
        <v>155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4" t="s">
        <v>85</v>
      </c>
      <c r="BK148" s="204">
        <f>ROUND(I148*H148,2)</f>
        <v>0</v>
      </c>
      <c r="BL148" s="24" t="s">
        <v>162</v>
      </c>
      <c r="BM148" s="24" t="s">
        <v>1704</v>
      </c>
    </row>
    <row r="149" spans="2:63" s="10" customFormat="1" ht="37.35" customHeight="1">
      <c r="B149" s="177"/>
      <c r="C149" s="178"/>
      <c r="D149" s="179" t="s">
        <v>76</v>
      </c>
      <c r="E149" s="180" t="s">
        <v>1370</v>
      </c>
      <c r="F149" s="180" t="s">
        <v>1371</v>
      </c>
      <c r="G149" s="178"/>
      <c r="H149" s="178"/>
      <c r="I149" s="181"/>
      <c r="J149" s="182">
        <f>BK149</f>
        <v>0</v>
      </c>
      <c r="K149" s="178"/>
      <c r="L149" s="183"/>
      <c r="M149" s="184"/>
      <c r="N149" s="185"/>
      <c r="O149" s="185"/>
      <c r="P149" s="186">
        <f>P150</f>
        <v>0</v>
      </c>
      <c r="Q149" s="185"/>
      <c r="R149" s="186">
        <f>R150</f>
        <v>0</v>
      </c>
      <c r="S149" s="185"/>
      <c r="T149" s="187">
        <f>T150</f>
        <v>0.013760000000000001</v>
      </c>
      <c r="AR149" s="188" t="s">
        <v>106</v>
      </c>
      <c r="AT149" s="189" t="s">
        <v>76</v>
      </c>
      <c r="AU149" s="189" t="s">
        <v>77</v>
      </c>
      <c r="AY149" s="188" t="s">
        <v>155</v>
      </c>
      <c r="BK149" s="190">
        <f>BK150</f>
        <v>0</v>
      </c>
    </row>
    <row r="150" spans="2:63" s="10" customFormat="1" ht="19.9" customHeight="1">
      <c r="B150" s="177"/>
      <c r="C150" s="178"/>
      <c r="D150" s="179" t="s">
        <v>76</v>
      </c>
      <c r="E150" s="191" t="s">
        <v>1772</v>
      </c>
      <c r="F150" s="191" t="s">
        <v>1773</v>
      </c>
      <c r="G150" s="178"/>
      <c r="H150" s="178"/>
      <c r="I150" s="181"/>
      <c r="J150" s="192">
        <f>BK150</f>
        <v>0</v>
      </c>
      <c r="K150" s="178"/>
      <c r="L150" s="183"/>
      <c r="M150" s="184"/>
      <c r="N150" s="185"/>
      <c r="O150" s="185"/>
      <c r="P150" s="186">
        <f>SUM(P151:P153)</f>
        <v>0</v>
      </c>
      <c r="Q150" s="185"/>
      <c r="R150" s="186">
        <f>SUM(R151:R153)</f>
        <v>0</v>
      </c>
      <c r="S150" s="185"/>
      <c r="T150" s="187">
        <f>SUM(T151:T153)</f>
        <v>0.013760000000000001</v>
      </c>
      <c r="AR150" s="188" t="s">
        <v>106</v>
      </c>
      <c r="AT150" s="189" t="s">
        <v>76</v>
      </c>
      <c r="AU150" s="189" t="s">
        <v>85</v>
      </c>
      <c r="AY150" s="188" t="s">
        <v>155</v>
      </c>
      <c r="BK150" s="190">
        <f>SUM(BK151:BK153)</f>
        <v>0</v>
      </c>
    </row>
    <row r="151" spans="2:65" s="1" customFormat="1" ht="16.5" customHeight="1">
      <c r="B151" s="42"/>
      <c r="C151" s="193" t="s">
        <v>519</v>
      </c>
      <c r="D151" s="193" t="s">
        <v>157</v>
      </c>
      <c r="E151" s="194" t="s">
        <v>1774</v>
      </c>
      <c r="F151" s="195" t="s">
        <v>1775</v>
      </c>
      <c r="G151" s="196" t="s">
        <v>259</v>
      </c>
      <c r="H151" s="197">
        <v>43</v>
      </c>
      <c r="I151" s="198"/>
      <c r="J151" s="199">
        <f>ROUND(I151*H151,2)</f>
        <v>0</v>
      </c>
      <c r="K151" s="195" t="s">
        <v>161</v>
      </c>
      <c r="L151" s="62"/>
      <c r="M151" s="200" t="s">
        <v>32</v>
      </c>
      <c r="N151" s="201" t="s">
        <v>48</v>
      </c>
      <c r="O151" s="43"/>
      <c r="P151" s="202">
        <f>O151*H151</f>
        <v>0</v>
      </c>
      <c r="Q151" s="202">
        <v>0</v>
      </c>
      <c r="R151" s="202">
        <f>Q151*H151</f>
        <v>0</v>
      </c>
      <c r="S151" s="202">
        <v>0.00032</v>
      </c>
      <c r="T151" s="203">
        <f>S151*H151</f>
        <v>0.013760000000000001</v>
      </c>
      <c r="AR151" s="24" t="s">
        <v>245</v>
      </c>
      <c r="AT151" s="24" t="s">
        <v>157</v>
      </c>
      <c r="AU151" s="24" t="s">
        <v>106</v>
      </c>
      <c r="AY151" s="24" t="s">
        <v>155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4" t="s">
        <v>85</v>
      </c>
      <c r="BK151" s="204">
        <f>ROUND(I151*H151,2)</f>
        <v>0</v>
      </c>
      <c r="BL151" s="24" t="s">
        <v>245</v>
      </c>
      <c r="BM151" s="24" t="s">
        <v>1776</v>
      </c>
    </row>
    <row r="152" spans="2:47" s="1" customFormat="1" ht="27">
      <c r="B152" s="42"/>
      <c r="C152" s="64"/>
      <c r="D152" s="205" t="s">
        <v>164</v>
      </c>
      <c r="E152" s="64"/>
      <c r="F152" s="206" t="s">
        <v>1777</v>
      </c>
      <c r="G152" s="64"/>
      <c r="H152" s="64"/>
      <c r="I152" s="164"/>
      <c r="J152" s="64"/>
      <c r="K152" s="64"/>
      <c r="L152" s="62"/>
      <c r="M152" s="207"/>
      <c r="N152" s="43"/>
      <c r="O152" s="43"/>
      <c r="P152" s="43"/>
      <c r="Q152" s="43"/>
      <c r="R152" s="43"/>
      <c r="S152" s="43"/>
      <c r="T152" s="79"/>
      <c r="AT152" s="24" t="s">
        <v>164</v>
      </c>
      <c r="AU152" s="24" t="s">
        <v>106</v>
      </c>
    </row>
    <row r="153" spans="2:51" s="11" customFormat="1" ht="13.5">
      <c r="B153" s="208"/>
      <c r="C153" s="209"/>
      <c r="D153" s="205" t="s">
        <v>175</v>
      </c>
      <c r="E153" s="210" t="s">
        <v>32</v>
      </c>
      <c r="F153" s="211" t="s">
        <v>1778</v>
      </c>
      <c r="G153" s="209"/>
      <c r="H153" s="212">
        <v>43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175</v>
      </c>
      <c r="AU153" s="218" t="s">
        <v>106</v>
      </c>
      <c r="AV153" s="11" t="s">
        <v>106</v>
      </c>
      <c r="AW153" s="11" t="s">
        <v>41</v>
      </c>
      <c r="AX153" s="11" t="s">
        <v>85</v>
      </c>
      <c r="AY153" s="218" t="s">
        <v>155</v>
      </c>
    </row>
    <row r="154" spans="2:63" s="10" customFormat="1" ht="37.35" customHeight="1">
      <c r="B154" s="177"/>
      <c r="C154" s="178"/>
      <c r="D154" s="179" t="s">
        <v>76</v>
      </c>
      <c r="E154" s="180" t="s">
        <v>1712</v>
      </c>
      <c r="F154" s="180" t="s">
        <v>1713</v>
      </c>
      <c r="G154" s="178"/>
      <c r="H154" s="178"/>
      <c r="I154" s="181"/>
      <c r="J154" s="182">
        <f>BK154</f>
        <v>0</v>
      </c>
      <c r="K154" s="178"/>
      <c r="L154" s="183"/>
      <c r="M154" s="184"/>
      <c r="N154" s="185"/>
      <c r="O154" s="185"/>
      <c r="P154" s="186">
        <f>SUM(P155:P156)</f>
        <v>0</v>
      </c>
      <c r="Q154" s="185"/>
      <c r="R154" s="186">
        <f>SUM(R155:R156)</f>
        <v>0</v>
      </c>
      <c r="S154" s="185"/>
      <c r="T154" s="187">
        <f>SUM(T155:T156)</f>
        <v>0</v>
      </c>
      <c r="AR154" s="188" t="s">
        <v>162</v>
      </c>
      <c r="AT154" s="189" t="s">
        <v>76</v>
      </c>
      <c r="AU154" s="189" t="s">
        <v>77</v>
      </c>
      <c r="AY154" s="188" t="s">
        <v>155</v>
      </c>
      <c r="BK154" s="190">
        <f>SUM(BK155:BK156)</f>
        <v>0</v>
      </c>
    </row>
    <row r="155" spans="2:65" s="1" customFormat="1" ht="16.5" customHeight="1">
      <c r="B155" s="42"/>
      <c r="C155" s="193" t="s">
        <v>524</v>
      </c>
      <c r="D155" s="193" t="s">
        <v>157</v>
      </c>
      <c r="E155" s="194" t="s">
        <v>1714</v>
      </c>
      <c r="F155" s="195" t="s">
        <v>1715</v>
      </c>
      <c r="G155" s="196" t="s">
        <v>1716</v>
      </c>
      <c r="H155" s="197">
        <v>8</v>
      </c>
      <c r="I155" s="198"/>
      <c r="J155" s="199">
        <f>ROUND(I155*H155,2)</f>
        <v>0</v>
      </c>
      <c r="K155" s="195" t="s">
        <v>161</v>
      </c>
      <c r="L155" s="62"/>
      <c r="M155" s="200" t="s">
        <v>32</v>
      </c>
      <c r="N155" s="201" t="s">
        <v>48</v>
      </c>
      <c r="O155" s="43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4" t="s">
        <v>1717</v>
      </c>
      <c r="AT155" s="24" t="s">
        <v>157</v>
      </c>
      <c r="AU155" s="24" t="s">
        <v>85</v>
      </c>
      <c r="AY155" s="24" t="s">
        <v>155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4" t="s">
        <v>85</v>
      </c>
      <c r="BK155" s="204">
        <f>ROUND(I155*H155,2)</f>
        <v>0</v>
      </c>
      <c r="BL155" s="24" t="s">
        <v>1717</v>
      </c>
      <c r="BM155" s="24" t="s">
        <v>1779</v>
      </c>
    </row>
    <row r="156" spans="2:47" s="1" customFormat="1" ht="27">
      <c r="B156" s="42"/>
      <c r="C156" s="64"/>
      <c r="D156" s="205" t="s">
        <v>164</v>
      </c>
      <c r="E156" s="64"/>
      <c r="F156" s="206" t="s">
        <v>1780</v>
      </c>
      <c r="G156" s="64"/>
      <c r="H156" s="64"/>
      <c r="I156" s="164"/>
      <c r="J156" s="64"/>
      <c r="K156" s="64"/>
      <c r="L156" s="62"/>
      <c r="M156" s="207"/>
      <c r="N156" s="43"/>
      <c r="O156" s="43"/>
      <c r="P156" s="43"/>
      <c r="Q156" s="43"/>
      <c r="R156" s="43"/>
      <c r="S156" s="43"/>
      <c r="T156" s="79"/>
      <c r="AT156" s="24" t="s">
        <v>164</v>
      </c>
      <c r="AU156" s="24" t="s">
        <v>85</v>
      </c>
    </row>
    <row r="157" spans="2:63" s="10" customFormat="1" ht="37.35" customHeight="1">
      <c r="B157" s="177"/>
      <c r="C157" s="178"/>
      <c r="D157" s="179" t="s">
        <v>76</v>
      </c>
      <c r="E157" s="180" t="s">
        <v>241</v>
      </c>
      <c r="F157" s="180" t="s">
        <v>242</v>
      </c>
      <c r="G157" s="178"/>
      <c r="H157" s="178"/>
      <c r="I157" s="181"/>
      <c r="J157" s="182">
        <f>BK157</f>
        <v>0</v>
      </c>
      <c r="K157" s="178"/>
      <c r="L157" s="183"/>
      <c r="M157" s="184"/>
      <c r="N157" s="185"/>
      <c r="O157" s="185"/>
      <c r="P157" s="186">
        <f>P158</f>
        <v>0</v>
      </c>
      <c r="Q157" s="185"/>
      <c r="R157" s="186">
        <f>R158</f>
        <v>0</v>
      </c>
      <c r="S157" s="185"/>
      <c r="T157" s="187">
        <f>T158</f>
        <v>0</v>
      </c>
      <c r="AR157" s="188" t="s">
        <v>181</v>
      </c>
      <c r="AT157" s="189" t="s">
        <v>76</v>
      </c>
      <c r="AU157" s="189" t="s">
        <v>77</v>
      </c>
      <c r="AY157" s="188" t="s">
        <v>155</v>
      </c>
      <c r="BK157" s="190">
        <f>BK158</f>
        <v>0</v>
      </c>
    </row>
    <row r="158" spans="2:63" s="10" customFormat="1" ht="19.9" customHeight="1">
      <c r="B158" s="177"/>
      <c r="C158" s="178"/>
      <c r="D158" s="179" t="s">
        <v>76</v>
      </c>
      <c r="E158" s="191" t="s">
        <v>1503</v>
      </c>
      <c r="F158" s="191" t="s">
        <v>1504</v>
      </c>
      <c r="G158" s="178"/>
      <c r="H158" s="178"/>
      <c r="I158" s="181"/>
      <c r="J158" s="192">
        <f>BK158</f>
        <v>0</v>
      </c>
      <c r="K158" s="178"/>
      <c r="L158" s="183"/>
      <c r="M158" s="184"/>
      <c r="N158" s="185"/>
      <c r="O158" s="185"/>
      <c r="P158" s="186">
        <f>SUM(P159:P162)</f>
        <v>0</v>
      </c>
      <c r="Q158" s="185"/>
      <c r="R158" s="186">
        <f>SUM(R159:R162)</f>
        <v>0</v>
      </c>
      <c r="S158" s="185"/>
      <c r="T158" s="187">
        <f>SUM(T159:T162)</f>
        <v>0</v>
      </c>
      <c r="AR158" s="188" t="s">
        <v>181</v>
      </c>
      <c r="AT158" s="189" t="s">
        <v>76</v>
      </c>
      <c r="AU158" s="189" t="s">
        <v>85</v>
      </c>
      <c r="AY158" s="188" t="s">
        <v>155</v>
      </c>
      <c r="BK158" s="190">
        <f>SUM(BK159:BK162)</f>
        <v>0</v>
      </c>
    </row>
    <row r="159" spans="2:65" s="1" customFormat="1" ht="16.5" customHeight="1">
      <c r="B159" s="42"/>
      <c r="C159" s="193" t="s">
        <v>527</v>
      </c>
      <c r="D159" s="193" t="s">
        <v>157</v>
      </c>
      <c r="E159" s="194" t="s">
        <v>1524</v>
      </c>
      <c r="F159" s="195" t="s">
        <v>1525</v>
      </c>
      <c r="G159" s="196" t="s">
        <v>248</v>
      </c>
      <c r="H159" s="197">
        <v>1</v>
      </c>
      <c r="I159" s="198"/>
      <c r="J159" s="199">
        <f>ROUND(I159*H159,2)</f>
        <v>0</v>
      </c>
      <c r="K159" s="195" t="s">
        <v>161</v>
      </c>
      <c r="L159" s="62"/>
      <c r="M159" s="200" t="s">
        <v>32</v>
      </c>
      <c r="N159" s="201" t="s">
        <v>48</v>
      </c>
      <c r="O159" s="43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AR159" s="24" t="s">
        <v>249</v>
      </c>
      <c r="AT159" s="24" t="s">
        <v>157</v>
      </c>
      <c r="AU159" s="24" t="s">
        <v>106</v>
      </c>
      <c r="AY159" s="24" t="s">
        <v>155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24" t="s">
        <v>85</v>
      </c>
      <c r="BK159" s="204">
        <f>ROUND(I159*H159,2)</f>
        <v>0</v>
      </c>
      <c r="BL159" s="24" t="s">
        <v>249</v>
      </c>
      <c r="BM159" s="24" t="s">
        <v>1781</v>
      </c>
    </row>
    <row r="160" spans="2:47" s="1" customFormat="1" ht="27">
      <c r="B160" s="42"/>
      <c r="C160" s="64"/>
      <c r="D160" s="205" t="s">
        <v>164</v>
      </c>
      <c r="E160" s="64"/>
      <c r="F160" s="206" t="s">
        <v>1721</v>
      </c>
      <c r="G160" s="64"/>
      <c r="H160" s="64"/>
      <c r="I160" s="164"/>
      <c r="J160" s="64"/>
      <c r="K160" s="64"/>
      <c r="L160" s="62"/>
      <c r="M160" s="207"/>
      <c r="N160" s="43"/>
      <c r="O160" s="43"/>
      <c r="P160" s="43"/>
      <c r="Q160" s="43"/>
      <c r="R160" s="43"/>
      <c r="S160" s="43"/>
      <c r="T160" s="79"/>
      <c r="AT160" s="24" t="s">
        <v>164</v>
      </c>
      <c r="AU160" s="24" t="s">
        <v>106</v>
      </c>
    </row>
    <row r="161" spans="2:65" s="1" customFormat="1" ht="16.5" customHeight="1">
      <c r="B161" s="42"/>
      <c r="C161" s="193" t="s">
        <v>531</v>
      </c>
      <c r="D161" s="193" t="s">
        <v>157</v>
      </c>
      <c r="E161" s="194" t="s">
        <v>1529</v>
      </c>
      <c r="F161" s="195" t="s">
        <v>1530</v>
      </c>
      <c r="G161" s="196" t="s">
        <v>1782</v>
      </c>
      <c r="H161" s="197">
        <v>1</v>
      </c>
      <c r="I161" s="198"/>
      <c r="J161" s="199">
        <f>ROUND(I161*H161,2)</f>
        <v>0</v>
      </c>
      <c r="K161" s="195" t="s">
        <v>161</v>
      </c>
      <c r="L161" s="62"/>
      <c r="M161" s="200" t="s">
        <v>32</v>
      </c>
      <c r="N161" s="201" t="s">
        <v>48</v>
      </c>
      <c r="O161" s="43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AR161" s="24" t="s">
        <v>249</v>
      </c>
      <c r="AT161" s="24" t="s">
        <v>157</v>
      </c>
      <c r="AU161" s="24" t="s">
        <v>106</v>
      </c>
      <c r="AY161" s="24" t="s">
        <v>155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24" t="s">
        <v>85</v>
      </c>
      <c r="BK161" s="204">
        <f>ROUND(I161*H161,2)</f>
        <v>0</v>
      </c>
      <c r="BL161" s="24" t="s">
        <v>249</v>
      </c>
      <c r="BM161" s="24" t="s">
        <v>1722</v>
      </c>
    </row>
    <row r="162" spans="2:65" s="1" customFormat="1" ht="16.5" customHeight="1">
      <c r="B162" s="42"/>
      <c r="C162" s="193" t="s">
        <v>545</v>
      </c>
      <c r="D162" s="193" t="s">
        <v>157</v>
      </c>
      <c r="E162" s="194" t="s">
        <v>1534</v>
      </c>
      <c r="F162" s="195" t="s">
        <v>1535</v>
      </c>
      <c r="G162" s="196" t="s">
        <v>248</v>
      </c>
      <c r="H162" s="197">
        <v>1</v>
      </c>
      <c r="I162" s="198"/>
      <c r="J162" s="199">
        <f>ROUND(I162*H162,2)</f>
        <v>0</v>
      </c>
      <c r="K162" s="195" t="s">
        <v>161</v>
      </c>
      <c r="L162" s="62"/>
      <c r="M162" s="200" t="s">
        <v>32</v>
      </c>
      <c r="N162" s="265" t="s">
        <v>48</v>
      </c>
      <c r="O162" s="231"/>
      <c r="P162" s="266">
        <f>O162*H162</f>
        <v>0</v>
      </c>
      <c r="Q162" s="266">
        <v>0</v>
      </c>
      <c r="R162" s="266">
        <f>Q162*H162</f>
        <v>0</v>
      </c>
      <c r="S162" s="266">
        <v>0</v>
      </c>
      <c r="T162" s="267">
        <f>S162*H162</f>
        <v>0</v>
      </c>
      <c r="AR162" s="24" t="s">
        <v>249</v>
      </c>
      <c r="AT162" s="24" t="s">
        <v>157</v>
      </c>
      <c r="AU162" s="24" t="s">
        <v>106</v>
      </c>
      <c r="AY162" s="24" t="s">
        <v>155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24" t="s">
        <v>85</v>
      </c>
      <c r="BK162" s="204">
        <f>ROUND(I162*H162,2)</f>
        <v>0</v>
      </c>
      <c r="BL162" s="24" t="s">
        <v>249</v>
      </c>
      <c r="BM162" s="24" t="s">
        <v>1783</v>
      </c>
    </row>
    <row r="163" spans="2:12" s="1" customFormat="1" ht="6.95" customHeight="1">
      <c r="B163" s="57"/>
      <c r="C163" s="58"/>
      <c r="D163" s="58"/>
      <c r="E163" s="58"/>
      <c r="F163" s="58"/>
      <c r="G163" s="58"/>
      <c r="H163" s="58"/>
      <c r="I163" s="140"/>
      <c r="J163" s="58"/>
      <c r="K163" s="58"/>
      <c r="L163" s="62"/>
    </row>
  </sheetData>
  <sheetProtection algorithmName="SHA-512" hashValue="fClRpkAFOME/IjfozGZ6ja2UbobH7tkxHjACIFnEy/CnBD82iST4dHz5eYsJlOXq+xX3W20LoJ1X1cpIqoxv1w==" saltValue="cHSTep/Z47Ei4P2nhUhCIDmTioWr1MbWfQt+NUgivmFfVa89PjlGhy8C04TNUFlLb+5TWRli21k0VGYyPFqBog==" spinCount="100000" sheet="1" objects="1" scenarios="1" formatColumns="0" formatRows="0" autoFilter="0"/>
  <autoFilter ref="C86:K162"/>
  <mergeCells count="10">
    <mergeCell ref="J51:J52"/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121</v>
      </c>
      <c r="G1" s="399" t="s">
        <v>122</v>
      </c>
      <c r="H1" s="399"/>
      <c r="I1" s="116"/>
      <c r="J1" s="115" t="s">
        <v>123</v>
      </c>
      <c r="K1" s="114" t="s">
        <v>124</v>
      </c>
      <c r="L1" s="115" t="s">
        <v>125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112</v>
      </c>
    </row>
    <row r="3" spans="2:46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77</v>
      </c>
    </row>
    <row r="4" spans="2:46" ht="36.95" customHeight="1">
      <c r="B4" s="28"/>
      <c r="C4" s="29"/>
      <c r="D4" s="30" t="s">
        <v>126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8"/>
      <c r="J6" s="29"/>
      <c r="K6" s="31"/>
    </row>
    <row r="7" spans="2:11" ht="16.5" customHeight="1">
      <c r="B7" s="28"/>
      <c r="C7" s="29"/>
      <c r="D7" s="29"/>
      <c r="E7" s="391" t="str">
        <f>'Rekapitulace stavby'!K6</f>
        <v>III-33420 Molitorov, most ev. č. 33420-1_bez SO 460a461</v>
      </c>
      <c r="F7" s="392"/>
      <c r="G7" s="392"/>
      <c r="H7" s="392"/>
      <c r="I7" s="118"/>
      <c r="J7" s="29"/>
      <c r="K7" s="31"/>
    </row>
    <row r="8" spans="2:11" s="1" customFormat="1" ht="13.5">
      <c r="B8" s="42"/>
      <c r="C8" s="43"/>
      <c r="D8" s="37" t="s">
        <v>127</v>
      </c>
      <c r="E8" s="43"/>
      <c r="F8" s="43"/>
      <c r="G8" s="43"/>
      <c r="H8" s="43"/>
      <c r="I8" s="119"/>
      <c r="J8" s="43"/>
      <c r="K8" s="46"/>
    </row>
    <row r="9" spans="2:11" s="1" customFormat="1" ht="36.95" customHeight="1">
      <c r="B9" s="42"/>
      <c r="C9" s="43"/>
      <c r="D9" s="43"/>
      <c r="E9" s="393" t="s">
        <v>1784</v>
      </c>
      <c r="F9" s="394"/>
      <c r="G9" s="394"/>
      <c r="H9" s="394"/>
      <c r="I9" s="119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113</v>
      </c>
      <c r="G11" s="43"/>
      <c r="H11" s="43"/>
      <c r="I11" s="120" t="s">
        <v>22</v>
      </c>
      <c r="J11" s="35" t="s">
        <v>32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0" t="s">
        <v>26</v>
      </c>
      <c r="J12" s="121" t="str">
        <f>'Rekapitulace stavby'!AN8</f>
        <v>3. 6. 2018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19"/>
      <c r="J13" s="43"/>
      <c r="K13" s="46"/>
    </row>
    <row r="14" spans="2:11" s="1" customFormat="1" ht="14.45" customHeight="1">
      <c r="B14" s="42"/>
      <c r="C14" s="43"/>
      <c r="D14" s="37" t="s">
        <v>30</v>
      </c>
      <c r="E14" s="43"/>
      <c r="F14" s="43"/>
      <c r="G14" s="43"/>
      <c r="H14" s="43"/>
      <c r="I14" s="120" t="s">
        <v>31</v>
      </c>
      <c r="J14" s="35" t="s">
        <v>32</v>
      </c>
      <c r="K14" s="46"/>
    </row>
    <row r="15" spans="2:11" s="1" customFormat="1" ht="18" customHeight="1">
      <c r="B15" s="42"/>
      <c r="C15" s="43"/>
      <c r="D15" s="43"/>
      <c r="E15" s="35" t="s">
        <v>33</v>
      </c>
      <c r="F15" s="43"/>
      <c r="G15" s="43"/>
      <c r="H15" s="43"/>
      <c r="I15" s="120" t="s">
        <v>34</v>
      </c>
      <c r="J15" s="35" t="s">
        <v>32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35</v>
      </c>
      <c r="E17" s="43"/>
      <c r="F17" s="43"/>
      <c r="G17" s="43"/>
      <c r="H17" s="43"/>
      <c r="I17" s="120" t="s">
        <v>31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34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37</v>
      </c>
      <c r="E20" s="43"/>
      <c r="F20" s="43"/>
      <c r="G20" s="43"/>
      <c r="H20" s="43"/>
      <c r="I20" s="120" t="s">
        <v>31</v>
      </c>
      <c r="J20" s="35" t="s">
        <v>38</v>
      </c>
      <c r="K20" s="46"/>
    </row>
    <row r="21" spans="2:11" s="1" customFormat="1" ht="18" customHeight="1">
      <c r="B21" s="42"/>
      <c r="C21" s="43"/>
      <c r="D21" s="43"/>
      <c r="E21" s="35" t="s">
        <v>39</v>
      </c>
      <c r="F21" s="43"/>
      <c r="G21" s="43"/>
      <c r="H21" s="43"/>
      <c r="I21" s="120" t="s">
        <v>34</v>
      </c>
      <c r="J21" s="35" t="s">
        <v>40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42</v>
      </c>
      <c r="E23" s="43"/>
      <c r="F23" s="43"/>
      <c r="G23" s="43"/>
      <c r="H23" s="43"/>
      <c r="I23" s="119"/>
      <c r="J23" s="43"/>
      <c r="K23" s="46"/>
    </row>
    <row r="24" spans="2:11" s="6" customFormat="1" ht="16.5" customHeight="1">
      <c r="B24" s="122"/>
      <c r="C24" s="123"/>
      <c r="D24" s="123"/>
      <c r="E24" s="360" t="s">
        <v>32</v>
      </c>
      <c r="F24" s="360"/>
      <c r="G24" s="360"/>
      <c r="H24" s="360"/>
      <c r="I24" s="124"/>
      <c r="J24" s="123"/>
      <c r="K24" s="125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6"/>
      <c r="J26" s="86"/>
      <c r="K26" s="127"/>
    </row>
    <row r="27" spans="2:11" s="1" customFormat="1" ht="25.35" customHeight="1">
      <c r="B27" s="42"/>
      <c r="C27" s="43"/>
      <c r="D27" s="128" t="s">
        <v>43</v>
      </c>
      <c r="E27" s="43"/>
      <c r="F27" s="43"/>
      <c r="G27" s="43"/>
      <c r="H27" s="43"/>
      <c r="I27" s="119"/>
      <c r="J27" s="129">
        <f>ROUND(J86,2)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6"/>
      <c r="J28" s="86"/>
      <c r="K28" s="127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30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31">
        <f>ROUND(SUM(BE86:BE132),2)</f>
        <v>0</v>
      </c>
      <c r="G30" s="43"/>
      <c r="H30" s="43"/>
      <c r="I30" s="132">
        <v>0.21</v>
      </c>
      <c r="J30" s="131">
        <f>ROUND(ROUND((SUM(BE86:BE132)),2)*I30,2)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31">
        <f>ROUND(SUM(BF86:BF132),2)</f>
        <v>0</v>
      </c>
      <c r="G31" s="43"/>
      <c r="H31" s="43"/>
      <c r="I31" s="132">
        <v>0.15</v>
      </c>
      <c r="J31" s="131">
        <f>ROUND(ROUND((SUM(BF86:BF132)),2)*I31,2)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31">
        <f>ROUND(SUM(BG86:BG132),2)</f>
        <v>0</v>
      </c>
      <c r="G32" s="43"/>
      <c r="H32" s="43"/>
      <c r="I32" s="132">
        <v>0.21</v>
      </c>
      <c r="J32" s="131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31">
        <f>ROUND(SUM(BH86:BH132),2)</f>
        <v>0</v>
      </c>
      <c r="G33" s="43"/>
      <c r="H33" s="43"/>
      <c r="I33" s="132">
        <v>0.15</v>
      </c>
      <c r="J33" s="131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31">
        <f>ROUND(SUM(BI86:BI132),2)</f>
        <v>0</v>
      </c>
      <c r="G34" s="43"/>
      <c r="H34" s="43"/>
      <c r="I34" s="132">
        <v>0</v>
      </c>
      <c r="J34" s="131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3"/>
      <c r="D36" s="134" t="s">
        <v>53</v>
      </c>
      <c r="E36" s="80"/>
      <c r="F36" s="80"/>
      <c r="G36" s="135" t="s">
        <v>54</v>
      </c>
      <c r="H36" s="136" t="s">
        <v>55</v>
      </c>
      <c r="I36" s="137"/>
      <c r="J36" s="138">
        <f>SUM(J27:J34)</f>
        <v>0</v>
      </c>
      <c r="K36" s="139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0"/>
      <c r="J37" s="58"/>
      <c r="K37" s="59"/>
    </row>
    <row r="41" spans="2:11" s="1" customFormat="1" ht="6.95" customHeight="1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5" customHeight="1">
      <c r="B42" s="42"/>
      <c r="C42" s="30" t="s">
        <v>129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16.5" customHeight="1">
      <c r="B45" s="42"/>
      <c r="C45" s="43"/>
      <c r="D45" s="43"/>
      <c r="E45" s="391" t="str">
        <f>E7</f>
        <v>III-33420 Molitorov, most ev. č. 33420-1_bez SO 460a461</v>
      </c>
      <c r="F45" s="392"/>
      <c r="G45" s="392"/>
      <c r="H45" s="392"/>
      <c r="I45" s="119"/>
      <c r="J45" s="43"/>
      <c r="K45" s="46"/>
    </row>
    <row r="46" spans="2:11" s="1" customFormat="1" ht="14.45" customHeight="1">
      <c r="B46" s="42"/>
      <c r="C46" s="37" t="s">
        <v>127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17.25" customHeight="1">
      <c r="B47" s="42"/>
      <c r="C47" s="43"/>
      <c r="D47" s="43"/>
      <c r="E47" s="393" t="str">
        <f>E9</f>
        <v>SO 430 - SO 430 - Provizorní přeložka VO</v>
      </c>
      <c r="F47" s="394"/>
      <c r="G47" s="394"/>
      <c r="H47" s="394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Kouřim</v>
      </c>
      <c r="G49" s="43"/>
      <c r="H49" s="43"/>
      <c r="I49" s="120" t="s">
        <v>26</v>
      </c>
      <c r="J49" s="121" t="str">
        <f>IF(J12="","",J12)</f>
        <v>3. 6. 2018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11" s="1" customFormat="1" ht="13.5">
      <c r="B51" s="42"/>
      <c r="C51" s="37" t="s">
        <v>30</v>
      </c>
      <c r="D51" s="43"/>
      <c r="E51" s="43"/>
      <c r="F51" s="35" t="str">
        <f>E15</f>
        <v>Středočeský kraj</v>
      </c>
      <c r="G51" s="43"/>
      <c r="H51" s="43"/>
      <c r="I51" s="120" t="s">
        <v>37</v>
      </c>
      <c r="J51" s="360" t="str">
        <f>E21</f>
        <v>VPÚ DECO PRAHA  a.s.</v>
      </c>
      <c r="K51" s="46"/>
    </row>
    <row r="52" spans="2:11" s="1" customFormat="1" ht="14.45" customHeight="1">
      <c r="B52" s="42"/>
      <c r="C52" s="37" t="s">
        <v>35</v>
      </c>
      <c r="D52" s="43"/>
      <c r="E52" s="43"/>
      <c r="F52" s="35" t="str">
        <f>IF(E18="","",E18)</f>
        <v/>
      </c>
      <c r="G52" s="43"/>
      <c r="H52" s="43"/>
      <c r="I52" s="119"/>
      <c r="J52" s="395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11" s="1" customFormat="1" ht="29.25" customHeight="1">
      <c r="B54" s="42"/>
      <c r="C54" s="145" t="s">
        <v>130</v>
      </c>
      <c r="D54" s="133"/>
      <c r="E54" s="133"/>
      <c r="F54" s="133"/>
      <c r="G54" s="133"/>
      <c r="H54" s="133"/>
      <c r="I54" s="146"/>
      <c r="J54" s="147" t="s">
        <v>131</v>
      </c>
      <c r="K54" s="148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49" t="s">
        <v>132</v>
      </c>
      <c r="D56" s="43"/>
      <c r="E56" s="43"/>
      <c r="F56" s="43"/>
      <c r="G56" s="43"/>
      <c r="H56" s="43"/>
      <c r="I56" s="119"/>
      <c r="J56" s="129">
        <f>J86</f>
        <v>0</v>
      </c>
      <c r="K56" s="46"/>
      <c r="AU56" s="24" t="s">
        <v>133</v>
      </c>
    </row>
    <row r="57" spans="2:11" s="7" customFormat="1" ht="24.95" customHeight="1">
      <c r="B57" s="150"/>
      <c r="C57" s="151"/>
      <c r="D57" s="152" t="s">
        <v>134</v>
      </c>
      <c r="E57" s="153"/>
      <c r="F57" s="153"/>
      <c r="G57" s="153"/>
      <c r="H57" s="153"/>
      <c r="I57" s="154"/>
      <c r="J57" s="155">
        <f>J87</f>
        <v>0</v>
      </c>
      <c r="K57" s="156"/>
    </row>
    <row r="58" spans="2:11" s="8" customFormat="1" ht="19.9" customHeight="1">
      <c r="B58" s="157"/>
      <c r="C58" s="158"/>
      <c r="D58" s="159" t="s">
        <v>386</v>
      </c>
      <c r="E58" s="160"/>
      <c r="F58" s="160"/>
      <c r="G58" s="160"/>
      <c r="H58" s="160"/>
      <c r="I58" s="161"/>
      <c r="J58" s="162">
        <f>J88</f>
        <v>0</v>
      </c>
      <c r="K58" s="163"/>
    </row>
    <row r="59" spans="2:11" s="8" customFormat="1" ht="19.9" customHeight="1">
      <c r="B59" s="157"/>
      <c r="C59" s="158"/>
      <c r="D59" s="159" t="s">
        <v>388</v>
      </c>
      <c r="E59" s="160"/>
      <c r="F59" s="160"/>
      <c r="G59" s="160"/>
      <c r="H59" s="160"/>
      <c r="I59" s="161"/>
      <c r="J59" s="162">
        <f>J92</f>
        <v>0</v>
      </c>
      <c r="K59" s="163"/>
    </row>
    <row r="60" spans="2:11" s="7" customFormat="1" ht="24.95" customHeight="1">
      <c r="B60" s="150"/>
      <c r="C60" s="151"/>
      <c r="D60" s="152" t="s">
        <v>389</v>
      </c>
      <c r="E60" s="153"/>
      <c r="F60" s="153"/>
      <c r="G60" s="153"/>
      <c r="H60" s="153"/>
      <c r="I60" s="154"/>
      <c r="J60" s="155">
        <f>J95</f>
        <v>0</v>
      </c>
      <c r="K60" s="156"/>
    </row>
    <row r="61" spans="2:11" s="8" customFormat="1" ht="19.9" customHeight="1">
      <c r="B61" s="157"/>
      <c r="C61" s="158"/>
      <c r="D61" s="159" t="s">
        <v>1785</v>
      </c>
      <c r="E61" s="160"/>
      <c r="F61" s="160"/>
      <c r="G61" s="160"/>
      <c r="H61" s="160"/>
      <c r="I61" s="161"/>
      <c r="J61" s="162">
        <f>J96</f>
        <v>0</v>
      </c>
      <c r="K61" s="163"/>
    </row>
    <row r="62" spans="2:11" s="7" customFormat="1" ht="24.95" customHeight="1">
      <c r="B62" s="150"/>
      <c r="C62" s="151"/>
      <c r="D62" s="152" t="s">
        <v>1606</v>
      </c>
      <c r="E62" s="153"/>
      <c r="F62" s="153"/>
      <c r="G62" s="153"/>
      <c r="H62" s="153"/>
      <c r="I62" s="154"/>
      <c r="J62" s="155">
        <f>J110</f>
        <v>0</v>
      </c>
      <c r="K62" s="156"/>
    </row>
    <row r="63" spans="2:11" s="8" customFormat="1" ht="19.9" customHeight="1">
      <c r="B63" s="157"/>
      <c r="C63" s="158"/>
      <c r="D63" s="159" t="s">
        <v>1786</v>
      </c>
      <c r="E63" s="160"/>
      <c r="F63" s="160"/>
      <c r="G63" s="160"/>
      <c r="H63" s="160"/>
      <c r="I63" s="161"/>
      <c r="J63" s="162">
        <f>J111</f>
        <v>0</v>
      </c>
      <c r="K63" s="163"/>
    </row>
    <row r="64" spans="2:11" s="8" customFormat="1" ht="19.9" customHeight="1">
      <c r="B64" s="157"/>
      <c r="C64" s="158"/>
      <c r="D64" s="159" t="s">
        <v>1787</v>
      </c>
      <c r="E64" s="160"/>
      <c r="F64" s="160"/>
      <c r="G64" s="160"/>
      <c r="H64" s="160"/>
      <c r="I64" s="161"/>
      <c r="J64" s="162">
        <f>J119</f>
        <v>0</v>
      </c>
      <c r="K64" s="163"/>
    </row>
    <row r="65" spans="2:11" s="7" customFormat="1" ht="24.95" customHeight="1">
      <c r="B65" s="150"/>
      <c r="C65" s="151"/>
      <c r="D65" s="152" t="s">
        <v>1608</v>
      </c>
      <c r="E65" s="153"/>
      <c r="F65" s="153"/>
      <c r="G65" s="153"/>
      <c r="H65" s="153"/>
      <c r="I65" s="154"/>
      <c r="J65" s="155">
        <f>J129</f>
        <v>0</v>
      </c>
      <c r="K65" s="156"/>
    </row>
    <row r="66" spans="2:11" s="7" customFormat="1" ht="24.95" customHeight="1">
      <c r="B66" s="150"/>
      <c r="C66" s="151"/>
      <c r="D66" s="152" t="s">
        <v>137</v>
      </c>
      <c r="E66" s="153"/>
      <c r="F66" s="153"/>
      <c r="G66" s="153"/>
      <c r="H66" s="153"/>
      <c r="I66" s="154"/>
      <c r="J66" s="155">
        <f>J132</f>
        <v>0</v>
      </c>
      <c r="K66" s="156"/>
    </row>
    <row r="67" spans="2:11" s="1" customFormat="1" ht="21.75" customHeight="1">
      <c r="B67" s="42"/>
      <c r="C67" s="43"/>
      <c r="D67" s="43"/>
      <c r="E67" s="43"/>
      <c r="F67" s="43"/>
      <c r="G67" s="43"/>
      <c r="H67" s="43"/>
      <c r="I67" s="119"/>
      <c r="J67" s="43"/>
      <c r="K67" s="46"/>
    </row>
    <row r="68" spans="2:11" s="1" customFormat="1" ht="6.95" customHeight="1">
      <c r="B68" s="57"/>
      <c r="C68" s="58"/>
      <c r="D68" s="58"/>
      <c r="E68" s="58"/>
      <c r="F68" s="58"/>
      <c r="G68" s="58"/>
      <c r="H68" s="58"/>
      <c r="I68" s="140"/>
      <c r="J68" s="58"/>
      <c r="K68" s="59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43"/>
      <c r="J72" s="61"/>
      <c r="K72" s="61"/>
      <c r="L72" s="62"/>
    </row>
    <row r="73" spans="2:12" s="1" customFormat="1" ht="36.95" customHeight="1">
      <c r="B73" s="42"/>
      <c r="C73" s="63" t="s">
        <v>139</v>
      </c>
      <c r="D73" s="64"/>
      <c r="E73" s="64"/>
      <c r="F73" s="64"/>
      <c r="G73" s="64"/>
      <c r="H73" s="64"/>
      <c r="I73" s="164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64"/>
      <c r="J74" s="64"/>
      <c r="K74" s="64"/>
      <c r="L74" s="62"/>
    </row>
    <row r="75" spans="2:12" s="1" customFormat="1" ht="14.45" customHeight="1">
      <c r="B75" s="42"/>
      <c r="C75" s="66" t="s">
        <v>18</v>
      </c>
      <c r="D75" s="64"/>
      <c r="E75" s="64"/>
      <c r="F75" s="64"/>
      <c r="G75" s="64"/>
      <c r="H75" s="64"/>
      <c r="I75" s="164"/>
      <c r="J75" s="64"/>
      <c r="K75" s="64"/>
      <c r="L75" s="62"/>
    </row>
    <row r="76" spans="2:12" s="1" customFormat="1" ht="16.5" customHeight="1">
      <c r="B76" s="42"/>
      <c r="C76" s="64"/>
      <c r="D76" s="64"/>
      <c r="E76" s="396" t="str">
        <f>E7</f>
        <v>III-33420 Molitorov, most ev. č. 33420-1_bez SO 460a461</v>
      </c>
      <c r="F76" s="397"/>
      <c r="G76" s="397"/>
      <c r="H76" s="397"/>
      <c r="I76" s="164"/>
      <c r="J76" s="64"/>
      <c r="K76" s="64"/>
      <c r="L76" s="62"/>
    </row>
    <row r="77" spans="2:12" s="1" customFormat="1" ht="14.45" customHeight="1">
      <c r="B77" s="42"/>
      <c r="C77" s="66" t="s">
        <v>127</v>
      </c>
      <c r="D77" s="64"/>
      <c r="E77" s="64"/>
      <c r="F77" s="64"/>
      <c r="G77" s="64"/>
      <c r="H77" s="64"/>
      <c r="I77" s="164"/>
      <c r="J77" s="64"/>
      <c r="K77" s="64"/>
      <c r="L77" s="62"/>
    </row>
    <row r="78" spans="2:12" s="1" customFormat="1" ht="17.25" customHeight="1">
      <c r="B78" s="42"/>
      <c r="C78" s="64"/>
      <c r="D78" s="64"/>
      <c r="E78" s="371" t="str">
        <f>E9</f>
        <v>SO 430 - SO 430 - Provizorní přeložka VO</v>
      </c>
      <c r="F78" s="398"/>
      <c r="G78" s="398"/>
      <c r="H78" s="398"/>
      <c r="I78" s="164"/>
      <c r="J78" s="64"/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64"/>
      <c r="J79" s="64"/>
      <c r="K79" s="64"/>
      <c r="L79" s="62"/>
    </row>
    <row r="80" spans="2:12" s="1" customFormat="1" ht="18" customHeight="1">
      <c r="B80" s="42"/>
      <c r="C80" s="66" t="s">
        <v>24</v>
      </c>
      <c r="D80" s="64"/>
      <c r="E80" s="64"/>
      <c r="F80" s="165" t="str">
        <f>F12</f>
        <v>Kouřim</v>
      </c>
      <c r="G80" s="64"/>
      <c r="H80" s="64"/>
      <c r="I80" s="166" t="s">
        <v>26</v>
      </c>
      <c r="J80" s="74" t="str">
        <f>IF(J12="","",J12)</f>
        <v>3. 6. 2018</v>
      </c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64"/>
      <c r="J81" s="64"/>
      <c r="K81" s="64"/>
      <c r="L81" s="62"/>
    </row>
    <row r="82" spans="2:12" s="1" customFormat="1" ht="13.5">
      <c r="B82" s="42"/>
      <c r="C82" s="66" t="s">
        <v>30</v>
      </c>
      <c r="D82" s="64"/>
      <c r="E82" s="64"/>
      <c r="F82" s="165" t="str">
        <f>E15</f>
        <v>Středočeský kraj</v>
      </c>
      <c r="G82" s="64"/>
      <c r="H82" s="64"/>
      <c r="I82" s="166" t="s">
        <v>37</v>
      </c>
      <c r="J82" s="165" t="str">
        <f>E21</f>
        <v>VPÚ DECO PRAHA  a.s.</v>
      </c>
      <c r="K82" s="64"/>
      <c r="L82" s="62"/>
    </row>
    <row r="83" spans="2:12" s="1" customFormat="1" ht="14.45" customHeight="1">
      <c r="B83" s="42"/>
      <c r="C83" s="66" t="s">
        <v>35</v>
      </c>
      <c r="D83" s="64"/>
      <c r="E83" s="64"/>
      <c r="F83" s="165" t="str">
        <f>IF(E18="","",E18)</f>
        <v/>
      </c>
      <c r="G83" s="64"/>
      <c r="H83" s="64"/>
      <c r="I83" s="164"/>
      <c r="J83" s="64"/>
      <c r="K83" s="64"/>
      <c r="L83" s="62"/>
    </row>
    <row r="84" spans="2:12" s="1" customFormat="1" ht="10.35" customHeight="1">
      <c r="B84" s="42"/>
      <c r="C84" s="64"/>
      <c r="D84" s="64"/>
      <c r="E84" s="64"/>
      <c r="F84" s="64"/>
      <c r="G84" s="64"/>
      <c r="H84" s="64"/>
      <c r="I84" s="164"/>
      <c r="J84" s="64"/>
      <c r="K84" s="64"/>
      <c r="L84" s="62"/>
    </row>
    <row r="85" spans="2:20" s="9" customFormat="1" ht="29.25" customHeight="1">
      <c r="B85" s="167"/>
      <c r="C85" s="168" t="s">
        <v>140</v>
      </c>
      <c r="D85" s="169" t="s">
        <v>62</v>
      </c>
      <c r="E85" s="169" t="s">
        <v>58</v>
      </c>
      <c r="F85" s="169" t="s">
        <v>141</v>
      </c>
      <c r="G85" s="169" t="s">
        <v>142</v>
      </c>
      <c r="H85" s="169" t="s">
        <v>143</v>
      </c>
      <c r="I85" s="170" t="s">
        <v>144</v>
      </c>
      <c r="J85" s="169" t="s">
        <v>131</v>
      </c>
      <c r="K85" s="171" t="s">
        <v>145</v>
      </c>
      <c r="L85" s="172"/>
      <c r="M85" s="82" t="s">
        <v>146</v>
      </c>
      <c r="N85" s="83" t="s">
        <v>47</v>
      </c>
      <c r="O85" s="83" t="s">
        <v>147</v>
      </c>
      <c r="P85" s="83" t="s">
        <v>148</v>
      </c>
      <c r="Q85" s="83" t="s">
        <v>149</v>
      </c>
      <c r="R85" s="83" t="s">
        <v>150</v>
      </c>
      <c r="S85" s="83" t="s">
        <v>151</v>
      </c>
      <c r="T85" s="84" t="s">
        <v>152</v>
      </c>
    </row>
    <row r="86" spans="2:63" s="1" customFormat="1" ht="29.25" customHeight="1">
      <c r="B86" s="42"/>
      <c r="C86" s="88" t="s">
        <v>132</v>
      </c>
      <c r="D86" s="64"/>
      <c r="E86" s="64"/>
      <c r="F86" s="64"/>
      <c r="G86" s="64"/>
      <c r="H86" s="64"/>
      <c r="I86" s="164"/>
      <c r="J86" s="173">
        <f>BK86</f>
        <v>0</v>
      </c>
      <c r="K86" s="64"/>
      <c r="L86" s="62"/>
      <c r="M86" s="85"/>
      <c r="N86" s="86"/>
      <c r="O86" s="86"/>
      <c r="P86" s="174">
        <f>P87+P95+P110+P129+P132</f>
        <v>0</v>
      </c>
      <c r="Q86" s="86"/>
      <c r="R86" s="174">
        <f>R87+R95+R110+R129+R132</f>
        <v>5.2592424</v>
      </c>
      <c r="S86" s="86"/>
      <c r="T86" s="175">
        <f>T87+T95+T110+T129+T132</f>
        <v>0</v>
      </c>
      <c r="AT86" s="24" t="s">
        <v>76</v>
      </c>
      <c r="AU86" s="24" t="s">
        <v>133</v>
      </c>
      <c r="BK86" s="176">
        <f>BK87+BK95+BK110+BK129+BK132</f>
        <v>0</v>
      </c>
    </row>
    <row r="87" spans="2:63" s="10" customFormat="1" ht="37.35" customHeight="1">
      <c r="B87" s="177"/>
      <c r="C87" s="178"/>
      <c r="D87" s="179" t="s">
        <v>76</v>
      </c>
      <c r="E87" s="180" t="s">
        <v>153</v>
      </c>
      <c r="F87" s="180" t="s">
        <v>154</v>
      </c>
      <c r="G87" s="178"/>
      <c r="H87" s="178"/>
      <c r="I87" s="181"/>
      <c r="J87" s="182">
        <f>BK87</f>
        <v>0</v>
      </c>
      <c r="K87" s="178"/>
      <c r="L87" s="183"/>
      <c r="M87" s="184"/>
      <c r="N87" s="185"/>
      <c r="O87" s="185"/>
      <c r="P87" s="186">
        <f>P88+P92</f>
        <v>0</v>
      </c>
      <c r="Q87" s="185"/>
      <c r="R87" s="186">
        <f>R88+R92</f>
        <v>5.1033599999999995</v>
      </c>
      <c r="S87" s="185"/>
      <c r="T87" s="187">
        <f>T88+T92</f>
        <v>0</v>
      </c>
      <c r="AR87" s="188" t="s">
        <v>85</v>
      </c>
      <c r="AT87" s="189" t="s">
        <v>76</v>
      </c>
      <c r="AU87" s="189" t="s">
        <v>77</v>
      </c>
      <c r="AY87" s="188" t="s">
        <v>155</v>
      </c>
      <c r="BK87" s="190">
        <f>BK88+BK92</f>
        <v>0</v>
      </c>
    </row>
    <row r="88" spans="2:63" s="10" customFormat="1" ht="19.9" customHeight="1">
      <c r="B88" s="177"/>
      <c r="C88" s="178"/>
      <c r="D88" s="179" t="s">
        <v>76</v>
      </c>
      <c r="E88" s="191" t="s">
        <v>162</v>
      </c>
      <c r="F88" s="191" t="s">
        <v>849</v>
      </c>
      <c r="G88" s="178"/>
      <c r="H88" s="178"/>
      <c r="I88" s="181"/>
      <c r="J88" s="192">
        <f>BK88</f>
        <v>0</v>
      </c>
      <c r="K88" s="178"/>
      <c r="L88" s="183"/>
      <c r="M88" s="184"/>
      <c r="N88" s="185"/>
      <c r="O88" s="185"/>
      <c r="P88" s="186">
        <f>SUM(P89:P91)</f>
        <v>0</v>
      </c>
      <c r="Q88" s="185"/>
      <c r="R88" s="186">
        <f>SUM(R89:R91)</f>
        <v>5.100479999999999</v>
      </c>
      <c r="S88" s="185"/>
      <c r="T88" s="187">
        <f>SUM(T89:T91)</f>
        <v>0</v>
      </c>
      <c r="AR88" s="188" t="s">
        <v>85</v>
      </c>
      <c r="AT88" s="189" t="s">
        <v>76</v>
      </c>
      <c r="AU88" s="189" t="s">
        <v>85</v>
      </c>
      <c r="AY88" s="188" t="s">
        <v>155</v>
      </c>
      <c r="BK88" s="190">
        <f>SUM(BK89:BK91)</f>
        <v>0</v>
      </c>
    </row>
    <row r="89" spans="2:65" s="1" customFormat="1" ht="16.5" customHeight="1">
      <c r="B89" s="42"/>
      <c r="C89" s="193" t="s">
        <v>85</v>
      </c>
      <c r="D89" s="193" t="s">
        <v>157</v>
      </c>
      <c r="E89" s="194" t="s">
        <v>1788</v>
      </c>
      <c r="F89" s="195" t="s">
        <v>1789</v>
      </c>
      <c r="G89" s="196" t="s">
        <v>160</v>
      </c>
      <c r="H89" s="197">
        <v>24</v>
      </c>
      <c r="I89" s="198"/>
      <c r="J89" s="199">
        <f>ROUND(I89*H89,2)</f>
        <v>0</v>
      </c>
      <c r="K89" s="195" t="s">
        <v>161</v>
      </c>
      <c r="L89" s="62"/>
      <c r="M89" s="200" t="s">
        <v>32</v>
      </c>
      <c r="N89" s="201" t="s">
        <v>48</v>
      </c>
      <c r="O89" s="43"/>
      <c r="P89" s="202">
        <f>O89*H89</f>
        <v>0</v>
      </c>
      <c r="Q89" s="202">
        <v>0.21252</v>
      </c>
      <c r="R89" s="202">
        <f>Q89*H89</f>
        <v>5.100479999999999</v>
      </c>
      <c r="S89" s="202">
        <v>0</v>
      </c>
      <c r="T89" s="203">
        <f>S89*H89</f>
        <v>0</v>
      </c>
      <c r="AR89" s="24" t="s">
        <v>162</v>
      </c>
      <c r="AT89" s="24" t="s">
        <v>157</v>
      </c>
      <c r="AU89" s="24" t="s">
        <v>106</v>
      </c>
      <c r="AY89" s="24" t="s">
        <v>155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4" t="s">
        <v>85</v>
      </c>
      <c r="BK89" s="204">
        <f>ROUND(I89*H89,2)</f>
        <v>0</v>
      </c>
      <c r="BL89" s="24" t="s">
        <v>162</v>
      </c>
      <c r="BM89" s="24" t="s">
        <v>1790</v>
      </c>
    </row>
    <row r="90" spans="2:47" s="1" customFormat="1" ht="27">
      <c r="B90" s="42"/>
      <c r="C90" s="64"/>
      <c r="D90" s="205" t="s">
        <v>164</v>
      </c>
      <c r="E90" s="64"/>
      <c r="F90" s="206" t="s">
        <v>1791</v>
      </c>
      <c r="G90" s="64"/>
      <c r="H90" s="64"/>
      <c r="I90" s="164"/>
      <c r="J90" s="64"/>
      <c r="K90" s="64"/>
      <c r="L90" s="62"/>
      <c r="M90" s="207"/>
      <c r="N90" s="43"/>
      <c r="O90" s="43"/>
      <c r="P90" s="43"/>
      <c r="Q90" s="43"/>
      <c r="R90" s="43"/>
      <c r="S90" s="43"/>
      <c r="T90" s="79"/>
      <c r="AT90" s="24" t="s">
        <v>164</v>
      </c>
      <c r="AU90" s="24" t="s">
        <v>106</v>
      </c>
    </row>
    <row r="91" spans="2:51" s="11" customFormat="1" ht="13.5">
      <c r="B91" s="208"/>
      <c r="C91" s="209"/>
      <c r="D91" s="205" t="s">
        <v>175</v>
      </c>
      <c r="E91" s="210" t="s">
        <v>32</v>
      </c>
      <c r="F91" s="211" t="s">
        <v>1792</v>
      </c>
      <c r="G91" s="209"/>
      <c r="H91" s="212">
        <v>24</v>
      </c>
      <c r="I91" s="213"/>
      <c r="J91" s="209"/>
      <c r="K91" s="209"/>
      <c r="L91" s="214"/>
      <c r="M91" s="215"/>
      <c r="N91" s="216"/>
      <c r="O91" s="216"/>
      <c r="P91" s="216"/>
      <c r="Q91" s="216"/>
      <c r="R91" s="216"/>
      <c r="S91" s="216"/>
      <c r="T91" s="217"/>
      <c r="AT91" s="218" t="s">
        <v>175</v>
      </c>
      <c r="AU91" s="218" t="s">
        <v>106</v>
      </c>
      <c r="AV91" s="11" t="s">
        <v>106</v>
      </c>
      <c r="AW91" s="11" t="s">
        <v>41</v>
      </c>
      <c r="AX91" s="11" t="s">
        <v>85</v>
      </c>
      <c r="AY91" s="218" t="s">
        <v>155</v>
      </c>
    </row>
    <row r="92" spans="2:63" s="10" customFormat="1" ht="29.85" customHeight="1">
      <c r="B92" s="177"/>
      <c r="C92" s="178"/>
      <c r="D92" s="179" t="s">
        <v>76</v>
      </c>
      <c r="E92" s="191" t="s">
        <v>198</v>
      </c>
      <c r="F92" s="191" t="s">
        <v>1067</v>
      </c>
      <c r="G92" s="178"/>
      <c r="H92" s="178"/>
      <c r="I92" s="181"/>
      <c r="J92" s="192">
        <f>BK92</f>
        <v>0</v>
      </c>
      <c r="K92" s="178"/>
      <c r="L92" s="183"/>
      <c r="M92" s="184"/>
      <c r="N92" s="185"/>
      <c r="O92" s="185"/>
      <c r="P92" s="186">
        <f>SUM(P93:P94)</f>
        <v>0</v>
      </c>
      <c r="Q92" s="185"/>
      <c r="R92" s="186">
        <f>SUM(R93:R94)</f>
        <v>0.00288</v>
      </c>
      <c r="S92" s="185"/>
      <c r="T92" s="187">
        <f>SUM(T93:T94)</f>
        <v>0</v>
      </c>
      <c r="AR92" s="188" t="s">
        <v>85</v>
      </c>
      <c r="AT92" s="189" t="s">
        <v>76</v>
      </c>
      <c r="AU92" s="189" t="s">
        <v>85</v>
      </c>
      <c r="AY92" s="188" t="s">
        <v>155</v>
      </c>
      <c r="BK92" s="190">
        <f>SUM(BK93:BK94)</f>
        <v>0</v>
      </c>
    </row>
    <row r="93" spans="2:65" s="1" customFormat="1" ht="16.5" customHeight="1">
      <c r="B93" s="42"/>
      <c r="C93" s="193" t="s">
        <v>106</v>
      </c>
      <c r="D93" s="193" t="s">
        <v>157</v>
      </c>
      <c r="E93" s="194" t="s">
        <v>1762</v>
      </c>
      <c r="F93" s="195" t="s">
        <v>1763</v>
      </c>
      <c r="G93" s="196" t="s">
        <v>259</v>
      </c>
      <c r="H93" s="197">
        <v>48</v>
      </c>
      <c r="I93" s="198"/>
      <c r="J93" s="199">
        <f>ROUND(I93*H93,2)</f>
        <v>0</v>
      </c>
      <c r="K93" s="195" t="s">
        <v>161</v>
      </c>
      <c r="L93" s="62"/>
      <c r="M93" s="200" t="s">
        <v>32</v>
      </c>
      <c r="N93" s="201" t="s">
        <v>48</v>
      </c>
      <c r="O93" s="43"/>
      <c r="P93" s="202">
        <f>O93*H93</f>
        <v>0</v>
      </c>
      <c r="Q93" s="202">
        <v>6E-05</v>
      </c>
      <c r="R93" s="202">
        <f>Q93*H93</f>
        <v>0.00288</v>
      </c>
      <c r="S93" s="202">
        <v>0</v>
      </c>
      <c r="T93" s="203">
        <f>S93*H93</f>
        <v>0</v>
      </c>
      <c r="AR93" s="24" t="s">
        <v>162</v>
      </c>
      <c r="AT93" s="24" t="s">
        <v>157</v>
      </c>
      <c r="AU93" s="24" t="s">
        <v>106</v>
      </c>
      <c r="AY93" s="24" t="s">
        <v>155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4" t="s">
        <v>85</v>
      </c>
      <c r="BK93" s="204">
        <f>ROUND(I93*H93,2)</f>
        <v>0</v>
      </c>
      <c r="BL93" s="24" t="s">
        <v>162</v>
      </c>
      <c r="BM93" s="24" t="s">
        <v>1793</v>
      </c>
    </row>
    <row r="94" spans="2:47" s="1" customFormat="1" ht="27">
      <c r="B94" s="42"/>
      <c r="C94" s="64"/>
      <c r="D94" s="205" t="s">
        <v>164</v>
      </c>
      <c r="E94" s="64"/>
      <c r="F94" s="206" t="s">
        <v>1794</v>
      </c>
      <c r="G94" s="64"/>
      <c r="H94" s="64"/>
      <c r="I94" s="164"/>
      <c r="J94" s="64"/>
      <c r="K94" s="64"/>
      <c r="L94" s="62"/>
      <c r="M94" s="207"/>
      <c r="N94" s="43"/>
      <c r="O94" s="43"/>
      <c r="P94" s="43"/>
      <c r="Q94" s="43"/>
      <c r="R94" s="43"/>
      <c r="S94" s="43"/>
      <c r="T94" s="79"/>
      <c r="AT94" s="24" t="s">
        <v>164</v>
      </c>
      <c r="AU94" s="24" t="s">
        <v>106</v>
      </c>
    </row>
    <row r="95" spans="2:63" s="10" customFormat="1" ht="37.35" customHeight="1">
      <c r="B95" s="177"/>
      <c r="C95" s="178"/>
      <c r="D95" s="179" t="s">
        <v>76</v>
      </c>
      <c r="E95" s="180" t="s">
        <v>1370</v>
      </c>
      <c r="F95" s="180" t="s">
        <v>1371</v>
      </c>
      <c r="G95" s="178"/>
      <c r="H95" s="178"/>
      <c r="I95" s="181"/>
      <c r="J95" s="182">
        <f>BK95</f>
        <v>0</v>
      </c>
      <c r="K95" s="178"/>
      <c r="L95" s="183"/>
      <c r="M95" s="184"/>
      <c r="N95" s="185"/>
      <c r="O95" s="185"/>
      <c r="P95" s="186">
        <f>P96</f>
        <v>0</v>
      </c>
      <c r="Q95" s="185"/>
      <c r="R95" s="186">
        <f>R96</f>
        <v>0.14508000000000001</v>
      </c>
      <c r="S95" s="185"/>
      <c r="T95" s="187">
        <f>T96</f>
        <v>0</v>
      </c>
      <c r="AR95" s="188" t="s">
        <v>106</v>
      </c>
      <c r="AT95" s="189" t="s">
        <v>76</v>
      </c>
      <c r="AU95" s="189" t="s">
        <v>77</v>
      </c>
      <c r="AY95" s="188" t="s">
        <v>155</v>
      </c>
      <c r="BK95" s="190">
        <f>BK96</f>
        <v>0</v>
      </c>
    </row>
    <row r="96" spans="2:63" s="10" customFormat="1" ht="19.9" customHeight="1">
      <c r="B96" s="177"/>
      <c r="C96" s="178"/>
      <c r="D96" s="179" t="s">
        <v>76</v>
      </c>
      <c r="E96" s="191" t="s">
        <v>1795</v>
      </c>
      <c r="F96" s="191" t="s">
        <v>1796</v>
      </c>
      <c r="G96" s="178"/>
      <c r="H96" s="178"/>
      <c r="I96" s="181"/>
      <c r="J96" s="192">
        <f>BK96</f>
        <v>0</v>
      </c>
      <c r="K96" s="178"/>
      <c r="L96" s="183"/>
      <c r="M96" s="184"/>
      <c r="N96" s="185"/>
      <c r="O96" s="185"/>
      <c r="P96" s="186">
        <f>SUM(P97:P109)</f>
        <v>0</v>
      </c>
      <c r="Q96" s="185"/>
      <c r="R96" s="186">
        <f>SUM(R97:R109)</f>
        <v>0.14508000000000001</v>
      </c>
      <c r="S96" s="185"/>
      <c r="T96" s="187">
        <f>SUM(T97:T109)</f>
        <v>0</v>
      </c>
      <c r="AR96" s="188" t="s">
        <v>106</v>
      </c>
      <c r="AT96" s="189" t="s">
        <v>76</v>
      </c>
      <c r="AU96" s="189" t="s">
        <v>85</v>
      </c>
      <c r="AY96" s="188" t="s">
        <v>155</v>
      </c>
      <c r="BK96" s="190">
        <f>SUM(BK97:BK109)</f>
        <v>0</v>
      </c>
    </row>
    <row r="97" spans="2:65" s="1" customFormat="1" ht="16.5" customHeight="1">
      <c r="B97" s="42"/>
      <c r="C97" s="193" t="s">
        <v>169</v>
      </c>
      <c r="D97" s="193" t="s">
        <v>157</v>
      </c>
      <c r="E97" s="194" t="s">
        <v>1797</v>
      </c>
      <c r="F97" s="195" t="s">
        <v>1798</v>
      </c>
      <c r="G97" s="196" t="s">
        <v>259</v>
      </c>
      <c r="H97" s="197">
        <v>20</v>
      </c>
      <c r="I97" s="198"/>
      <c r="J97" s="199">
        <f>ROUND(I97*H97,2)</f>
        <v>0</v>
      </c>
      <c r="K97" s="195" t="s">
        <v>161</v>
      </c>
      <c r="L97" s="62"/>
      <c r="M97" s="200" t="s">
        <v>32</v>
      </c>
      <c r="N97" s="201" t="s">
        <v>48</v>
      </c>
      <c r="O97" s="43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AR97" s="24" t="s">
        <v>245</v>
      </c>
      <c r="AT97" s="24" t="s">
        <v>157</v>
      </c>
      <c r="AU97" s="24" t="s">
        <v>106</v>
      </c>
      <c r="AY97" s="24" t="s">
        <v>155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4" t="s">
        <v>85</v>
      </c>
      <c r="BK97" s="204">
        <f>ROUND(I97*H97,2)</f>
        <v>0</v>
      </c>
      <c r="BL97" s="24" t="s">
        <v>245</v>
      </c>
      <c r="BM97" s="24" t="s">
        <v>1799</v>
      </c>
    </row>
    <row r="98" spans="2:47" s="1" customFormat="1" ht="27">
      <c r="B98" s="42"/>
      <c r="C98" s="64"/>
      <c r="D98" s="205" t="s">
        <v>164</v>
      </c>
      <c r="E98" s="64"/>
      <c r="F98" s="206" t="s">
        <v>1800</v>
      </c>
      <c r="G98" s="64"/>
      <c r="H98" s="64"/>
      <c r="I98" s="164"/>
      <c r="J98" s="64"/>
      <c r="K98" s="64"/>
      <c r="L98" s="62"/>
      <c r="M98" s="207"/>
      <c r="N98" s="43"/>
      <c r="O98" s="43"/>
      <c r="P98" s="43"/>
      <c r="Q98" s="43"/>
      <c r="R98" s="43"/>
      <c r="S98" s="43"/>
      <c r="T98" s="79"/>
      <c r="AT98" s="24" t="s">
        <v>164</v>
      </c>
      <c r="AU98" s="24" t="s">
        <v>106</v>
      </c>
    </row>
    <row r="99" spans="2:65" s="1" customFormat="1" ht="16.5" customHeight="1">
      <c r="B99" s="42"/>
      <c r="C99" s="244" t="s">
        <v>162</v>
      </c>
      <c r="D99" s="244" t="s">
        <v>470</v>
      </c>
      <c r="E99" s="245" t="s">
        <v>1801</v>
      </c>
      <c r="F99" s="246" t="s">
        <v>1802</v>
      </c>
      <c r="G99" s="247" t="s">
        <v>259</v>
      </c>
      <c r="H99" s="248">
        <v>20</v>
      </c>
      <c r="I99" s="249"/>
      <c r="J99" s="250">
        <f>ROUND(I99*H99,2)</f>
        <v>0</v>
      </c>
      <c r="K99" s="246" t="s">
        <v>161</v>
      </c>
      <c r="L99" s="251"/>
      <c r="M99" s="252" t="s">
        <v>32</v>
      </c>
      <c r="N99" s="253" t="s">
        <v>48</v>
      </c>
      <c r="O99" s="43"/>
      <c r="P99" s="202">
        <f>O99*H99</f>
        <v>0</v>
      </c>
      <c r="Q99" s="202">
        <v>0.00675</v>
      </c>
      <c r="R99" s="202">
        <f>Q99*H99</f>
        <v>0.135</v>
      </c>
      <c r="S99" s="202">
        <v>0</v>
      </c>
      <c r="T99" s="203">
        <f>S99*H99</f>
        <v>0</v>
      </c>
      <c r="AR99" s="24" t="s">
        <v>562</v>
      </c>
      <c r="AT99" s="24" t="s">
        <v>470</v>
      </c>
      <c r="AU99" s="24" t="s">
        <v>106</v>
      </c>
      <c r="AY99" s="24" t="s">
        <v>155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24" t="s">
        <v>85</v>
      </c>
      <c r="BK99" s="204">
        <f>ROUND(I99*H99,2)</f>
        <v>0</v>
      </c>
      <c r="BL99" s="24" t="s">
        <v>245</v>
      </c>
      <c r="BM99" s="24" t="s">
        <v>1803</v>
      </c>
    </row>
    <row r="100" spans="2:65" s="1" customFormat="1" ht="16.5" customHeight="1">
      <c r="B100" s="42"/>
      <c r="C100" s="193" t="s">
        <v>181</v>
      </c>
      <c r="D100" s="193" t="s">
        <v>157</v>
      </c>
      <c r="E100" s="194" t="s">
        <v>1804</v>
      </c>
      <c r="F100" s="195" t="s">
        <v>1805</v>
      </c>
      <c r="G100" s="196" t="s">
        <v>259</v>
      </c>
      <c r="H100" s="197">
        <v>41</v>
      </c>
      <c r="I100" s="198"/>
      <c r="J100" s="199">
        <f>ROUND(I100*H100,2)</f>
        <v>0</v>
      </c>
      <c r="K100" s="195" t="s">
        <v>32</v>
      </c>
      <c r="L100" s="62"/>
      <c r="M100" s="200" t="s">
        <v>32</v>
      </c>
      <c r="N100" s="201" t="s">
        <v>48</v>
      </c>
      <c r="O100" s="43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24" t="s">
        <v>245</v>
      </c>
      <c r="AT100" s="24" t="s">
        <v>157</v>
      </c>
      <c r="AU100" s="24" t="s">
        <v>106</v>
      </c>
      <c r="AY100" s="24" t="s">
        <v>155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4" t="s">
        <v>85</v>
      </c>
      <c r="BK100" s="204">
        <f>ROUND(I100*H100,2)</f>
        <v>0</v>
      </c>
      <c r="BL100" s="24" t="s">
        <v>245</v>
      </c>
      <c r="BM100" s="24" t="s">
        <v>1806</v>
      </c>
    </row>
    <row r="101" spans="2:47" s="1" customFormat="1" ht="27">
      <c r="B101" s="42"/>
      <c r="C101" s="64"/>
      <c r="D101" s="205" t="s">
        <v>164</v>
      </c>
      <c r="E101" s="64"/>
      <c r="F101" s="206" t="s">
        <v>1807</v>
      </c>
      <c r="G101" s="64"/>
      <c r="H101" s="64"/>
      <c r="I101" s="164"/>
      <c r="J101" s="64"/>
      <c r="K101" s="64"/>
      <c r="L101" s="62"/>
      <c r="M101" s="207"/>
      <c r="N101" s="43"/>
      <c r="O101" s="43"/>
      <c r="P101" s="43"/>
      <c r="Q101" s="43"/>
      <c r="R101" s="43"/>
      <c r="S101" s="43"/>
      <c r="T101" s="79"/>
      <c r="AT101" s="24" t="s">
        <v>164</v>
      </c>
      <c r="AU101" s="24" t="s">
        <v>106</v>
      </c>
    </row>
    <row r="102" spans="2:51" s="11" customFormat="1" ht="13.5">
      <c r="B102" s="208"/>
      <c r="C102" s="209"/>
      <c r="D102" s="205" t="s">
        <v>175</v>
      </c>
      <c r="E102" s="210" t="s">
        <v>32</v>
      </c>
      <c r="F102" s="211" t="s">
        <v>1808</v>
      </c>
      <c r="G102" s="209"/>
      <c r="H102" s="212">
        <v>41</v>
      </c>
      <c r="I102" s="213"/>
      <c r="J102" s="209"/>
      <c r="K102" s="209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175</v>
      </c>
      <c r="AU102" s="218" t="s">
        <v>106</v>
      </c>
      <c r="AV102" s="11" t="s">
        <v>106</v>
      </c>
      <c r="AW102" s="11" t="s">
        <v>41</v>
      </c>
      <c r="AX102" s="11" t="s">
        <v>85</v>
      </c>
      <c r="AY102" s="218" t="s">
        <v>155</v>
      </c>
    </row>
    <row r="103" spans="2:65" s="1" customFormat="1" ht="25.5" customHeight="1">
      <c r="B103" s="42"/>
      <c r="C103" s="193" t="s">
        <v>189</v>
      </c>
      <c r="D103" s="193" t="s">
        <v>157</v>
      </c>
      <c r="E103" s="194" t="s">
        <v>1809</v>
      </c>
      <c r="F103" s="195" t="s">
        <v>1810</v>
      </c>
      <c r="G103" s="196" t="s">
        <v>259</v>
      </c>
      <c r="H103" s="197">
        <v>48</v>
      </c>
      <c r="I103" s="198"/>
      <c r="J103" s="199">
        <f>ROUND(I103*H103,2)</f>
        <v>0</v>
      </c>
      <c r="K103" s="195" t="s">
        <v>161</v>
      </c>
      <c r="L103" s="62"/>
      <c r="M103" s="200" t="s">
        <v>32</v>
      </c>
      <c r="N103" s="201" t="s">
        <v>48</v>
      </c>
      <c r="O103" s="43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AR103" s="24" t="s">
        <v>245</v>
      </c>
      <c r="AT103" s="24" t="s">
        <v>157</v>
      </c>
      <c r="AU103" s="24" t="s">
        <v>106</v>
      </c>
      <c r="AY103" s="24" t="s">
        <v>155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4" t="s">
        <v>85</v>
      </c>
      <c r="BK103" s="204">
        <f>ROUND(I103*H103,2)</f>
        <v>0</v>
      </c>
      <c r="BL103" s="24" t="s">
        <v>245</v>
      </c>
      <c r="BM103" s="24" t="s">
        <v>1811</v>
      </c>
    </row>
    <row r="104" spans="2:47" s="1" customFormat="1" ht="27">
      <c r="B104" s="42"/>
      <c r="C104" s="64"/>
      <c r="D104" s="205" t="s">
        <v>164</v>
      </c>
      <c r="E104" s="64"/>
      <c r="F104" s="206" t="s">
        <v>1812</v>
      </c>
      <c r="G104" s="64"/>
      <c r="H104" s="64"/>
      <c r="I104" s="164"/>
      <c r="J104" s="64"/>
      <c r="K104" s="64"/>
      <c r="L104" s="62"/>
      <c r="M104" s="207"/>
      <c r="N104" s="43"/>
      <c r="O104" s="43"/>
      <c r="P104" s="43"/>
      <c r="Q104" s="43"/>
      <c r="R104" s="43"/>
      <c r="S104" s="43"/>
      <c r="T104" s="79"/>
      <c r="AT104" s="24" t="s">
        <v>164</v>
      </c>
      <c r="AU104" s="24" t="s">
        <v>106</v>
      </c>
    </row>
    <row r="105" spans="2:51" s="11" customFormat="1" ht="13.5">
      <c r="B105" s="208"/>
      <c r="C105" s="209"/>
      <c r="D105" s="205" t="s">
        <v>175</v>
      </c>
      <c r="E105" s="210" t="s">
        <v>32</v>
      </c>
      <c r="F105" s="211" t="s">
        <v>1813</v>
      </c>
      <c r="G105" s="209"/>
      <c r="H105" s="212">
        <v>48</v>
      </c>
      <c r="I105" s="213"/>
      <c r="J105" s="209"/>
      <c r="K105" s="209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175</v>
      </c>
      <c r="AU105" s="218" t="s">
        <v>106</v>
      </c>
      <c r="AV105" s="11" t="s">
        <v>106</v>
      </c>
      <c r="AW105" s="11" t="s">
        <v>41</v>
      </c>
      <c r="AX105" s="11" t="s">
        <v>85</v>
      </c>
      <c r="AY105" s="218" t="s">
        <v>155</v>
      </c>
    </row>
    <row r="106" spans="2:65" s="1" customFormat="1" ht="16.5" customHeight="1">
      <c r="B106" s="42"/>
      <c r="C106" s="244" t="s">
        <v>193</v>
      </c>
      <c r="D106" s="244" t="s">
        <v>470</v>
      </c>
      <c r="E106" s="245" t="s">
        <v>1814</v>
      </c>
      <c r="F106" s="246" t="s">
        <v>1815</v>
      </c>
      <c r="G106" s="247" t="s">
        <v>259</v>
      </c>
      <c r="H106" s="248">
        <v>48</v>
      </c>
      <c r="I106" s="249"/>
      <c r="J106" s="250">
        <f>ROUND(I106*H106,2)</f>
        <v>0</v>
      </c>
      <c r="K106" s="246" t="s">
        <v>161</v>
      </c>
      <c r="L106" s="251"/>
      <c r="M106" s="252" t="s">
        <v>32</v>
      </c>
      <c r="N106" s="253" t="s">
        <v>48</v>
      </c>
      <c r="O106" s="43"/>
      <c r="P106" s="202">
        <f>O106*H106</f>
        <v>0</v>
      </c>
      <c r="Q106" s="202">
        <v>0.00021</v>
      </c>
      <c r="R106" s="202">
        <f>Q106*H106</f>
        <v>0.01008</v>
      </c>
      <c r="S106" s="202">
        <v>0</v>
      </c>
      <c r="T106" s="203">
        <f>S106*H106</f>
        <v>0</v>
      </c>
      <c r="AR106" s="24" t="s">
        <v>562</v>
      </c>
      <c r="AT106" s="24" t="s">
        <v>470</v>
      </c>
      <c r="AU106" s="24" t="s">
        <v>106</v>
      </c>
      <c r="AY106" s="24" t="s">
        <v>155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4" t="s">
        <v>85</v>
      </c>
      <c r="BK106" s="204">
        <f>ROUND(I106*H106,2)</f>
        <v>0</v>
      </c>
      <c r="BL106" s="24" t="s">
        <v>245</v>
      </c>
      <c r="BM106" s="24" t="s">
        <v>1816</v>
      </c>
    </row>
    <row r="107" spans="2:47" s="1" customFormat="1" ht="27">
      <c r="B107" s="42"/>
      <c r="C107" s="64"/>
      <c r="D107" s="205" t="s">
        <v>164</v>
      </c>
      <c r="E107" s="64"/>
      <c r="F107" s="206" t="s">
        <v>1817</v>
      </c>
      <c r="G107" s="64"/>
      <c r="H107" s="64"/>
      <c r="I107" s="164"/>
      <c r="J107" s="64"/>
      <c r="K107" s="64"/>
      <c r="L107" s="62"/>
      <c r="M107" s="207"/>
      <c r="N107" s="43"/>
      <c r="O107" s="43"/>
      <c r="P107" s="43"/>
      <c r="Q107" s="43"/>
      <c r="R107" s="43"/>
      <c r="S107" s="43"/>
      <c r="T107" s="79"/>
      <c r="AT107" s="24" t="s">
        <v>164</v>
      </c>
      <c r="AU107" s="24" t="s">
        <v>106</v>
      </c>
    </row>
    <row r="108" spans="2:65" s="1" customFormat="1" ht="16.5" customHeight="1">
      <c r="B108" s="42"/>
      <c r="C108" s="193" t="s">
        <v>198</v>
      </c>
      <c r="D108" s="193" t="s">
        <v>157</v>
      </c>
      <c r="E108" s="194" t="s">
        <v>1818</v>
      </c>
      <c r="F108" s="195" t="s">
        <v>1819</v>
      </c>
      <c r="G108" s="196" t="s">
        <v>263</v>
      </c>
      <c r="H108" s="197">
        <v>1</v>
      </c>
      <c r="I108" s="198"/>
      <c r="J108" s="199">
        <f>ROUND(I108*H108,2)</f>
        <v>0</v>
      </c>
      <c r="K108" s="195" t="s">
        <v>32</v>
      </c>
      <c r="L108" s="62"/>
      <c r="M108" s="200" t="s">
        <v>32</v>
      </c>
      <c r="N108" s="201" t="s">
        <v>48</v>
      </c>
      <c r="O108" s="43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24" t="s">
        <v>245</v>
      </c>
      <c r="AT108" s="24" t="s">
        <v>157</v>
      </c>
      <c r="AU108" s="24" t="s">
        <v>106</v>
      </c>
      <c r="AY108" s="24" t="s">
        <v>155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85</v>
      </c>
      <c r="BK108" s="204">
        <f>ROUND(I108*H108,2)</f>
        <v>0</v>
      </c>
      <c r="BL108" s="24" t="s">
        <v>245</v>
      </c>
      <c r="BM108" s="24" t="s">
        <v>1820</v>
      </c>
    </row>
    <row r="109" spans="2:47" s="1" customFormat="1" ht="54">
      <c r="B109" s="42"/>
      <c r="C109" s="64"/>
      <c r="D109" s="205" t="s">
        <v>164</v>
      </c>
      <c r="E109" s="64"/>
      <c r="F109" s="206" t="s">
        <v>1821</v>
      </c>
      <c r="G109" s="64"/>
      <c r="H109" s="64"/>
      <c r="I109" s="164"/>
      <c r="J109" s="64"/>
      <c r="K109" s="64"/>
      <c r="L109" s="62"/>
      <c r="M109" s="207"/>
      <c r="N109" s="43"/>
      <c r="O109" s="43"/>
      <c r="P109" s="43"/>
      <c r="Q109" s="43"/>
      <c r="R109" s="43"/>
      <c r="S109" s="43"/>
      <c r="T109" s="79"/>
      <c r="AT109" s="24" t="s">
        <v>164</v>
      </c>
      <c r="AU109" s="24" t="s">
        <v>106</v>
      </c>
    </row>
    <row r="110" spans="2:63" s="10" customFormat="1" ht="37.35" customHeight="1">
      <c r="B110" s="177"/>
      <c r="C110" s="178"/>
      <c r="D110" s="179" t="s">
        <v>76</v>
      </c>
      <c r="E110" s="180" t="s">
        <v>470</v>
      </c>
      <c r="F110" s="180" t="s">
        <v>1705</v>
      </c>
      <c r="G110" s="178"/>
      <c r="H110" s="178"/>
      <c r="I110" s="181"/>
      <c r="J110" s="182">
        <f>BK110</f>
        <v>0</v>
      </c>
      <c r="K110" s="178"/>
      <c r="L110" s="183"/>
      <c r="M110" s="184"/>
      <c r="N110" s="185"/>
      <c r="O110" s="185"/>
      <c r="P110" s="186">
        <f>P111+P119</f>
        <v>0</v>
      </c>
      <c r="Q110" s="185"/>
      <c r="R110" s="186">
        <f>R111+R119</f>
        <v>0.0108024</v>
      </c>
      <c r="S110" s="185"/>
      <c r="T110" s="187">
        <f>T111+T119</f>
        <v>0</v>
      </c>
      <c r="AR110" s="188" t="s">
        <v>169</v>
      </c>
      <c r="AT110" s="189" t="s">
        <v>76</v>
      </c>
      <c r="AU110" s="189" t="s">
        <v>77</v>
      </c>
      <c r="AY110" s="188" t="s">
        <v>155</v>
      </c>
      <c r="BK110" s="190">
        <f>BK111+BK119</f>
        <v>0</v>
      </c>
    </row>
    <row r="111" spans="2:63" s="10" customFormat="1" ht="19.9" customHeight="1">
      <c r="B111" s="177"/>
      <c r="C111" s="178"/>
      <c r="D111" s="179" t="s">
        <v>76</v>
      </c>
      <c r="E111" s="191" t="s">
        <v>1822</v>
      </c>
      <c r="F111" s="191" t="s">
        <v>1823</v>
      </c>
      <c r="G111" s="178"/>
      <c r="H111" s="178"/>
      <c r="I111" s="181"/>
      <c r="J111" s="192">
        <f>BK111</f>
        <v>0</v>
      </c>
      <c r="K111" s="178"/>
      <c r="L111" s="183"/>
      <c r="M111" s="184"/>
      <c r="N111" s="185"/>
      <c r="O111" s="185"/>
      <c r="P111" s="186">
        <f>SUM(P112:P118)</f>
        <v>0</v>
      </c>
      <c r="Q111" s="185"/>
      <c r="R111" s="186">
        <f>SUM(R112:R118)</f>
        <v>0.01038</v>
      </c>
      <c r="S111" s="185"/>
      <c r="T111" s="187">
        <f>SUM(T112:T118)</f>
        <v>0</v>
      </c>
      <c r="AR111" s="188" t="s">
        <v>169</v>
      </c>
      <c r="AT111" s="189" t="s">
        <v>76</v>
      </c>
      <c r="AU111" s="189" t="s">
        <v>85</v>
      </c>
      <c r="AY111" s="188" t="s">
        <v>155</v>
      </c>
      <c r="BK111" s="190">
        <f>SUM(BK112:BK118)</f>
        <v>0</v>
      </c>
    </row>
    <row r="112" spans="2:65" s="1" customFormat="1" ht="25.5" customHeight="1">
      <c r="B112" s="42"/>
      <c r="C112" s="193" t="s">
        <v>204</v>
      </c>
      <c r="D112" s="193" t="s">
        <v>157</v>
      </c>
      <c r="E112" s="194" t="s">
        <v>1824</v>
      </c>
      <c r="F112" s="195" t="s">
        <v>1825</v>
      </c>
      <c r="G112" s="196" t="s">
        <v>263</v>
      </c>
      <c r="H112" s="197">
        <v>4</v>
      </c>
      <c r="I112" s="198"/>
      <c r="J112" s="199">
        <f>ROUND(I112*H112,2)</f>
        <v>0</v>
      </c>
      <c r="K112" s="195" t="s">
        <v>161</v>
      </c>
      <c r="L112" s="62"/>
      <c r="M112" s="200" t="s">
        <v>32</v>
      </c>
      <c r="N112" s="201" t="s">
        <v>48</v>
      </c>
      <c r="O112" s="43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AR112" s="24" t="s">
        <v>765</v>
      </c>
      <c r="AT112" s="24" t="s">
        <v>157</v>
      </c>
      <c r="AU112" s="24" t="s">
        <v>106</v>
      </c>
      <c r="AY112" s="24" t="s">
        <v>155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4" t="s">
        <v>85</v>
      </c>
      <c r="BK112" s="204">
        <f>ROUND(I112*H112,2)</f>
        <v>0</v>
      </c>
      <c r="BL112" s="24" t="s">
        <v>765</v>
      </c>
      <c r="BM112" s="24" t="s">
        <v>1826</v>
      </c>
    </row>
    <row r="113" spans="2:47" s="1" customFormat="1" ht="27">
      <c r="B113" s="42"/>
      <c r="C113" s="64"/>
      <c r="D113" s="205" t="s">
        <v>164</v>
      </c>
      <c r="E113" s="64"/>
      <c r="F113" s="206" t="s">
        <v>1827</v>
      </c>
      <c r="G113" s="64"/>
      <c r="H113" s="64"/>
      <c r="I113" s="164"/>
      <c r="J113" s="64"/>
      <c r="K113" s="64"/>
      <c r="L113" s="62"/>
      <c r="M113" s="207"/>
      <c r="N113" s="43"/>
      <c r="O113" s="43"/>
      <c r="P113" s="43"/>
      <c r="Q113" s="43"/>
      <c r="R113" s="43"/>
      <c r="S113" s="43"/>
      <c r="T113" s="79"/>
      <c r="AT113" s="24" t="s">
        <v>164</v>
      </c>
      <c r="AU113" s="24" t="s">
        <v>106</v>
      </c>
    </row>
    <row r="114" spans="2:51" s="11" customFormat="1" ht="13.5">
      <c r="B114" s="208"/>
      <c r="C114" s="209"/>
      <c r="D114" s="205" t="s">
        <v>175</v>
      </c>
      <c r="E114" s="210" t="s">
        <v>32</v>
      </c>
      <c r="F114" s="211" t="s">
        <v>1828</v>
      </c>
      <c r="G114" s="209"/>
      <c r="H114" s="212">
        <v>4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175</v>
      </c>
      <c r="AU114" s="218" t="s">
        <v>106</v>
      </c>
      <c r="AV114" s="11" t="s">
        <v>106</v>
      </c>
      <c r="AW114" s="11" t="s">
        <v>41</v>
      </c>
      <c r="AX114" s="11" t="s">
        <v>85</v>
      </c>
      <c r="AY114" s="218" t="s">
        <v>155</v>
      </c>
    </row>
    <row r="115" spans="2:65" s="1" customFormat="1" ht="25.5" customHeight="1">
      <c r="B115" s="42"/>
      <c r="C115" s="193" t="s">
        <v>209</v>
      </c>
      <c r="D115" s="193" t="s">
        <v>157</v>
      </c>
      <c r="E115" s="194" t="s">
        <v>1829</v>
      </c>
      <c r="F115" s="195" t="s">
        <v>1830</v>
      </c>
      <c r="G115" s="196" t="s">
        <v>259</v>
      </c>
      <c r="H115" s="197">
        <v>10</v>
      </c>
      <c r="I115" s="198"/>
      <c r="J115" s="199">
        <f>ROUND(I115*H115,2)</f>
        <v>0</v>
      </c>
      <c r="K115" s="195" t="s">
        <v>161</v>
      </c>
      <c r="L115" s="62"/>
      <c r="M115" s="200" t="s">
        <v>32</v>
      </c>
      <c r="N115" s="201" t="s">
        <v>48</v>
      </c>
      <c r="O115" s="43"/>
      <c r="P115" s="202">
        <f>O115*H115</f>
        <v>0</v>
      </c>
      <c r="Q115" s="202">
        <v>0</v>
      </c>
      <c r="R115" s="202">
        <f>Q115*H115</f>
        <v>0</v>
      </c>
      <c r="S115" s="202">
        <v>0</v>
      </c>
      <c r="T115" s="203">
        <f>S115*H115</f>
        <v>0</v>
      </c>
      <c r="AR115" s="24" t="s">
        <v>765</v>
      </c>
      <c r="AT115" s="24" t="s">
        <v>157</v>
      </c>
      <c r="AU115" s="24" t="s">
        <v>106</v>
      </c>
      <c r="AY115" s="24" t="s">
        <v>155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4" t="s">
        <v>85</v>
      </c>
      <c r="BK115" s="204">
        <f>ROUND(I115*H115,2)</f>
        <v>0</v>
      </c>
      <c r="BL115" s="24" t="s">
        <v>765</v>
      </c>
      <c r="BM115" s="24" t="s">
        <v>1831</v>
      </c>
    </row>
    <row r="116" spans="2:65" s="1" customFormat="1" ht="16.5" customHeight="1">
      <c r="B116" s="42"/>
      <c r="C116" s="244" t="s">
        <v>215</v>
      </c>
      <c r="D116" s="244" t="s">
        <v>470</v>
      </c>
      <c r="E116" s="245" t="s">
        <v>1832</v>
      </c>
      <c r="F116" s="246" t="s">
        <v>1833</v>
      </c>
      <c r="G116" s="247" t="s">
        <v>592</v>
      </c>
      <c r="H116" s="248">
        <v>10</v>
      </c>
      <c r="I116" s="249"/>
      <c r="J116" s="250">
        <f>ROUND(I116*H116,2)</f>
        <v>0</v>
      </c>
      <c r="K116" s="246" t="s">
        <v>161</v>
      </c>
      <c r="L116" s="251"/>
      <c r="M116" s="252" t="s">
        <v>32</v>
      </c>
      <c r="N116" s="253" t="s">
        <v>48</v>
      </c>
      <c r="O116" s="43"/>
      <c r="P116" s="202">
        <f>O116*H116</f>
        <v>0</v>
      </c>
      <c r="Q116" s="202">
        <v>0.001</v>
      </c>
      <c r="R116" s="202">
        <f>Q116*H116</f>
        <v>0.01</v>
      </c>
      <c r="S116" s="202">
        <v>0</v>
      </c>
      <c r="T116" s="203">
        <f>S116*H116</f>
        <v>0</v>
      </c>
      <c r="AR116" s="24" t="s">
        <v>1145</v>
      </c>
      <c r="AT116" s="24" t="s">
        <v>470</v>
      </c>
      <c r="AU116" s="24" t="s">
        <v>106</v>
      </c>
      <c r="AY116" s="24" t="s">
        <v>155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85</v>
      </c>
      <c r="BK116" s="204">
        <f>ROUND(I116*H116,2)</f>
        <v>0</v>
      </c>
      <c r="BL116" s="24" t="s">
        <v>1145</v>
      </c>
      <c r="BM116" s="24" t="s">
        <v>1834</v>
      </c>
    </row>
    <row r="117" spans="2:47" s="1" customFormat="1" ht="27">
      <c r="B117" s="42"/>
      <c r="C117" s="64"/>
      <c r="D117" s="205" t="s">
        <v>164</v>
      </c>
      <c r="E117" s="64"/>
      <c r="F117" s="206" t="s">
        <v>1835</v>
      </c>
      <c r="G117" s="64"/>
      <c r="H117" s="64"/>
      <c r="I117" s="164"/>
      <c r="J117" s="64"/>
      <c r="K117" s="64"/>
      <c r="L117" s="62"/>
      <c r="M117" s="207"/>
      <c r="N117" s="43"/>
      <c r="O117" s="43"/>
      <c r="P117" s="43"/>
      <c r="Q117" s="43"/>
      <c r="R117" s="43"/>
      <c r="S117" s="43"/>
      <c r="T117" s="79"/>
      <c r="AT117" s="24" t="s">
        <v>164</v>
      </c>
      <c r="AU117" s="24" t="s">
        <v>106</v>
      </c>
    </row>
    <row r="118" spans="2:65" s="1" customFormat="1" ht="16.5" customHeight="1">
      <c r="B118" s="42"/>
      <c r="C118" s="244" t="s">
        <v>219</v>
      </c>
      <c r="D118" s="244" t="s">
        <v>470</v>
      </c>
      <c r="E118" s="245" t="s">
        <v>1836</v>
      </c>
      <c r="F118" s="246" t="s">
        <v>1837</v>
      </c>
      <c r="G118" s="247" t="s">
        <v>263</v>
      </c>
      <c r="H118" s="248">
        <v>2</v>
      </c>
      <c r="I118" s="249"/>
      <c r="J118" s="250">
        <f>ROUND(I118*H118,2)</f>
        <v>0</v>
      </c>
      <c r="K118" s="246" t="s">
        <v>161</v>
      </c>
      <c r="L118" s="251"/>
      <c r="M118" s="252" t="s">
        <v>32</v>
      </c>
      <c r="N118" s="253" t="s">
        <v>48</v>
      </c>
      <c r="O118" s="43"/>
      <c r="P118" s="202">
        <f>O118*H118</f>
        <v>0</v>
      </c>
      <c r="Q118" s="202">
        <v>0.00019</v>
      </c>
      <c r="R118" s="202">
        <f>Q118*H118</f>
        <v>0.00038</v>
      </c>
      <c r="S118" s="202">
        <v>0</v>
      </c>
      <c r="T118" s="203">
        <f>S118*H118</f>
        <v>0</v>
      </c>
      <c r="AR118" s="24" t="s">
        <v>1145</v>
      </c>
      <c r="AT118" s="24" t="s">
        <v>470</v>
      </c>
      <c r="AU118" s="24" t="s">
        <v>106</v>
      </c>
      <c r="AY118" s="24" t="s">
        <v>155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85</v>
      </c>
      <c r="BK118" s="204">
        <f>ROUND(I118*H118,2)</f>
        <v>0</v>
      </c>
      <c r="BL118" s="24" t="s">
        <v>1145</v>
      </c>
      <c r="BM118" s="24" t="s">
        <v>1838</v>
      </c>
    </row>
    <row r="119" spans="2:63" s="10" customFormat="1" ht="29.85" customHeight="1">
      <c r="B119" s="177"/>
      <c r="C119" s="178"/>
      <c r="D119" s="179" t="s">
        <v>76</v>
      </c>
      <c r="E119" s="191" t="s">
        <v>1839</v>
      </c>
      <c r="F119" s="191" t="s">
        <v>1840</v>
      </c>
      <c r="G119" s="178"/>
      <c r="H119" s="178"/>
      <c r="I119" s="181"/>
      <c r="J119" s="192">
        <f>BK119</f>
        <v>0</v>
      </c>
      <c r="K119" s="178"/>
      <c r="L119" s="183"/>
      <c r="M119" s="184"/>
      <c r="N119" s="185"/>
      <c r="O119" s="185"/>
      <c r="P119" s="186">
        <f>SUM(P120:P128)</f>
        <v>0</v>
      </c>
      <c r="Q119" s="185"/>
      <c r="R119" s="186">
        <f>SUM(R120:R128)</f>
        <v>0.0004224</v>
      </c>
      <c r="S119" s="185"/>
      <c r="T119" s="187">
        <f>SUM(T120:T128)</f>
        <v>0</v>
      </c>
      <c r="AR119" s="188" t="s">
        <v>169</v>
      </c>
      <c r="AT119" s="189" t="s">
        <v>76</v>
      </c>
      <c r="AU119" s="189" t="s">
        <v>85</v>
      </c>
      <c r="AY119" s="188" t="s">
        <v>155</v>
      </c>
      <c r="BK119" s="190">
        <f>SUM(BK120:BK128)</f>
        <v>0</v>
      </c>
    </row>
    <row r="120" spans="2:65" s="1" customFormat="1" ht="16.5" customHeight="1">
      <c r="B120" s="42"/>
      <c r="C120" s="193" t="s">
        <v>226</v>
      </c>
      <c r="D120" s="193" t="s">
        <v>157</v>
      </c>
      <c r="E120" s="194" t="s">
        <v>1841</v>
      </c>
      <c r="F120" s="195" t="s">
        <v>1842</v>
      </c>
      <c r="G120" s="196" t="s">
        <v>1843</v>
      </c>
      <c r="H120" s="197">
        <v>0.048</v>
      </c>
      <c r="I120" s="198"/>
      <c r="J120" s="199">
        <f>ROUND(I120*H120,2)</f>
        <v>0</v>
      </c>
      <c r="K120" s="195" t="s">
        <v>161</v>
      </c>
      <c r="L120" s="62"/>
      <c r="M120" s="200" t="s">
        <v>32</v>
      </c>
      <c r="N120" s="201" t="s">
        <v>48</v>
      </c>
      <c r="O120" s="43"/>
      <c r="P120" s="202">
        <f>O120*H120</f>
        <v>0</v>
      </c>
      <c r="Q120" s="202">
        <v>0.0088</v>
      </c>
      <c r="R120" s="202">
        <f>Q120*H120</f>
        <v>0.0004224</v>
      </c>
      <c r="S120" s="202">
        <v>0</v>
      </c>
      <c r="T120" s="203">
        <f>S120*H120</f>
        <v>0</v>
      </c>
      <c r="AR120" s="24" t="s">
        <v>765</v>
      </c>
      <c r="AT120" s="24" t="s">
        <v>157</v>
      </c>
      <c r="AU120" s="24" t="s">
        <v>106</v>
      </c>
      <c r="AY120" s="24" t="s">
        <v>155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4" t="s">
        <v>85</v>
      </c>
      <c r="BK120" s="204">
        <f>ROUND(I120*H120,2)</f>
        <v>0</v>
      </c>
      <c r="BL120" s="24" t="s">
        <v>765</v>
      </c>
      <c r="BM120" s="24" t="s">
        <v>1844</v>
      </c>
    </row>
    <row r="121" spans="2:51" s="11" customFormat="1" ht="13.5">
      <c r="B121" s="208"/>
      <c r="C121" s="209"/>
      <c r="D121" s="205" t="s">
        <v>175</v>
      </c>
      <c r="E121" s="210" t="s">
        <v>32</v>
      </c>
      <c r="F121" s="211" t="s">
        <v>1845</v>
      </c>
      <c r="G121" s="209"/>
      <c r="H121" s="212">
        <v>0.048</v>
      </c>
      <c r="I121" s="213"/>
      <c r="J121" s="209"/>
      <c r="K121" s="209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175</v>
      </c>
      <c r="AU121" s="218" t="s">
        <v>106</v>
      </c>
      <c r="AV121" s="11" t="s">
        <v>106</v>
      </c>
      <c r="AW121" s="11" t="s">
        <v>41</v>
      </c>
      <c r="AX121" s="11" t="s">
        <v>85</v>
      </c>
      <c r="AY121" s="218" t="s">
        <v>155</v>
      </c>
    </row>
    <row r="122" spans="2:65" s="1" customFormat="1" ht="25.5" customHeight="1">
      <c r="B122" s="42"/>
      <c r="C122" s="193" t="s">
        <v>231</v>
      </c>
      <c r="D122" s="193" t="s">
        <v>157</v>
      </c>
      <c r="E122" s="194" t="s">
        <v>1846</v>
      </c>
      <c r="F122" s="195" t="s">
        <v>1847</v>
      </c>
      <c r="G122" s="196" t="s">
        <v>172</v>
      </c>
      <c r="H122" s="197">
        <v>28.8</v>
      </c>
      <c r="I122" s="198"/>
      <c r="J122" s="199">
        <f>ROUND(I122*H122,2)</f>
        <v>0</v>
      </c>
      <c r="K122" s="195" t="s">
        <v>161</v>
      </c>
      <c r="L122" s="62"/>
      <c r="M122" s="200" t="s">
        <v>32</v>
      </c>
      <c r="N122" s="201" t="s">
        <v>48</v>
      </c>
      <c r="O122" s="43"/>
      <c r="P122" s="202">
        <f>O122*H122</f>
        <v>0</v>
      </c>
      <c r="Q122" s="202">
        <v>0</v>
      </c>
      <c r="R122" s="202">
        <f>Q122*H122</f>
        <v>0</v>
      </c>
      <c r="S122" s="202">
        <v>0</v>
      </c>
      <c r="T122" s="203">
        <f>S122*H122</f>
        <v>0</v>
      </c>
      <c r="AR122" s="24" t="s">
        <v>765</v>
      </c>
      <c r="AT122" s="24" t="s">
        <v>157</v>
      </c>
      <c r="AU122" s="24" t="s">
        <v>106</v>
      </c>
      <c r="AY122" s="24" t="s">
        <v>155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4" t="s">
        <v>85</v>
      </c>
      <c r="BK122" s="204">
        <f>ROUND(I122*H122,2)</f>
        <v>0</v>
      </c>
      <c r="BL122" s="24" t="s">
        <v>765</v>
      </c>
      <c r="BM122" s="24" t="s">
        <v>1848</v>
      </c>
    </row>
    <row r="123" spans="2:47" s="1" customFormat="1" ht="27">
      <c r="B123" s="42"/>
      <c r="C123" s="64"/>
      <c r="D123" s="205" t="s">
        <v>164</v>
      </c>
      <c r="E123" s="64"/>
      <c r="F123" s="206" t="s">
        <v>1849</v>
      </c>
      <c r="G123" s="64"/>
      <c r="H123" s="64"/>
      <c r="I123" s="164"/>
      <c r="J123" s="64"/>
      <c r="K123" s="64"/>
      <c r="L123" s="62"/>
      <c r="M123" s="207"/>
      <c r="N123" s="43"/>
      <c r="O123" s="43"/>
      <c r="P123" s="43"/>
      <c r="Q123" s="43"/>
      <c r="R123" s="43"/>
      <c r="S123" s="43"/>
      <c r="T123" s="79"/>
      <c r="AT123" s="24" t="s">
        <v>164</v>
      </c>
      <c r="AU123" s="24" t="s">
        <v>106</v>
      </c>
    </row>
    <row r="124" spans="2:51" s="11" customFormat="1" ht="13.5">
      <c r="B124" s="208"/>
      <c r="C124" s="209"/>
      <c r="D124" s="205" t="s">
        <v>175</v>
      </c>
      <c r="E124" s="210" t="s">
        <v>32</v>
      </c>
      <c r="F124" s="211" t="s">
        <v>1850</v>
      </c>
      <c r="G124" s="209"/>
      <c r="H124" s="212">
        <v>28.8</v>
      </c>
      <c r="I124" s="213"/>
      <c r="J124" s="209"/>
      <c r="K124" s="209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175</v>
      </c>
      <c r="AU124" s="218" t="s">
        <v>106</v>
      </c>
      <c r="AV124" s="11" t="s">
        <v>106</v>
      </c>
      <c r="AW124" s="11" t="s">
        <v>41</v>
      </c>
      <c r="AX124" s="11" t="s">
        <v>85</v>
      </c>
      <c r="AY124" s="218" t="s">
        <v>155</v>
      </c>
    </row>
    <row r="125" spans="2:65" s="1" customFormat="1" ht="16.5" customHeight="1">
      <c r="B125" s="42"/>
      <c r="C125" s="193" t="s">
        <v>10</v>
      </c>
      <c r="D125" s="193" t="s">
        <v>157</v>
      </c>
      <c r="E125" s="194" t="s">
        <v>1851</v>
      </c>
      <c r="F125" s="195" t="s">
        <v>1852</v>
      </c>
      <c r="G125" s="196" t="s">
        <v>259</v>
      </c>
      <c r="H125" s="197">
        <v>28.8</v>
      </c>
      <c r="I125" s="198"/>
      <c r="J125" s="199">
        <f>ROUND(I125*H125,2)</f>
        <v>0</v>
      </c>
      <c r="K125" s="195" t="s">
        <v>161</v>
      </c>
      <c r="L125" s="62"/>
      <c r="M125" s="200" t="s">
        <v>32</v>
      </c>
      <c r="N125" s="201" t="s">
        <v>48</v>
      </c>
      <c r="O125" s="43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AR125" s="24" t="s">
        <v>765</v>
      </c>
      <c r="AT125" s="24" t="s">
        <v>157</v>
      </c>
      <c r="AU125" s="24" t="s">
        <v>106</v>
      </c>
      <c r="AY125" s="24" t="s">
        <v>155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4" t="s">
        <v>85</v>
      </c>
      <c r="BK125" s="204">
        <f>ROUND(I125*H125,2)</f>
        <v>0</v>
      </c>
      <c r="BL125" s="24" t="s">
        <v>765</v>
      </c>
      <c r="BM125" s="24" t="s">
        <v>1853</v>
      </c>
    </row>
    <row r="126" spans="2:47" s="1" customFormat="1" ht="27">
      <c r="B126" s="42"/>
      <c r="C126" s="64"/>
      <c r="D126" s="205" t="s">
        <v>164</v>
      </c>
      <c r="E126" s="64"/>
      <c r="F126" s="206" t="s">
        <v>1854</v>
      </c>
      <c r="G126" s="64"/>
      <c r="H126" s="64"/>
      <c r="I126" s="164"/>
      <c r="J126" s="64"/>
      <c r="K126" s="64"/>
      <c r="L126" s="62"/>
      <c r="M126" s="207"/>
      <c r="N126" s="43"/>
      <c r="O126" s="43"/>
      <c r="P126" s="43"/>
      <c r="Q126" s="43"/>
      <c r="R126" s="43"/>
      <c r="S126" s="43"/>
      <c r="T126" s="79"/>
      <c r="AT126" s="24" t="s">
        <v>164</v>
      </c>
      <c r="AU126" s="24" t="s">
        <v>106</v>
      </c>
    </row>
    <row r="127" spans="2:65" s="1" customFormat="1" ht="16.5" customHeight="1">
      <c r="B127" s="42"/>
      <c r="C127" s="193" t="s">
        <v>245</v>
      </c>
      <c r="D127" s="193" t="s">
        <v>157</v>
      </c>
      <c r="E127" s="194" t="s">
        <v>1855</v>
      </c>
      <c r="F127" s="195" t="s">
        <v>1856</v>
      </c>
      <c r="G127" s="196" t="s">
        <v>160</v>
      </c>
      <c r="H127" s="197">
        <v>24</v>
      </c>
      <c r="I127" s="198"/>
      <c r="J127" s="199">
        <f>ROUND(I127*H127,2)</f>
        <v>0</v>
      </c>
      <c r="K127" s="195" t="s">
        <v>161</v>
      </c>
      <c r="L127" s="62"/>
      <c r="M127" s="200" t="s">
        <v>32</v>
      </c>
      <c r="N127" s="201" t="s">
        <v>48</v>
      </c>
      <c r="O127" s="43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AR127" s="24" t="s">
        <v>765</v>
      </c>
      <c r="AT127" s="24" t="s">
        <v>157</v>
      </c>
      <c r="AU127" s="24" t="s">
        <v>106</v>
      </c>
      <c r="AY127" s="24" t="s">
        <v>155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4" t="s">
        <v>85</v>
      </c>
      <c r="BK127" s="204">
        <f>ROUND(I127*H127,2)</f>
        <v>0</v>
      </c>
      <c r="BL127" s="24" t="s">
        <v>765</v>
      </c>
      <c r="BM127" s="24" t="s">
        <v>1857</v>
      </c>
    </row>
    <row r="128" spans="2:51" s="11" customFormat="1" ht="13.5">
      <c r="B128" s="208"/>
      <c r="C128" s="209"/>
      <c r="D128" s="205" t="s">
        <v>175</v>
      </c>
      <c r="E128" s="210" t="s">
        <v>32</v>
      </c>
      <c r="F128" s="211" t="s">
        <v>1858</v>
      </c>
      <c r="G128" s="209"/>
      <c r="H128" s="212">
        <v>24</v>
      </c>
      <c r="I128" s="213"/>
      <c r="J128" s="209"/>
      <c r="K128" s="2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175</v>
      </c>
      <c r="AU128" s="218" t="s">
        <v>106</v>
      </c>
      <c r="AV128" s="11" t="s">
        <v>106</v>
      </c>
      <c r="AW128" s="11" t="s">
        <v>41</v>
      </c>
      <c r="AX128" s="11" t="s">
        <v>85</v>
      </c>
      <c r="AY128" s="218" t="s">
        <v>155</v>
      </c>
    </row>
    <row r="129" spans="2:63" s="10" customFormat="1" ht="37.35" customHeight="1">
      <c r="B129" s="177"/>
      <c r="C129" s="178"/>
      <c r="D129" s="179" t="s">
        <v>76</v>
      </c>
      <c r="E129" s="180" t="s">
        <v>1712</v>
      </c>
      <c r="F129" s="180" t="s">
        <v>1713</v>
      </c>
      <c r="G129" s="178"/>
      <c r="H129" s="178"/>
      <c r="I129" s="181"/>
      <c r="J129" s="182">
        <f>BK129</f>
        <v>0</v>
      </c>
      <c r="K129" s="178"/>
      <c r="L129" s="183"/>
      <c r="M129" s="184"/>
      <c r="N129" s="185"/>
      <c r="O129" s="185"/>
      <c r="P129" s="186">
        <f>SUM(P130:P131)</f>
        <v>0</v>
      </c>
      <c r="Q129" s="185"/>
      <c r="R129" s="186">
        <f>SUM(R130:R131)</f>
        <v>0</v>
      </c>
      <c r="S129" s="185"/>
      <c r="T129" s="187">
        <f>SUM(T130:T131)</f>
        <v>0</v>
      </c>
      <c r="AR129" s="188" t="s">
        <v>162</v>
      </c>
      <c r="AT129" s="189" t="s">
        <v>76</v>
      </c>
      <c r="AU129" s="189" t="s">
        <v>77</v>
      </c>
      <c r="AY129" s="188" t="s">
        <v>155</v>
      </c>
      <c r="BK129" s="190">
        <f>SUM(BK130:BK131)</f>
        <v>0</v>
      </c>
    </row>
    <row r="130" spans="2:65" s="1" customFormat="1" ht="16.5" customHeight="1">
      <c r="B130" s="42"/>
      <c r="C130" s="193" t="s">
        <v>378</v>
      </c>
      <c r="D130" s="193" t="s">
        <v>157</v>
      </c>
      <c r="E130" s="194" t="s">
        <v>1714</v>
      </c>
      <c r="F130" s="195" t="s">
        <v>1715</v>
      </c>
      <c r="G130" s="196" t="s">
        <v>1716</v>
      </c>
      <c r="H130" s="197">
        <v>4</v>
      </c>
      <c r="I130" s="198"/>
      <c r="J130" s="199">
        <f>ROUND(I130*H130,2)</f>
        <v>0</v>
      </c>
      <c r="K130" s="195" t="s">
        <v>161</v>
      </c>
      <c r="L130" s="62"/>
      <c r="M130" s="200" t="s">
        <v>32</v>
      </c>
      <c r="N130" s="201" t="s">
        <v>48</v>
      </c>
      <c r="O130" s="43"/>
      <c r="P130" s="202">
        <f>O130*H130</f>
        <v>0</v>
      </c>
      <c r="Q130" s="202">
        <v>0</v>
      </c>
      <c r="R130" s="202">
        <f>Q130*H130</f>
        <v>0</v>
      </c>
      <c r="S130" s="202">
        <v>0</v>
      </c>
      <c r="T130" s="203">
        <f>S130*H130</f>
        <v>0</v>
      </c>
      <c r="AR130" s="24" t="s">
        <v>1717</v>
      </c>
      <c r="AT130" s="24" t="s">
        <v>157</v>
      </c>
      <c r="AU130" s="24" t="s">
        <v>85</v>
      </c>
      <c r="AY130" s="24" t="s">
        <v>155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4" t="s">
        <v>85</v>
      </c>
      <c r="BK130" s="204">
        <f>ROUND(I130*H130,2)</f>
        <v>0</v>
      </c>
      <c r="BL130" s="24" t="s">
        <v>1717</v>
      </c>
      <c r="BM130" s="24" t="s">
        <v>1859</v>
      </c>
    </row>
    <row r="131" spans="2:47" s="1" customFormat="1" ht="27">
      <c r="B131" s="42"/>
      <c r="C131" s="64"/>
      <c r="D131" s="205" t="s">
        <v>164</v>
      </c>
      <c r="E131" s="64"/>
      <c r="F131" s="206" t="s">
        <v>1860</v>
      </c>
      <c r="G131" s="64"/>
      <c r="H131" s="64"/>
      <c r="I131" s="164"/>
      <c r="J131" s="64"/>
      <c r="K131" s="64"/>
      <c r="L131" s="62"/>
      <c r="M131" s="207"/>
      <c r="N131" s="43"/>
      <c r="O131" s="43"/>
      <c r="P131" s="43"/>
      <c r="Q131" s="43"/>
      <c r="R131" s="43"/>
      <c r="S131" s="43"/>
      <c r="T131" s="79"/>
      <c r="AT131" s="24" t="s">
        <v>164</v>
      </c>
      <c r="AU131" s="24" t="s">
        <v>85</v>
      </c>
    </row>
    <row r="132" spans="2:63" s="10" customFormat="1" ht="37.35" customHeight="1">
      <c r="B132" s="177"/>
      <c r="C132" s="178"/>
      <c r="D132" s="179" t="s">
        <v>76</v>
      </c>
      <c r="E132" s="180" t="s">
        <v>241</v>
      </c>
      <c r="F132" s="180" t="s">
        <v>242</v>
      </c>
      <c r="G132" s="178"/>
      <c r="H132" s="178"/>
      <c r="I132" s="181"/>
      <c r="J132" s="182">
        <f>BK132</f>
        <v>0</v>
      </c>
      <c r="K132" s="178"/>
      <c r="L132" s="183"/>
      <c r="M132" s="271"/>
      <c r="N132" s="272"/>
      <c r="O132" s="272"/>
      <c r="P132" s="273">
        <v>0</v>
      </c>
      <c r="Q132" s="272"/>
      <c r="R132" s="273">
        <v>0</v>
      </c>
      <c r="S132" s="272"/>
      <c r="T132" s="274">
        <v>0</v>
      </c>
      <c r="AR132" s="188" t="s">
        <v>181</v>
      </c>
      <c r="AT132" s="189" t="s">
        <v>76</v>
      </c>
      <c r="AU132" s="189" t="s">
        <v>77</v>
      </c>
      <c r="AY132" s="188" t="s">
        <v>155</v>
      </c>
      <c r="BK132" s="190">
        <v>0</v>
      </c>
    </row>
    <row r="133" spans="2:12" s="1" customFormat="1" ht="6.95" customHeight="1">
      <c r="B133" s="57"/>
      <c r="C133" s="58"/>
      <c r="D133" s="58"/>
      <c r="E133" s="58"/>
      <c r="F133" s="58"/>
      <c r="G133" s="58"/>
      <c r="H133" s="58"/>
      <c r="I133" s="140"/>
      <c r="J133" s="58"/>
      <c r="K133" s="58"/>
      <c r="L133" s="62"/>
    </row>
  </sheetData>
  <sheetProtection algorithmName="SHA-512" hashValue="wnjF1MInslgFSEbDGqN9YcRYRXmQMQw4+Il9cOarqkRaa3RckN8V+CqUVVOzfHR2rjr3rJNFKHfaWHGp7xQxSg==" saltValue="ZR5nXOf4eZKsbye4s8c2udU7e9sT+aDh0AZwiQoYDEUzVTB9lbiLrXIgbvC5mpQiZqLyIaaLAq3LUN64iaRPJg==" spinCount="100000" sheet="1" objects="1" scenarios="1" formatColumns="0" formatRows="0" autoFilter="0"/>
  <autoFilter ref="C85:K132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Hanzlová</dc:creator>
  <cp:keywords/>
  <dc:description/>
  <cp:lastModifiedBy>linda.zamazalova</cp:lastModifiedBy>
  <dcterms:created xsi:type="dcterms:W3CDTF">2018-06-21T08:11:04Z</dcterms:created>
  <dcterms:modified xsi:type="dcterms:W3CDTF">2018-06-27T12:48:51Z</dcterms:modified>
  <cp:category/>
  <cp:version/>
  <cp:contentType/>
  <cp:contentStatus/>
</cp:coreProperties>
</file>