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user\"/>
    </mc:Choice>
  </mc:AlternateContent>
  <xr:revisionPtr revIDLastSave="0" documentId="13_ncr:1_{E7E2CEAD-0D94-4E4D-AE84-6F75915ABC95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Rekapitulace" sheetId="4" r:id="rId1"/>
    <sheet name="001" sheetId="2" r:id="rId2"/>
    <sheet name="10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7" i="3" l="1"/>
  <c r="O107" i="3" s="1"/>
  <c r="I103" i="3"/>
  <c r="O103" i="3" s="1"/>
  <c r="I99" i="3"/>
  <c r="O99" i="3" s="1"/>
  <c r="I96" i="3"/>
  <c r="O96" i="3" s="1"/>
  <c r="I91" i="3"/>
  <c r="O91" i="3" s="1"/>
  <c r="I87" i="3"/>
  <c r="O87" i="3" s="1"/>
  <c r="I83" i="3"/>
  <c r="O83" i="3" s="1"/>
  <c r="I79" i="3"/>
  <c r="O79" i="3" s="1"/>
  <c r="I75" i="3"/>
  <c r="O75" i="3" s="1"/>
  <c r="I71" i="3"/>
  <c r="I66" i="3" s="1"/>
  <c r="I67" i="3"/>
  <c r="O67" i="3" s="1"/>
  <c r="I62" i="3"/>
  <c r="O62" i="3" s="1"/>
  <c r="I58" i="3"/>
  <c r="O58" i="3" s="1"/>
  <c r="I54" i="3"/>
  <c r="O54" i="3" s="1"/>
  <c r="O50" i="3"/>
  <c r="I50" i="3"/>
  <c r="I46" i="3"/>
  <c r="O46" i="3" s="1"/>
  <c r="I42" i="3"/>
  <c r="O42" i="3" s="1"/>
  <c r="I38" i="3"/>
  <c r="O38" i="3" s="1"/>
  <c r="I34" i="3"/>
  <c r="O34" i="3" s="1"/>
  <c r="I30" i="3"/>
  <c r="O30" i="3" s="1"/>
  <c r="I26" i="3"/>
  <c r="O26" i="3" s="1"/>
  <c r="I22" i="3"/>
  <c r="O22" i="3" s="1"/>
  <c r="I19" i="3"/>
  <c r="O19" i="3" s="1"/>
  <c r="I16" i="3"/>
  <c r="O16" i="3" s="1"/>
  <c r="I13" i="3"/>
  <c r="O13" i="3" s="1"/>
  <c r="I9" i="3"/>
  <c r="O9" i="3" s="1"/>
  <c r="I18" i="2"/>
  <c r="O18" i="2" s="1"/>
  <c r="I14" i="2"/>
  <c r="I13" i="2" s="1"/>
  <c r="I8" i="2"/>
  <c r="I9" i="2"/>
  <c r="O9" i="2" s="1"/>
  <c r="I95" i="3" l="1"/>
  <c r="O71" i="3"/>
  <c r="I25" i="3"/>
  <c r="I8" i="3"/>
  <c r="O14" i="2"/>
  <c r="I3" i="2"/>
  <c r="E6" i="4" s="1"/>
  <c r="F6" i="4" s="1"/>
  <c r="I3" i="3" l="1"/>
  <c r="E7" i="4" s="1"/>
  <c r="F7" i="4" s="1"/>
  <c r="F9" i="4" s="1"/>
  <c r="G6" i="4"/>
  <c r="E9" i="4" l="1"/>
  <c r="G7" i="4"/>
  <c r="G9" i="4"/>
</calcChain>
</file>

<file path=xl/sharedStrings.xml><?xml version="1.0" encoding="utf-8"?>
<sst xmlns="http://schemas.openxmlformats.org/spreadsheetml/2006/main" count="385" uniqueCount="174">
  <si>
    <t>EstiCon</t>
  </si>
  <si>
    <t xml:space="preserve">Firma: </t>
  </si>
  <si>
    <t>Soupis prací objektu</t>
  </si>
  <si>
    <t>S</t>
  </si>
  <si>
    <t>Stavba:</t>
  </si>
  <si>
    <t>12144-2</t>
  </si>
  <si>
    <t>Most ev.č.12144-2 - Most přes trať ČD za Meznem (Střezimíř) - demolice</t>
  </si>
  <si>
    <t>001</t>
  </si>
  <si>
    <t>O</t>
  </si>
  <si>
    <t>Rozpočet:</t>
  </si>
  <si>
    <t>Demolice mostu ev.č. 12144-2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</si>
  <si>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</si>
  <si>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</si>
  <si>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</si>
  <si>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</si>
  <si>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</si>
  <si>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</si>
  <si>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</si>
  <si>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</si>
  <si>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</si>
  <si>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</si>
  <si>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</si>
  <si>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</si>
  <si>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</si>
  <si>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</si>
  <si>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</si>
  <si>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014102</t>
  </si>
  <si>
    <t/>
  </si>
  <si>
    <t>POPLATKY ZA SKLÁDKU</t>
  </si>
  <si>
    <t>T</t>
  </si>
  <si>
    <t>PP</t>
  </si>
  <si>
    <t>kámen a beton z demolice mostu</t>
  </si>
  <si>
    <t>VV</t>
  </si>
  <si>
    <t>2*(383,6+15) = 797,200 [A]</t>
  </si>
  <si>
    <t>TS</t>
  </si>
  <si>
    <t>zahrnuje veškeré poplatky provozovateli skládky související s uložením odpadu na skládce.</t>
  </si>
  <si>
    <t>9</t>
  </si>
  <si>
    <t>Ostatní konstrukce a práce</t>
  </si>
  <si>
    <t>96613</t>
  </si>
  <si>
    <t>BOURÁNÍ KONSTRUKCÍ Z KAMENE NA MC</t>
  </si>
  <si>
    <t>M3</t>
  </si>
  <si>
    <t>bourání stávajícího mostu</t>
  </si>
  <si>
    <t>5*27,4*2,8 = 383,600 [A]</t>
  </si>
  <si>
    <t>položka zahrnuje:
- rozbourání konstrukce bez ohledu na použitou technologii
- veškeré pomocné konstrukce (lešení a pod.)
- veškerou manipulaci s vybouranou sutí a hmotami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- veškeré další práce plynoucí z technologického predpisu a z platných predpisu</t>
  </si>
  <si>
    <t>96616</t>
  </si>
  <si>
    <t>BOURÁNÍ KONSTRUKCÍ ZE ŽELEZOBETONU</t>
  </si>
  <si>
    <t>bourání ŽB oblouku</t>
  </si>
  <si>
    <t>5*0,25*12 = 15,000 [A]</t>
  </si>
  <si>
    <t>101</t>
  </si>
  <si>
    <t>Přeložka silnice III/12144</t>
  </si>
  <si>
    <t>014101</t>
  </si>
  <si>
    <t>podkladní vrstvy vozovky</t>
  </si>
  <si>
    <t>233,2 = 233,200 [A]</t>
  </si>
  <si>
    <t>02710</t>
  </si>
  <si>
    <t>POMOC PRÁCE ZRÍZ NEBO ZAJIŠT OBJÍŽDKY A PRÍSTUP CESTY</t>
  </si>
  <si>
    <t>KPL</t>
  </si>
  <si>
    <t>objízdná trasa, vč. přechodné úpravy provozu, provizorní dopravní značení</t>
  </si>
  <si>
    <t>zahrnuje veškeré náklady spojené s objednatelem požadovanými zarízeními</t>
  </si>
  <si>
    <t>02911</t>
  </si>
  <si>
    <t>OSTATNÍ POŽADAVKY - GEODETICKÉ ZAMERENÍ</t>
  </si>
  <si>
    <t>HM</t>
  </si>
  <si>
    <t>zaměření skutečného provedení stavby</t>
  </si>
  <si>
    <t>zahrnuje veškeré náklady spojené s objednatelem požadovanými pracemi</t>
  </si>
  <si>
    <t>02943</t>
  </si>
  <si>
    <t>OSTATNÍ POŽADAVKY - VYPRACOVÁNÍ RDS</t>
  </si>
  <si>
    <t>vypracování Realizační dokumentace stavby</t>
  </si>
  <si>
    <t>02944</t>
  </si>
  <si>
    <t>OSTAT POŽADAVKY - DOKUMENTACE SKUTEC PROVEDENÍ V DIGIT FORME</t>
  </si>
  <si>
    <t>Dokumentace skutečného provedení stavby</t>
  </si>
  <si>
    <t>1</t>
  </si>
  <si>
    <t>Zemní práce</t>
  </si>
  <si>
    <t>11333</t>
  </si>
  <si>
    <t>ODSTRANENÍ PODKLADU ZPEVNENÝCH PLOCH S ASFALT POJIVEM</t>
  </si>
  <si>
    <t>podkladní vrstvy stávající vozovky</t>
  </si>
  <si>
    <t>80*5,5*0,2 = 88,000 [A]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</si>
  <si>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</si>
  <si>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11372</t>
  </si>
  <si>
    <t>FRÉZOVÁNÍ ZPEVNENÝCH PLOCH ASFALTOVÝCH</t>
  </si>
  <si>
    <t>frézování stávající vozovky na mostě a předpolí, vč. odkoupení zhotovitelem od investora a odvozem</t>
  </si>
  <si>
    <t>80*5,5*0,1 = 44,000 [A]</t>
  </si>
  <si>
    <t>12373</t>
  </si>
  <si>
    <t>ODKOP PRO SPOD STAVBU SILNIC A ŽELEZNIC TR. I</t>
  </si>
  <si>
    <t>odkop podkladních vrstev vozovky</t>
  </si>
  <si>
    <t>80*5,5*0,33 = 145,200 [A]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</si>
  <si>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</si>
  <si>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12573</t>
  </si>
  <si>
    <t>VYKOPÁVKY ZE ZEMNÍKU A SKLÁDEK TR. I</t>
  </si>
  <si>
    <t>natěžení zeminy do násypu ze stávající mezideponie</t>
  </si>
  <si>
    <t>220*2,5 = 550,000 [A]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</si>
  <si>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rucní vykopávky, odstranení korenu a napadávek
- pažení, vzeprení a rozeprení vc. prepažování (vyjma štetových sten)
- úpravu, ochranu a ocištení dna, základové spáry, sten a svahu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položka nezahrnuje:
- práce spojené s otvírkou zemníku</t>
  </si>
  <si>
    <t>17110</t>
  </si>
  <si>
    <t>ULOŽENÍ SYPANINY DO NÁSYPU SE ZHUTNENÍM</t>
  </si>
  <si>
    <t>uložení stávající zeminy z mezideponie do násypu</t>
  </si>
  <si>
    <t>550 = 550,000 [A]</t>
  </si>
  <si>
    <t>položka zahrnuje:
- kompletní provedení zemní konstrukce vc. výberu vhodného materiálu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svahování, hutnení a uzavírání povrchu svahu
- zrízení lavic na svazích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</si>
  <si>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17120</t>
  </si>
  <si>
    <t>ULOŽENÍ SYPANINY DO NÁSYPU A NA SKLÁDKY BEZ ZHUTNENÍ</t>
  </si>
  <si>
    <t>uložení odstraněné zeminy na meziskládku</t>
  </si>
  <si>
    <t>145,2+88 = 233,200 [A]</t>
  </si>
  <si>
    <t>položka zahrnuje:
- kompletní provedení zemní konstrukce do predepsaného tvaru
- ošetrení úložište po celou dobu práce v nem vc. klimatických opatrení
- ztížení v okolí vedení, konstrukcí a objektu a jejich docasné zajištení
- ztížení provádení ve ztížených podmínkách a stísnených prostorech
- ztížené ukládání sypaniny pod vodu
- ukládání po vrstvách a po jiných nutných cástech (figurách) vc. dosypávek
- spouštení a nošení materiálu
- úprava, ocištení a ochrana podloží a svahu
- svahování, uzavírání povrchu svahu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</si>
  <si>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17380</t>
  </si>
  <si>
    <t>ZEMNÍ KRAJNICE A DOSYPÁVKY Z NAKUPOVANÝCH MATERIÁLU</t>
  </si>
  <si>
    <t>80*2*0,75*0,15 = 18,000 [A]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</si>
  <si>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svahování, hutnení a uzavírání povrchu svahu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</si>
  <si>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18110</t>
  </si>
  <si>
    <t>ÚPRAVA PLÁNE SE ZHUTNENÍM V HORNINE TR. I</t>
  </si>
  <si>
    <t>M2</t>
  </si>
  <si>
    <t>80*8,5 = 680,000 [A]</t>
  </si>
  <si>
    <t>položka zahrnuje úpravu pláne vcetne vyrovnání výškových rozdílu. Míru zhutnení urcuje projekt.</t>
  </si>
  <si>
    <t>18222</t>
  </si>
  <si>
    <t>ROZPROSTRENÍ ORNICE VE SVAHU V TL DO 0,15M</t>
  </si>
  <si>
    <t>80*2*2,5 = 400,000 [A]</t>
  </si>
  <si>
    <t>položka zahrnuje:
nutné premístení ornice z docasných skládek vzdálených do 50m
rozprostrení ornice v predepsané tlouštce ve svahu pres 1:5</t>
  </si>
  <si>
    <t>18241</t>
  </si>
  <si>
    <t>ZALOŽENÍ TRÁVNÍKU RUCNÍM VÝSEVEM</t>
  </si>
  <si>
    <t>založení trávníku na plochách rozprostřené ornice</t>
  </si>
  <si>
    <t>400 = 400,000 [A]</t>
  </si>
  <si>
    <t>Zahrnuje dodání predepsané travní smesi, její výsev na ornici, zalévání, první pokosení, to vše bez ohledu na sklon terénu</t>
  </si>
  <si>
    <t>5</t>
  </si>
  <si>
    <t>Komunikace</t>
  </si>
  <si>
    <t>56143</t>
  </si>
  <si>
    <t>KAMENIVO ZPEVNENÉ CEMENTEM TL. DO 150MM</t>
  </si>
  <si>
    <t>štěrk prolévaný cement. maltou ŠCM</t>
  </si>
  <si>
    <t>80*7 = 560,000 [A]</t>
  </si>
  <si>
    <t>- dodání smesi v požadované kvalite
- ocištení podkladu
- uložení smesi dle predepsaného technologického predpisu a zhutnení vrstvy v predepsané tlouštce
- zrízení vrstvy bez rozlišení šírky, pokládání vrstvy po etapách, vcetne pracovních spar a spoju
- úpravu napojení, ukoncení
- úpravu dilatacních spar vcetne predepsané výztuže
- nezahrnuje postriky, nátery
- nezahrnuje úpravu povrchu krytu</t>
  </si>
  <si>
    <t>56334</t>
  </si>
  <si>
    <t>VOZOVKOVÉ VRSTVY ZE ŠTERKODRTI TL. DO 200MM</t>
  </si>
  <si>
    <t>- dodání kameniva predepsané kvality a zrnitosti
- rozprostrení a zhutnení vrstvy v predepsané tlouštce
- zrízení vrstvy bez rozlišení šírky, pokládání vrstvy po etapách
- nezahrnuje postriky, nátery</t>
  </si>
  <si>
    <t>57132</t>
  </si>
  <si>
    <t>UZAVRENÉ OBALOVANÉ KAMENIVO TL DO 100MM</t>
  </si>
  <si>
    <t>vrstva obalovaného kameniva (ACP 22+) tl. 80mm</t>
  </si>
  <si>
    <t>80*6 = 480,000 [A]</t>
  </si>
  <si>
    <t>- dodání základfní vrstvy z obalovaného kameniva velmi hrubého nebo typu makadam predepsané kvality a zrnitosti, dodání vtlacované smesi z asfaltového betonu nebo asfaltového koberce tenkého predepsané kvality – dle CSN 73 6128
- ocištení podkladu
- rozprostrení a zhutnení základní vrstvy, rozprostrení a zhutnení vtlacované smesi – dle CSN 73 6128
- zrízení vrstvy bez rozlišení šírky, pokládání vrstvy po etapách, vcetne pracovních spar a spoju
- nezahrnuje postriky, nátery</t>
  </si>
  <si>
    <t>572111</t>
  </si>
  <si>
    <t>INFILTRACNÍ POSTRIK ASFALTOVÝ DO 0,5KG/M2</t>
  </si>
  <si>
    <t>postřik pod podkladní vrstvu</t>
  </si>
  <si>
    <t>- dodání všech predepsaných materiálu pro postriky v predepsaném množství
- provedení dle predepsaného technologického predpisu
- zrízení vrstvy bez rozlišení šírky, pokládání vrstvy po etapách
- úpravu napojení, ukoncení</t>
  </si>
  <si>
    <t>572213</t>
  </si>
  <si>
    <t>SPOJOVACÍ POSTRIK Z EMULZE DO 0,5KG/M2</t>
  </si>
  <si>
    <t>postřik pod ložnou a obrusnou vrstvou</t>
  </si>
  <si>
    <t>2*80*6 = 960,000 [A]</t>
  </si>
  <si>
    <t>574B34</t>
  </si>
  <si>
    <t>ASFALTOVÝ BETON PRO OBRUSNÉ VRSTVY MODIFIK ACO 11+, 11S TL. 40MM</t>
  </si>
  <si>
    <t>obrusná vrstva vozovky ACO11+</t>
  </si>
  <si>
    <t>- dodání smesi v požadované kvalite
- ocištení podkladu
- uložení smesi dle predepsaného technologického predpisu, zhutnení vrstvy v predepsané tlouštce
- zrízení vrstvy bez rozlišení šírky, pokládání vrstvy po etapách, vcetne pracovních spar a spoju
- úpravu napojení, ukoncení podél obrubníku, dilatacních zarízení, odvodnovacích proužku, odvodnovacu, vpustí, šachet a pod.
- nezahrnuje postriky, nátery
- nezahrnuje tesnení podél obrubníku, dilatacních zarízení, odvodnovacích proužku, odvodnovacu, vpustí, šachet a pod.</t>
  </si>
  <si>
    <t>574D56</t>
  </si>
  <si>
    <t>ASFALTOVÝ BETON PRO LOŽNÍ VRSTVY MODIFIK ACL 16+, 16S TL. 60MM</t>
  </si>
  <si>
    <t>ložná vrstva vozovky ACL 16+</t>
  </si>
  <si>
    <t>91228</t>
  </si>
  <si>
    <t>SMEROVÉ SLOUPKY Z PLAST HMOT VCETNE ODRAZNÉHO PÁSKU</t>
  </si>
  <si>
    <t>KUS</t>
  </si>
  <si>
    <t>položka zahrnuje:
- dodání a osazení sloupku vcetne nutných zemních prací
- vnitrostaveništní a mimostaveništní doprava
- odrazky plastové nebo z retroreflexní fólie</t>
  </si>
  <si>
    <t>915111</t>
  </si>
  <si>
    <t>VODOROVNÉ DOPRAVNÍ ZNACENÍ BARVOU HLADKÉ - DODÁVKA A POKLÁDKA</t>
  </si>
  <si>
    <t>středové dopravního značení</t>
  </si>
  <si>
    <t>80*0,25 = 20,000 [A]</t>
  </si>
  <si>
    <t>položka zahrnuje:
- dodání a pokládku náterového materiálu (merí se pouze natíraná plocha)
- predznacení a reflexní úpravu</t>
  </si>
  <si>
    <t>919111</t>
  </si>
  <si>
    <t>REZÁNÍ ASFALTOVÉHO KRYTU VOZOVEK TL DO 50MM</t>
  </si>
  <si>
    <t>M</t>
  </si>
  <si>
    <t>řezání spáry v asfaltovém krytu na začátku úprav vozovky</t>
  </si>
  <si>
    <t>2*6 = 12,000 [A]</t>
  </si>
  <si>
    <t>položka zahrnuje rezání vozovkové vrstvy v predepsané tlouštce, vcetne spotreby vody</t>
  </si>
  <si>
    <t>931326</t>
  </si>
  <si>
    <t>TESNENÍ DILATAC SPAR ASF ZÁLIVKOU MODIFIK PRUR DO 800MM2</t>
  </si>
  <si>
    <t>spára v asfaltovém krytu na začátku úprav vozovky</t>
  </si>
  <si>
    <t>položka zahrnuje dodávku a osazení predepsaného materiálu, ocištení ploch spáry pred úpravou, ocištení okolí spáry po úprave
nezahrnuje tesnící profil</t>
  </si>
  <si>
    <t>12144-2-Most ev.č.12144-2 - Most přes trať ČD za Meznem (Střezimíř) - demolice</t>
  </si>
  <si>
    <t>Objekt</t>
  </si>
  <si>
    <t>Název</t>
  </si>
  <si>
    <t>OC bez DPH [Kč]</t>
  </si>
  <si>
    <t>Odbytová cena [Kč]</t>
  </si>
  <si>
    <t>Celkem za stavbu:</t>
  </si>
  <si>
    <t>DPH (21%)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</si>
</sst>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\ ##0.00"/>
    <numFmt numFmtId="165" formatCode="#\ ###\ ###\ ###\ ##0.000"/>
    <numFmt numFmtId="166" formatCode="###\ ###\ ###\ ###\ ##0.00"/>
  </numFmts>
  <fonts count="15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10"/>
      <color rgb="FFFFFFFF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b/>
      <sz val="10"/>
      <color rgb="FF000000"/>
      <name val="Arial"/>
    </font>
    <font>
      <i/>
      <sz val="10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center" vertical="center" wrapText="1"/>
    </xf>
    <xf numFmtId="0" fontId="4" fillId="0" borderId="0">
      <alignment horizontal="lef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8" fillId="0" borderId="0">
      <alignment horizontal="right" vertical="center" wrapText="1"/>
    </xf>
    <xf numFmtId="0" fontId="8" fillId="0" borderId="0">
      <alignment horizontal="left" vertical="center" wrapText="1"/>
    </xf>
    <xf numFmtId="0" fontId="9" fillId="0" borderId="0">
      <alignment horizontal="left" vertical="center" wrapText="1"/>
    </xf>
  </cellStyleXfs>
  <cellXfs count="57">
    <xf numFmtId="0" fontId="0" fillId="0" borderId="0" xfId="0"/>
    <xf numFmtId="0" fontId="1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2" fillId="2" borderId="2" xfId="1" applyFill="1" applyBorder="1">
      <alignment horizontal="left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3" fillId="2" borderId="0" xfId="2" applyFill="1">
      <alignment horizontal="center" vertical="center" wrapText="1"/>
    </xf>
    <xf numFmtId="0" fontId="0" fillId="2" borderId="5" xfId="0" applyFill="1" applyBorder="1"/>
    <xf numFmtId="0" fontId="4" fillId="2" borderId="4" xfId="3" applyFill="1" applyBorder="1">
      <alignment horizontal="left" vertical="center" wrapText="1"/>
    </xf>
    <xf numFmtId="0" fontId="4" fillId="2" borderId="0" xfId="3" applyFill="1">
      <alignment horizontal="left" vertical="center" wrapText="1"/>
    </xf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6" fillId="2" borderId="6" xfId="0" applyFont="1" applyFill="1" applyBorder="1"/>
    <xf numFmtId="0" fontId="6" fillId="2" borderId="13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6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/>
    <xf numFmtId="0" fontId="0" fillId="0" borderId="4" xfId="0" applyBorder="1"/>
    <xf numFmtId="0" fontId="0" fillId="0" borderId="5" xfId="0" applyBorder="1"/>
    <xf numFmtId="0" fontId="7" fillId="0" borderId="6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wrapText="1"/>
    </xf>
    <xf numFmtId="0" fontId="10" fillId="0" borderId="0" xfId="0" applyFont="1" applyAlignment="1">
      <alignment horizontal="left" vertical="top" wrapText="1" shrinkToFit="1" readingOrder="1"/>
    </xf>
    <xf numFmtId="49" fontId="10" fillId="0" borderId="0" xfId="0" applyNumberFormat="1" applyFont="1" applyAlignment="1">
      <alignment horizontal="right" vertical="top" wrapText="1" shrinkToFit="1" readingOrder="1"/>
    </xf>
    <xf numFmtId="4" fontId="11" fillId="0" borderId="0" xfId="0" applyNumberFormat="1" applyFont="1" applyAlignment="1">
      <alignment horizontal="right" vertical="top" wrapText="1" shrinkToFit="1" readingOrder="1"/>
    </xf>
    <xf numFmtId="0" fontId="12" fillId="0" borderId="0" xfId="0" applyFont="1" applyAlignment="1">
      <alignment horizontal="right" vertical="center" wrapText="1" shrinkToFit="1" readingOrder="1"/>
    </xf>
    <xf numFmtId="166" fontId="12" fillId="0" borderId="0" xfId="0" applyNumberFormat="1" applyFont="1" applyAlignment="1">
      <alignment horizontal="right" vertical="center" readingOrder="1"/>
    </xf>
    <xf numFmtId="0" fontId="10" fillId="0" borderId="0" xfId="0" applyFont="1" applyAlignment="1">
      <alignment horizontal="right" vertical="top" shrinkToFit="1" readingOrder="1"/>
    </xf>
    <xf numFmtId="49" fontId="10" fillId="0" borderId="0" xfId="0" applyNumberFormat="1" applyFont="1" applyAlignment="1">
      <alignment horizontal="right" vertical="top" shrinkToFit="1" readingOrder="1"/>
    </xf>
    <xf numFmtId="0" fontId="13" fillId="0" borderId="0" xfId="0" applyFont="1" applyAlignment="1">
      <alignment horizontal="left" vertical="center" wrapText="1" shrinkToFit="1" readingOrder="1"/>
    </xf>
    <xf numFmtId="49" fontId="11" fillId="0" borderId="0" xfId="0" applyNumberFormat="1" applyFont="1" applyAlignment="1">
      <alignment horizontal="left" vertical="top" wrapText="1" shrinkToFit="1" readingOrder="1"/>
    </xf>
    <xf numFmtId="49" fontId="14" fillId="0" borderId="0" xfId="0" applyNumberFormat="1" applyFont="1" applyAlignment="1">
      <alignment horizontal="left" vertical="center" wrapText="1" shrinkToFit="1" readingOrder="1"/>
    </xf>
    <xf numFmtId="0" fontId="11" fillId="0" borderId="0" xfId="0" applyFont="1" applyAlignment="1">
      <alignment horizontal="left" vertical="top" wrapText="1" shrinkToFit="1" readingOrder="1"/>
    </xf>
    <xf numFmtId="0" fontId="10" fillId="0" borderId="0" xfId="0" applyFont="1" applyAlignment="1">
      <alignment horizontal="left" vertical="top" wrapText="1" shrinkToFit="1" readingOrder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4" fillId="2" borderId="0" xfId="3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5" fillId="3" borderId="7" xfId="4" applyFill="1" applyBorder="1">
      <alignment horizontal="center" vertical="center" wrapText="1"/>
    </xf>
    <xf numFmtId="0" fontId="5" fillId="3" borderId="8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5" xr:uid="{00000000-0005-0000-0000-000005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6" xr:uid="{00000000-0005-0000-0000-000006000000}"/>
    <cellStyle name="StavbaRozpocetHeaderStyle" xfId="3" xr:uid="{00000000-0005-0000-0000-000003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7</xdr:col>
      <xdr:colOff>0</xdr:colOff>
      <xdr:row>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5D0D248-A94F-45A5-8EAA-D5405CD960E2}"/>
            </a:ext>
          </a:extLst>
        </xdr:cNvPr>
        <xdr:cNvCxnSpPr/>
      </xdr:nvCxnSpPr>
      <xdr:spPr>
        <a:xfrm>
          <a:off x="0" y="1381125"/>
          <a:ext cx="6810375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0</xdr:col>
      <xdr:colOff>9525</xdr:colOff>
      <xdr:row>8</xdr:row>
      <xdr:rowOff>9525</xdr:rowOff>
    </xdr:from>
    <xdr:to>
      <xdr:col>7</xdr:col>
      <xdr:colOff>0</xdr:colOff>
      <xdr:row>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C3D2FEE-D792-457F-AF23-DB6041367A1C}"/>
            </a:ext>
          </a:extLst>
        </xdr:cNvPr>
        <xdr:cNvCxnSpPr/>
      </xdr:nvCxnSpPr>
      <xdr:spPr>
        <a:xfrm>
          <a:off x="9525" y="1714500"/>
          <a:ext cx="6772275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7B1FD-DE37-430F-9EA7-8CBEE305A811}">
  <dimension ref="A1:H10"/>
  <sheetViews>
    <sheetView tabSelected="1" workbookViewId="0">
      <selection activeCell="G15" sqref="G15"/>
    </sheetView>
  </sheetViews>
  <sheetFormatPr defaultRowHeight="15" x14ac:dyDescent="0.25"/>
  <cols>
    <col min="1" max="1" width="21.42578125" customWidth="1"/>
    <col min="2" max="2" width="7.7109375" customWidth="1"/>
    <col min="3" max="3" width="6.7109375" customWidth="1"/>
    <col min="4" max="4" width="20" customWidth="1"/>
    <col min="5" max="5" width="19" customWidth="1"/>
    <col min="6" max="6" width="12.7109375" customWidth="1"/>
    <col min="7" max="7" width="16.28515625" customWidth="1"/>
    <col min="8" max="8" width="0.140625" customWidth="1"/>
  </cols>
  <sheetData>
    <row r="1" spans="1:8" ht="15.75" customHeight="1" x14ac:dyDescent="0.25"/>
    <row r="2" spans="1:8" ht="16.5" customHeight="1" x14ac:dyDescent="0.25">
      <c r="A2" s="46" t="s">
        <v>4</v>
      </c>
      <c r="B2" s="48" t="s">
        <v>167</v>
      </c>
      <c r="C2" s="48"/>
      <c r="D2" s="48"/>
      <c r="E2" s="48"/>
      <c r="F2" s="48"/>
      <c r="G2" s="48"/>
      <c r="H2" s="48"/>
    </row>
    <row r="3" spans="1:8" ht="18" customHeight="1" x14ac:dyDescent="0.25"/>
    <row r="4" spans="1:8" x14ac:dyDescent="0.25">
      <c r="A4" s="39" t="s">
        <v>168</v>
      </c>
      <c r="B4" s="50" t="s">
        <v>169</v>
      </c>
      <c r="C4" s="50"/>
      <c r="D4" s="50"/>
      <c r="E4" s="40" t="s">
        <v>170</v>
      </c>
      <c r="F4" s="44" t="s">
        <v>173</v>
      </c>
      <c r="G4" s="45" t="s">
        <v>171</v>
      </c>
      <c r="H4" s="45"/>
    </row>
    <row r="5" spans="1:8" ht="19.5" customHeight="1" x14ac:dyDescent="0.25"/>
    <row r="6" spans="1:8" ht="24" customHeight="1" x14ac:dyDescent="0.25">
      <c r="A6" s="47" t="s">
        <v>7</v>
      </c>
      <c r="B6" s="49" t="s">
        <v>10</v>
      </c>
      <c r="C6" s="49"/>
      <c r="D6" s="49"/>
      <c r="E6" s="41">
        <f>'001'!I3</f>
        <v>0</v>
      </c>
      <c r="F6" s="41">
        <f>E6*0.21</f>
        <v>0</v>
      </c>
      <c r="G6" s="41">
        <f>E6+F6</f>
        <v>0</v>
      </c>
    </row>
    <row r="7" spans="1:8" ht="25.5" customHeight="1" x14ac:dyDescent="0.25">
      <c r="A7" s="47" t="s">
        <v>48</v>
      </c>
      <c r="B7" s="49" t="s">
        <v>49</v>
      </c>
      <c r="C7" s="49"/>
      <c r="D7" s="49"/>
      <c r="E7" s="41">
        <f>'101'!I3</f>
        <v>0</v>
      </c>
      <c r="F7" s="41">
        <f>E7*0.21</f>
        <v>0</v>
      </c>
      <c r="G7" s="41">
        <f>E7+F7</f>
        <v>0</v>
      </c>
    </row>
    <row r="8" spans="1:8" ht="0.75" customHeight="1" x14ac:dyDescent="0.25"/>
    <row r="9" spans="1:8" ht="32.25" customHeight="1" x14ac:dyDescent="0.25">
      <c r="A9" s="42" t="s">
        <v>172</v>
      </c>
      <c r="E9" s="43">
        <f>E6+E7</f>
        <v>0</v>
      </c>
      <c r="F9" s="43">
        <f>F6+F7</f>
        <v>0</v>
      </c>
      <c r="G9" s="43">
        <f>G6+G7</f>
        <v>0</v>
      </c>
      <c r="H9" s="43"/>
    </row>
    <row r="10" spans="1:8" ht="15" customHeight="1" x14ac:dyDescent="0.25">
      <c r="A10" s="42"/>
      <c r="B10" s="42"/>
      <c r="C10" s="42"/>
      <c r="E10" s="43"/>
      <c r="F10" s="43"/>
      <c r="G10" s="43"/>
      <c r="H10" s="43"/>
    </row>
  </sheetData>
  <mergeCells count="4">
    <mergeCell ref="B2:H2"/>
    <mergeCell ref="B7:D7"/>
    <mergeCell ref="B4:D4"/>
    <mergeCell ref="B6:D6"/>
  </mergeCells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opLeftCell="B1" workbookViewId="0">
      <selection activeCell="H18" sqref="H18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spans="1:16" ht="20.25" x14ac:dyDescent="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 spans="1:16" ht="30" x14ac:dyDescent="0.25">
      <c r="A3" s="7" t="s">
        <v>3</v>
      </c>
      <c r="B3" s="10" t="s">
        <v>4</v>
      </c>
      <c r="C3" s="53" t="s">
        <v>5</v>
      </c>
      <c r="D3" s="54"/>
      <c r="E3" s="11" t="s">
        <v>6</v>
      </c>
      <c r="F3" s="7"/>
      <c r="G3" s="7"/>
      <c r="H3" s="12" t="s">
        <v>7</v>
      </c>
      <c r="I3" s="13">
        <f>SUMIFS(I8:I21,A8:A21,"SD")</f>
        <v>0</v>
      </c>
      <c r="J3" s="9"/>
      <c r="O3">
        <v>0</v>
      </c>
      <c r="P3">
        <v>2</v>
      </c>
    </row>
    <row r="4" spans="1:16" x14ac:dyDescent="0.25">
      <c r="A4" s="7" t="s">
        <v>8</v>
      </c>
      <c r="B4" s="10" t="s">
        <v>9</v>
      </c>
      <c r="C4" s="53" t="s">
        <v>7</v>
      </c>
      <c r="D4" s="54"/>
      <c r="E4" s="11" t="s">
        <v>10</v>
      </c>
      <c r="F4" s="7"/>
      <c r="G4" s="7"/>
      <c r="H4" s="7"/>
      <c r="I4" s="7"/>
      <c r="J4" s="9"/>
      <c r="O4">
        <v>0.15</v>
      </c>
      <c r="P4">
        <v>2</v>
      </c>
    </row>
    <row r="5" spans="1:16" x14ac:dyDescent="0.25">
      <c r="A5" s="55" t="s">
        <v>11</v>
      </c>
      <c r="B5" s="56" t="s">
        <v>12</v>
      </c>
      <c r="C5" s="51" t="s">
        <v>13</v>
      </c>
      <c r="D5" s="51" t="s">
        <v>14</v>
      </c>
      <c r="E5" s="51" t="s">
        <v>15</v>
      </c>
      <c r="F5" s="51" t="s">
        <v>16</v>
      </c>
      <c r="G5" s="51" t="s">
        <v>17</v>
      </c>
      <c r="H5" s="51" t="s">
        <v>18</v>
      </c>
      <c r="I5" s="51"/>
      <c r="J5" s="52" t="s">
        <v>19</v>
      </c>
      <c r="O5">
        <v>0.21</v>
      </c>
    </row>
    <row r="6" spans="1:16" x14ac:dyDescent="0.25">
      <c r="A6" s="55"/>
      <c r="B6" s="56"/>
      <c r="C6" s="51"/>
      <c r="D6" s="51"/>
      <c r="E6" s="51"/>
      <c r="F6" s="51"/>
      <c r="G6" s="51"/>
      <c r="H6" s="15" t="s">
        <v>20</v>
      </c>
      <c r="I6" s="15" t="s">
        <v>21</v>
      </c>
      <c r="J6" s="52"/>
    </row>
    <row r="7" spans="1:16" x14ac:dyDescent="0.25">
      <c r="A7" s="17">
        <v>0</v>
      </c>
      <c r="B7" s="14">
        <v>1</v>
      </c>
      <c r="C7" s="18">
        <v>2</v>
      </c>
      <c r="D7" s="15">
        <v>3</v>
      </c>
      <c r="E7" s="18">
        <v>4</v>
      </c>
      <c r="F7" s="15">
        <v>5</v>
      </c>
      <c r="G7" s="15">
        <v>6</v>
      </c>
      <c r="H7" s="15">
        <v>7</v>
      </c>
      <c r="I7" s="18">
        <v>8</v>
      </c>
      <c r="J7" s="16">
        <v>9</v>
      </c>
    </row>
    <row r="8" spans="1:16" x14ac:dyDescent="0.25">
      <c r="A8" s="19" t="s">
        <v>22</v>
      </c>
      <c r="B8" s="20"/>
      <c r="C8" s="21" t="s">
        <v>23</v>
      </c>
      <c r="D8" s="22"/>
      <c r="E8" s="19" t="s">
        <v>24</v>
      </c>
      <c r="F8" s="22"/>
      <c r="G8" s="22"/>
      <c r="H8" s="22"/>
      <c r="I8" s="23">
        <f>SUMIFS(I9:I12,A9:A12,"P")</f>
        <v>0</v>
      </c>
      <c r="J8" s="24"/>
    </row>
    <row r="9" spans="1:16" x14ac:dyDescent="0.25">
      <c r="A9" s="25" t="s">
        <v>25</v>
      </c>
      <c r="B9" s="25">
        <v>1</v>
      </c>
      <c r="C9" s="26" t="s">
        <v>26</v>
      </c>
      <c r="D9" s="25" t="s">
        <v>27</v>
      </c>
      <c r="E9" s="27" t="s">
        <v>28</v>
      </c>
      <c r="F9" s="28" t="s">
        <v>29</v>
      </c>
      <c r="G9" s="29">
        <v>797.2</v>
      </c>
      <c r="H9" s="30"/>
      <c r="I9" s="30">
        <f>ROUND(G9*H9,P4)</f>
        <v>0</v>
      </c>
      <c r="J9" s="25"/>
      <c r="O9" s="31">
        <f>I9*0.21</f>
        <v>0</v>
      </c>
      <c r="P9">
        <v>3</v>
      </c>
    </row>
    <row r="10" spans="1:16" x14ac:dyDescent="0.25">
      <c r="A10" s="25" t="s">
        <v>30</v>
      </c>
      <c r="B10" s="32"/>
      <c r="E10" s="27" t="s">
        <v>31</v>
      </c>
      <c r="J10" s="33"/>
    </row>
    <row r="11" spans="1:16" x14ac:dyDescent="0.25">
      <c r="A11" s="25" t="s">
        <v>32</v>
      </c>
      <c r="B11" s="32"/>
      <c r="E11" s="34" t="s">
        <v>33</v>
      </c>
      <c r="J11" s="33"/>
    </row>
    <row r="12" spans="1:16" ht="30" x14ac:dyDescent="0.25">
      <c r="A12" s="25" t="s">
        <v>34</v>
      </c>
      <c r="B12" s="32"/>
      <c r="E12" s="27" t="s">
        <v>35</v>
      </c>
      <c r="J12" s="33"/>
    </row>
    <row r="13" spans="1:16" x14ac:dyDescent="0.25">
      <c r="A13" s="19" t="s">
        <v>22</v>
      </c>
      <c r="B13" s="20"/>
      <c r="C13" s="21" t="s">
        <v>36</v>
      </c>
      <c r="D13" s="22"/>
      <c r="E13" s="19" t="s">
        <v>37</v>
      </c>
      <c r="F13" s="22"/>
      <c r="G13" s="22"/>
      <c r="H13" s="22"/>
      <c r="I13" s="23">
        <f>SUMIFS(I14:I21,A14:A21,"P")</f>
        <v>0</v>
      </c>
      <c r="J13" s="24"/>
    </row>
    <row r="14" spans="1:16" x14ac:dyDescent="0.25">
      <c r="A14" s="25" t="s">
        <v>25</v>
      </c>
      <c r="B14" s="25">
        <v>2</v>
      </c>
      <c r="C14" s="26" t="s">
        <v>38</v>
      </c>
      <c r="D14" s="25" t="s">
        <v>27</v>
      </c>
      <c r="E14" s="27" t="s">
        <v>39</v>
      </c>
      <c r="F14" s="28" t="s">
        <v>40</v>
      </c>
      <c r="G14" s="29">
        <v>383.6</v>
      </c>
      <c r="H14" s="30"/>
      <c r="I14" s="30">
        <f>ROUND(G14*H14,P4)</f>
        <v>0</v>
      </c>
      <c r="J14" s="25"/>
      <c r="O14" s="31">
        <f>I14*0.21</f>
        <v>0</v>
      </c>
      <c r="P14">
        <v>3</v>
      </c>
    </row>
    <row r="15" spans="1:16" x14ac:dyDescent="0.25">
      <c r="A15" s="25" t="s">
        <v>30</v>
      </c>
      <c r="B15" s="32"/>
      <c r="E15" s="27" t="s">
        <v>41</v>
      </c>
      <c r="J15" s="33"/>
    </row>
    <row r="16" spans="1:16" x14ac:dyDescent="0.25">
      <c r="A16" s="25" t="s">
        <v>32</v>
      </c>
      <c r="B16" s="32"/>
      <c r="E16" s="34" t="s">
        <v>42</v>
      </c>
      <c r="J16" s="33"/>
    </row>
    <row r="17" spans="1:16" ht="150" x14ac:dyDescent="0.25">
      <c r="A17" s="25" t="s">
        <v>34</v>
      </c>
      <c r="B17" s="32"/>
      <c r="E17" s="27" t="s">
        <v>43</v>
      </c>
      <c r="J17" s="33"/>
    </row>
    <row r="18" spans="1:16" x14ac:dyDescent="0.25">
      <c r="A18" s="25" t="s">
        <v>25</v>
      </c>
      <c r="B18" s="25">
        <v>3</v>
      </c>
      <c r="C18" s="26" t="s">
        <v>44</v>
      </c>
      <c r="D18" s="25" t="s">
        <v>27</v>
      </c>
      <c r="E18" s="27" t="s">
        <v>45</v>
      </c>
      <c r="F18" s="28" t="s">
        <v>40</v>
      </c>
      <c r="G18" s="29">
        <v>15</v>
      </c>
      <c r="H18" s="30"/>
      <c r="I18" s="30">
        <f>ROUND(G18*H18,P4)</f>
        <v>0</v>
      </c>
      <c r="J18" s="25"/>
      <c r="O18" s="31">
        <f>I18*0.21</f>
        <v>0</v>
      </c>
      <c r="P18">
        <v>3</v>
      </c>
    </row>
    <row r="19" spans="1:16" x14ac:dyDescent="0.25">
      <c r="A19" s="25" t="s">
        <v>30</v>
      </c>
      <c r="B19" s="32"/>
      <c r="E19" s="27" t="s">
        <v>46</v>
      </c>
      <c r="J19" s="33"/>
    </row>
    <row r="20" spans="1:16" x14ac:dyDescent="0.25">
      <c r="A20" s="25" t="s">
        <v>32</v>
      </c>
      <c r="B20" s="32"/>
      <c r="E20" s="34" t="s">
        <v>47</v>
      </c>
      <c r="J20" s="33"/>
    </row>
    <row r="21" spans="1:16" ht="150" x14ac:dyDescent="0.25">
      <c r="A21" s="25" t="s">
        <v>34</v>
      </c>
      <c r="B21" s="35"/>
      <c r="C21" s="36"/>
      <c r="D21" s="36"/>
      <c r="E21" s="27" t="s">
        <v>43</v>
      </c>
      <c r="F21" s="36"/>
      <c r="G21" s="36"/>
      <c r="H21" s="36"/>
      <c r="I21" s="36"/>
      <c r="J21" s="37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0"/>
  <sheetViews>
    <sheetView topLeftCell="B94" workbookViewId="0">
      <selection activeCell="H107" sqref="H107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spans="1:16" ht="20.25" x14ac:dyDescent="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 spans="1:16" ht="30" x14ac:dyDescent="0.25">
      <c r="A3" s="7" t="s">
        <v>3</v>
      </c>
      <c r="B3" s="10" t="s">
        <v>4</v>
      </c>
      <c r="C3" s="53" t="s">
        <v>5</v>
      </c>
      <c r="D3" s="54"/>
      <c r="E3" s="11" t="s">
        <v>6</v>
      </c>
      <c r="F3" s="7"/>
      <c r="G3" s="7"/>
      <c r="H3" s="12" t="s">
        <v>48</v>
      </c>
      <c r="I3" s="13">
        <f>SUMIFS(I8:I110,A8:A110,"SD")</f>
        <v>0</v>
      </c>
      <c r="J3" s="9"/>
      <c r="O3">
        <v>0</v>
      </c>
      <c r="P3">
        <v>2</v>
      </c>
    </row>
    <row r="4" spans="1:16" x14ac:dyDescent="0.25">
      <c r="A4" s="7" t="s">
        <v>8</v>
      </c>
      <c r="B4" s="10" t="s">
        <v>9</v>
      </c>
      <c r="C4" s="53" t="s">
        <v>48</v>
      </c>
      <c r="D4" s="54"/>
      <c r="E4" s="11" t="s">
        <v>49</v>
      </c>
      <c r="F4" s="7"/>
      <c r="G4" s="7"/>
      <c r="H4" s="7"/>
      <c r="I4" s="7"/>
      <c r="J4" s="9"/>
      <c r="O4">
        <v>0.15</v>
      </c>
      <c r="P4">
        <v>2</v>
      </c>
    </row>
    <row r="5" spans="1:16" x14ac:dyDescent="0.25">
      <c r="A5" s="55" t="s">
        <v>11</v>
      </c>
      <c r="B5" s="56" t="s">
        <v>12</v>
      </c>
      <c r="C5" s="51" t="s">
        <v>13</v>
      </c>
      <c r="D5" s="51" t="s">
        <v>14</v>
      </c>
      <c r="E5" s="51" t="s">
        <v>15</v>
      </c>
      <c r="F5" s="51" t="s">
        <v>16</v>
      </c>
      <c r="G5" s="51" t="s">
        <v>17</v>
      </c>
      <c r="H5" s="51" t="s">
        <v>18</v>
      </c>
      <c r="I5" s="51"/>
      <c r="J5" s="52" t="s">
        <v>19</v>
      </c>
      <c r="O5">
        <v>0.21</v>
      </c>
    </row>
    <row r="6" spans="1:16" x14ac:dyDescent="0.25">
      <c r="A6" s="55"/>
      <c r="B6" s="56"/>
      <c r="C6" s="51"/>
      <c r="D6" s="51"/>
      <c r="E6" s="51"/>
      <c r="F6" s="51"/>
      <c r="G6" s="51"/>
      <c r="H6" s="15" t="s">
        <v>20</v>
      </c>
      <c r="I6" s="15" t="s">
        <v>21</v>
      </c>
      <c r="J6" s="52"/>
    </row>
    <row r="7" spans="1:16" x14ac:dyDescent="0.25">
      <c r="A7" s="17">
        <v>0</v>
      </c>
      <c r="B7" s="14">
        <v>1</v>
      </c>
      <c r="C7" s="18">
        <v>2</v>
      </c>
      <c r="D7" s="15">
        <v>3</v>
      </c>
      <c r="E7" s="18">
        <v>4</v>
      </c>
      <c r="F7" s="15">
        <v>5</v>
      </c>
      <c r="G7" s="15">
        <v>6</v>
      </c>
      <c r="H7" s="15">
        <v>7</v>
      </c>
      <c r="I7" s="18">
        <v>8</v>
      </c>
      <c r="J7" s="16">
        <v>9</v>
      </c>
    </row>
    <row r="8" spans="1:16" x14ac:dyDescent="0.25">
      <c r="A8" s="19" t="s">
        <v>22</v>
      </c>
      <c r="B8" s="20"/>
      <c r="C8" s="21" t="s">
        <v>23</v>
      </c>
      <c r="D8" s="22"/>
      <c r="E8" s="19" t="s">
        <v>24</v>
      </c>
      <c r="F8" s="22"/>
      <c r="G8" s="22"/>
      <c r="H8" s="22"/>
      <c r="I8" s="23">
        <f>SUMIFS(I9:I24,A9:A24,"P")</f>
        <v>0</v>
      </c>
      <c r="J8" s="24"/>
    </row>
    <row r="9" spans="1:16" x14ac:dyDescent="0.25">
      <c r="A9" s="25" t="s">
        <v>25</v>
      </c>
      <c r="B9" s="25">
        <v>1</v>
      </c>
      <c r="C9" s="26" t="s">
        <v>50</v>
      </c>
      <c r="D9" s="25" t="s">
        <v>27</v>
      </c>
      <c r="E9" s="27" t="s">
        <v>28</v>
      </c>
      <c r="F9" s="28" t="s">
        <v>40</v>
      </c>
      <c r="G9" s="29">
        <v>233.2</v>
      </c>
      <c r="H9" s="30"/>
      <c r="I9" s="30">
        <f>ROUND(G9*H9,P4)</f>
        <v>0</v>
      </c>
      <c r="J9" s="25"/>
      <c r="O9" s="31">
        <f>I9*0.21</f>
        <v>0</v>
      </c>
      <c r="P9">
        <v>3</v>
      </c>
    </row>
    <row r="10" spans="1:16" x14ac:dyDescent="0.25">
      <c r="A10" s="25" t="s">
        <v>30</v>
      </c>
      <c r="B10" s="32"/>
      <c r="E10" s="27" t="s">
        <v>51</v>
      </c>
      <c r="J10" s="33"/>
    </row>
    <row r="11" spans="1:16" x14ac:dyDescent="0.25">
      <c r="A11" s="25" t="s">
        <v>32</v>
      </c>
      <c r="B11" s="32"/>
      <c r="E11" s="34" t="s">
        <v>52</v>
      </c>
      <c r="J11" s="33"/>
    </row>
    <row r="12" spans="1:16" ht="30" x14ac:dyDescent="0.25">
      <c r="A12" s="25" t="s">
        <v>34</v>
      </c>
      <c r="B12" s="32"/>
      <c r="E12" s="27" t="s">
        <v>35</v>
      </c>
      <c r="J12" s="33"/>
    </row>
    <row r="13" spans="1:16" x14ac:dyDescent="0.25">
      <c r="A13" s="25" t="s">
        <v>25</v>
      </c>
      <c r="B13" s="25">
        <v>2</v>
      </c>
      <c r="C13" s="26" t="s">
        <v>53</v>
      </c>
      <c r="D13" s="25" t="s">
        <v>27</v>
      </c>
      <c r="E13" s="27" t="s">
        <v>54</v>
      </c>
      <c r="F13" s="28" t="s">
        <v>55</v>
      </c>
      <c r="G13" s="29">
        <v>1</v>
      </c>
      <c r="H13" s="30"/>
      <c r="I13" s="30">
        <f>ROUND(G13*H13,P4)</f>
        <v>0</v>
      </c>
      <c r="J13" s="25"/>
      <c r="O13" s="31">
        <f>I13*0.21</f>
        <v>0</v>
      </c>
      <c r="P13">
        <v>3</v>
      </c>
    </row>
    <row r="14" spans="1:16" ht="30" x14ac:dyDescent="0.25">
      <c r="A14" s="25" t="s">
        <v>30</v>
      </c>
      <c r="B14" s="32"/>
      <c r="E14" s="27" t="s">
        <v>56</v>
      </c>
      <c r="J14" s="33"/>
    </row>
    <row r="15" spans="1:16" ht="30" x14ac:dyDescent="0.25">
      <c r="A15" s="25" t="s">
        <v>34</v>
      </c>
      <c r="B15" s="32"/>
      <c r="E15" s="27" t="s">
        <v>57</v>
      </c>
      <c r="J15" s="33"/>
    </row>
    <row r="16" spans="1:16" x14ac:dyDescent="0.25">
      <c r="A16" s="25" t="s">
        <v>25</v>
      </c>
      <c r="B16" s="25">
        <v>3</v>
      </c>
      <c r="C16" s="26" t="s">
        <v>58</v>
      </c>
      <c r="D16" s="25" t="s">
        <v>27</v>
      </c>
      <c r="E16" s="27" t="s">
        <v>59</v>
      </c>
      <c r="F16" s="28" t="s">
        <v>60</v>
      </c>
      <c r="G16" s="29">
        <v>1</v>
      </c>
      <c r="H16" s="30"/>
      <c r="I16" s="30">
        <f>ROUND(G16*H16,P4)</f>
        <v>0</v>
      </c>
      <c r="J16" s="25"/>
      <c r="O16" s="31">
        <f>I16*0.21</f>
        <v>0</v>
      </c>
      <c r="P16">
        <v>3</v>
      </c>
    </row>
    <row r="17" spans="1:16" x14ac:dyDescent="0.25">
      <c r="A17" s="25" t="s">
        <v>30</v>
      </c>
      <c r="B17" s="32"/>
      <c r="E17" s="27" t="s">
        <v>61</v>
      </c>
      <c r="J17" s="33"/>
    </row>
    <row r="18" spans="1:16" ht="30" x14ac:dyDescent="0.25">
      <c r="A18" s="25" t="s">
        <v>34</v>
      </c>
      <c r="B18" s="32"/>
      <c r="E18" s="27" t="s">
        <v>62</v>
      </c>
      <c r="J18" s="33"/>
    </row>
    <row r="19" spans="1:16" x14ac:dyDescent="0.25">
      <c r="A19" s="25" t="s">
        <v>25</v>
      </c>
      <c r="B19" s="25">
        <v>4</v>
      </c>
      <c r="C19" s="26" t="s">
        <v>63</v>
      </c>
      <c r="D19" s="25" t="s">
        <v>27</v>
      </c>
      <c r="E19" s="27" t="s">
        <v>64</v>
      </c>
      <c r="F19" s="28" t="s">
        <v>55</v>
      </c>
      <c r="G19" s="29">
        <v>1</v>
      </c>
      <c r="H19" s="30"/>
      <c r="I19" s="30">
        <f>ROUND(G19*H19,P4)</f>
        <v>0</v>
      </c>
      <c r="J19" s="25"/>
      <c r="O19" s="31">
        <f>I19*0.21</f>
        <v>0</v>
      </c>
      <c r="P19">
        <v>3</v>
      </c>
    </row>
    <row r="20" spans="1:16" x14ac:dyDescent="0.25">
      <c r="A20" s="25" t="s">
        <v>30</v>
      </c>
      <c r="B20" s="32"/>
      <c r="E20" s="27" t="s">
        <v>65</v>
      </c>
      <c r="J20" s="33"/>
    </row>
    <row r="21" spans="1:16" ht="30" x14ac:dyDescent="0.25">
      <c r="A21" s="25" t="s">
        <v>34</v>
      </c>
      <c r="B21" s="32"/>
      <c r="E21" s="27" t="s">
        <v>62</v>
      </c>
      <c r="J21" s="33"/>
    </row>
    <row r="22" spans="1:16" ht="30" x14ac:dyDescent="0.25">
      <c r="A22" s="25" t="s">
        <v>25</v>
      </c>
      <c r="B22" s="25">
        <v>5</v>
      </c>
      <c r="C22" s="26" t="s">
        <v>66</v>
      </c>
      <c r="D22" s="25" t="s">
        <v>27</v>
      </c>
      <c r="E22" s="27" t="s">
        <v>67</v>
      </c>
      <c r="F22" s="28" t="s">
        <v>55</v>
      </c>
      <c r="G22" s="29">
        <v>1</v>
      </c>
      <c r="H22" s="30"/>
      <c r="I22" s="30">
        <f>ROUND(G22*H22,P4)</f>
        <v>0</v>
      </c>
      <c r="J22" s="25"/>
      <c r="O22" s="31">
        <f>I22*0.21</f>
        <v>0</v>
      </c>
      <c r="P22">
        <v>3</v>
      </c>
    </row>
    <row r="23" spans="1:16" x14ac:dyDescent="0.25">
      <c r="A23" s="25" t="s">
        <v>30</v>
      </c>
      <c r="B23" s="32"/>
      <c r="E23" s="27" t="s">
        <v>68</v>
      </c>
      <c r="J23" s="33"/>
    </row>
    <row r="24" spans="1:16" ht="30" x14ac:dyDescent="0.25">
      <c r="A24" s="25" t="s">
        <v>34</v>
      </c>
      <c r="B24" s="32"/>
      <c r="E24" s="27" t="s">
        <v>62</v>
      </c>
      <c r="J24" s="33"/>
    </row>
    <row r="25" spans="1:16" x14ac:dyDescent="0.25">
      <c r="A25" s="19" t="s">
        <v>22</v>
      </c>
      <c r="B25" s="20"/>
      <c r="C25" s="21" t="s">
        <v>69</v>
      </c>
      <c r="D25" s="22"/>
      <c r="E25" s="19" t="s">
        <v>70</v>
      </c>
      <c r="F25" s="22"/>
      <c r="G25" s="22"/>
      <c r="H25" s="22"/>
      <c r="I25" s="23">
        <f>SUMIFS(I26:I65,A26:A65,"P")</f>
        <v>0</v>
      </c>
      <c r="J25" s="24"/>
    </row>
    <row r="26" spans="1:16" x14ac:dyDescent="0.25">
      <c r="A26" s="25" t="s">
        <v>25</v>
      </c>
      <c r="B26" s="25">
        <v>6</v>
      </c>
      <c r="C26" s="26" t="s">
        <v>71</v>
      </c>
      <c r="D26" s="25" t="s">
        <v>27</v>
      </c>
      <c r="E26" s="27" t="s">
        <v>72</v>
      </c>
      <c r="F26" s="28" t="s">
        <v>40</v>
      </c>
      <c r="G26" s="29">
        <v>88</v>
      </c>
      <c r="H26" s="30"/>
      <c r="I26" s="30">
        <f>ROUND(G26*H26,P4)</f>
        <v>0</v>
      </c>
      <c r="J26" s="25"/>
      <c r="O26" s="31">
        <f>I26*0.21</f>
        <v>0</v>
      </c>
      <c r="P26">
        <v>3</v>
      </c>
    </row>
    <row r="27" spans="1:16" x14ac:dyDescent="0.25">
      <c r="A27" s="25" t="s">
        <v>30</v>
      </c>
      <c r="B27" s="32"/>
      <c r="E27" s="27" t="s">
        <v>73</v>
      </c>
      <c r="J27" s="33"/>
    </row>
    <row r="28" spans="1:16" x14ac:dyDescent="0.25">
      <c r="A28" s="25" t="s">
        <v>32</v>
      </c>
      <c r="B28" s="32"/>
      <c r="E28" s="34" t="s">
        <v>74</v>
      </c>
      <c r="J28" s="33"/>
    </row>
    <row r="29" spans="1:16" ht="90" x14ac:dyDescent="0.25">
      <c r="A29" s="25" t="s">
        <v>34</v>
      </c>
      <c r="B29" s="32"/>
      <c r="E29" s="27" t="s">
        <v>75</v>
      </c>
      <c r="J29" s="33"/>
    </row>
    <row r="30" spans="1:16" x14ac:dyDescent="0.25">
      <c r="A30" s="25" t="s">
        <v>25</v>
      </c>
      <c r="B30" s="25">
        <v>7</v>
      </c>
      <c r="C30" s="26" t="s">
        <v>76</v>
      </c>
      <c r="D30" s="25" t="s">
        <v>27</v>
      </c>
      <c r="E30" s="27" t="s">
        <v>77</v>
      </c>
      <c r="F30" s="28" t="s">
        <v>40</v>
      </c>
      <c r="G30" s="29">
        <v>44</v>
      </c>
      <c r="H30" s="30"/>
      <c r="I30" s="30">
        <f>ROUND(G30*H30,P4)</f>
        <v>0</v>
      </c>
      <c r="J30" s="25"/>
      <c r="O30" s="31">
        <f>I30*0.21</f>
        <v>0</v>
      </c>
      <c r="P30">
        <v>3</v>
      </c>
    </row>
    <row r="31" spans="1:16" ht="30" x14ac:dyDescent="0.25">
      <c r="A31" s="25" t="s">
        <v>30</v>
      </c>
      <c r="B31" s="32"/>
      <c r="E31" s="27" t="s">
        <v>78</v>
      </c>
      <c r="J31" s="33"/>
    </row>
    <row r="32" spans="1:16" x14ac:dyDescent="0.25">
      <c r="A32" s="25" t="s">
        <v>32</v>
      </c>
      <c r="B32" s="32"/>
      <c r="E32" s="34" t="s">
        <v>79</v>
      </c>
      <c r="J32" s="33"/>
    </row>
    <row r="33" spans="1:16" ht="90" x14ac:dyDescent="0.25">
      <c r="A33" s="25" t="s">
        <v>34</v>
      </c>
      <c r="B33" s="32"/>
      <c r="E33" s="27" t="s">
        <v>75</v>
      </c>
      <c r="J33" s="33"/>
    </row>
    <row r="34" spans="1:16" x14ac:dyDescent="0.25">
      <c r="A34" s="25" t="s">
        <v>25</v>
      </c>
      <c r="B34" s="25">
        <v>8</v>
      </c>
      <c r="C34" s="26" t="s">
        <v>80</v>
      </c>
      <c r="D34" s="25" t="s">
        <v>27</v>
      </c>
      <c r="E34" s="27" t="s">
        <v>81</v>
      </c>
      <c r="F34" s="28" t="s">
        <v>40</v>
      </c>
      <c r="G34" s="29">
        <v>145.19999999999999</v>
      </c>
      <c r="H34" s="30"/>
      <c r="I34" s="30">
        <f>ROUND(G34*H34,P4)</f>
        <v>0</v>
      </c>
      <c r="J34" s="25"/>
      <c r="O34" s="31">
        <f>I34*0.21</f>
        <v>0</v>
      </c>
      <c r="P34">
        <v>3</v>
      </c>
    </row>
    <row r="35" spans="1:16" x14ac:dyDescent="0.25">
      <c r="A35" s="25" t="s">
        <v>30</v>
      </c>
      <c r="B35" s="32"/>
      <c r="E35" s="27" t="s">
        <v>82</v>
      </c>
      <c r="J35" s="33"/>
    </row>
    <row r="36" spans="1:16" x14ac:dyDescent="0.25">
      <c r="A36" s="25" t="s">
        <v>32</v>
      </c>
      <c r="B36" s="32"/>
      <c r="E36" s="34" t="s">
        <v>83</v>
      </c>
      <c r="J36" s="33"/>
    </row>
    <row r="37" spans="1:16" ht="409.5" x14ac:dyDescent="0.25">
      <c r="A37" s="25" t="s">
        <v>34</v>
      </c>
      <c r="B37" s="32"/>
      <c r="E37" s="27" t="s">
        <v>84</v>
      </c>
      <c r="J37" s="33"/>
    </row>
    <row r="38" spans="1:16" x14ac:dyDescent="0.25">
      <c r="A38" s="25" t="s">
        <v>25</v>
      </c>
      <c r="B38" s="25">
        <v>9</v>
      </c>
      <c r="C38" s="26" t="s">
        <v>85</v>
      </c>
      <c r="D38" s="25" t="s">
        <v>27</v>
      </c>
      <c r="E38" s="27" t="s">
        <v>86</v>
      </c>
      <c r="F38" s="28" t="s">
        <v>40</v>
      </c>
      <c r="G38" s="29">
        <v>550</v>
      </c>
      <c r="H38" s="30"/>
      <c r="I38" s="30">
        <f>ROUND(G38*H38,P4)</f>
        <v>0</v>
      </c>
      <c r="J38" s="25"/>
      <c r="O38" s="31">
        <f>I38*0.21</f>
        <v>0</v>
      </c>
      <c r="P38">
        <v>3</v>
      </c>
    </row>
    <row r="39" spans="1:16" x14ac:dyDescent="0.25">
      <c r="A39" s="25" t="s">
        <v>30</v>
      </c>
      <c r="B39" s="32"/>
      <c r="E39" s="27" t="s">
        <v>87</v>
      </c>
      <c r="J39" s="33"/>
    </row>
    <row r="40" spans="1:16" x14ac:dyDescent="0.25">
      <c r="A40" s="25" t="s">
        <v>32</v>
      </c>
      <c r="B40" s="32"/>
      <c r="E40" s="34" t="s">
        <v>88</v>
      </c>
      <c r="J40" s="33"/>
    </row>
    <row r="41" spans="1:16" ht="405" x14ac:dyDescent="0.25">
      <c r="A41" s="25" t="s">
        <v>34</v>
      </c>
      <c r="B41" s="32"/>
      <c r="E41" s="27" t="s">
        <v>89</v>
      </c>
      <c r="J41" s="33"/>
    </row>
    <row r="42" spans="1:16" x14ac:dyDescent="0.25">
      <c r="A42" s="25" t="s">
        <v>25</v>
      </c>
      <c r="B42" s="25">
        <v>10</v>
      </c>
      <c r="C42" s="26" t="s">
        <v>90</v>
      </c>
      <c r="D42" s="25" t="s">
        <v>27</v>
      </c>
      <c r="E42" s="27" t="s">
        <v>91</v>
      </c>
      <c r="F42" s="28" t="s">
        <v>40</v>
      </c>
      <c r="G42" s="29">
        <v>550</v>
      </c>
      <c r="H42" s="30"/>
      <c r="I42" s="30">
        <f>ROUND(G42*H42,P4)</f>
        <v>0</v>
      </c>
      <c r="J42" s="25"/>
      <c r="O42" s="31">
        <f>I42*0.21</f>
        <v>0</v>
      </c>
      <c r="P42">
        <v>3</v>
      </c>
    </row>
    <row r="43" spans="1:16" x14ac:dyDescent="0.25">
      <c r="A43" s="25" t="s">
        <v>30</v>
      </c>
      <c r="B43" s="32"/>
      <c r="E43" s="27" t="s">
        <v>92</v>
      </c>
      <c r="J43" s="33"/>
    </row>
    <row r="44" spans="1:16" x14ac:dyDescent="0.25">
      <c r="A44" s="25" t="s">
        <v>32</v>
      </c>
      <c r="B44" s="32"/>
      <c r="E44" s="34" t="s">
        <v>93</v>
      </c>
      <c r="J44" s="33"/>
    </row>
    <row r="45" spans="1:16" ht="390" x14ac:dyDescent="0.25">
      <c r="A45" s="25" t="s">
        <v>34</v>
      </c>
      <c r="B45" s="32"/>
      <c r="E45" s="27" t="s">
        <v>94</v>
      </c>
      <c r="J45" s="33"/>
    </row>
    <row r="46" spans="1:16" x14ac:dyDescent="0.25">
      <c r="A46" s="25" t="s">
        <v>25</v>
      </c>
      <c r="B46" s="25">
        <v>11</v>
      </c>
      <c r="C46" s="26" t="s">
        <v>95</v>
      </c>
      <c r="D46" s="25" t="s">
        <v>27</v>
      </c>
      <c r="E46" s="27" t="s">
        <v>96</v>
      </c>
      <c r="F46" s="28" t="s">
        <v>40</v>
      </c>
      <c r="G46" s="29">
        <v>233.2</v>
      </c>
      <c r="H46" s="30"/>
      <c r="I46" s="30">
        <f>ROUND(G46*H46,P4)</f>
        <v>0</v>
      </c>
      <c r="J46" s="25"/>
      <c r="O46" s="31">
        <f>I46*0.21</f>
        <v>0</v>
      </c>
      <c r="P46">
        <v>3</v>
      </c>
    </row>
    <row r="47" spans="1:16" x14ac:dyDescent="0.25">
      <c r="A47" s="25" t="s">
        <v>30</v>
      </c>
      <c r="B47" s="32"/>
      <c r="E47" s="27" t="s">
        <v>97</v>
      </c>
      <c r="J47" s="33"/>
    </row>
    <row r="48" spans="1:16" x14ac:dyDescent="0.25">
      <c r="A48" s="25" t="s">
        <v>32</v>
      </c>
      <c r="B48" s="32"/>
      <c r="E48" s="34" t="s">
        <v>98</v>
      </c>
      <c r="J48" s="33"/>
    </row>
    <row r="49" spans="1:16" ht="255" x14ac:dyDescent="0.25">
      <c r="A49" s="25" t="s">
        <v>34</v>
      </c>
      <c r="B49" s="32"/>
      <c r="E49" s="27" t="s">
        <v>99</v>
      </c>
      <c r="J49" s="33"/>
    </row>
    <row r="50" spans="1:16" x14ac:dyDescent="0.25">
      <c r="A50" s="25" t="s">
        <v>25</v>
      </c>
      <c r="B50" s="25">
        <v>12</v>
      </c>
      <c r="C50" s="26" t="s">
        <v>100</v>
      </c>
      <c r="D50" s="25" t="s">
        <v>27</v>
      </c>
      <c r="E50" s="27" t="s">
        <v>101</v>
      </c>
      <c r="F50" s="28" t="s">
        <v>40</v>
      </c>
      <c r="G50" s="29">
        <v>18</v>
      </c>
      <c r="H50" s="30"/>
      <c r="I50" s="30">
        <f>ROUND(G50*H50,P4)</f>
        <v>0</v>
      </c>
      <c r="J50" s="25"/>
      <c r="O50" s="31">
        <f>I50*0.21</f>
        <v>0</v>
      </c>
      <c r="P50">
        <v>3</v>
      </c>
    </row>
    <row r="51" spans="1:16" x14ac:dyDescent="0.25">
      <c r="A51" s="25" t="s">
        <v>30</v>
      </c>
      <c r="B51" s="32"/>
      <c r="E51" s="38" t="s">
        <v>27</v>
      </c>
      <c r="J51" s="33"/>
    </row>
    <row r="52" spans="1:16" x14ac:dyDescent="0.25">
      <c r="A52" s="25" t="s">
        <v>32</v>
      </c>
      <c r="B52" s="32"/>
      <c r="E52" s="34" t="s">
        <v>102</v>
      </c>
      <c r="J52" s="33"/>
    </row>
    <row r="53" spans="1:16" ht="345" x14ac:dyDescent="0.25">
      <c r="A53" s="25" t="s">
        <v>34</v>
      </c>
      <c r="B53" s="32"/>
      <c r="E53" s="27" t="s">
        <v>103</v>
      </c>
      <c r="J53" s="33"/>
    </row>
    <row r="54" spans="1:16" x14ac:dyDescent="0.25">
      <c r="A54" s="25" t="s">
        <v>25</v>
      </c>
      <c r="B54" s="25">
        <v>13</v>
      </c>
      <c r="C54" s="26" t="s">
        <v>104</v>
      </c>
      <c r="D54" s="25" t="s">
        <v>27</v>
      </c>
      <c r="E54" s="27" t="s">
        <v>105</v>
      </c>
      <c r="F54" s="28" t="s">
        <v>106</v>
      </c>
      <c r="G54" s="29">
        <v>680</v>
      </c>
      <c r="H54" s="30"/>
      <c r="I54" s="30">
        <f>ROUND(G54*H54,P4)</f>
        <v>0</v>
      </c>
      <c r="J54" s="25"/>
      <c r="O54" s="31">
        <f>I54*0.21</f>
        <v>0</v>
      </c>
      <c r="P54">
        <v>3</v>
      </c>
    </row>
    <row r="55" spans="1:16" x14ac:dyDescent="0.25">
      <c r="A55" s="25" t="s">
        <v>30</v>
      </c>
      <c r="B55" s="32"/>
      <c r="E55" s="38" t="s">
        <v>27</v>
      </c>
      <c r="J55" s="33"/>
    </row>
    <row r="56" spans="1:16" x14ac:dyDescent="0.25">
      <c r="A56" s="25" t="s">
        <v>32</v>
      </c>
      <c r="B56" s="32"/>
      <c r="E56" s="34" t="s">
        <v>107</v>
      </c>
      <c r="J56" s="33"/>
    </row>
    <row r="57" spans="1:16" ht="30" x14ac:dyDescent="0.25">
      <c r="A57" s="25" t="s">
        <v>34</v>
      </c>
      <c r="B57" s="32"/>
      <c r="E57" s="27" t="s">
        <v>108</v>
      </c>
      <c r="J57" s="33"/>
    </row>
    <row r="58" spans="1:16" x14ac:dyDescent="0.25">
      <c r="A58" s="25" t="s">
        <v>25</v>
      </c>
      <c r="B58" s="25">
        <v>14</v>
      </c>
      <c r="C58" s="26" t="s">
        <v>109</v>
      </c>
      <c r="D58" s="25" t="s">
        <v>27</v>
      </c>
      <c r="E58" s="27" t="s">
        <v>110</v>
      </c>
      <c r="F58" s="28" t="s">
        <v>106</v>
      </c>
      <c r="G58" s="29">
        <v>400</v>
      </c>
      <c r="H58" s="30"/>
      <c r="I58" s="30">
        <f>ROUND(G58*H58,P4)</f>
        <v>0</v>
      </c>
      <c r="J58" s="25"/>
      <c r="O58" s="31">
        <f>I58*0.21</f>
        <v>0</v>
      </c>
      <c r="P58">
        <v>3</v>
      </c>
    </row>
    <row r="59" spans="1:16" x14ac:dyDescent="0.25">
      <c r="A59" s="25" t="s">
        <v>30</v>
      </c>
      <c r="B59" s="32"/>
      <c r="E59" s="38" t="s">
        <v>27</v>
      </c>
      <c r="J59" s="33"/>
    </row>
    <row r="60" spans="1:16" x14ac:dyDescent="0.25">
      <c r="A60" s="25" t="s">
        <v>32</v>
      </c>
      <c r="B60" s="32"/>
      <c r="E60" s="34" t="s">
        <v>111</v>
      </c>
      <c r="J60" s="33"/>
    </row>
    <row r="61" spans="1:16" ht="45" x14ac:dyDescent="0.25">
      <c r="A61" s="25" t="s">
        <v>34</v>
      </c>
      <c r="B61" s="32"/>
      <c r="E61" s="27" t="s">
        <v>112</v>
      </c>
      <c r="J61" s="33"/>
    </row>
    <row r="62" spans="1:16" x14ac:dyDescent="0.25">
      <c r="A62" s="25" t="s">
        <v>25</v>
      </c>
      <c r="B62" s="25">
        <v>15</v>
      </c>
      <c r="C62" s="26" t="s">
        <v>113</v>
      </c>
      <c r="D62" s="25" t="s">
        <v>27</v>
      </c>
      <c r="E62" s="27" t="s">
        <v>114</v>
      </c>
      <c r="F62" s="28" t="s">
        <v>106</v>
      </c>
      <c r="G62" s="29">
        <v>400</v>
      </c>
      <c r="H62" s="30"/>
      <c r="I62" s="30">
        <f>ROUND(G62*H62,P4)</f>
        <v>0</v>
      </c>
      <c r="J62" s="25"/>
      <c r="O62" s="31">
        <f>I62*0.21</f>
        <v>0</v>
      </c>
      <c r="P62">
        <v>3</v>
      </c>
    </row>
    <row r="63" spans="1:16" x14ac:dyDescent="0.25">
      <c r="A63" s="25" t="s">
        <v>30</v>
      </c>
      <c r="B63" s="32"/>
      <c r="E63" s="27" t="s">
        <v>115</v>
      </c>
      <c r="J63" s="33"/>
    </row>
    <row r="64" spans="1:16" x14ac:dyDescent="0.25">
      <c r="A64" s="25" t="s">
        <v>32</v>
      </c>
      <c r="B64" s="32"/>
      <c r="E64" s="34" t="s">
        <v>116</v>
      </c>
      <c r="J64" s="33"/>
    </row>
    <row r="65" spans="1:16" ht="30" x14ac:dyDescent="0.25">
      <c r="A65" s="25" t="s">
        <v>34</v>
      </c>
      <c r="B65" s="32"/>
      <c r="E65" s="27" t="s">
        <v>117</v>
      </c>
      <c r="J65" s="33"/>
    </row>
    <row r="66" spans="1:16" x14ac:dyDescent="0.25">
      <c r="A66" s="19" t="s">
        <v>22</v>
      </c>
      <c r="B66" s="20"/>
      <c r="C66" s="21" t="s">
        <v>118</v>
      </c>
      <c r="D66" s="22"/>
      <c r="E66" s="19" t="s">
        <v>119</v>
      </c>
      <c r="F66" s="22"/>
      <c r="G66" s="22"/>
      <c r="H66" s="22"/>
      <c r="I66" s="23">
        <f>SUMIFS(I67:I94,A67:A94,"P")</f>
        <v>0</v>
      </c>
      <c r="J66" s="24"/>
    </row>
    <row r="67" spans="1:16" x14ac:dyDescent="0.25">
      <c r="A67" s="25" t="s">
        <v>25</v>
      </c>
      <c r="B67" s="25">
        <v>16</v>
      </c>
      <c r="C67" s="26" t="s">
        <v>120</v>
      </c>
      <c r="D67" s="25" t="s">
        <v>27</v>
      </c>
      <c r="E67" s="27" t="s">
        <v>121</v>
      </c>
      <c r="F67" s="28" t="s">
        <v>106</v>
      </c>
      <c r="G67" s="29">
        <v>560</v>
      </c>
      <c r="H67" s="30"/>
      <c r="I67" s="30">
        <f>ROUND(G67*H67,P4)</f>
        <v>0</v>
      </c>
      <c r="J67" s="25"/>
      <c r="O67" s="31">
        <f>I67*0.21</f>
        <v>0</v>
      </c>
      <c r="P67">
        <v>3</v>
      </c>
    </row>
    <row r="68" spans="1:16" x14ac:dyDescent="0.25">
      <c r="A68" s="25" t="s">
        <v>30</v>
      </c>
      <c r="B68" s="32"/>
      <c r="E68" s="27" t="s">
        <v>122</v>
      </c>
      <c r="J68" s="33"/>
    </row>
    <row r="69" spans="1:16" x14ac:dyDescent="0.25">
      <c r="A69" s="25" t="s">
        <v>32</v>
      </c>
      <c r="B69" s="32"/>
      <c r="E69" s="34" t="s">
        <v>123</v>
      </c>
      <c r="J69" s="33"/>
    </row>
    <row r="70" spans="1:16" ht="150" x14ac:dyDescent="0.25">
      <c r="A70" s="25" t="s">
        <v>34</v>
      </c>
      <c r="B70" s="32"/>
      <c r="E70" s="27" t="s">
        <v>124</v>
      </c>
      <c r="J70" s="33"/>
    </row>
    <row r="71" spans="1:16" x14ac:dyDescent="0.25">
      <c r="A71" s="25" t="s">
        <v>25</v>
      </c>
      <c r="B71" s="25">
        <v>17</v>
      </c>
      <c r="C71" s="26" t="s">
        <v>125</v>
      </c>
      <c r="D71" s="25" t="s">
        <v>27</v>
      </c>
      <c r="E71" s="27" t="s">
        <v>126</v>
      </c>
      <c r="F71" s="28" t="s">
        <v>106</v>
      </c>
      <c r="G71" s="29">
        <v>680</v>
      </c>
      <c r="H71" s="30"/>
      <c r="I71" s="30">
        <f>ROUND(G71*H71,P4)</f>
        <v>0</v>
      </c>
      <c r="J71" s="25"/>
      <c r="O71" s="31">
        <f>I71*0.21</f>
        <v>0</v>
      </c>
      <c r="P71">
        <v>3</v>
      </c>
    </row>
    <row r="72" spans="1:16" x14ac:dyDescent="0.25">
      <c r="A72" s="25" t="s">
        <v>30</v>
      </c>
      <c r="B72" s="32"/>
      <c r="E72" s="38" t="s">
        <v>27</v>
      </c>
      <c r="J72" s="33"/>
    </row>
    <row r="73" spans="1:16" x14ac:dyDescent="0.25">
      <c r="A73" s="25" t="s">
        <v>32</v>
      </c>
      <c r="B73" s="32"/>
      <c r="E73" s="34" t="s">
        <v>107</v>
      </c>
      <c r="J73" s="33"/>
    </row>
    <row r="74" spans="1:16" ht="60" x14ac:dyDescent="0.25">
      <c r="A74" s="25" t="s">
        <v>34</v>
      </c>
      <c r="B74" s="32"/>
      <c r="E74" s="27" t="s">
        <v>127</v>
      </c>
      <c r="J74" s="33"/>
    </row>
    <row r="75" spans="1:16" x14ac:dyDescent="0.25">
      <c r="A75" s="25" t="s">
        <v>25</v>
      </c>
      <c r="B75" s="25">
        <v>18</v>
      </c>
      <c r="C75" s="26" t="s">
        <v>128</v>
      </c>
      <c r="D75" s="25" t="s">
        <v>27</v>
      </c>
      <c r="E75" s="27" t="s">
        <v>129</v>
      </c>
      <c r="F75" s="28" t="s">
        <v>106</v>
      </c>
      <c r="G75" s="29">
        <v>480</v>
      </c>
      <c r="H75" s="30"/>
      <c r="I75" s="30">
        <f>ROUND(G75*H75,P4)</f>
        <v>0</v>
      </c>
      <c r="J75" s="25"/>
      <c r="O75" s="31">
        <f>I75*0.21</f>
        <v>0</v>
      </c>
      <c r="P75">
        <v>3</v>
      </c>
    </row>
    <row r="76" spans="1:16" x14ac:dyDescent="0.25">
      <c r="A76" s="25" t="s">
        <v>30</v>
      </c>
      <c r="B76" s="32"/>
      <c r="E76" s="27" t="s">
        <v>130</v>
      </c>
      <c r="J76" s="33"/>
    </row>
    <row r="77" spans="1:16" x14ac:dyDescent="0.25">
      <c r="A77" s="25" t="s">
        <v>32</v>
      </c>
      <c r="B77" s="32"/>
      <c r="E77" s="34" t="s">
        <v>131</v>
      </c>
      <c r="J77" s="33"/>
    </row>
    <row r="78" spans="1:16" ht="150" x14ac:dyDescent="0.25">
      <c r="A78" s="25" t="s">
        <v>34</v>
      </c>
      <c r="B78" s="32"/>
      <c r="E78" s="27" t="s">
        <v>132</v>
      </c>
      <c r="J78" s="33"/>
    </row>
    <row r="79" spans="1:16" x14ac:dyDescent="0.25">
      <c r="A79" s="25" t="s">
        <v>25</v>
      </c>
      <c r="B79" s="25">
        <v>19</v>
      </c>
      <c r="C79" s="26" t="s">
        <v>133</v>
      </c>
      <c r="D79" s="25" t="s">
        <v>27</v>
      </c>
      <c r="E79" s="27" t="s">
        <v>134</v>
      </c>
      <c r="F79" s="28" t="s">
        <v>106</v>
      </c>
      <c r="G79" s="29">
        <v>480</v>
      </c>
      <c r="H79" s="30"/>
      <c r="I79" s="30">
        <f>ROUND(G79*H79,P4)</f>
        <v>0</v>
      </c>
      <c r="J79" s="25"/>
      <c r="O79" s="31">
        <f>I79*0.21</f>
        <v>0</v>
      </c>
      <c r="P79">
        <v>3</v>
      </c>
    </row>
    <row r="80" spans="1:16" x14ac:dyDescent="0.25">
      <c r="A80" s="25" t="s">
        <v>30</v>
      </c>
      <c r="B80" s="32"/>
      <c r="E80" s="27" t="s">
        <v>135</v>
      </c>
      <c r="J80" s="33"/>
    </row>
    <row r="81" spans="1:16" x14ac:dyDescent="0.25">
      <c r="A81" s="25" t="s">
        <v>32</v>
      </c>
      <c r="B81" s="32"/>
      <c r="E81" s="34" t="s">
        <v>131</v>
      </c>
      <c r="J81" s="33"/>
    </row>
    <row r="82" spans="1:16" ht="75" x14ac:dyDescent="0.25">
      <c r="A82" s="25" t="s">
        <v>34</v>
      </c>
      <c r="B82" s="32"/>
      <c r="E82" s="27" t="s">
        <v>136</v>
      </c>
      <c r="J82" s="33"/>
    </row>
    <row r="83" spans="1:16" x14ac:dyDescent="0.25">
      <c r="A83" s="25" t="s">
        <v>25</v>
      </c>
      <c r="B83" s="25">
        <v>20</v>
      </c>
      <c r="C83" s="26" t="s">
        <v>137</v>
      </c>
      <c r="D83" s="25" t="s">
        <v>27</v>
      </c>
      <c r="E83" s="27" t="s">
        <v>138</v>
      </c>
      <c r="F83" s="28" t="s">
        <v>106</v>
      </c>
      <c r="G83" s="29">
        <v>960</v>
      </c>
      <c r="H83" s="30"/>
      <c r="I83" s="30">
        <f>ROUND(G83*H83,P4)</f>
        <v>0</v>
      </c>
      <c r="J83" s="25"/>
      <c r="O83" s="31">
        <f>I83*0.21</f>
        <v>0</v>
      </c>
      <c r="P83">
        <v>3</v>
      </c>
    </row>
    <row r="84" spans="1:16" x14ac:dyDescent="0.25">
      <c r="A84" s="25" t="s">
        <v>30</v>
      </c>
      <c r="B84" s="32"/>
      <c r="E84" s="27" t="s">
        <v>139</v>
      </c>
      <c r="J84" s="33"/>
    </row>
    <row r="85" spans="1:16" x14ac:dyDescent="0.25">
      <c r="A85" s="25" t="s">
        <v>32</v>
      </c>
      <c r="B85" s="32"/>
      <c r="E85" s="34" t="s">
        <v>140</v>
      </c>
      <c r="J85" s="33"/>
    </row>
    <row r="86" spans="1:16" ht="75" x14ac:dyDescent="0.25">
      <c r="A86" s="25" t="s">
        <v>34</v>
      </c>
      <c r="B86" s="32"/>
      <c r="E86" s="27" t="s">
        <v>136</v>
      </c>
      <c r="J86" s="33"/>
    </row>
    <row r="87" spans="1:16" ht="30" x14ac:dyDescent="0.25">
      <c r="A87" s="25" t="s">
        <v>25</v>
      </c>
      <c r="B87" s="25">
        <v>21</v>
      </c>
      <c r="C87" s="26" t="s">
        <v>141</v>
      </c>
      <c r="D87" s="25" t="s">
        <v>27</v>
      </c>
      <c r="E87" s="27" t="s">
        <v>142</v>
      </c>
      <c r="F87" s="28" t="s">
        <v>106</v>
      </c>
      <c r="G87" s="29">
        <v>480</v>
      </c>
      <c r="H87" s="30"/>
      <c r="I87" s="30">
        <f>ROUND(G87*H87,P4)</f>
        <v>0</v>
      </c>
      <c r="J87" s="25"/>
      <c r="O87" s="31">
        <f>I87*0.21</f>
        <v>0</v>
      </c>
      <c r="P87">
        <v>3</v>
      </c>
    </row>
    <row r="88" spans="1:16" x14ac:dyDescent="0.25">
      <c r="A88" s="25" t="s">
        <v>30</v>
      </c>
      <c r="B88" s="32"/>
      <c r="E88" s="27" t="s">
        <v>143</v>
      </c>
      <c r="J88" s="33"/>
    </row>
    <row r="89" spans="1:16" x14ac:dyDescent="0.25">
      <c r="A89" s="25" t="s">
        <v>32</v>
      </c>
      <c r="B89" s="32"/>
      <c r="E89" s="34" t="s">
        <v>131</v>
      </c>
      <c r="J89" s="33"/>
    </row>
    <row r="90" spans="1:16" ht="165" x14ac:dyDescent="0.25">
      <c r="A90" s="25" t="s">
        <v>34</v>
      </c>
      <c r="B90" s="32"/>
      <c r="E90" s="27" t="s">
        <v>144</v>
      </c>
      <c r="J90" s="33"/>
    </row>
    <row r="91" spans="1:16" x14ac:dyDescent="0.25">
      <c r="A91" s="25" t="s">
        <v>25</v>
      </c>
      <c r="B91" s="25">
        <v>22</v>
      </c>
      <c r="C91" s="26" t="s">
        <v>145</v>
      </c>
      <c r="D91" s="25" t="s">
        <v>27</v>
      </c>
      <c r="E91" s="27" t="s">
        <v>146</v>
      </c>
      <c r="F91" s="28" t="s">
        <v>106</v>
      </c>
      <c r="G91" s="29">
        <v>480</v>
      </c>
      <c r="H91" s="30"/>
      <c r="I91" s="30">
        <f>ROUND(G91*H91,P4)</f>
        <v>0</v>
      </c>
      <c r="J91" s="25"/>
      <c r="O91" s="31">
        <f>I91*0.21</f>
        <v>0</v>
      </c>
      <c r="P91">
        <v>3</v>
      </c>
    </row>
    <row r="92" spans="1:16" x14ac:dyDescent="0.25">
      <c r="A92" s="25" t="s">
        <v>30</v>
      </c>
      <c r="B92" s="32"/>
      <c r="E92" s="27" t="s">
        <v>147</v>
      </c>
      <c r="J92" s="33"/>
    </row>
    <row r="93" spans="1:16" x14ac:dyDescent="0.25">
      <c r="A93" s="25" t="s">
        <v>32</v>
      </c>
      <c r="B93" s="32"/>
      <c r="E93" s="34" t="s">
        <v>131</v>
      </c>
      <c r="J93" s="33"/>
    </row>
    <row r="94" spans="1:16" ht="165" x14ac:dyDescent="0.25">
      <c r="A94" s="25" t="s">
        <v>34</v>
      </c>
      <c r="B94" s="32"/>
      <c r="E94" s="27" t="s">
        <v>144</v>
      </c>
      <c r="J94" s="33"/>
    </row>
    <row r="95" spans="1:16" x14ac:dyDescent="0.25">
      <c r="A95" s="19" t="s">
        <v>22</v>
      </c>
      <c r="B95" s="20"/>
      <c r="C95" s="21" t="s">
        <v>36</v>
      </c>
      <c r="D95" s="22"/>
      <c r="E95" s="19" t="s">
        <v>37</v>
      </c>
      <c r="F95" s="22"/>
      <c r="G95" s="22"/>
      <c r="H95" s="22"/>
      <c r="I95" s="23">
        <f>SUMIFS(I96:I110,A96:A110,"P")</f>
        <v>0</v>
      </c>
      <c r="J95" s="24"/>
    </row>
    <row r="96" spans="1:16" x14ac:dyDescent="0.25">
      <c r="A96" s="25" t="s">
        <v>25</v>
      </c>
      <c r="B96" s="25">
        <v>23</v>
      </c>
      <c r="C96" s="26" t="s">
        <v>148</v>
      </c>
      <c r="D96" s="25" t="s">
        <v>27</v>
      </c>
      <c r="E96" s="27" t="s">
        <v>149</v>
      </c>
      <c r="F96" s="28" t="s">
        <v>150</v>
      </c>
      <c r="G96" s="29">
        <v>20</v>
      </c>
      <c r="H96" s="30"/>
      <c r="I96" s="30">
        <f>ROUND(G96*H96,P4)</f>
        <v>0</v>
      </c>
      <c r="J96" s="25"/>
      <c r="O96" s="31">
        <f>I96*0.21</f>
        <v>0</v>
      </c>
      <c r="P96">
        <v>3</v>
      </c>
    </row>
    <row r="97" spans="1:16" x14ac:dyDescent="0.25">
      <c r="A97" s="25" t="s">
        <v>30</v>
      </c>
      <c r="B97" s="32"/>
      <c r="E97" s="38" t="s">
        <v>27</v>
      </c>
      <c r="J97" s="33"/>
    </row>
    <row r="98" spans="1:16" ht="60" x14ac:dyDescent="0.25">
      <c r="A98" s="25" t="s">
        <v>34</v>
      </c>
      <c r="B98" s="32"/>
      <c r="E98" s="27" t="s">
        <v>151</v>
      </c>
      <c r="J98" s="33"/>
    </row>
    <row r="99" spans="1:16" ht="30" x14ac:dyDescent="0.25">
      <c r="A99" s="25" t="s">
        <v>25</v>
      </c>
      <c r="B99" s="25">
        <v>24</v>
      </c>
      <c r="C99" s="26" t="s">
        <v>152</v>
      </c>
      <c r="D99" s="25" t="s">
        <v>27</v>
      </c>
      <c r="E99" s="27" t="s">
        <v>153</v>
      </c>
      <c r="F99" s="28" t="s">
        <v>106</v>
      </c>
      <c r="G99" s="29">
        <v>20</v>
      </c>
      <c r="H99" s="30"/>
      <c r="I99" s="30">
        <f>ROUND(G99*H99,P4)</f>
        <v>0</v>
      </c>
      <c r="J99" s="25"/>
      <c r="O99" s="31">
        <f>I99*0.21</f>
        <v>0</v>
      </c>
      <c r="P99">
        <v>3</v>
      </c>
    </row>
    <row r="100" spans="1:16" x14ac:dyDescent="0.25">
      <c r="A100" s="25" t="s">
        <v>30</v>
      </c>
      <c r="B100" s="32"/>
      <c r="E100" s="27" t="s">
        <v>154</v>
      </c>
      <c r="J100" s="33"/>
    </row>
    <row r="101" spans="1:16" x14ac:dyDescent="0.25">
      <c r="A101" s="25" t="s">
        <v>32</v>
      </c>
      <c r="B101" s="32"/>
      <c r="E101" s="34" t="s">
        <v>155</v>
      </c>
      <c r="J101" s="33"/>
    </row>
    <row r="102" spans="1:16" ht="60" x14ac:dyDescent="0.25">
      <c r="A102" s="25" t="s">
        <v>34</v>
      </c>
      <c r="B102" s="32"/>
      <c r="E102" s="27" t="s">
        <v>156</v>
      </c>
      <c r="J102" s="33"/>
    </row>
    <row r="103" spans="1:16" x14ac:dyDescent="0.25">
      <c r="A103" s="25" t="s">
        <v>25</v>
      </c>
      <c r="B103" s="25">
        <v>25</v>
      </c>
      <c r="C103" s="26" t="s">
        <v>157</v>
      </c>
      <c r="D103" s="25" t="s">
        <v>27</v>
      </c>
      <c r="E103" s="27" t="s">
        <v>158</v>
      </c>
      <c r="F103" s="28" t="s">
        <v>159</v>
      </c>
      <c r="G103" s="29">
        <v>12</v>
      </c>
      <c r="H103" s="30"/>
      <c r="I103" s="30">
        <f>ROUND(G103*H103,P4)</f>
        <v>0</v>
      </c>
      <c r="J103" s="25"/>
      <c r="O103" s="31">
        <f>I103*0.21</f>
        <v>0</v>
      </c>
      <c r="P103">
        <v>3</v>
      </c>
    </row>
    <row r="104" spans="1:16" x14ac:dyDescent="0.25">
      <c r="A104" s="25" t="s">
        <v>30</v>
      </c>
      <c r="B104" s="32"/>
      <c r="E104" s="27" t="s">
        <v>160</v>
      </c>
      <c r="J104" s="33"/>
    </row>
    <row r="105" spans="1:16" x14ac:dyDescent="0.25">
      <c r="A105" s="25" t="s">
        <v>32</v>
      </c>
      <c r="B105" s="32"/>
      <c r="E105" s="34" t="s">
        <v>161</v>
      </c>
      <c r="J105" s="33"/>
    </row>
    <row r="106" spans="1:16" ht="30" x14ac:dyDescent="0.25">
      <c r="A106" s="25" t="s">
        <v>34</v>
      </c>
      <c r="B106" s="32"/>
      <c r="E106" s="27" t="s">
        <v>162</v>
      </c>
      <c r="J106" s="33"/>
    </row>
    <row r="107" spans="1:16" x14ac:dyDescent="0.25">
      <c r="A107" s="25" t="s">
        <v>25</v>
      </c>
      <c r="B107" s="25">
        <v>26</v>
      </c>
      <c r="C107" s="26" t="s">
        <v>163</v>
      </c>
      <c r="D107" s="25" t="s">
        <v>27</v>
      </c>
      <c r="E107" s="27" t="s">
        <v>164</v>
      </c>
      <c r="F107" s="28" t="s">
        <v>159</v>
      </c>
      <c r="G107" s="29">
        <v>12</v>
      </c>
      <c r="H107" s="30"/>
      <c r="I107" s="30">
        <f>ROUND(G107*H107,P4)</f>
        <v>0</v>
      </c>
      <c r="J107" s="25"/>
      <c r="O107" s="31">
        <f>I107*0.21</f>
        <v>0</v>
      </c>
      <c r="P107">
        <v>3</v>
      </c>
    </row>
    <row r="108" spans="1:16" x14ac:dyDescent="0.25">
      <c r="A108" s="25" t="s">
        <v>30</v>
      </c>
      <c r="B108" s="32"/>
      <c r="E108" s="27" t="s">
        <v>165</v>
      </c>
      <c r="J108" s="33"/>
    </row>
    <row r="109" spans="1:16" x14ac:dyDescent="0.25">
      <c r="A109" s="25" t="s">
        <v>32</v>
      </c>
      <c r="B109" s="32"/>
      <c r="E109" s="34" t="s">
        <v>161</v>
      </c>
      <c r="J109" s="33"/>
    </row>
    <row r="110" spans="1:16" ht="45" x14ac:dyDescent="0.25">
      <c r="A110" s="25" t="s">
        <v>34</v>
      </c>
      <c r="B110" s="35"/>
      <c r="C110" s="36"/>
      <c r="D110" s="36"/>
      <c r="E110" s="27" t="s">
        <v>166</v>
      </c>
      <c r="F110" s="36"/>
      <c r="G110" s="36"/>
      <c r="H110" s="36"/>
      <c r="I110" s="36"/>
      <c r="J110" s="37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001</vt:lpstr>
      <vt:lpstr>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PACHL\user</dc:creator>
  <cp:lastModifiedBy>Radek Pachl</cp:lastModifiedBy>
  <dcterms:created xsi:type="dcterms:W3CDTF">2024-03-22T13:14:21Z</dcterms:created>
  <dcterms:modified xsi:type="dcterms:W3CDTF">2024-03-22T13:35:00Z</dcterms:modified>
</cp:coreProperties>
</file>