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blank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SO 101" sheetId="3" r:id="rId3"/>
    <sheet name="SO 181" sheetId="4" r:id="rId4"/>
  </sheets>
  <definedNames/>
  <calcPr/>
  <webPublishing/>
</workbook>
</file>

<file path=xl/sharedStrings.xml><?xml version="1.0" encoding="utf-8"?>
<sst xmlns="http://schemas.openxmlformats.org/spreadsheetml/2006/main" count="872" uniqueCount="336">
  <si>
    <t>Rekapitulace ceny</t>
  </si>
  <si>
    <t>Stavba: III/33338 - Chmeliště – Uhlířské Janovice, I. etapa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</si>
  <si>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</si>
  <si>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</si>
  <si>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</si>
  <si>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</si>
  <si>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</si>
  <si>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</si>
  <si>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</si>
  <si>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</si>
  <si>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</si>
  <si>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</si>
  <si>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</si>
  <si>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</si>
  <si>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III/33338</t>
  </si>
  <si>
    <t>Chmeliště – Uhlířské Janovice, I. etapa</t>
  </si>
  <si>
    <t>O</t>
  </si>
  <si>
    <t>Rozpočet:</t>
  </si>
  <si>
    <t>0,00</t>
  </si>
  <si>
    <t>15,00</t>
  </si>
  <si>
    <t>21,00</t>
  </si>
  <si>
    <t>3</t>
  </si>
  <si>
    <t>2</t>
  </si>
  <si>
    <t>000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</si>
  <si>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</si>
  <si>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</si>
  <si>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</si>
  <si>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</si>
  <si>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</si>
  <si>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</si>
  <si>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</si>
  <si>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</si>
  <si>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</si>
  <si>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</si>
  <si>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</si>
  <si>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</si>
  <si>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</si>
  <si>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</si>
  <si>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</si>
  <si>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</si>
  <si>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</si>
  <si>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</si>
  <si>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</si>
  <si>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</si>
  <si>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</si>
  <si>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</si>
  <si>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</si>
  <si>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</si>
  <si>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</si>
  <si>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</si>
  <si>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Úhrnná částka musí obsahovat veškeré náklady na dočasné úpravy a regulaci dopravy (i pěší) na staveništi a nezbytné značení a opatření vyplývající z požadavků BOZP na staveništi vč. provizorních lávek, nájezdů.  
Trasy pro pěší v souladu s vyhl. č. 398/2009 Sb., o obecných technických požadavcích zabezpečujících bezbariérové užívání staveb.  
Po dobu realizace stavby zajištěn přístup k objektům pro požární techniku, policii, záchranné služby. 
Položka bude upřesněna dle skutečného stavu a musí být odsouhlasena 
investorem!</t>
  </si>
  <si>
    <t>VV</t>
  </si>
  <si>
    <t>TS</t>
  </si>
  <si>
    <t>zahrnuje veškeré náklady spojené s objednatelem požadovanými zařízeními</t>
  </si>
  <si>
    <t>02730</t>
  </si>
  <si>
    <t>POMOC PRÁCE ZŘÍZ NEBO ZAJIŠŤ OCHRANU INŽENÝRSKÝCH SÍTÍ</t>
  </si>
  <si>
    <t>Zajištění inženýrských sítí během realizace stavby dle požadavků správců. Nutné vytyčení všech podzemních sítí s protokolárním zápisem příslušných správců. Přesnou polohu podzemních vedení ověřit ručně kopanými sondami. Podzemní plynovod, sdělovací kabely, elektrické vedení včetně vrchního vedení, vodovod, v trase příčné přechody. Přechody nutno ochránit. Zajištění stavby proti škodám na okolních pozemcích a objektech.</t>
  </si>
  <si>
    <t>02910</t>
  </si>
  <si>
    <t>OSTATNÍ POŽADAVKY - ZEMĚMĚŘIČSKÁ MĚŘENÍ</t>
  </si>
  <si>
    <t>Zaměření skutečného provedení stavby</t>
  </si>
  <si>
    <t>zahrnuje veškeré náklady spojené s objednatelem požadovanými pracemi</t>
  </si>
  <si>
    <t>02943</t>
  </si>
  <si>
    <t>OSTATNÍ POŽADAVKY - VYPRACOVÁNÍ RDS</t>
  </si>
  <si>
    <t>02944</t>
  </si>
  <si>
    <t>OSTAT POŽADAVKY - DOKUMENTACE SKUTEČ PROVEDENÍ V DIGIT FORMĚ</t>
  </si>
  <si>
    <t>Dokumentace skutečného provedení stavby DSPS</t>
  </si>
  <si>
    <t>03310</t>
  </si>
  <si>
    <t>SLUŽBY ZAJIŠŤUJÍCÍ STAVENIŠTNÍ DOPRAVU</t>
  </si>
  <si>
    <t>Pomocné práce - zřízení nebo zajištění regulace a ochrany dopravy - DIO 
(zahrnuje veškeré náklady spojené s řešením staveništní dopravy a přístupy k nemovitostem, včetně projednání a stanovení dopravního značení)</t>
  </si>
  <si>
    <t>zahrnuje objednatelem povolené náklady na služby pro zhotovitele</t>
  </si>
  <si>
    <t>SO 101</t>
  </si>
  <si>
    <t>Oprava silnice III/33338</t>
  </si>
  <si>
    <t>014101</t>
  </si>
  <si>
    <t>POPLATKY ZA SKLÁDKU</t>
  </si>
  <si>
    <t>M3</t>
  </si>
  <si>
    <t>zemina</t>
  </si>
  <si>
    <t>247,5=247,500 [A]    čištění krajnic dle pol. 12920 
360,0*0,5=180,000 [B]    čištění příkopu dle pol. 12932 - délka x objem m3/bm 
789,3=789,300 [C]    zemina z výkopů dle pol. 17120 
Celkem: A+B+C=1 216,800 [D]</t>
  </si>
  <si>
    <t>zahrnuje veškeré poplatky provozovateli skládky související s uložením odpadu na skládce.</t>
  </si>
  <si>
    <t>ŠD, KSC, kámen</t>
  </si>
  <si>
    <t>570,0=570,000 [A]   podkladní vrstvy stáv. a proviz. vozovky ze ŠD dle pol. 11332-01</t>
  </si>
  <si>
    <t>014131</t>
  </si>
  <si>
    <t>POPLATKY ZA SKLÁDKU TYP S-NO (NEBEZPEČNÝ ODPAD)</t>
  </si>
  <si>
    <t>odfrézovaný asfalt</t>
  </si>
  <si>
    <t>131,78=131,780 [A]    asfalt dle pol. 11372-01</t>
  </si>
  <si>
    <t>014201-01</t>
  </si>
  <si>
    <t>POPLATKY ZA ZEMNÍK</t>
  </si>
  <si>
    <t>materiál vhodný pro aktivní zónu</t>
  </si>
  <si>
    <t>752,4=752,400 [A]   dle pol. 12573-01</t>
  </si>
  <si>
    <t>zahrnuje veškeré poplatky související s nákupem materiálu</t>
  </si>
  <si>
    <t>014211</t>
  </si>
  <si>
    <t>POPLATKY ZA ZEMNÍK - ORNICE</t>
  </si>
  <si>
    <t>38,550=38,550 [A]    dle pol. 12573-02</t>
  </si>
  <si>
    <t>zahrnuje veškeré poplatky majiteli zemníku související s nákupem zeminy (nikoliv s otvírkou zemníku)</t>
  </si>
  <si>
    <t>Zemní práce</t>
  </si>
  <si>
    <t>11332-01</t>
  </si>
  <si>
    <t>ODSTRAN PODKL ZPEVNĚNÝCH PLOCH Z KAMENIVA NESTMEL, ODVOZ</t>
  </si>
  <si>
    <t>částečné odstranění podkladních nestmelených vrstev – ŠD tl. 250 mm, vč. odvozu a uložení na skládku</t>
  </si>
  <si>
    <t>dle situace a VŘ 
0,25*(1,5*2*950*0,8)=570,000 [A]   tl. x (součet ploch odměř. ze situace x cca 80%)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</si>
  <si>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</si>
  <si>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7</t>
  </si>
  <si>
    <t>11372</t>
  </si>
  <si>
    <t>FRÉZOVÁNÍ ZPEVNĚNÝCH PLOCH ASFALTOVÝCH</t>
  </si>
  <si>
    <t>frézování vozovkových vrstev tl. 50 - 170 mm 
Materiál bude zpětně použit na stavbě (cca 80%), přebytek odkoupí zhotovitel 
Položka bude upřesněna podle skutečného stavu a musí být odsouhlasena investorem!</t>
  </si>
  <si>
    <t>(0,05+0,17)/2*5990*0,8=527,120 [B]   průměrná tl. x plocha dle pol. 574A44 x 80%</t>
  </si>
  <si>
    <t>8</t>
  </si>
  <si>
    <t>11372-01</t>
  </si>
  <si>
    <t>FRÉZOVÁNÍ ZPEVNĚNÝCH PLOCH ASFALTOVÝCH, ODVOZ</t>
  </si>
  <si>
    <t>frézování vozovkových vrstev - asfalt (zatřídění ZAS 3) – tl. 50 - 170 mm 
nebezpečný odpad (cca 20%) - odvoz na skládku 
Položka bude upřesněna podle skutečného stavu a musí být odsouhlasena investorem!</t>
  </si>
  <si>
    <t>(0,05+0,17)/2*5990*0,2=131,780 [B]   průměrná tl. x plocha dle pol. 574A44 x 20%</t>
  </si>
  <si>
    <t>12373-01</t>
  </si>
  <si>
    <t>ODKOP PRO SPOD STAVBU SILNIC A ŽELEZNIC TŘ. I, ODVOZ</t>
  </si>
  <si>
    <t>výkop pro aktivní zónu vč. odvozu na skládku</t>
  </si>
  <si>
    <t>dle situace a VŘ 
0,3*(1,5*2*950*0,8)=684,000 [A]   tl. x (součet ploch odměř. ze situace x cca 80%)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</si>
  <si>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</si>
  <si>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12573-01</t>
  </si>
  <si>
    <t>VYKOPÁVKY ZE ZEMNÍKŮ A SKLÁDEK TŘ. I, ODVOZ</t>
  </si>
  <si>
    <t>natěžení a dovoz materiálu vhodného pro AZ</t>
  </si>
  <si>
    <t>752,4=752,400 [A]    dle pol. 17130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</si>
  <si>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</si>
  <si>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11</t>
  </si>
  <si>
    <t>12573-02</t>
  </si>
  <si>
    <t>natěžení a dovoz ornice pro ohumusování</t>
  </si>
  <si>
    <t>0,15*257,0=38,550 [A]   tl. x plocha dle pol. 18232</t>
  </si>
  <si>
    <t>12</t>
  </si>
  <si>
    <t>12920</t>
  </si>
  <si>
    <t>ČIŠTĚNÍ KRAJNIC OD NÁNOSU</t>
  </si>
  <si>
    <t>seříznutí krajnice pro sanaci, vč. odvozu a uložení na skládku</t>
  </si>
  <si>
    <t>0,25*1,5*660=247,500 [A]    průměrná tl. x š. x součet délek dle situace a VŘ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</si>
  <si>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</si>
  <si>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13</t>
  </si>
  <si>
    <t>12932</t>
  </si>
  <si>
    <t>ČIŠTĚNÍ PŘÍKOPŮ OD NÁNOSU DO 0,5M3/M</t>
  </si>
  <si>
    <t>M</t>
  </si>
  <si>
    <t>vč. odvozu a uložení na skládku</t>
  </si>
  <si>
    <t>950-590=360,000 [A]   odměřeno ze situace</t>
  </si>
  <si>
    <t>14</t>
  </si>
  <si>
    <t>12980</t>
  </si>
  <si>
    <t>ČIŠTĚNÍ ULIČNÍCH VPUSTÍ</t>
  </si>
  <si>
    <t>KUS</t>
  </si>
  <si>
    <t>vč. odvozu odpadu, uložení a poplatku za skládku</t>
  </si>
  <si>
    <t>22=22,000 [A]   dle situace</t>
  </si>
  <si>
    <t>15</t>
  </si>
  <si>
    <t>13173-01</t>
  </si>
  <si>
    <t>HLOUBENÍ JAM ZAPAŽ I NEPAŽ TŘ. I, ODVOZ</t>
  </si>
  <si>
    <t>výkop pro novou HV  a pro potrubí pro napojení na stávající zatrubněný příkop - vč. odvozu výkopku na skládku</t>
  </si>
  <si>
    <t>(1,5+0,6*2)*(0,9+0,6*2)*2,0=11,340 [A]   pro HV - š. x dl. x hl.  
1,5*1,5*2,0=4,500 [B]   pro potrubí - cca š. x hl. x dl. 
Celkem: A+B=15,840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</si>
  <si>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</si>
  <si>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16</t>
  </si>
  <si>
    <t>13273-01</t>
  </si>
  <si>
    <t>HLOUBENÍ RÝH ŠÍŘ DO 2M PAŽ I NEPAŽ TŘ. I, ODVOZ</t>
  </si>
  <si>
    <t>rýha pro trativod a vsakovací průleh (pouze pod úrovní aktivní zóny) vč. odvozu na skládku</t>
  </si>
  <si>
    <t>0,3*0,4*263=31,560 [A]   hl. x š. x dl. dle pol. 21263.1 
0,3*1,0*193=57,900 [B]   hl. x š. x dl. dle pol. 21263.2 
Celkem: A+B=89,460 [C]</t>
  </si>
  <si>
    <t>17</t>
  </si>
  <si>
    <t>17120</t>
  </si>
  <si>
    <t>ULOŽENÍ SYPANINY DO NÁSYPŮ A NA SKLÁDKY BEZ ZHUTNĚNÍ</t>
  </si>
  <si>
    <t>na skládku</t>
  </si>
  <si>
    <t>zemina 
684,0=684,000 [A]    odkop dle pol. 12373-01 
15,84=15,840 [B]   výkop pro HV dle pol. 13173-01 
89,46=89,460 [C]   výkop pro drenáž a vsak. průleh dle pol. 13273-01 
Celkem: A+B+C=789,300 [D]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</si>
  <si>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</si>
  <si>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</si>
  <si>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17130</t>
  </si>
  <si>
    <t>ULOŽENÍ SYPANINY DO NÁSYPŮ V AKTIVNÍ ZÓNĚ SE ZHUTNĚNÍM</t>
  </si>
  <si>
    <t>aktivní zóna tl. 0,3 m, nově nakupovaný materiál (pol. 014201-01 a pol. 12573-01)</t>
  </si>
  <si>
    <t>0,3*(1,5*2*950*0,8)*1,1=752,400 [A]   tl. x součet ploch odměř. ze situace x koef. na rozšíření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</si>
  <si>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</si>
  <si>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19</t>
  </si>
  <si>
    <t>17581</t>
  </si>
  <si>
    <t>OBSYP POTRUBÍ A OBJEKTŮ Z NAKUPOVANÝCH MATERIÁLŮ</t>
  </si>
  <si>
    <t>zásyp jámy a rýhy po osazení HV a napojovacího potrubí</t>
  </si>
  <si>
    <t>11,34-(1,5*0,9*1,9)=8,775 [A]    pro HV - od výkopu dle položky 13173-01 odečteny vložené konstrukce 
4,5-(3,14*0,2*0,2*2,0)=4,249 [B]   pro napojení potrubí - dtto  
Celkem: A+B=13,024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</si>
  <si>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</si>
  <si>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20</t>
  </si>
  <si>
    <t>18232</t>
  </si>
  <si>
    <t>ROZPROSTŘENÍ ORNICE V ROVINĚ V TL DO 0,15M</t>
  </si>
  <si>
    <t>M2</t>
  </si>
  <si>
    <t>ohumusování mezi stávajícím chodníkem a komunikací šířky 1,0 m a tl. 150 mm (podél nových obrubníků)</t>
  </si>
  <si>
    <t>1,0*257,0=257,000 [A]   š. x dl.</t>
  </si>
  <si>
    <t>položka zahrnuje: 
nutné přemístění ornice z dočasných skládek vzdálených do 50m 
rozprostření ornice v předepsané tloušťce v rovině a ve svahu do 1:5</t>
  </si>
  <si>
    <t>21</t>
  </si>
  <si>
    <t>18242</t>
  </si>
  <si>
    <t>ZALOŽENÍ TRÁVNÍKU HYDROOSEVEM NA ORNICI</t>
  </si>
  <si>
    <t>vč. ošetření dle tech. specifikace položky</t>
  </si>
  <si>
    <t>257,0=257,000 [A]   dle pol. 18232</t>
  </si>
  <si>
    <t>Zahrnuje dodání předepsané travní směsi, hydroosev na ornici, zalévání, první pokosení, to vše bez ohledu na sklon terénu</t>
  </si>
  <si>
    <t>Základy</t>
  </si>
  <si>
    <t>22</t>
  </si>
  <si>
    <t>21263</t>
  </si>
  <si>
    <t>TRATIVODY KOMPLET Z TRUB Z PLAST HMOT DN DO 150MM</t>
  </si>
  <si>
    <t>kompletní provedení trativodů dle výkresové dokumentace a dle tech. specifikace položky 
- trubka HDPE DN 150 profilovaná s plným dnem, děrovaná SN 8, lože ze ŠPb 0/32, obsyp štěrkem 8/12, zásyp HK 16/32 
- vč. zaústění do stávajících šachet kanalizace nebo UV navrtávkou</t>
  </si>
  <si>
    <t>950-687=263,000 [A]    odměřeno ze situace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</si>
  <si>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</si>
  <si>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23</t>
  </si>
  <si>
    <t>VSAKOVACÍ PRŮLEH profil 1x1 m  
- kompletní provedení dle výkresové dokumentace a dle tech. specifikace položky 
- trubka HDPE DN 150 profilovaná s plným dnem, děrovaná  SN 8, lože ze ŠPb 0/32, obsyp štěrkem 8/12, zásyp HK 16/32 
- vč. zaústění do stávajících šachet kanalizace nebo UV navrtávkou 
Položka bude upřesněna podle skutečného stavu a musí být odsouhlasena investorem!</t>
  </si>
  <si>
    <t>198-115+310-220+380-360=193,000 [A]   odměřeno ze situace</t>
  </si>
  <si>
    <t>24</t>
  </si>
  <si>
    <t>21461C</t>
  </si>
  <si>
    <t>SEPARAČNÍ GEOTEXTILIE DO 300G/M2</t>
  </si>
  <si>
    <t>separační a drenážní geotextilie 300 kg/m2</t>
  </si>
  <si>
    <t>(0,4+0,6+0,8*2)*263=683,800 [A]    trativody - obvod x dl. dle pol. 21263.1 
(1,0*4)*193=772,000 [B]   vsakovací průleh - obvod x dl. dle pol. 21263.2 
Celkem: A+B=1 455,800 [C]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</si>
  <si>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</si>
  <si>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Vodorovné konstrukce</t>
  </si>
  <si>
    <t>25</t>
  </si>
  <si>
    <t>45131A</t>
  </si>
  <si>
    <t>PODKLADNÍ A VÝPLŇOVÉ VRSTVY Z PROSTÉHO BETONU C20/25</t>
  </si>
  <si>
    <t>dlažba kolem HV - betonové lože z betonu C 20/25n-XF3 tl. 100 mm</t>
  </si>
  <si>
    <t>1,8*0,1=0,180 [A]   plocha dle pol. 46591 x tl.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</si>
  <si>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</si>
  <si>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26</t>
  </si>
  <si>
    <t>45157</t>
  </si>
  <si>
    <t>PODKLADNÍ A VÝPLŇOVÉ VRSTVY Z KAMENIVA TĚŽENÉHO</t>
  </si>
  <si>
    <t>dlažba kolem HV - podsyp ze ŠP tl. 100 mm</t>
  </si>
  <si>
    <t>položka zahrnuje dodávku předepsaného kameniva, mimostaveništní a vnitrostaveništní dopravu a jeho uložení 
není-li v zadávací dokumentaci uvedeno jinak, jedná se o nakupovaný materiál</t>
  </si>
  <si>
    <t>27</t>
  </si>
  <si>
    <t>46591</t>
  </si>
  <si>
    <t>DLAŽBY Z KAMENICKÝCH VÝROBKŮ</t>
  </si>
  <si>
    <t>kamenná dlažba kolem HV š. 300 mm (3 řady kostek 100/100/100 mm) vč. vyspárování cementovou maltou M 25-XF4</t>
  </si>
  <si>
    <t>0,3*(2,1*2+0,9*2)=1,800 [A]   š. dlažby kolem HV x obvod</t>
  </si>
  <si>
    <t>položka zahrnuje: 
- nutné zemní práce (svahování, úpravu pláně a pod.) 
- úpravu podkladu 
- zřízení spojovací vrstvy 
- zřízení lože dlažby z předepsaného materiálu 
- dodávku a uložení dlažby z předepsaných kamenických výrobků do předepsaného tvaru 
- spárování, těsnění, tmelení a vyplnění spar případně s vyklínováním 
- úprava povrchu pro odvedení srážkové vody 
- nezahrnuje podklad pod dlažbu, vykazuje se samostatně položkami SD 45</t>
  </si>
  <si>
    <t>Komunikace</t>
  </si>
  <si>
    <t>28</t>
  </si>
  <si>
    <t>56335</t>
  </si>
  <si>
    <t>VOZOVKOVÉ VRSTVY ZE ŠTĚRKODRTI TL. DO 250MM</t>
  </si>
  <si>
    <t>(1,5*2*950*0,8)*1,1=2 508,000 [A]   součet ploch odměř. ze situace x koef. na rozšíření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</si>
  <si>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</si>
  <si>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29</t>
  </si>
  <si>
    <t>567346</t>
  </si>
  <si>
    <t>VRSTVY PRO OBNOVU A OPRAVY Z RECYKL MATERIÁLU TL DO 200MM</t>
  </si>
  <si>
    <t>Recyklace na místě za studena v tl. 180 mm</t>
  </si>
  <si>
    <t>6289,5*1,05=6 603,975 [A]   dle pol. 574E56 x koef. na rozšíření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</si>
  <si>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</si>
  <si>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30</t>
  </si>
  <si>
    <t>567346-A</t>
  </si>
  <si>
    <t>R</t>
  </si>
  <si>
    <t>VRSTVY PRO OBNOVU A OPRAVY Z RECYKL MATERIÁLU - ASFALTOVÉ POJIVO</t>
  </si>
  <si>
    <t>T</t>
  </si>
  <si>
    <t>Asfaltové pojivo - pěnoasfalt, asfaltová amulze - 4% - zbytkového množství  
Čerpáno v rozsahu dle průkazní zkoušky!</t>
  </si>
  <si>
    <t>6603,975*0,18*2,3*0,04=109,362 [A]   celkový objem x hmotnost 2,3 t/m3 x 4 %</t>
  </si>
  <si>
    <t>- dodání materiálů předepsaných pro recyklaci za studena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</si>
  <si>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31</t>
  </si>
  <si>
    <t>567346-B</t>
  </si>
  <si>
    <t>VRSTVY PRO OBNOVU A OPRAVY Z RECYKL MATERIÁLU - CEMENT</t>
  </si>
  <si>
    <t>Cement - 4%  
Čerpáno v rozsahu dle průkazní zkoušky!</t>
  </si>
  <si>
    <t>32</t>
  </si>
  <si>
    <t>56963</t>
  </si>
  <si>
    <t>ZPEVNĚNÍ KRAJNIC Z RECYKLOVANÉHO MATERIÁLU TL DO 150MM</t>
  </si>
  <si>
    <t>nová krajnice z recyklovaného materiálu tl. 150 mm a š. 750 mm</t>
  </si>
  <si>
    <t>0,75*660=495,000 [A]    š. x dl. dle pol. 12920</t>
  </si>
  <si>
    <t>33</t>
  </si>
  <si>
    <t>572123</t>
  </si>
  <si>
    <t>INFILTRAČNÍ POSTŘIK Z EMULZE DO 1,0KG/M2</t>
  </si>
  <si>
    <t>PI, 1,0 kg/m2</t>
  </si>
  <si>
    <t>6603,975=6 603,975 [A]   dle pol. 567346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</si>
  <si>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</si>
  <si>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34</t>
  </si>
  <si>
    <t>572214</t>
  </si>
  <si>
    <t>SPOJOVACÍ POSTŘIK Z MODIFIK EMULZE DO 0,5KG/M2</t>
  </si>
  <si>
    <t>PS-EP 0,30 kg/m2</t>
  </si>
  <si>
    <t>5990,0=5 990,000 [A]    dle pol. 574A44</t>
  </si>
  <si>
    <t>35</t>
  </si>
  <si>
    <t>574A44</t>
  </si>
  <si>
    <t>ASFALTOVÝ BETON PRO OBRUSNÉ VRSTVY ACO 11+, 11S TL. 50MM</t>
  </si>
  <si>
    <t>ACO 11 S</t>
  </si>
  <si>
    <t>1505+4485=5 990,000 [A]    odměřeno ze situace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</si>
  <si>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</si>
  <si>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36</t>
  </si>
  <si>
    <t>574E56</t>
  </si>
  <si>
    <t>ASFALTOVÝ BETON PRO PODKLADNÍ VRSTVY ACP 16+, 16S TL. 60MM</t>
  </si>
  <si>
    <t>ACP 16 S</t>
  </si>
  <si>
    <t>5990,0*1,05=6 289,500 [A]    dle pol. 574A44 x koef. na rozšíření</t>
  </si>
  <si>
    <t>37</t>
  </si>
  <si>
    <t>57621</t>
  </si>
  <si>
    <t>POSYP KAMENIVEM DRCENÝM 5KG/M2</t>
  </si>
  <si>
    <t>posyp PI drceným kamenivem fr. 2/4 - 3 kg/m2</t>
  </si>
  <si>
    <t>- dodání kameniva předepsané kvality a zrnitosti 
- posyp předepsaným množstvím</t>
  </si>
  <si>
    <t>Potrubí</t>
  </si>
  <si>
    <t>38</t>
  </si>
  <si>
    <t>87446</t>
  </si>
  <si>
    <t>POTRUBÍ Z TRUB PLASTOVÝCH ODPADNÍCH DN DO 400MM</t>
  </si>
  <si>
    <t>potrubí DN 300 (nebo 400 - dle stávajícího stavu) pro napojení na stávající zatrubněný příkop vč. napojení na novou HV 
Položka bude upřesněna podle skutečného stavu a musí být odsouhlasena investorem!</t>
  </si>
  <si>
    <t>2=2,000 [A]   odhad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</si>
  <si>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</si>
  <si>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39</t>
  </si>
  <si>
    <t>89712</t>
  </si>
  <si>
    <t>VPUSŤ KANALIZAČNÍ ULIČNÍ KOMPLETNÍ Z BETONOVÝCH DÍLCŮ</t>
  </si>
  <si>
    <t>Uliční vpust nová, rozměr 400/400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</si>
  <si>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</si>
  <si>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40</t>
  </si>
  <si>
    <t>89722</t>
  </si>
  <si>
    <t>VPUSŤ KANALIZAČNÍ HORSKÁ KOMPLETNÍ Z BETON DÍLCŮ</t>
  </si>
  <si>
    <t>HV-Q 600/1200/1200 s atypickou hloubkou 
vč. atypického betonvého prefabrikátu a litinového rámu s plastovou šikmou mříží dle výkresové dokumnetace 
vč. napojení stávajícího potrubí a drenáže navrtávkou dle VD</t>
  </si>
  <si>
    <t>41</t>
  </si>
  <si>
    <t>89921</t>
  </si>
  <si>
    <t>VÝŠKOVÁ ÚPRAVA POKLOPŮ</t>
  </si>
  <si>
    <t>38=38,000 [A]    úprava poklopů IS 
18=18,000 [B]    úprava UV 
Celkem: A+B=56,000 [C]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</si>
  <si>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</si>
  <si>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</si>
  <si>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42</t>
  </si>
  <si>
    <t>915111</t>
  </si>
  <si>
    <t>VODOROVNÉ DOPRAVNÍ ZNAČENÍ BARVOU HLADKÉ - DODÁVKA A POKLÁDKA</t>
  </si>
  <si>
    <t>nové vodorovné DZ</t>
  </si>
  <si>
    <t>0,125*(83+739)=102,750 [A]   V4 (0,125) 
0,125*(13+4*2,5+14,5)*2=9,375 [B]   V11a (0,125) 
Celkem: A+B=112,125 [C]</t>
  </si>
  <si>
    <t>položka zahrnuje: 
- dodání a pokládku nátěrového materiálu (měří se pouze natíraná plocha) 
- předznačení a reflexní úpravu</t>
  </si>
  <si>
    <t>43</t>
  </si>
  <si>
    <t>915211</t>
  </si>
  <si>
    <t>VODOROVNÉ DOPRAVNÍ ZNAČENÍ PLASTEM HLADKÉ - DODÁVKA A POKLÁDKA</t>
  </si>
  <si>
    <t>0,125*(83+739)=102,750 [A]   V4 (0,125)</t>
  </si>
  <si>
    <t>44</t>
  </si>
  <si>
    <t>91552</t>
  </si>
  <si>
    <t>VODOR DOPRAV ZNAČ - PÍSMENA</t>
  </si>
  <si>
    <t>3*2*2=12,000 [A]   2x nápis BUS x 2 zastávky (V11a)</t>
  </si>
  <si>
    <t>položka zahrnuje: 
- dodání a pokládku nátěrového materiálu 
- předznačení a reflexní úpravu</t>
  </si>
  <si>
    <t>45</t>
  </si>
  <si>
    <t>917224</t>
  </si>
  <si>
    <t>SILNIČNÍ A CHODNÍKOVÉ OBRUBY Z BETONOVÝCH OBRUBNÍKŮ ŠÍŘ 150MM</t>
  </si>
  <si>
    <t>betonový silniční obrubník 150/250/1000 vč. bet.lože</t>
  </si>
  <si>
    <t>950-693=257,000 [A]    odměřeno ze situace</t>
  </si>
  <si>
    <t>Položka zahrnuje: 
dodání a pokládku betonových obrubníků o rozměrech předepsaných zadávací dokumentací 
betonové lože i boční betonovou opěrku.</t>
  </si>
  <si>
    <t>46</t>
  </si>
  <si>
    <t>919111</t>
  </si>
  <si>
    <t>ŘEZÁNÍ ASFALTOVÉHO KRYTU VOZOVEK TL DO 50MM</t>
  </si>
  <si>
    <t>Zařezáni asfaltové konstrukce 2x v tl. 50 mm - pracovní spáry pro napojení nových asfalt. vrstev</t>
  </si>
  <si>
    <t>2*12+2*6+2*22+10+6+16+13=125,000 [A]    odměřeno ze situace</t>
  </si>
  <si>
    <t>položka zahrnuje řezání vozovkové vrstvy v předepsané tloušťce, včetně spotřeby vody</t>
  </si>
  <si>
    <t>47</t>
  </si>
  <si>
    <t>931327</t>
  </si>
  <si>
    <t>TĚSNĚNÍ DILATAČ SPAR ASF ZÁLIVKOU MODIFIK PRŮŘ DO 1000MM2</t>
  </si>
  <si>
    <t>bude upřesněno dle skutečného stavu dle technologie pokládky zhotovitele</t>
  </si>
  <si>
    <t>125=125,000 [A]    pracovní spáry dle pol. 919111 (dle technologie pokládky zhotovitele - pravděpodobně po polovinách) 
257=257,000 [B]    podél obrubníků dle pol. 917224 
Celkem: A+B=382,000 [C]</t>
  </si>
  <si>
    <t>položka zahrnuje dodávku a osazení předepsaného materiálu, očištění ploch spáry před úpravou, očištění okolí spáry po úpravě 
nezahrnuje těsnící profil</t>
  </si>
  <si>
    <t>48</t>
  </si>
  <si>
    <t>96687</t>
  </si>
  <si>
    <t>VYBOURÁNÍ ULIČNÍCH VPUSTÍ KOMPLETNÍCH</t>
  </si>
  <si>
    <t>Uliční vpust vybouraná - rušená, rozměr 400/400, vč. odvozu, uložení a poplatku za skládku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</si>
  <si>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</si>
  <si>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181</t>
  </si>
  <si>
    <t>Dopravně-inženýrská opatření</t>
  </si>
  <si>
    <t>Provizorní DIO a objízdné trasy 
Položka bude upřesněna dle skutečného stavu a musí být odsouhlasena investorem! 
Položka zahrnuje zejména: 
-  montáž, nájemné a demontáž dočasného svislého DZ vč. sloupků a podstavců, informačních tabulí, semaforů, výstražných světel, směrovacích desek a zábran, jejich přemístění v rámci jednotlivých etap výstavby a údržbu po dobu výstavby, dočasné zakrytí stávajících dopravních značek, event. likvidaci vzniklého odpadu 
-  zřízení a odstranění provizorního VDZ žluté barvy v rámci jednotlivých etap výstavby  
- v případě potřeby nebo požadavku policie ČR řízení provozu proškolenými pracovníky vč. potřebného vybavení   
- projednání a vydání DIR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</si>
</sst>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0+C10+C11+C12</f>
      </c>
      <c s="1"/>
      <c s="1"/>
    </row>
    <row r="7" spans="1:5" ht="12.75" customHeight="1">
      <c r="A7" s="1"/>
      <c s="4" t="s">
        <v>4</v>
      </c>
      <c s="7">
        <f>0+E10+E11+E12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'000'!I3</f>
      </c>
      <c s="21">
        <f>'000'!O2</f>
      </c>
      <c s="21">
        <f>C10+D10</f>
      </c>
    </row>
    <row r="11" spans="1:5" ht="12.75" customHeight="1">
      <c r="A11" s="20" t="s">
        <v>70</v>
      </c>
      <c s="20" t="s">
        <v>71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333</v>
      </c>
      <c s="20" t="s">
        <v>334</v>
      </c>
      <c s="21">
        <f>'SO 181'!I3</f>
      </c>
      <c s="21">
        <f>'SO 181'!O2</f>
      </c>
      <c s="21">
        <f>C12+D12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14.75">
      <c r="A10" s="35" t="s">
        <v>49</v>
      </c>
      <c r="E10" s="36" t="s">
        <v>50</v>
      </c>
    </row>
    <row r="11" spans="1:5" ht="12.75">
      <c r="A11" s="37" t="s">
        <v>51</v>
      </c>
      <c r="E11" s="38" t="s">
        <v>46</v>
      </c>
    </row>
    <row r="12" spans="1:5" ht="12.75">
      <c r="A12" t="s">
        <v>52</v>
      </c>
      <c r="E12" s="36" t="s">
        <v>53</v>
      </c>
    </row>
    <row r="13" spans="1:16" ht="12.75">
      <c r="A13" s="25" t="s">
        <v>44</v>
      </c>
      <c s="29" t="s">
        <v>22</v>
      </c>
      <c s="29" t="s">
        <v>54</v>
      </c>
      <c s="25" t="s">
        <v>46</v>
      </c>
      <c s="30" t="s">
        <v>55</v>
      </c>
      <c s="31" t="s">
        <v>48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76.5">
      <c r="A14" s="35" t="s">
        <v>49</v>
      </c>
      <c r="E14" s="36" t="s">
        <v>56</v>
      </c>
    </row>
    <row r="15" spans="1:5" ht="12.75">
      <c r="A15" s="37" t="s">
        <v>51</v>
      </c>
      <c r="E15" s="38" t="s">
        <v>46</v>
      </c>
    </row>
    <row r="16" spans="1:5" ht="12.75">
      <c r="A16" t="s">
        <v>52</v>
      </c>
      <c r="E16" s="36" t="s">
        <v>53</v>
      </c>
    </row>
    <row r="17" spans="1:16" ht="12.75">
      <c r="A17" s="25" t="s">
        <v>44</v>
      </c>
      <c s="29" t="s">
        <v>21</v>
      </c>
      <c s="29" t="s">
        <v>57</v>
      </c>
      <c s="25" t="s">
        <v>46</v>
      </c>
      <c s="30" t="s">
        <v>58</v>
      </c>
      <c s="31" t="s">
        <v>48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59</v>
      </c>
    </row>
    <row r="19" spans="1:5" ht="12.75">
      <c r="A19" s="37" t="s">
        <v>51</v>
      </c>
      <c r="E19" s="38" t="s">
        <v>46</v>
      </c>
    </row>
    <row r="20" spans="1:5" ht="12.75">
      <c r="A20" t="s">
        <v>52</v>
      </c>
      <c r="E20" s="36" t="s">
        <v>60</v>
      </c>
    </row>
    <row r="21" spans="1:16" ht="12.75">
      <c r="A21" s="25" t="s">
        <v>44</v>
      </c>
      <c s="29" t="s">
        <v>32</v>
      </c>
      <c s="29" t="s">
        <v>61</v>
      </c>
      <c s="25" t="s">
        <v>46</v>
      </c>
      <c s="30" t="s">
        <v>62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46</v>
      </c>
    </row>
    <row r="23" spans="1:5" ht="12.75">
      <c r="A23" s="37" t="s">
        <v>51</v>
      </c>
      <c r="E23" s="38" t="s">
        <v>46</v>
      </c>
    </row>
    <row r="24" spans="1:5" ht="12.75">
      <c r="A24" t="s">
        <v>52</v>
      </c>
      <c r="E24" s="36" t="s">
        <v>60</v>
      </c>
    </row>
    <row r="25" spans="1:16" ht="12.75">
      <c r="A25" s="25" t="s">
        <v>44</v>
      </c>
      <c s="29" t="s">
        <v>34</v>
      </c>
      <c s="29" t="s">
        <v>63</v>
      </c>
      <c s="25" t="s">
        <v>46</v>
      </c>
      <c s="30" t="s">
        <v>64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65</v>
      </c>
    </row>
    <row r="27" spans="1:5" ht="12.75">
      <c r="A27" s="37" t="s">
        <v>51</v>
      </c>
      <c r="E27" s="38" t="s">
        <v>46</v>
      </c>
    </row>
    <row r="28" spans="1:5" ht="12.75">
      <c r="A28" t="s">
        <v>52</v>
      </c>
      <c r="E28" s="36" t="s">
        <v>60</v>
      </c>
    </row>
    <row r="29" spans="1:16" ht="12.75">
      <c r="A29" s="25" t="s">
        <v>44</v>
      </c>
      <c s="29" t="s">
        <v>36</v>
      </c>
      <c s="29" t="s">
        <v>66</v>
      </c>
      <c s="25" t="s">
        <v>46</v>
      </c>
      <c s="30" t="s">
        <v>67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38.25">
      <c r="A30" s="35" t="s">
        <v>49</v>
      </c>
      <c r="E30" s="36" t="s">
        <v>68</v>
      </c>
    </row>
    <row r="31" spans="1:5" ht="12.75">
      <c r="A31" s="37" t="s">
        <v>51</v>
      </c>
      <c r="E31" s="38" t="s">
        <v>46</v>
      </c>
    </row>
    <row r="32" spans="1:5" ht="12.75">
      <c r="A32" t="s">
        <v>52</v>
      </c>
      <c r="E32" s="36" t="s">
        <v>69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0+O8+O29+O94+O107+O120+O161+O178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70</v>
      </c>
      <c s="39">
        <f>0+I8+I29+I94+I107+I120+I161+I178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70</v>
      </c>
      <c s="6"/>
      <c s="18" t="s">
        <v>71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44</v>
      </c>
      <c s="29" t="s">
        <v>28</v>
      </c>
      <c s="29" t="s">
        <v>72</v>
      </c>
      <c s="25" t="s">
        <v>28</v>
      </c>
      <c s="30" t="s">
        <v>73</v>
      </c>
      <c s="31" t="s">
        <v>74</v>
      </c>
      <c s="32">
        <v>1216.8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75</v>
      </c>
    </row>
    <row r="11" spans="1:5" ht="51">
      <c r="A11" s="37" t="s">
        <v>51</v>
      </c>
      <c r="E11" s="38" t="s">
        <v>76</v>
      </c>
    </row>
    <row r="12" spans="1:5" ht="25.5">
      <c r="A12" t="s">
        <v>52</v>
      </c>
      <c r="E12" s="36" t="s">
        <v>77</v>
      </c>
    </row>
    <row r="13" spans="1:16" ht="12.75">
      <c r="A13" s="25" t="s">
        <v>44</v>
      </c>
      <c s="29" t="s">
        <v>22</v>
      </c>
      <c s="29" t="s">
        <v>72</v>
      </c>
      <c s="25" t="s">
        <v>22</v>
      </c>
      <c s="30" t="s">
        <v>73</v>
      </c>
      <c s="31" t="s">
        <v>74</v>
      </c>
      <c s="32">
        <v>570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78</v>
      </c>
    </row>
    <row r="15" spans="1:5" ht="25.5">
      <c r="A15" s="37" t="s">
        <v>51</v>
      </c>
      <c r="E15" s="38" t="s">
        <v>79</v>
      </c>
    </row>
    <row r="16" spans="1:5" ht="25.5">
      <c r="A16" t="s">
        <v>52</v>
      </c>
      <c r="E16" s="36" t="s">
        <v>77</v>
      </c>
    </row>
    <row r="17" spans="1:16" ht="12.75">
      <c r="A17" s="25" t="s">
        <v>44</v>
      </c>
      <c s="29" t="s">
        <v>21</v>
      </c>
      <c s="29" t="s">
        <v>80</v>
      </c>
      <c s="25" t="s">
        <v>46</v>
      </c>
      <c s="30" t="s">
        <v>81</v>
      </c>
      <c s="31" t="s">
        <v>74</v>
      </c>
      <c s="32">
        <v>131.78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82</v>
      </c>
    </row>
    <row r="19" spans="1:5" ht="12.75">
      <c r="A19" s="37" t="s">
        <v>51</v>
      </c>
      <c r="E19" s="38" t="s">
        <v>83</v>
      </c>
    </row>
    <row r="20" spans="1:5" ht="25.5">
      <c r="A20" t="s">
        <v>52</v>
      </c>
      <c r="E20" s="36" t="s">
        <v>77</v>
      </c>
    </row>
    <row r="21" spans="1:16" ht="12.75">
      <c r="A21" s="25" t="s">
        <v>44</v>
      </c>
      <c s="29" t="s">
        <v>32</v>
      </c>
      <c s="29" t="s">
        <v>84</v>
      </c>
      <c s="25" t="s">
        <v>46</v>
      </c>
      <c s="30" t="s">
        <v>85</v>
      </c>
      <c s="31" t="s">
        <v>74</v>
      </c>
      <c s="32">
        <v>752.4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86</v>
      </c>
    </row>
    <row r="23" spans="1:5" ht="12.75">
      <c r="A23" s="37" t="s">
        <v>51</v>
      </c>
      <c r="E23" s="38" t="s">
        <v>87</v>
      </c>
    </row>
    <row r="24" spans="1:5" ht="12.75">
      <c r="A24" t="s">
        <v>52</v>
      </c>
      <c r="E24" s="36" t="s">
        <v>88</v>
      </c>
    </row>
    <row r="25" spans="1:16" ht="12.75">
      <c r="A25" s="25" t="s">
        <v>44</v>
      </c>
      <c s="29" t="s">
        <v>34</v>
      </c>
      <c s="29" t="s">
        <v>89</v>
      </c>
      <c s="25" t="s">
        <v>46</v>
      </c>
      <c s="30" t="s">
        <v>90</v>
      </c>
      <c s="31" t="s">
        <v>74</v>
      </c>
      <c s="32">
        <v>38.55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46</v>
      </c>
    </row>
    <row r="27" spans="1:5" ht="12.75">
      <c r="A27" s="37" t="s">
        <v>51</v>
      </c>
      <c r="E27" s="38" t="s">
        <v>91</v>
      </c>
    </row>
    <row r="28" spans="1:5" ht="25.5">
      <c r="A28" t="s">
        <v>52</v>
      </c>
      <c r="E28" s="36" t="s">
        <v>92</v>
      </c>
    </row>
    <row r="29" spans="1:18" ht="12.75" customHeight="1">
      <c r="A29" s="6" t="s">
        <v>42</v>
      </c>
      <c s="6"/>
      <c s="41" t="s">
        <v>28</v>
      </c>
      <c s="6"/>
      <c s="27" t="s">
        <v>93</v>
      </c>
      <c s="6"/>
      <c s="6"/>
      <c s="6"/>
      <c s="42">
        <f>0+Q29</f>
      </c>
      <c r="O29">
        <f>0+R29</f>
      </c>
      <c r="Q29">
        <f>0+I30+I34+I38+I42+I46+I50+I54+I58+I62+I66+I70+I74+I78+I82+I86+I90</f>
      </c>
      <c>
        <f>0+O30+O34+O38+O42+O46+O50+O54+O58+O62+O66+O70+O74+O78+O82+O86+O90</f>
      </c>
    </row>
    <row r="30" spans="1:16" ht="12.75">
      <c r="A30" s="25" t="s">
        <v>44</v>
      </c>
      <c s="29" t="s">
        <v>36</v>
      </c>
      <c s="29" t="s">
        <v>94</v>
      </c>
      <c s="25" t="s">
        <v>46</v>
      </c>
      <c s="30" t="s">
        <v>95</v>
      </c>
      <c s="31" t="s">
        <v>74</v>
      </c>
      <c s="32">
        <v>570</v>
      </c>
      <c s="33">
        <v>0</v>
      </c>
      <c s="34">
        <f>ROUND(ROUND(H30,2)*ROUND(G30,3),2)</f>
      </c>
      <c r="O30">
        <f>(I30*21)/100</f>
      </c>
      <c t="s">
        <v>22</v>
      </c>
    </row>
    <row r="31" spans="1:5" ht="25.5">
      <c r="A31" s="35" t="s">
        <v>49</v>
      </c>
      <c r="E31" s="36" t="s">
        <v>96</v>
      </c>
    </row>
    <row r="32" spans="1:5" ht="25.5">
      <c r="A32" s="37" t="s">
        <v>51</v>
      </c>
      <c r="E32" s="38" t="s">
        <v>97</v>
      </c>
    </row>
    <row r="33" spans="1:5" ht="63.75">
      <c r="A33" t="s">
        <v>52</v>
      </c>
      <c r="E33" s="36" t="s">
        <v>98</v>
      </c>
    </row>
    <row r="34" spans="1:16" ht="12.75">
      <c r="A34" s="25" t="s">
        <v>44</v>
      </c>
      <c s="29" t="s">
        <v>99</v>
      </c>
      <c s="29" t="s">
        <v>100</v>
      </c>
      <c s="25" t="s">
        <v>46</v>
      </c>
      <c s="30" t="s">
        <v>101</v>
      </c>
      <c s="31" t="s">
        <v>74</v>
      </c>
      <c s="32">
        <v>527.12</v>
      </c>
      <c s="33">
        <v>0</v>
      </c>
      <c s="34">
        <f>ROUND(ROUND(H34,2)*ROUND(G34,3),2)</f>
      </c>
      <c r="O34">
        <f>(I34*21)/100</f>
      </c>
      <c t="s">
        <v>22</v>
      </c>
    </row>
    <row r="35" spans="1:5" ht="51">
      <c r="A35" s="35" t="s">
        <v>49</v>
      </c>
      <c r="E35" s="36" t="s">
        <v>102</v>
      </c>
    </row>
    <row r="36" spans="1:5" ht="12.75">
      <c r="A36" s="37" t="s">
        <v>51</v>
      </c>
      <c r="E36" s="38" t="s">
        <v>103</v>
      </c>
    </row>
    <row r="37" spans="1:5" ht="63.75">
      <c r="A37" t="s">
        <v>52</v>
      </c>
      <c r="E37" s="36" t="s">
        <v>98</v>
      </c>
    </row>
    <row r="38" spans="1:16" ht="12.75">
      <c r="A38" s="25" t="s">
        <v>44</v>
      </c>
      <c s="29" t="s">
        <v>104</v>
      </c>
      <c s="29" t="s">
        <v>105</v>
      </c>
      <c s="25" t="s">
        <v>46</v>
      </c>
      <c s="30" t="s">
        <v>106</v>
      </c>
      <c s="31" t="s">
        <v>74</v>
      </c>
      <c s="32">
        <v>131.78</v>
      </c>
      <c s="33">
        <v>0</v>
      </c>
      <c s="34">
        <f>ROUND(ROUND(H38,2)*ROUND(G38,3),2)</f>
      </c>
      <c r="O38">
        <f>(I38*21)/100</f>
      </c>
      <c t="s">
        <v>22</v>
      </c>
    </row>
    <row r="39" spans="1:5" ht="51">
      <c r="A39" s="35" t="s">
        <v>49</v>
      </c>
      <c r="E39" s="36" t="s">
        <v>107</v>
      </c>
    </row>
    <row r="40" spans="1:5" ht="12.75">
      <c r="A40" s="37" t="s">
        <v>51</v>
      </c>
      <c r="E40" s="38" t="s">
        <v>108</v>
      </c>
    </row>
    <row r="41" spans="1:5" ht="63.75">
      <c r="A41" t="s">
        <v>52</v>
      </c>
      <c r="E41" s="36" t="s">
        <v>98</v>
      </c>
    </row>
    <row r="42" spans="1:16" ht="12.75">
      <c r="A42" s="25" t="s">
        <v>44</v>
      </c>
      <c s="29" t="s">
        <v>39</v>
      </c>
      <c s="29" t="s">
        <v>109</v>
      </c>
      <c s="25" t="s">
        <v>46</v>
      </c>
      <c s="30" t="s">
        <v>110</v>
      </c>
      <c s="31" t="s">
        <v>74</v>
      </c>
      <c s="32">
        <v>684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12.75">
      <c r="A43" s="35" t="s">
        <v>49</v>
      </c>
      <c r="E43" s="36" t="s">
        <v>111</v>
      </c>
    </row>
    <row r="44" spans="1:5" ht="25.5">
      <c r="A44" s="37" t="s">
        <v>51</v>
      </c>
      <c r="E44" s="38" t="s">
        <v>112</v>
      </c>
    </row>
    <row r="45" spans="1:5" ht="369.75">
      <c r="A45" t="s">
        <v>52</v>
      </c>
      <c r="E45" s="36" t="s">
        <v>113</v>
      </c>
    </row>
    <row r="46" spans="1:16" ht="12.75">
      <c r="A46" s="25" t="s">
        <v>44</v>
      </c>
      <c s="29" t="s">
        <v>41</v>
      </c>
      <c s="29" t="s">
        <v>114</v>
      </c>
      <c s="25" t="s">
        <v>46</v>
      </c>
      <c s="30" t="s">
        <v>115</v>
      </c>
      <c s="31" t="s">
        <v>74</v>
      </c>
      <c s="32">
        <v>752.4</v>
      </c>
      <c s="33">
        <v>0</v>
      </c>
      <c s="34">
        <f>ROUND(ROUND(H46,2)*ROUND(G46,3),2)</f>
      </c>
      <c r="O46">
        <f>(I46*21)/100</f>
      </c>
      <c t="s">
        <v>22</v>
      </c>
    </row>
    <row r="47" spans="1:5" ht="12.75">
      <c r="A47" s="35" t="s">
        <v>49</v>
      </c>
      <c r="E47" s="36" t="s">
        <v>116</v>
      </c>
    </row>
    <row r="48" spans="1:5" ht="12.75">
      <c r="A48" s="37" t="s">
        <v>51</v>
      </c>
      <c r="E48" s="38" t="s">
        <v>117</v>
      </c>
    </row>
    <row r="49" spans="1:5" ht="306">
      <c r="A49" t="s">
        <v>52</v>
      </c>
      <c r="E49" s="36" t="s">
        <v>118</v>
      </c>
    </row>
    <row r="50" spans="1:16" ht="12.75">
      <c r="A50" s="25" t="s">
        <v>44</v>
      </c>
      <c s="29" t="s">
        <v>119</v>
      </c>
      <c s="29" t="s">
        <v>120</v>
      </c>
      <c s="25" t="s">
        <v>46</v>
      </c>
      <c s="30" t="s">
        <v>115</v>
      </c>
      <c s="31" t="s">
        <v>74</v>
      </c>
      <c s="32">
        <v>38.55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12.75">
      <c r="A51" s="35" t="s">
        <v>49</v>
      </c>
      <c r="E51" s="36" t="s">
        <v>121</v>
      </c>
    </row>
    <row r="52" spans="1:5" ht="12.75">
      <c r="A52" s="37" t="s">
        <v>51</v>
      </c>
      <c r="E52" s="38" t="s">
        <v>122</v>
      </c>
    </row>
    <row r="53" spans="1:5" ht="306">
      <c r="A53" t="s">
        <v>52</v>
      </c>
      <c r="E53" s="36" t="s">
        <v>118</v>
      </c>
    </row>
    <row r="54" spans="1:16" ht="12.75">
      <c r="A54" s="25" t="s">
        <v>44</v>
      </c>
      <c s="29" t="s">
        <v>123</v>
      </c>
      <c s="29" t="s">
        <v>124</v>
      </c>
      <c s="25" t="s">
        <v>46</v>
      </c>
      <c s="30" t="s">
        <v>125</v>
      </c>
      <c s="31" t="s">
        <v>74</v>
      </c>
      <c s="32">
        <v>247.5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12.75">
      <c r="A55" s="35" t="s">
        <v>49</v>
      </c>
      <c r="E55" s="36" t="s">
        <v>126</v>
      </c>
    </row>
    <row r="56" spans="1:5" ht="12.75">
      <c r="A56" s="37" t="s">
        <v>51</v>
      </c>
      <c r="E56" s="38" t="s">
        <v>127</v>
      </c>
    </row>
    <row r="57" spans="1:5" ht="63.75">
      <c r="A57" t="s">
        <v>52</v>
      </c>
      <c r="E57" s="36" t="s">
        <v>128</v>
      </c>
    </row>
    <row r="58" spans="1:16" ht="12.75">
      <c r="A58" s="25" t="s">
        <v>44</v>
      </c>
      <c s="29" t="s">
        <v>129</v>
      </c>
      <c s="29" t="s">
        <v>130</v>
      </c>
      <c s="25" t="s">
        <v>46</v>
      </c>
      <c s="30" t="s">
        <v>131</v>
      </c>
      <c s="31" t="s">
        <v>132</v>
      </c>
      <c s="32">
        <v>360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49</v>
      </c>
      <c r="E59" s="36" t="s">
        <v>133</v>
      </c>
    </row>
    <row r="60" spans="1:5" ht="12.75">
      <c r="A60" s="37" t="s">
        <v>51</v>
      </c>
      <c r="E60" s="38" t="s">
        <v>134</v>
      </c>
    </row>
    <row r="61" spans="1:5" ht="63.75">
      <c r="A61" t="s">
        <v>52</v>
      </c>
      <c r="E61" s="36" t="s">
        <v>128</v>
      </c>
    </row>
    <row r="62" spans="1:16" ht="12.75">
      <c r="A62" s="25" t="s">
        <v>44</v>
      </c>
      <c s="29" t="s">
        <v>135</v>
      </c>
      <c s="29" t="s">
        <v>136</v>
      </c>
      <c s="25" t="s">
        <v>46</v>
      </c>
      <c s="30" t="s">
        <v>137</v>
      </c>
      <c s="31" t="s">
        <v>138</v>
      </c>
      <c s="32">
        <v>22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12.75">
      <c r="A63" s="35" t="s">
        <v>49</v>
      </c>
      <c r="E63" s="36" t="s">
        <v>139</v>
      </c>
    </row>
    <row r="64" spans="1:5" ht="12.75">
      <c r="A64" s="37" t="s">
        <v>51</v>
      </c>
      <c r="E64" s="38" t="s">
        <v>140</v>
      </c>
    </row>
    <row r="65" spans="1:5" ht="63.75">
      <c r="A65" t="s">
        <v>52</v>
      </c>
      <c r="E65" s="36" t="s">
        <v>128</v>
      </c>
    </row>
    <row r="66" spans="1:16" ht="12.75">
      <c r="A66" s="25" t="s">
        <v>44</v>
      </c>
      <c s="29" t="s">
        <v>141</v>
      </c>
      <c s="29" t="s">
        <v>142</v>
      </c>
      <c s="25" t="s">
        <v>46</v>
      </c>
      <c s="30" t="s">
        <v>143</v>
      </c>
      <c s="31" t="s">
        <v>74</v>
      </c>
      <c s="32">
        <v>15.84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144</v>
      </c>
    </row>
    <row r="68" spans="1:5" ht="38.25">
      <c r="A68" s="37" t="s">
        <v>51</v>
      </c>
      <c r="E68" s="38" t="s">
        <v>145</v>
      </c>
    </row>
    <row r="69" spans="1:5" ht="318.75">
      <c r="A69" t="s">
        <v>52</v>
      </c>
      <c r="E69" s="36" t="s">
        <v>146</v>
      </c>
    </row>
    <row r="70" spans="1:16" ht="12.75">
      <c r="A70" s="25" t="s">
        <v>44</v>
      </c>
      <c s="29" t="s">
        <v>147</v>
      </c>
      <c s="29" t="s">
        <v>148</v>
      </c>
      <c s="25" t="s">
        <v>46</v>
      </c>
      <c s="30" t="s">
        <v>149</v>
      </c>
      <c s="31" t="s">
        <v>74</v>
      </c>
      <c s="32">
        <v>89.46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150</v>
      </c>
    </row>
    <row r="72" spans="1:5" ht="38.25">
      <c r="A72" s="37" t="s">
        <v>51</v>
      </c>
      <c r="E72" s="38" t="s">
        <v>151</v>
      </c>
    </row>
    <row r="73" spans="1:5" ht="318.75">
      <c r="A73" t="s">
        <v>52</v>
      </c>
      <c r="E73" s="36" t="s">
        <v>146</v>
      </c>
    </row>
    <row r="74" spans="1:16" ht="12.75">
      <c r="A74" s="25" t="s">
        <v>44</v>
      </c>
      <c s="29" t="s">
        <v>152</v>
      </c>
      <c s="29" t="s">
        <v>153</v>
      </c>
      <c s="25" t="s">
        <v>46</v>
      </c>
      <c s="30" t="s">
        <v>154</v>
      </c>
      <c s="31" t="s">
        <v>74</v>
      </c>
      <c s="32">
        <v>789.3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155</v>
      </c>
    </row>
    <row r="76" spans="1:5" ht="63.75">
      <c r="A76" s="37" t="s">
        <v>51</v>
      </c>
      <c r="E76" s="38" t="s">
        <v>156</v>
      </c>
    </row>
    <row r="77" spans="1:5" ht="191.25">
      <c r="A77" t="s">
        <v>52</v>
      </c>
      <c r="E77" s="36" t="s">
        <v>157</v>
      </c>
    </row>
    <row r="78" spans="1:16" ht="12.75">
      <c r="A78" s="25" t="s">
        <v>44</v>
      </c>
      <c s="29" t="s">
        <v>158</v>
      </c>
      <c s="29" t="s">
        <v>159</v>
      </c>
      <c s="25" t="s">
        <v>46</v>
      </c>
      <c s="30" t="s">
        <v>160</v>
      </c>
      <c s="31" t="s">
        <v>74</v>
      </c>
      <c s="32">
        <v>752.4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161</v>
      </c>
    </row>
    <row r="80" spans="1:5" ht="25.5">
      <c r="A80" s="37" t="s">
        <v>51</v>
      </c>
      <c r="E80" s="38" t="s">
        <v>162</v>
      </c>
    </row>
    <row r="81" spans="1:5" ht="267.75">
      <c r="A81" t="s">
        <v>52</v>
      </c>
      <c r="E81" s="36" t="s">
        <v>163</v>
      </c>
    </row>
    <row r="82" spans="1:16" ht="12.75">
      <c r="A82" s="25" t="s">
        <v>44</v>
      </c>
      <c s="29" t="s">
        <v>164</v>
      </c>
      <c s="29" t="s">
        <v>165</v>
      </c>
      <c s="25" t="s">
        <v>46</v>
      </c>
      <c s="30" t="s">
        <v>166</v>
      </c>
      <c s="31" t="s">
        <v>74</v>
      </c>
      <c s="32">
        <v>13.024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167</v>
      </c>
    </row>
    <row r="84" spans="1:5" ht="51">
      <c r="A84" s="37" t="s">
        <v>51</v>
      </c>
      <c r="E84" s="38" t="s">
        <v>168</v>
      </c>
    </row>
    <row r="85" spans="1:5" ht="293.25">
      <c r="A85" t="s">
        <v>52</v>
      </c>
      <c r="E85" s="36" t="s">
        <v>169</v>
      </c>
    </row>
    <row r="86" spans="1:16" ht="12.75">
      <c r="A86" s="25" t="s">
        <v>44</v>
      </c>
      <c s="29" t="s">
        <v>170</v>
      </c>
      <c s="29" t="s">
        <v>171</v>
      </c>
      <c s="25" t="s">
        <v>46</v>
      </c>
      <c s="30" t="s">
        <v>172</v>
      </c>
      <c s="31" t="s">
        <v>173</v>
      </c>
      <c s="32">
        <v>257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25.5">
      <c r="A87" s="35" t="s">
        <v>49</v>
      </c>
      <c r="E87" s="36" t="s">
        <v>174</v>
      </c>
    </row>
    <row r="88" spans="1:5" ht="12.75">
      <c r="A88" s="37" t="s">
        <v>51</v>
      </c>
      <c r="E88" s="38" t="s">
        <v>175</v>
      </c>
    </row>
    <row r="89" spans="1:5" ht="38.25">
      <c r="A89" t="s">
        <v>52</v>
      </c>
      <c r="E89" s="36" t="s">
        <v>176</v>
      </c>
    </row>
    <row r="90" spans="1:16" ht="12.75">
      <c r="A90" s="25" t="s">
        <v>44</v>
      </c>
      <c s="29" t="s">
        <v>177</v>
      </c>
      <c s="29" t="s">
        <v>178</v>
      </c>
      <c s="25" t="s">
        <v>46</v>
      </c>
      <c s="30" t="s">
        <v>179</v>
      </c>
      <c s="31" t="s">
        <v>173</v>
      </c>
      <c s="32">
        <v>257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180</v>
      </c>
    </row>
    <row r="92" spans="1:5" ht="12.75">
      <c r="A92" s="37" t="s">
        <v>51</v>
      </c>
      <c r="E92" s="38" t="s">
        <v>181</v>
      </c>
    </row>
    <row r="93" spans="1:5" ht="25.5">
      <c r="A93" t="s">
        <v>52</v>
      </c>
      <c r="E93" s="36" t="s">
        <v>182</v>
      </c>
    </row>
    <row r="94" spans="1:18" ht="12.75" customHeight="1">
      <c r="A94" s="6" t="s">
        <v>42</v>
      </c>
      <c s="6"/>
      <c s="41" t="s">
        <v>22</v>
      </c>
      <c s="6"/>
      <c s="27" t="s">
        <v>183</v>
      </c>
      <c s="6"/>
      <c s="6"/>
      <c s="6"/>
      <c s="42">
        <f>0+Q94</f>
      </c>
      <c r="O94">
        <f>0+R94</f>
      </c>
      <c r="Q94">
        <f>0+I95+I99+I103</f>
      </c>
      <c>
        <f>0+O95+O99+O103</f>
      </c>
    </row>
    <row r="95" spans="1:16" ht="12.75">
      <c r="A95" s="25" t="s">
        <v>44</v>
      </c>
      <c s="29" t="s">
        <v>184</v>
      </c>
      <c s="29" t="s">
        <v>185</v>
      </c>
      <c s="25" t="s">
        <v>28</v>
      </c>
      <c s="30" t="s">
        <v>186</v>
      </c>
      <c s="31" t="s">
        <v>132</v>
      </c>
      <c s="32">
        <v>263</v>
      </c>
      <c s="33">
        <v>0</v>
      </c>
      <c s="34">
        <f>ROUND(ROUND(H95,2)*ROUND(G95,3),2)</f>
      </c>
      <c r="O95">
        <f>(I95*21)/100</f>
      </c>
      <c t="s">
        <v>22</v>
      </c>
    </row>
    <row r="96" spans="1:5" ht="63.75">
      <c r="A96" s="35" t="s">
        <v>49</v>
      </c>
      <c r="E96" s="36" t="s">
        <v>187</v>
      </c>
    </row>
    <row r="97" spans="1:5" ht="12.75">
      <c r="A97" s="37" t="s">
        <v>51</v>
      </c>
      <c r="E97" s="38" t="s">
        <v>188</v>
      </c>
    </row>
    <row r="98" spans="1:5" ht="165.75">
      <c r="A98" t="s">
        <v>52</v>
      </c>
      <c r="E98" s="36" t="s">
        <v>189</v>
      </c>
    </row>
    <row r="99" spans="1:16" ht="12.75">
      <c r="A99" s="25" t="s">
        <v>44</v>
      </c>
      <c s="29" t="s">
        <v>190</v>
      </c>
      <c s="29" t="s">
        <v>185</v>
      </c>
      <c s="25" t="s">
        <v>22</v>
      </c>
      <c s="30" t="s">
        <v>186</v>
      </c>
      <c s="31" t="s">
        <v>132</v>
      </c>
      <c s="32">
        <v>193</v>
      </c>
      <c s="33">
        <v>0</v>
      </c>
      <c s="34">
        <f>ROUND(ROUND(H99,2)*ROUND(G99,3),2)</f>
      </c>
      <c r="O99">
        <f>(I99*21)/100</f>
      </c>
      <c t="s">
        <v>22</v>
      </c>
    </row>
    <row r="100" spans="1:5" ht="89.25">
      <c r="A100" s="35" t="s">
        <v>49</v>
      </c>
      <c r="E100" s="36" t="s">
        <v>191</v>
      </c>
    </row>
    <row r="101" spans="1:5" ht="12.75">
      <c r="A101" s="37" t="s">
        <v>51</v>
      </c>
      <c r="E101" s="38" t="s">
        <v>192</v>
      </c>
    </row>
    <row r="102" spans="1:5" ht="165.75">
      <c r="A102" t="s">
        <v>52</v>
      </c>
      <c r="E102" s="36" t="s">
        <v>189</v>
      </c>
    </row>
    <row r="103" spans="1:16" ht="12.75">
      <c r="A103" s="25" t="s">
        <v>44</v>
      </c>
      <c s="29" t="s">
        <v>193</v>
      </c>
      <c s="29" t="s">
        <v>194</v>
      </c>
      <c s="25" t="s">
        <v>46</v>
      </c>
      <c s="30" t="s">
        <v>195</v>
      </c>
      <c s="31" t="s">
        <v>173</v>
      </c>
      <c s="32">
        <v>1455.8</v>
      </c>
      <c s="33">
        <v>0</v>
      </c>
      <c s="34">
        <f>ROUND(ROUND(H103,2)*ROUND(G103,3),2)</f>
      </c>
      <c r="O103">
        <f>(I103*21)/100</f>
      </c>
      <c t="s">
        <v>22</v>
      </c>
    </row>
    <row r="104" spans="1:5" ht="12.75">
      <c r="A104" s="35" t="s">
        <v>49</v>
      </c>
      <c r="E104" s="36" t="s">
        <v>196</v>
      </c>
    </row>
    <row r="105" spans="1:5" ht="38.25">
      <c r="A105" s="37" t="s">
        <v>51</v>
      </c>
      <c r="E105" s="38" t="s">
        <v>197</v>
      </c>
    </row>
    <row r="106" spans="1:5" ht="102">
      <c r="A106" t="s">
        <v>52</v>
      </c>
      <c r="E106" s="36" t="s">
        <v>198</v>
      </c>
    </row>
    <row r="107" spans="1:18" ht="12.75" customHeight="1">
      <c r="A107" s="6" t="s">
        <v>42</v>
      </c>
      <c s="6"/>
      <c s="41" t="s">
        <v>32</v>
      </c>
      <c s="6"/>
      <c s="27" t="s">
        <v>199</v>
      </c>
      <c s="6"/>
      <c s="6"/>
      <c s="6"/>
      <c s="42">
        <f>0+Q107</f>
      </c>
      <c r="O107">
        <f>0+R107</f>
      </c>
      <c r="Q107">
        <f>0+I108+I112+I116</f>
      </c>
      <c>
        <f>0+O108+O112+O116</f>
      </c>
    </row>
    <row r="108" spans="1:16" ht="12.75">
      <c r="A108" s="25" t="s">
        <v>44</v>
      </c>
      <c s="29" t="s">
        <v>200</v>
      </c>
      <c s="29" t="s">
        <v>201</v>
      </c>
      <c s="25" t="s">
        <v>46</v>
      </c>
      <c s="30" t="s">
        <v>202</v>
      </c>
      <c s="31" t="s">
        <v>74</v>
      </c>
      <c s="32">
        <v>0.18</v>
      </c>
      <c s="33">
        <v>0</v>
      </c>
      <c s="34">
        <f>ROUND(ROUND(H108,2)*ROUND(G108,3),2)</f>
      </c>
      <c r="O108">
        <f>(I108*21)/100</f>
      </c>
      <c t="s">
        <v>22</v>
      </c>
    </row>
    <row r="109" spans="1:5" ht="12.75">
      <c r="A109" s="35" t="s">
        <v>49</v>
      </c>
      <c r="E109" s="36" t="s">
        <v>203</v>
      </c>
    </row>
    <row r="110" spans="1:5" ht="12.75">
      <c r="A110" s="37" t="s">
        <v>51</v>
      </c>
      <c r="E110" s="38" t="s">
        <v>204</v>
      </c>
    </row>
    <row r="111" spans="1:5" ht="369.75">
      <c r="A111" t="s">
        <v>52</v>
      </c>
      <c r="E111" s="36" t="s">
        <v>205</v>
      </c>
    </row>
    <row r="112" spans="1:16" ht="12.75">
      <c r="A112" s="25" t="s">
        <v>44</v>
      </c>
      <c s="29" t="s">
        <v>206</v>
      </c>
      <c s="29" t="s">
        <v>207</v>
      </c>
      <c s="25" t="s">
        <v>46</v>
      </c>
      <c s="30" t="s">
        <v>208</v>
      </c>
      <c s="31" t="s">
        <v>74</v>
      </c>
      <c s="32">
        <v>0.18</v>
      </c>
      <c s="33">
        <v>0</v>
      </c>
      <c s="34">
        <f>ROUND(ROUND(H112,2)*ROUND(G112,3),2)</f>
      </c>
      <c r="O112">
        <f>(I112*21)/100</f>
      </c>
      <c t="s">
        <v>22</v>
      </c>
    </row>
    <row r="113" spans="1:5" ht="12.75">
      <c r="A113" s="35" t="s">
        <v>49</v>
      </c>
      <c r="E113" s="36" t="s">
        <v>209</v>
      </c>
    </row>
    <row r="114" spans="1:5" ht="12.75">
      <c r="A114" s="37" t="s">
        <v>51</v>
      </c>
      <c r="E114" s="38" t="s">
        <v>204</v>
      </c>
    </row>
    <row r="115" spans="1:5" ht="38.25">
      <c r="A115" t="s">
        <v>52</v>
      </c>
      <c r="E115" s="36" t="s">
        <v>210</v>
      </c>
    </row>
    <row r="116" spans="1:16" ht="12.75">
      <c r="A116" s="25" t="s">
        <v>44</v>
      </c>
      <c s="29" t="s">
        <v>211</v>
      </c>
      <c s="29" t="s">
        <v>212</v>
      </c>
      <c s="25" t="s">
        <v>46</v>
      </c>
      <c s="30" t="s">
        <v>213</v>
      </c>
      <c s="31" t="s">
        <v>173</v>
      </c>
      <c s="32">
        <v>1.8</v>
      </c>
      <c s="33">
        <v>0</v>
      </c>
      <c s="34">
        <f>ROUND(ROUND(H116,2)*ROUND(G116,3),2)</f>
      </c>
      <c r="O116">
        <f>(I116*21)/100</f>
      </c>
      <c t="s">
        <v>22</v>
      </c>
    </row>
    <row r="117" spans="1:5" ht="25.5">
      <c r="A117" s="35" t="s">
        <v>49</v>
      </c>
      <c r="E117" s="36" t="s">
        <v>214</v>
      </c>
    </row>
    <row r="118" spans="1:5" ht="12.75">
      <c r="A118" s="37" t="s">
        <v>51</v>
      </c>
      <c r="E118" s="38" t="s">
        <v>215</v>
      </c>
    </row>
    <row r="119" spans="1:5" ht="127.5">
      <c r="A119" t="s">
        <v>52</v>
      </c>
      <c r="E119" s="36" t="s">
        <v>216</v>
      </c>
    </row>
    <row r="120" spans="1:18" ht="12.75" customHeight="1">
      <c r="A120" s="6" t="s">
        <v>42</v>
      </c>
      <c s="6"/>
      <c s="41" t="s">
        <v>34</v>
      </c>
      <c s="6"/>
      <c s="27" t="s">
        <v>217</v>
      </c>
      <c s="6"/>
      <c s="6"/>
      <c s="6"/>
      <c s="42">
        <f>0+Q120</f>
      </c>
      <c r="O120">
        <f>0+R120</f>
      </c>
      <c r="Q120">
        <f>0+I121+I125+I129+I133+I137+I141+I145+I149+I153+I157</f>
      </c>
      <c>
        <f>0+O121+O125+O129+O133+O137+O141+O145+O149+O153+O157</f>
      </c>
    </row>
    <row r="121" spans="1:16" ht="12.75">
      <c r="A121" s="25" t="s">
        <v>44</v>
      </c>
      <c s="29" t="s">
        <v>218</v>
      </c>
      <c s="29" t="s">
        <v>219</v>
      </c>
      <c s="25" t="s">
        <v>46</v>
      </c>
      <c s="30" t="s">
        <v>220</v>
      </c>
      <c s="31" t="s">
        <v>173</v>
      </c>
      <c s="32">
        <v>2508</v>
      </c>
      <c s="33">
        <v>0</v>
      </c>
      <c s="34">
        <f>ROUND(ROUND(H121,2)*ROUND(G121,3),2)</f>
      </c>
      <c r="O121">
        <f>(I121*21)/100</f>
      </c>
      <c t="s">
        <v>22</v>
      </c>
    </row>
    <row r="122" spans="1:5" ht="12.75">
      <c r="A122" s="35" t="s">
        <v>49</v>
      </c>
      <c r="E122" s="36" t="s">
        <v>46</v>
      </c>
    </row>
    <row r="123" spans="1:5" ht="25.5">
      <c r="A123" s="37" t="s">
        <v>51</v>
      </c>
      <c r="E123" s="38" t="s">
        <v>221</v>
      </c>
    </row>
    <row r="124" spans="1:5" ht="51">
      <c r="A124" t="s">
        <v>52</v>
      </c>
      <c r="E124" s="36" t="s">
        <v>222</v>
      </c>
    </row>
    <row r="125" spans="1:16" ht="12.75">
      <c r="A125" s="25" t="s">
        <v>44</v>
      </c>
      <c s="29" t="s">
        <v>223</v>
      </c>
      <c s="29" t="s">
        <v>224</v>
      </c>
      <c s="25" t="s">
        <v>46</v>
      </c>
      <c s="30" t="s">
        <v>225</v>
      </c>
      <c s="31" t="s">
        <v>173</v>
      </c>
      <c s="32">
        <v>6603.975</v>
      </c>
      <c s="33">
        <v>0</v>
      </c>
      <c s="34">
        <f>ROUND(ROUND(H125,2)*ROUND(G125,3),2)</f>
      </c>
      <c r="O125">
        <f>(I125*21)/100</f>
      </c>
      <c t="s">
        <v>22</v>
      </c>
    </row>
    <row r="126" spans="1:5" ht="12.75">
      <c r="A126" s="35" t="s">
        <v>49</v>
      </c>
      <c r="E126" s="36" t="s">
        <v>226</v>
      </c>
    </row>
    <row r="127" spans="1:5" ht="12.75">
      <c r="A127" s="37" t="s">
        <v>51</v>
      </c>
      <c r="E127" s="38" t="s">
        <v>227</v>
      </c>
    </row>
    <row r="128" spans="1:5" ht="102">
      <c r="A128" t="s">
        <v>52</v>
      </c>
      <c r="E128" s="36" t="s">
        <v>228</v>
      </c>
    </row>
    <row r="129" spans="1:16" ht="25.5">
      <c r="A129" s="25" t="s">
        <v>44</v>
      </c>
      <c s="29" t="s">
        <v>229</v>
      </c>
      <c s="29" t="s">
        <v>230</v>
      </c>
      <c s="25" t="s">
        <v>231</v>
      </c>
      <c s="30" t="s">
        <v>232</v>
      </c>
      <c s="31" t="s">
        <v>233</v>
      </c>
      <c s="32">
        <v>109.362</v>
      </c>
      <c s="33">
        <v>0</v>
      </c>
      <c s="34">
        <f>ROUND(ROUND(H129,2)*ROUND(G129,3),2)</f>
      </c>
      <c r="O129">
        <f>(I129*21)/100</f>
      </c>
      <c t="s">
        <v>22</v>
      </c>
    </row>
    <row r="130" spans="1:5" ht="25.5">
      <c r="A130" s="35" t="s">
        <v>49</v>
      </c>
      <c r="E130" s="36" t="s">
        <v>234</v>
      </c>
    </row>
    <row r="131" spans="1:5" ht="12.75">
      <c r="A131" s="37" t="s">
        <v>51</v>
      </c>
      <c r="E131" s="38" t="s">
        <v>235</v>
      </c>
    </row>
    <row r="132" spans="1:5" ht="89.25">
      <c r="A132" t="s">
        <v>52</v>
      </c>
      <c r="E132" s="36" t="s">
        <v>236</v>
      </c>
    </row>
    <row r="133" spans="1:16" ht="12.75">
      <c r="A133" s="25" t="s">
        <v>44</v>
      </c>
      <c s="29" t="s">
        <v>237</v>
      </c>
      <c s="29" t="s">
        <v>238</v>
      </c>
      <c s="25" t="s">
        <v>231</v>
      </c>
      <c s="30" t="s">
        <v>239</v>
      </c>
      <c s="31" t="s">
        <v>233</v>
      </c>
      <c s="32">
        <v>109.362</v>
      </c>
      <c s="33">
        <v>0</v>
      </c>
      <c s="34">
        <f>ROUND(ROUND(H133,2)*ROUND(G133,3),2)</f>
      </c>
      <c r="O133">
        <f>(I133*21)/100</f>
      </c>
      <c t="s">
        <v>22</v>
      </c>
    </row>
    <row r="134" spans="1:5" ht="25.5">
      <c r="A134" s="35" t="s">
        <v>49</v>
      </c>
      <c r="E134" s="36" t="s">
        <v>240</v>
      </c>
    </row>
    <row r="135" spans="1:5" ht="12.75">
      <c r="A135" s="37" t="s">
        <v>51</v>
      </c>
      <c r="E135" s="38" t="s">
        <v>235</v>
      </c>
    </row>
    <row r="136" spans="1:5" ht="89.25">
      <c r="A136" t="s">
        <v>52</v>
      </c>
      <c r="E136" s="36" t="s">
        <v>236</v>
      </c>
    </row>
    <row r="137" spans="1:16" ht="12.75">
      <c r="A137" s="25" t="s">
        <v>44</v>
      </c>
      <c s="29" t="s">
        <v>241</v>
      </c>
      <c s="29" t="s">
        <v>242</v>
      </c>
      <c s="25" t="s">
        <v>46</v>
      </c>
      <c s="30" t="s">
        <v>243</v>
      </c>
      <c s="31" t="s">
        <v>173</v>
      </c>
      <c s="32">
        <v>495</v>
      </c>
      <c s="33">
        <v>0</v>
      </c>
      <c s="34">
        <f>ROUND(ROUND(H137,2)*ROUND(G137,3),2)</f>
      </c>
      <c r="O137">
        <f>(I137*21)/100</f>
      </c>
      <c t="s">
        <v>22</v>
      </c>
    </row>
    <row r="138" spans="1:5" ht="12.75">
      <c r="A138" s="35" t="s">
        <v>49</v>
      </c>
      <c r="E138" s="36" t="s">
        <v>244</v>
      </c>
    </row>
    <row r="139" spans="1:5" ht="12.75">
      <c r="A139" s="37" t="s">
        <v>51</v>
      </c>
      <c r="E139" s="38" t="s">
        <v>245</v>
      </c>
    </row>
    <row r="140" spans="1:5" ht="102">
      <c r="A140" t="s">
        <v>52</v>
      </c>
      <c r="E140" s="36" t="s">
        <v>228</v>
      </c>
    </row>
    <row r="141" spans="1:16" ht="12.75">
      <c r="A141" s="25" t="s">
        <v>44</v>
      </c>
      <c s="29" t="s">
        <v>246</v>
      </c>
      <c s="29" t="s">
        <v>247</v>
      </c>
      <c s="25" t="s">
        <v>46</v>
      </c>
      <c s="30" t="s">
        <v>248</v>
      </c>
      <c s="31" t="s">
        <v>173</v>
      </c>
      <c s="32">
        <v>6603.975</v>
      </c>
      <c s="33">
        <v>0</v>
      </c>
      <c s="34">
        <f>ROUND(ROUND(H141,2)*ROUND(G141,3),2)</f>
      </c>
      <c r="O141">
        <f>(I141*21)/100</f>
      </c>
      <c t="s">
        <v>22</v>
      </c>
    </row>
    <row r="142" spans="1:5" ht="12.75">
      <c r="A142" s="35" t="s">
        <v>49</v>
      </c>
      <c r="E142" s="36" t="s">
        <v>249</v>
      </c>
    </row>
    <row r="143" spans="1:5" ht="12.75">
      <c r="A143" s="37" t="s">
        <v>51</v>
      </c>
      <c r="E143" s="38" t="s">
        <v>250</v>
      </c>
    </row>
    <row r="144" spans="1:5" ht="51">
      <c r="A144" t="s">
        <v>52</v>
      </c>
      <c r="E144" s="36" t="s">
        <v>251</v>
      </c>
    </row>
    <row r="145" spans="1:16" ht="12.75">
      <c r="A145" s="25" t="s">
        <v>44</v>
      </c>
      <c s="29" t="s">
        <v>252</v>
      </c>
      <c s="29" t="s">
        <v>253</v>
      </c>
      <c s="25" t="s">
        <v>46</v>
      </c>
      <c s="30" t="s">
        <v>254</v>
      </c>
      <c s="31" t="s">
        <v>173</v>
      </c>
      <c s="32">
        <v>5990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49</v>
      </c>
      <c r="E146" s="36" t="s">
        <v>255</v>
      </c>
    </row>
    <row r="147" spans="1:5" ht="12.75">
      <c r="A147" s="37" t="s">
        <v>51</v>
      </c>
      <c r="E147" s="38" t="s">
        <v>256</v>
      </c>
    </row>
    <row r="148" spans="1:5" ht="51">
      <c r="A148" t="s">
        <v>52</v>
      </c>
      <c r="E148" s="36" t="s">
        <v>251</v>
      </c>
    </row>
    <row r="149" spans="1:16" ht="12.75">
      <c r="A149" s="25" t="s">
        <v>44</v>
      </c>
      <c s="29" t="s">
        <v>257</v>
      </c>
      <c s="29" t="s">
        <v>258</v>
      </c>
      <c s="25" t="s">
        <v>46</v>
      </c>
      <c s="30" t="s">
        <v>259</v>
      </c>
      <c s="31" t="s">
        <v>173</v>
      </c>
      <c s="32">
        <v>5990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49</v>
      </c>
      <c r="E150" s="36" t="s">
        <v>260</v>
      </c>
    </row>
    <row r="151" spans="1:5" ht="12.75">
      <c r="A151" s="37" t="s">
        <v>51</v>
      </c>
      <c r="E151" s="38" t="s">
        <v>261</v>
      </c>
    </row>
    <row r="152" spans="1:5" ht="140.25">
      <c r="A152" t="s">
        <v>52</v>
      </c>
      <c r="E152" s="36" t="s">
        <v>262</v>
      </c>
    </row>
    <row r="153" spans="1:16" ht="12.75">
      <c r="A153" s="25" t="s">
        <v>44</v>
      </c>
      <c s="29" t="s">
        <v>263</v>
      </c>
      <c s="29" t="s">
        <v>264</v>
      </c>
      <c s="25" t="s">
        <v>46</v>
      </c>
      <c s="30" t="s">
        <v>265</v>
      </c>
      <c s="31" t="s">
        <v>173</v>
      </c>
      <c s="32">
        <v>6289.5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49</v>
      </c>
      <c r="E154" s="36" t="s">
        <v>266</v>
      </c>
    </row>
    <row r="155" spans="1:5" ht="12.75">
      <c r="A155" s="37" t="s">
        <v>51</v>
      </c>
      <c r="E155" s="38" t="s">
        <v>267</v>
      </c>
    </row>
    <row r="156" spans="1:5" ht="140.25">
      <c r="A156" t="s">
        <v>52</v>
      </c>
      <c r="E156" s="36" t="s">
        <v>262</v>
      </c>
    </row>
    <row r="157" spans="1:16" ht="12.75">
      <c r="A157" s="25" t="s">
        <v>44</v>
      </c>
      <c s="29" t="s">
        <v>268</v>
      </c>
      <c s="29" t="s">
        <v>269</v>
      </c>
      <c s="25" t="s">
        <v>46</v>
      </c>
      <c s="30" t="s">
        <v>270</v>
      </c>
      <c s="31" t="s">
        <v>173</v>
      </c>
      <c s="32">
        <v>6603.975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49</v>
      </c>
      <c r="E158" s="36" t="s">
        <v>271</v>
      </c>
    </row>
    <row r="159" spans="1:5" ht="12.75">
      <c r="A159" s="37" t="s">
        <v>51</v>
      </c>
      <c r="E159" s="38" t="s">
        <v>250</v>
      </c>
    </row>
    <row r="160" spans="1:5" ht="25.5">
      <c r="A160" t="s">
        <v>52</v>
      </c>
      <c r="E160" s="36" t="s">
        <v>272</v>
      </c>
    </row>
    <row r="161" spans="1:18" ht="12.75" customHeight="1">
      <c r="A161" s="6" t="s">
        <v>42</v>
      </c>
      <c s="6"/>
      <c s="41" t="s">
        <v>104</v>
      </c>
      <c s="6"/>
      <c s="27" t="s">
        <v>273</v>
      </c>
      <c s="6"/>
      <c s="6"/>
      <c s="6"/>
      <c s="42">
        <f>0+Q161</f>
      </c>
      <c r="O161">
        <f>0+R161</f>
      </c>
      <c r="Q161">
        <f>0+I162+I166+I170+I174</f>
      </c>
      <c>
        <f>0+O162+O166+O170+O174</f>
      </c>
    </row>
    <row r="162" spans="1:16" ht="12.75">
      <c r="A162" s="25" t="s">
        <v>44</v>
      </c>
      <c s="29" t="s">
        <v>274</v>
      </c>
      <c s="29" t="s">
        <v>275</v>
      </c>
      <c s="25" t="s">
        <v>46</v>
      </c>
      <c s="30" t="s">
        <v>276</v>
      </c>
      <c s="31" t="s">
        <v>132</v>
      </c>
      <c s="32">
        <v>2</v>
      </c>
      <c s="33">
        <v>0</v>
      </c>
      <c s="34">
        <f>ROUND(ROUND(H162,2)*ROUND(G162,3),2)</f>
      </c>
      <c r="O162">
        <f>(I162*21)/100</f>
      </c>
      <c t="s">
        <v>22</v>
      </c>
    </row>
    <row r="163" spans="1:5" ht="51">
      <c r="A163" s="35" t="s">
        <v>49</v>
      </c>
      <c r="E163" s="36" t="s">
        <v>277</v>
      </c>
    </row>
    <row r="164" spans="1:5" ht="12.75">
      <c r="A164" s="37" t="s">
        <v>51</v>
      </c>
      <c r="E164" s="38" t="s">
        <v>278</v>
      </c>
    </row>
    <row r="165" spans="1:5" ht="255">
      <c r="A165" t="s">
        <v>52</v>
      </c>
      <c r="E165" s="36" t="s">
        <v>279</v>
      </c>
    </row>
    <row r="166" spans="1:16" ht="12.75">
      <c r="A166" s="25" t="s">
        <v>44</v>
      </c>
      <c s="29" t="s">
        <v>280</v>
      </c>
      <c s="29" t="s">
        <v>281</v>
      </c>
      <c s="25" t="s">
        <v>46</v>
      </c>
      <c s="30" t="s">
        <v>282</v>
      </c>
      <c s="31" t="s">
        <v>138</v>
      </c>
      <c s="32">
        <v>1</v>
      </c>
      <c s="33">
        <v>0</v>
      </c>
      <c s="34">
        <f>ROUND(ROUND(H166,2)*ROUND(G166,3),2)</f>
      </c>
      <c r="O166">
        <f>(I166*21)/100</f>
      </c>
      <c t="s">
        <v>22</v>
      </c>
    </row>
    <row r="167" spans="1:5" ht="12.75">
      <c r="A167" s="35" t="s">
        <v>49</v>
      </c>
      <c r="E167" s="36" t="s">
        <v>283</v>
      </c>
    </row>
    <row r="168" spans="1:5" ht="12.75">
      <c r="A168" s="37" t="s">
        <v>51</v>
      </c>
      <c r="E168" s="38" t="s">
        <v>46</v>
      </c>
    </row>
    <row r="169" spans="1:5" ht="76.5">
      <c r="A169" t="s">
        <v>52</v>
      </c>
      <c r="E169" s="36" t="s">
        <v>284</v>
      </c>
    </row>
    <row r="170" spans="1:16" ht="12.75">
      <c r="A170" s="25" t="s">
        <v>44</v>
      </c>
      <c s="29" t="s">
        <v>285</v>
      </c>
      <c s="29" t="s">
        <v>286</v>
      </c>
      <c s="25" t="s">
        <v>46</v>
      </c>
      <c s="30" t="s">
        <v>287</v>
      </c>
      <c s="31" t="s">
        <v>138</v>
      </c>
      <c s="32">
        <v>1</v>
      </c>
      <c s="33">
        <v>0</v>
      </c>
      <c s="34">
        <f>ROUND(ROUND(H170,2)*ROUND(G170,3),2)</f>
      </c>
      <c r="O170">
        <f>(I170*21)/100</f>
      </c>
      <c t="s">
        <v>22</v>
      </c>
    </row>
    <row r="171" spans="1:5" ht="51">
      <c r="A171" s="35" t="s">
        <v>49</v>
      </c>
      <c r="E171" s="36" t="s">
        <v>288</v>
      </c>
    </row>
    <row r="172" spans="1:5" ht="12.75">
      <c r="A172" s="37" t="s">
        <v>51</v>
      </c>
      <c r="E172" s="38" t="s">
        <v>46</v>
      </c>
    </row>
    <row r="173" spans="1:5" ht="76.5">
      <c r="A173" t="s">
        <v>52</v>
      </c>
      <c r="E173" s="36" t="s">
        <v>284</v>
      </c>
    </row>
    <row r="174" spans="1:16" ht="12.75">
      <c r="A174" s="25" t="s">
        <v>44</v>
      </c>
      <c s="29" t="s">
        <v>289</v>
      </c>
      <c s="29" t="s">
        <v>290</v>
      </c>
      <c s="25" t="s">
        <v>46</v>
      </c>
      <c s="30" t="s">
        <v>291</v>
      </c>
      <c s="31" t="s">
        <v>138</v>
      </c>
      <c s="32">
        <v>56</v>
      </c>
      <c s="33">
        <v>0</v>
      </c>
      <c s="34">
        <f>ROUND(ROUND(H174,2)*ROUND(G174,3),2)</f>
      </c>
      <c r="O174">
        <f>(I174*21)/100</f>
      </c>
      <c t="s">
        <v>22</v>
      </c>
    </row>
    <row r="175" spans="1:5" ht="12.75">
      <c r="A175" s="35" t="s">
        <v>49</v>
      </c>
      <c r="E175" s="36" t="s">
        <v>46</v>
      </c>
    </row>
    <row r="176" spans="1:5" ht="38.25">
      <c r="A176" s="37" t="s">
        <v>51</v>
      </c>
      <c r="E176" s="38" t="s">
        <v>292</v>
      </c>
    </row>
    <row r="177" spans="1:5" ht="25.5">
      <c r="A177" t="s">
        <v>52</v>
      </c>
      <c r="E177" s="36" t="s">
        <v>293</v>
      </c>
    </row>
    <row r="178" spans="1:18" ht="12.75" customHeight="1">
      <c r="A178" s="6" t="s">
        <v>42</v>
      </c>
      <c s="6"/>
      <c s="41" t="s">
        <v>39</v>
      </c>
      <c s="6"/>
      <c s="27" t="s">
        <v>294</v>
      </c>
      <c s="6"/>
      <c s="6"/>
      <c s="6"/>
      <c s="42">
        <f>0+Q178</f>
      </c>
      <c r="O178">
        <f>0+R178</f>
      </c>
      <c r="Q178">
        <f>0+I179+I183+I187+I191+I195+I199+I203</f>
      </c>
      <c>
        <f>0+O179+O183+O187+O191+O195+O199+O203</f>
      </c>
    </row>
    <row r="179" spans="1:16" ht="25.5">
      <c r="A179" s="25" t="s">
        <v>44</v>
      </c>
      <c s="29" t="s">
        <v>295</v>
      </c>
      <c s="29" t="s">
        <v>296</v>
      </c>
      <c s="25" t="s">
        <v>46</v>
      </c>
      <c s="30" t="s">
        <v>297</v>
      </c>
      <c s="31" t="s">
        <v>173</v>
      </c>
      <c s="32">
        <v>112.125</v>
      </c>
      <c s="33">
        <v>0</v>
      </c>
      <c s="34">
        <f>ROUND(ROUND(H179,2)*ROUND(G179,3),2)</f>
      </c>
      <c r="O179">
        <f>(I179*21)/100</f>
      </c>
      <c t="s">
        <v>22</v>
      </c>
    </row>
    <row r="180" spans="1:5" ht="12.75">
      <c r="A180" s="35" t="s">
        <v>49</v>
      </c>
      <c r="E180" s="36" t="s">
        <v>298</v>
      </c>
    </row>
    <row r="181" spans="1:5" ht="38.25">
      <c r="A181" s="37" t="s">
        <v>51</v>
      </c>
      <c r="E181" s="38" t="s">
        <v>299</v>
      </c>
    </row>
    <row r="182" spans="1:5" ht="38.25">
      <c r="A182" t="s">
        <v>52</v>
      </c>
      <c r="E182" s="36" t="s">
        <v>300</v>
      </c>
    </row>
    <row r="183" spans="1:16" ht="25.5">
      <c r="A183" s="25" t="s">
        <v>44</v>
      </c>
      <c s="29" t="s">
        <v>301</v>
      </c>
      <c s="29" t="s">
        <v>302</v>
      </c>
      <c s="25" t="s">
        <v>46</v>
      </c>
      <c s="30" t="s">
        <v>303</v>
      </c>
      <c s="31" t="s">
        <v>173</v>
      </c>
      <c s="32">
        <v>102.75</v>
      </c>
      <c s="33">
        <v>0</v>
      </c>
      <c s="34">
        <f>ROUND(ROUND(H183,2)*ROUND(G183,3),2)</f>
      </c>
      <c r="O183">
        <f>(I183*21)/100</f>
      </c>
      <c t="s">
        <v>22</v>
      </c>
    </row>
    <row r="184" spans="1:5" ht="12.75">
      <c r="A184" s="35" t="s">
        <v>49</v>
      </c>
      <c r="E184" s="36" t="s">
        <v>46</v>
      </c>
    </row>
    <row r="185" spans="1:5" ht="12.75">
      <c r="A185" s="37" t="s">
        <v>51</v>
      </c>
      <c r="E185" s="38" t="s">
        <v>304</v>
      </c>
    </row>
    <row r="186" spans="1:5" ht="38.25">
      <c r="A186" t="s">
        <v>52</v>
      </c>
      <c r="E186" s="36" t="s">
        <v>300</v>
      </c>
    </row>
    <row r="187" spans="1:16" ht="12.75">
      <c r="A187" s="25" t="s">
        <v>44</v>
      </c>
      <c s="29" t="s">
        <v>305</v>
      </c>
      <c s="29" t="s">
        <v>306</v>
      </c>
      <c s="25" t="s">
        <v>46</v>
      </c>
      <c s="30" t="s">
        <v>307</v>
      </c>
      <c s="31" t="s">
        <v>138</v>
      </c>
      <c s="32">
        <v>12</v>
      </c>
      <c s="33">
        <v>0</v>
      </c>
      <c s="34">
        <f>ROUND(ROUND(H187,2)*ROUND(G187,3),2)</f>
      </c>
      <c r="O187">
        <f>(I187*21)/100</f>
      </c>
      <c t="s">
        <v>22</v>
      </c>
    </row>
    <row r="188" spans="1:5" ht="12.75">
      <c r="A188" s="35" t="s">
        <v>49</v>
      </c>
      <c r="E188" s="36" t="s">
        <v>298</v>
      </c>
    </row>
    <row r="189" spans="1:5" ht="12.75">
      <c r="A189" s="37" t="s">
        <v>51</v>
      </c>
      <c r="E189" s="38" t="s">
        <v>308</v>
      </c>
    </row>
    <row r="190" spans="1:5" ht="38.25">
      <c r="A190" t="s">
        <v>52</v>
      </c>
      <c r="E190" s="36" t="s">
        <v>309</v>
      </c>
    </row>
    <row r="191" spans="1:16" ht="12.75">
      <c r="A191" s="25" t="s">
        <v>44</v>
      </c>
      <c s="29" t="s">
        <v>310</v>
      </c>
      <c s="29" t="s">
        <v>311</v>
      </c>
      <c s="25" t="s">
        <v>46</v>
      </c>
      <c s="30" t="s">
        <v>312</v>
      </c>
      <c s="31" t="s">
        <v>132</v>
      </c>
      <c s="32">
        <v>257</v>
      </c>
      <c s="33">
        <v>0</v>
      </c>
      <c s="34">
        <f>ROUND(ROUND(H191,2)*ROUND(G191,3),2)</f>
      </c>
      <c r="O191">
        <f>(I191*21)/100</f>
      </c>
      <c t="s">
        <v>22</v>
      </c>
    </row>
    <row r="192" spans="1:5" ht="12.75">
      <c r="A192" s="35" t="s">
        <v>49</v>
      </c>
      <c r="E192" s="36" t="s">
        <v>313</v>
      </c>
    </row>
    <row r="193" spans="1:5" ht="12.75">
      <c r="A193" s="37" t="s">
        <v>51</v>
      </c>
      <c r="E193" s="38" t="s">
        <v>314</v>
      </c>
    </row>
    <row r="194" spans="1:5" ht="51">
      <c r="A194" t="s">
        <v>52</v>
      </c>
      <c r="E194" s="36" t="s">
        <v>315</v>
      </c>
    </row>
    <row r="195" spans="1:16" ht="12.75">
      <c r="A195" s="25" t="s">
        <v>44</v>
      </c>
      <c s="29" t="s">
        <v>316</v>
      </c>
      <c s="29" t="s">
        <v>317</v>
      </c>
      <c s="25" t="s">
        <v>46</v>
      </c>
      <c s="30" t="s">
        <v>318</v>
      </c>
      <c s="31" t="s">
        <v>132</v>
      </c>
      <c s="32">
        <v>125</v>
      </c>
      <c s="33">
        <v>0</v>
      </c>
      <c s="34">
        <f>ROUND(ROUND(H195,2)*ROUND(G195,3),2)</f>
      </c>
      <c r="O195">
        <f>(I195*21)/100</f>
      </c>
      <c t="s">
        <v>22</v>
      </c>
    </row>
    <row r="196" spans="1:5" ht="25.5">
      <c r="A196" s="35" t="s">
        <v>49</v>
      </c>
      <c r="E196" s="36" t="s">
        <v>319</v>
      </c>
    </row>
    <row r="197" spans="1:5" ht="12.75">
      <c r="A197" s="37" t="s">
        <v>51</v>
      </c>
      <c r="E197" s="38" t="s">
        <v>320</v>
      </c>
    </row>
    <row r="198" spans="1:5" ht="25.5">
      <c r="A198" t="s">
        <v>52</v>
      </c>
      <c r="E198" s="36" t="s">
        <v>321</v>
      </c>
    </row>
    <row r="199" spans="1:16" ht="12.75">
      <c r="A199" s="25" t="s">
        <v>44</v>
      </c>
      <c s="29" t="s">
        <v>322</v>
      </c>
      <c s="29" t="s">
        <v>323</v>
      </c>
      <c s="25" t="s">
        <v>46</v>
      </c>
      <c s="30" t="s">
        <v>324</v>
      </c>
      <c s="31" t="s">
        <v>132</v>
      </c>
      <c s="32">
        <v>382</v>
      </c>
      <c s="33">
        <v>0</v>
      </c>
      <c s="34">
        <f>ROUND(ROUND(H199,2)*ROUND(G199,3),2)</f>
      </c>
      <c r="O199">
        <f>(I199*21)/100</f>
      </c>
      <c t="s">
        <v>22</v>
      </c>
    </row>
    <row r="200" spans="1:5" ht="12.75">
      <c r="A200" s="35" t="s">
        <v>49</v>
      </c>
      <c r="E200" s="36" t="s">
        <v>325</v>
      </c>
    </row>
    <row r="201" spans="1:5" ht="51">
      <c r="A201" s="37" t="s">
        <v>51</v>
      </c>
      <c r="E201" s="38" t="s">
        <v>326</v>
      </c>
    </row>
    <row r="202" spans="1:5" ht="38.25">
      <c r="A202" t="s">
        <v>52</v>
      </c>
      <c r="E202" s="36" t="s">
        <v>327</v>
      </c>
    </row>
    <row r="203" spans="1:16" ht="12.75">
      <c r="A203" s="25" t="s">
        <v>44</v>
      </c>
      <c s="29" t="s">
        <v>328</v>
      </c>
      <c s="29" t="s">
        <v>329</v>
      </c>
      <c s="25" t="s">
        <v>46</v>
      </c>
      <c s="30" t="s">
        <v>330</v>
      </c>
      <c s="31" t="s">
        <v>138</v>
      </c>
      <c s="32">
        <v>1</v>
      </c>
      <c s="33">
        <v>0</v>
      </c>
      <c s="34">
        <f>ROUND(ROUND(H203,2)*ROUND(G203,3),2)</f>
      </c>
      <c r="O203">
        <f>(I203*21)/100</f>
      </c>
      <c t="s">
        <v>22</v>
      </c>
    </row>
    <row r="204" spans="1:5" ht="25.5">
      <c r="A204" s="35" t="s">
        <v>49</v>
      </c>
      <c r="E204" s="36" t="s">
        <v>331</v>
      </c>
    </row>
    <row r="205" spans="1:5" ht="12.75">
      <c r="A205" s="37" t="s">
        <v>51</v>
      </c>
      <c r="E205" s="38" t="s">
        <v>46</v>
      </c>
    </row>
    <row r="206" spans="1:5" ht="89.25">
      <c r="A206" t="s">
        <v>52</v>
      </c>
      <c r="E206" s="36" t="s">
        <v>332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333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333</v>
      </c>
      <c s="6"/>
      <c s="18" t="s">
        <v>334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65.75">
      <c r="A10" s="35" t="s">
        <v>49</v>
      </c>
      <c r="E10" s="36" t="s">
        <v>335</v>
      </c>
    </row>
    <row r="11" spans="1:5" ht="12.75">
      <c r="A11" s="37" t="s">
        <v>51</v>
      </c>
      <c r="E11" s="38" t="s">
        <v>46</v>
      </c>
    </row>
    <row r="12" spans="1:5" ht="12.75">
      <c r="A12" t="s">
        <v>52</v>
      </c>
      <c r="E12" s="36" t="s">
        <v>53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