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02" sheetId="5" r:id="rId5"/>
  </sheets>
  <definedNames/>
  <calcPr fullCalcOnLoad="1"/>
</workbook>
</file>

<file path=xl/sharedStrings.xml><?xml version="1.0" encoding="utf-8"?>
<sst xmlns="http://schemas.openxmlformats.org/spreadsheetml/2006/main" count="1586" uniqueCount="507">
  <si>
    <t>Soupis objektů s DPH</t>
  </si>
  <si>
    <t>Stavba: 16-030 - III/00513 CHRÁŠŤANY - CHÝNĚ, havarijní stav silničního tělesa</t>
  </si>
  <si>
    <t>Varianta: 01 - PDPS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</si>
  <si>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</si>
  <si>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</si>
  <si>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</si>
  <si>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</si>
  <si>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</si>
  <si>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</si>
  <si>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</si>
  <si>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</si>
  <si>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</si>
  <si>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</si>
  <si>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</si>
  <si>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16-030</t>
  </si>
  <si>
    <t>III/00513 CHRÁŠŤANY - CHÝNĚ, havarijní stav silničního tělesa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</si>
  <si>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</si>
  <si>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</si>
  <si>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</si>
  <si>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</si>
  <si>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</si>
  <si>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</si>
  <si>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</si>
  <si>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</si>
  <si>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</si>
  <si>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</si>
  <si>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</si>
  <si>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</si>
  <si>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</si>
  <si>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</si>
  <si>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</si>
  <si>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</si>
  <si>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</si>
  <si>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</si>
  <si>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</si>
  <si>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</si>
  <si>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</si>
  <si>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</si>
  <si>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</si>
  <si>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</si>
  <si>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</si>
  <si>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</si>
  <si>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</si>
  <si>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</si>
  <si>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</si>
  <si>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</si>
  <si>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</si>
  <si>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</si>
  <si>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KČ</t>
  </si>
  <si>
    <t>PP</t>
  </si>
  <si>
    <t>Provedení zkoušek nad rámec smluvních KZP (zajištění všech potřebných testů pro zjištění kvality zemin náspů, výkopů, tak i pro určení množství vápna pro jejich úpravu), včetně dalších zkoušek požadovaných objednatelem. Nezahrnují náklady na povinné průkazní zkoušky.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</si>
  <si>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</si>
  <si>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</si>
  <si>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</si>
  <si>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</si>
  <si>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</si>
  <si>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- odhalení a prověření výskytu případných funkčních vedení  
- dočasné podepření nebo vymístění případných inženýrských sítí v rámci stavby  
- ochrana vodovodu</t>
  </si>
  <si>
    <t>zahrnuje veškeré náklady spojené s objednatelem požadovanými zařízeními</t>
  </si>
  <si>
    <t>02821</t>
  </si>
  <si>
    <t>PRŮZKUMNÉ PRÁCE ARCHEOLOGICKÉ NA POVRCHU</t>
  </si>
  <si>
    <t>zahrnuje veškeré náklady spojené s objednatelem požadovanými pracemi</t>
  </si>
  <si>
    <t>02910</t>
  </si>
  <si>
    <t>A</t>
  </si>
  <si>
    <t>OSTATNÍ POŽADAVKY - ZEMĚMĚŘIČSKÁ MĚŘENÍ</t>
  </si>
  <si>
    <t>ZAMĚŘENÍ PRO VYPRACOVÁNÍ PROJEKTU RDS  
ZAMĚŘENÍ SKUTEČNÉHO PROVEDENÍ DÍLA KE KOLAUDACI STAVBY</t>
  </si>
  <si>
    <t>B</t>
  </si>
  <si>
    <t>Veškeré geodetické práce behem stavby, vytýčení stavby</t>
  </si>
  <si>
    <t>02911</t>
  </si>
  <si>
    <t>OSTATNÍ POŽADAVKY - GEODETICKÉ ZAMĚŘENÍ</t>
  </si>
  <si>
    <t>SOUB</t>
  </si>
  <si>
    <t>GEOMETRICKÝ ODDĚLOVACÍ PLÁN pro majetkové vypořádání vlastnických vztahů  
4x tiskem</t>
  </si>
  <si>
    <t>7</t>
  </si>
  <si>
    <t>02920</t>
  </si>
  <si>
    <t>OSTATNÍ POŽADAVKY - OCHRANA ŽIVOTNÍHO PROSTŘEDÍ</t>
  </si>
  <si>
    <t>ztížené podmínky výstavby - technická a bezpečnostní opatření z titulu stavby v korytě vodoteče,  
ochrana koryta potoka (hranice s CHKO)</t>
  </si>
  <si>
    <t>8</t>
  </si>
  <si>
    <t>02943</t>
  </si>
  <si>
    <t>OSTATNÍ POŽADAVKY - VYPRACOVÁNÍ RDS</t>
  </si>
  <si>
    <t>realizační dokumentace stavby v podrobnostech dle TKP  
včetně aktualizovaného havarijního a povodňového plánu</t>
  </si>
  <si>
    <t>02944</t>
  </si>
  <si>
    <t>OSTAT POŽADAVKY - DOKUMENTACE SKUTEČ PROVEDENÍ V DIGIT FORMĚ</t>
  </si>
  <si>
    <t>Dokumentace skutečného provedení, 6xtištěná forma, 2xdigitálně</t>
  </si>
  <si>
    <t>02946</t>
  </si>
  <si>
    <t>OSTAT POŽADAVKY - FOTODOKUMENTACE</t>
  </si>
  <si>
    <t>Vypracování průběžné fotodokumentace stavby vč. vypracování dílčích i závěrečných zpráv o průběhu stavby.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</si>
  <si>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</si>
  <si>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11</t>
  </si>
  <si>
    <t>02990</t>
  </si>
  <si>
    <t>N</t>
  </si>
  <si>
    <t>DODÁVKA A INSTALACE INFORMATIVNÍCH TABULÍ O STAVBĚ</t>
  </si>
  <si>
    <t>2x velkoplošná tabule rozměru 2x1,5 m vč zakotvení.  
6x dodatkové značky</t>
  </si>
  <si>
    <t>12</t>
  </si>
  <si>
    <t>03100</t>
  </si>
  <si>
    <t>ZAŘÍZENÍ STAVENIŠTĚ - ZŘÍZENÍ, PROVOZ, DEMONTÁŽ</t>
  </si>
  <si>
    <t>Veškeré náklady zhotovitele na zařízení staveniště, jeho zabezpečení, zřízení,  
provoz a demontáž</t>
  </si>
  <si>
    <t>zahrnuje objednatelem povolené náklady na pořízení (event. pronájem), provozování, udržování a likvidaci zhotovitelova zařízení</t>
  </si>
  <si>
    <t>SO 001</t>
  </si>
  <si>
    <t>Dopravně inženýrská opatření</t>
  </si>
  <si>
    <t>02720</t>
  </si>
  <si>
    <t>POMOC PRÁCE ZŘÍZ NEBO ZAJIŠŤ REGULACI A OCHRANU DOPRAVY</t>
  </si>
  <si>
    <t>projekt DIO během výstavby, vč. projednání, povolení atd.</t>
  </si>
  <si>
    <t>03710</t>
  </si>
  <si>
    <t>POMOC PRÁCE ZAJIŠŤ NEBO ZŘÍZ OBJÍŽĎKY A PŘÍSTUP CESTY</t>
  </si>
  <si>
    <t>PROVIZORNÍ POLOŽKA  
DIO na rámec opatření uvažovaných v projektu stavby vyvolaná nepředvídanými požadavky DOSS, souběhem staveb a pod.</t>
  </si>
  <si>
    <t>zahrnuje objednatelem povolené náklady na požadovaná zařízení zhotovitele</t>
  </si>
  <si>
    <t>Ostatní konstrukce a práce</t>
  </si>
  <si>
    <t>911DA2</t>
  </si>
  <si>
    <t>SVODIDLO BETON, ÚROVEŇ ZADRŽ N2 VÝŠ 1,0M - MONTÁŽ S PŘESUNEM (BEZ DODÁVKY)</t>
  </si>
  <si>
    <t>M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</si>
  <si>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</si>
  <si>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911DA3</t>
  </si>
  <si>
    <t>SVODIDLO BETON, ÚROVEŇ ZADRŽ N2 VÝŠ 1,0M - DEMONTÁŽ S PŘESUNEM</t>
  </si>
  <si>
    <t>položka zahrnuje:  
- demontáž a odstranění zařízení  
- jeho odvoz na předepsané místo</t>
  </si>
  <si>
    <t>911DA9</t>
  </si>
  <si>
    <t>SVODIDLO BETON, ÚROVEŇ ZADRŽ N2 VÝŠ 1,0M - NÁJEM</t>
  </si>
  <si>
    <t>MDEN</t>
  </si>
  <si>
    <t>290*4*30=34 800,000 [A]</t>
  </si>
  <si>
    <t>položka zahrnuje denní sazbu za pronájem zařízení  
počet měrných jednotek se určí jako součin délky zařízení a počtu dnů použití</t>
  </si>
  <si>
    <t>914132</t>
  </si>
  <si>
    <t>DOPRAVNÍ ZNAČKY ZÁKLADNÍ VELIKOSTI OCELOVÉ FÓLIE TŘ 2 - MONTÁŽ S PŘEMÍSTĚNÍM</t>
  </si>
  <si>
    <t>KUS</t>
  </si>
  <si>
    <t>přenosné značení, včetně přesunu ve fázích výstavby</t>
  </si>
  <si>
    <t>DIO: 
A10 2+ 
A15 5+ 
B1 1+ 
B20a 4+ 
B21a 3+ 
B26 2+ 
C4b 2+ 
E3a 2+ 
E7b 1+ 
E13 1=23,000 [A]</t>
  </si>
  <si>
    <t>položka zahrnuje:  
- dopravu demontované značky z dočasné skládky  
- osazení a montáž značky na místě určeném projektem  
- nutnou opravu poškozených částí  
nezahrnuje dodávku značky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</si>
  <si>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</si>
  <si>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</si>
  <si>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</si>
  <si>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914139</t>
  </si>
  <si>
    <t>DOPRAV ZNAČKY ZÁKLAD VEL OCEL FÓLIE TŘ 2 - NÁJEMNÉ</t>
  </si>
  <si>
    <t>KSDEN</t>
  </si>
  <si>
    <t>23*4*30=2 760,000 [A]</t>
  </si>
  <si>
    <t>položka zahrnuje sazbu za pronájem dopravních značek a zařízení, počet jednotek je určen jako součin počtu značek a počtu dní použití</t>
  </si>
  <si>
    <t>914952</t>
  </si>
  <si>
    <t>SLOUPKY A STOJKY DZ Z JÄKL PROF PRO OCEL STOJAN MONT S PŘESUN</t>
  </si>
  <si>
    <t>kompletní sloupek vč. podstavce pro přenosné dopr. značení, včetně přesunu ve  
fázích výstavby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</si>
  <si>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</si>
  <si>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914953</t>
  </si>
  <si>
    <t>SLOUPKY A STOJKY DZ Z JÄKL PROFILŮ PRO OCEL STOJAN DEMONTÁŽ</t>
  </si>
  <si>
    <t>914959</t>
  </si>
  <si>
    <t>SLOUP A STOJKY DZ Z JÄKL PRO OCEL STOJAN NÁJEMNÉ</t>
  </si>
  <si>
    <t>15*4*30=1 800,000 [A]</t>
  </si>
  <si>
    <t>položka zahrnuje sazbu za pronájem dopravních značek a zařízení. Počet měrných jednotek se určí jako součin počtu sloupků a počtu dní použití</t>
  </si>
  <si>
    <t>915111</t>
  </si>
  <si>
    <t>VODOROVNÉ DOPRAVNÍ ZNAČENÍ BARVOU HLADKÉ - DODÁVKA A POKLÁDKA</t>
  </si>
  <si>
    <t>M2</t>
  </si>
  <si>
    <t>žlutá příčná čára</t>
  </si>
  <si>
    <t>2*0,125*3=0,750 [A]</t>
  </si>
  <si>
    <t>položka zahrnuje:  
- dodání a pokládku nátěrového materiálu (měří se pouze natíraná plocha)  
- předznačení a reflexní úpravu</t>
  </si>
  <si>
    <t>13</t>
  </si>
  <si>
    <t>916112</t>
  </si>
  <si>
    <t>DOPRAV SVĚTLO VÝSTRAŽ SAMOSTATNÉ - MONTÁŽ S PŘESUNEM</t>
  </si>
  <si>
    <t>2*1=2,000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</si>
  <si>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</si>
  <si>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14</t>
  </si>
  <si>
    <t>916113</t>
  </si>
  <si>
    <t>DOPRAV SVĚTLO VÝSTRAŽ SAMOSTATNÉ - DEMONTÁŽ</t>
  </si>
  <si>
    <t>Položka zahrnuje odstranění, demontáž a odklizení zařízení s odvozem na předepsané místo</t>
  </si>
  <si>
    <t>15</t>
  </si>
  <si>
    <t>916119</t>
  </si>
  <si>
    <t>DOPRAV SVĚTLO VÝSTRAŽ SAMOSTATNÉ - NÁJEMNÉ</t>
  </si>
  <si>
    <t>2*4*30=240,000 [A]   4 měsíce</t>
  </si>
  <si>
    <t>položka zahrnuje sazbu za pronájem zařízení. Počet měrných jednotek se určí jako součin počtu zařízení a počtu dní použití.</t>
  </si>
  <si>
    <t>16</t>
  </si>
  <si>
    <t>916122</t>
  </si>
  <si>
    <t>DOPRAV SVĚTLO VÝSTRAŽ SOUPRAVA 3KS - MONTÁŽ S PŘESUNEM</t>
  </si>
  <si>
    <t>2=2,000 [A]</t>
  </si>
  <si>
    <t>17</t>
  </si>
  <si>
    <t>916123</t>
  </si>
  <si>
    <t>DOPRAV SVĚTLO VÝSTRAŽ SOUPRAVA 3KS - DEMONTÁŽ</t>
  </si>
  <si>
    <t>18</t>
  </si>
  <si>
    <t>916129</t>
  </si>
  <si>
    <t>DOPRAV SVĚTLO VÝSTRAŽ SOUPRAVA 3KS - NÁJEMNÉ</t>
  </si>
  <si>
    <t>19</t>
  </si>
  <si>
    <t>916152</t>
  </si>
  <si>
    <t>SEMAFOROVÁ PŘENOSNÁ SOUPRAVA - MONTÁŽ S PŘESUNEM</t>
  </si>
  <si>
    <t>20</t>
  </si>
  <si>
    <t>916153</t>
  </si>
  <si>
    <t>SEMAFOROVÁ PŘENOSNÁ SOUPRAVA - DEMONTÁŽ</t>
  </si>
  <si>
    <t>21</t>
  </si>
  <si>
    <t>916159</t>
  </si>
  <si>
    <t>SEMAFOROVÁ PŘENOSNÁ SOUPRAVA - NÁJEMNÉ</t>
  </si>
  <si>
    <t>22</t>
  </si>
  <si>
    <t>916312</t>
  </si>
  <si>
    <t>DOPRAVNÍ ZÁBRANY Z2 S FÓLIÍ TŘ 1 - MONTÁŽ S PŘESUNEM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</si>
  <si>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</si>
  <si>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23</t>
  </si>
  <si>
    <t>916313</t>
  </si>
  <si>
    <t>DOPRAVNÍ ZÁBRANY Z2 S FÓLIÍ TŘ 1 - DEMONTÁŽ</t>
  </si>
  <si>
    <t>24</t>
  </si>
  <si>
    <t>916319</t>
  </si>
  <si>
    <t>DOPRAVNÍ ZÁBRANY Z2 - NÁJEMNÉ</t>
  </si>
  <si>
    <t>SO 101</t>
  </si>
  <si>
    <t>Komunikace</t>
  </si>
  <si>
    <t>014111</t>
  </si>
  <si>
    <t>POPLATKY ZA SKLÁDKU TYP S-IO (INERTNÍ ODPAD)</t>
  </si>
  <si>
    <t>M3</t>
  </si>
  <si>
    <t>Vytěžené konstrukce vozovky a ostatní IO</t>
  </si>
  <si>
    <t>podkladní vrstvy 500,82+ 
nevhodná zemina aktivní zóny 1299,6+ 
ornice 1613-911,5-30+ 
vyrovnávka panelů 822*0,05+ 
čištění krajnic 8=2 521,020 [A]</t>
  </si>
  <si>
    <t>zahrnuje veškeré poplatky provozovateli skládky související s uložením odpadu na skládce.</t>
  </si>
  <si>
    <t>014121</t>
  </si>
  <si>
    <t>POPLATKY ZA SKLÁDKU TYP S-OO (OSTATNÍ ODPAD)</t>
  </si>
  <si>
    <t>žlb vybouraný žlab 30,525=30,525 [A]</t>
  </si>
  <si>
    <t>014131</t>
  </si>
  <si>
    <t>a</t>
  </si>
  <si>
    <t>POPLATKY ZA SKLÁDKU TYP S-NO (NEBEZPEČNÝ ODPAD)</t>
  </si>
  <si>
    <t>Štěrkodrť s asfaltovým pojivem (vybourání asfaltových vrstev)</t>
  </si>
  <si>
    <t>027121</t>
  </si>
  <si>
    <t>PROVIZORNÍ PŘÍSTUPOVÉ CESTY - ZŘÍZENÍ</t>
  </si>
  <si>
    <t>dočasné rozšíření komunikace - zřízení  
obrusná vrstva 40mm, ložná vrstva 60mm, podkladní vrstva 50mm, ŠD 300mm, zatrubnění DN 150, separační geotextilie  
vč. výkopů a likvidace sypaniny</t>
  </si>
  <si>
    <t>viz. bilance 
800=800,000 [A]</t>
  </si>
  <si>
    <t>027123</t>
  </si>
  <si>
    <t>PROVIZORNÍ PŘÍSTUPOVÉ CESTY - ZRUŠENÍ</t>
  </si>
  <si>
    <t>dočasné rozšíření komunikace - odstranění vč. likvidace</t>
  </si>
  <si>
    <t>Zemní práce</t>
  </si>
  <si>
    <t>113138</t>
  </si>
  <si>
    <t>ODSTRANĚNÍ KRYTU VOZOVEK A CHODNÍKŮ S ASFALT POJIVEM, ODVOZ DO 20KM</t>
  </si>
  <si>
    <t>viz. bilance 
1669,4*0,1=166,940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</si>
  <si>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</si>
  <si>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</si>
  <si>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VOZOVEK A CHODNÍKŮ Z KAMENIVA NESTMEL, ODVOZ DO 20KM</t>
  </si>
  <si>
    <t>dle bilance zemní prací 
500,82=500,820 [A]</t>
  </si>
  <si>
    <t>11346</t>
  </si>
  <si>
    <t>ODSTRANĚNÍ KRYTU VOZOVEK ZE SILNIČ DÍLCŮ (PANELŮ) VČET PODKL</t>
  </si>
  <si>
    <t>3*270*0,15=121,500 [A]</t>
  </si>
  <si>
    <t>11346B</t>
  </si>
  <si>
    <t>ODSTRANĚNÍ KRYTU VOZOVEK ZE SILNIČ DÍLCŮ (PANELŮ) VČET PODKL - DOPRAVA</t>
  </si>
  <si>
    <t>tkm</t>
  </si>
  <si>
    <t>doprava panelů na ochranu podzemního vedení (tam a zpět)</t>
  </si>
  <si>
    <t>3*270*0,15*2,5*40=12 150,000 [A]</t>
  </si>
  <si>
    <t>Položka zahrnuje samostatnou dopravu suti a vybouraných hmot. Množství se určí jako součin hmotnosti [t] a požadované vzdálenosti [km].</t>
  </si>
  <si>
    <t>113728</t>
  </si>
  <si>
    <t>FRÉZOVÁNÍ VOZOVEK ASFALTOVÝCH, ODVOZ DO 20KM</t>
  </si>
  <si>
    <t>odvoz na místo určené správcem komunikace</t>
  </si>
  <si>
    <t>dle bilance zemních prací 
1669,4*0,1=166,940 [A]</t>
  </si>
  <si>
    <t>121105</t>
  </si>
  <si>
    <t>SEJMUTÍ ORNICE NEBO LESNÍ PŮDY S ODVOZEM DO 8KM</t>
  </si>
  <si>
    <t>Půda na svazích sanového úseku  
Ornice/lesní půda bude zpětně využita pro obnovu svahů.</t>
  </si>
  <si>
    <t>dle bilance zemních prací 
1613*0,15=241,950 [A]</t>
  </si>
  <si>
    <t>položka zahrnuje sejmutí ornice bez ohledu na tloušťku vrstvy a její vodorovnou dopravu  
nezahrnuje uložení na trvalou skládku</t>
  </si>
  <si>
    <t>123738</t>
  </si>
  <si>
    <t>ODKOP PRO SPOD STAVBU SILNIC A ŽELEZNIC TŘ. I, ODVOZ DO 20KM</t>
  </si>
  <si>
    <t>odtěžení aktivní zóny,  
80% odvezen na skládku Řevnice,  
20% odvezen na meziskládku zhotovitele</t>
  </si>
  <si>
    <t>dle bilance zemních prací 
1624,5+ 
odkop u inž. sítí 
120=1 744,500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</si>
  <si>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</si>
  <si>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125735</t>
  </si>
  <si>
    <t>VYKOPÁVKY ZE ZEMNÍKŮ A SKLÁDEK TŘ. I, ODVOZ DO 8KM</t>
  </si>
  <si>
    <t>dle bilance zemních prací 
324,90+120=444,900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</si>
  <si>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</si>
  <si>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Výkop ornice pro zpětné ohumusování a rekultivaci</t>
  </si>
  <si>
    <t>dle bilance zemních prací: 
Zpětné ohumusování stavby 
911,5*0,15=136,725 [A] 
Rekultivace skládkových ploch, tl. ornice 200 mm, plocha skládky odhadnuta 
200*0,15=30,000 [B] 
Celkem: A+B=166,725 [C]</t>
  </si>
  <si>
    <t>12920</t>
  </si>
  <si>
    <t>ČIŠTĚNÍ KRAJNIC OD NÁNOSU</t>
  </si>
  <si>
    <t>vč. navazující části komunikace pro obnovení vodního režimu, uvažováno v délce 100 m</t>
  </si>
  <si>
    <t>0,80*0,10*100,0=8,000 [A]</t>
  </si>
  <si>
    <t>- vodorovná a svislá doprava, přemístění, přeložení, manipulace s výkopkem a uložení na skládku (bez poplatku)</t>
  </si>
  <si>
    <t>129958</t>
  </si>
  <si>
    <t>ČIŠTĚNÍ POTRUBÍ DN DO 600MM</t>
  </si>
  <si>
    <t>pročištění propustků</t>
  </si>
  <si>
    <t>17120</t>
  </si>
  <si>
    <t>ULOŽENÍ SYPANINY DO NÁSYPŮ A NA SKLÁDKY BEZ ZHUTNĚNÍ</t>
  </si>
  <si>
    <t>uložení na meziskládku - ornice, využitelná zemina</t>
  </si>
  <si>
    <t>Ornice: (1613*0,15)+ 
Využitelná štěrkodrť: (1624,5*0,2)+120=686,850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</si>
  <si>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</si>
  <si>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17130</t>
  </si>
  <si>
    <t>ULOŽENÍ SYPANINY DO NÁSYPŮ V AKTIVNÍ ZÓNĚ SE ZHUTNĚNÍM</t>
  </si>
  <si>
    <t>nakupovaný materiál</t>
  </si>
  <si>
    <t>viz. bilance 
1083=1 083,000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</si>
  <si>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</si>
  <si>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</si>
  <si>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</si>
  <si>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sanace krajnic - zásyp, nenamrzavý nesoudržný materiál</t>
  </si>
  <si>
    <t>viz. bilance 
234,22=234,220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</si>
  <si>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</si>
  <si>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</si>
  <si>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</si>
  <si>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podélné drenáže</t>
  </si>
  <si>
    <t>300*0,3*1,1=99,000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</si>
  <si>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</si>
  <si>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</si>
  <si>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</si>
  <si>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E def,2 min.=45MPa</t>
  </si>
  <si>
    <t>viz. bilance 
6035=6 035,000 [A]</t>
  </si>
  <si>
    <t>položka zahrnuje úpravu pláně včetně vyrovnání výškových rozdílů. Míru zhutnění určuje projekt.</t>
  </si>
  <si>
    <t>18222</t>
  </si>
  <si>
    <t>ROZPROSTŘENÍ ORNICE VE SVAHU V TL DO 0,15M</t>
  </si>
  <si>
    <t>nová ornice - ohumusování</t>
  </si>
  <si>
    <t>viz bilance zemních prací 
911,5=911,500 [A]</t>
  </si>
  <si>
    <t>veškeré práce jsou obsaženy v textu položky</t>
  </si>
  <si>
    <t>18233</t>
  </si>
  <si>
    <t>ROZPROSTŘENÍ ORNICE V ROVINĚ V TL DO 0,20M</t>
  </si>
  <si>
    <t>Rekultivace po dočasné skládce</t>
  </si>
  <si>
    <t>Rekultivace skládkových ploch, tl. ornice 200 mm, plocha skládky odhadnuta 
200=200,000 [D]</t>
  </si>
  <si>
    <t>18242</t>
  </si>
  <si>
    <t>ZALOŽENÍ TRÁVNÍKU HYDROOSEVEM NA ORNICI</t>
  </si>
  <si>
    <t>dle bilance zemních prací 
(911,5+200)*1,05=1 167,075 [A]</t>
  </si>
  <si>
    <t>Zahrnuje dodání předepsané travní směsi, hydroosev na ornici, zalévání, první pokosení, to vše bez ohledu na sklon terénu</t>
  </si>
  <si>
    <t>25</t>
  </si>
  <si>
    <t>18247</t>
  </si>
  <si>
    <t>OŠETŘOVÁNÍ TRÁVNÍKU</t>
  </si>
  <si>
    <t>(911,5+200)*1,05=1 167,075 [A]</t>
  </si>
  <si>
    <t>Zahrnuje pokosení se shrabáním, naložení shrabků na dopravní prostředek, s odvozem a se složením</t>
  </si>
  <si>
    <t>26</t>
  </si>
  <si>
    <t>18600</t>
  </si>
  <si>
    <t>ZALÉVÁNÍ VODOU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</si>
  <si>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</si>
  <si>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</si>
  <si>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27</t>
  </si>
  <si>
    <t>21361</t>
  </si>
  <si>
    <t>DRENÁŽNÍ VRSTVY Z GEOTEXTILIE</t>
  </si>
  <si>
    <t>filtrační geotextilie podélné drenáže</t>
  </si>
  <si>
    <t>285*1,05*1=299,250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</si>
  <si>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</si>
  <si>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28</t>
  </si>
  <si>
    <t>28997</t>
  </si>
  <si>
    <t>ZPEVNĚNÍ Z GEOMŘÍŽOVIN</t>
  </si>
  <si>
    <t>Výztužná vrstva v podkladní vrstvě komunikace - materiál PVA 
Dvojosá monolitická geomříž 110x25 kN, s dlouhodobou tahovou pevností 60 kN v hlavním směru  
Vč. zajištění separační a drenážní funkce</t>
  </si>
  <si>
    <t>Odečteno z Acad 
2047*1,1=2 251,700 [A]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</si>
  <si>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</si>
  <si>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</si>
  <si>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29</t>
  </si>
  <si>
    <t>465512</t>
  </si>
  <si>
    <t>DLAŽBY Z LOMOVÉHO KAMENE NA MC</t>
  </si>
  <si>
    <t>5*0,4=2,000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</si>
  <si>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</si>
  <si>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30</t>
  </si>
  <si>
    <t>561431</t>
  </si>
  <si>
    <t>KAMENIVO ZPEVNĚNÉ CEMENTEM TŘ. I TL. DO 150MM</t>
  </si>
  <si>
    <t>komunikace 2047+ 
v místě inženýrských sítí 80=2 127,000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</si>
  <si>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</si>
  <si>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31</t>
  </si>
  <si>
    <t>56335</t>
  </si>
  <si>
    <t>VOZOVKOVÉ VRSTVY ZE ŠTĚRKODRTI TL. DO 250MM</t>
  </si>
  <si>
    <t>podkladní vrstva ze štěrkodrti - ŠDa 0-63</t>
  </si>
  <si>
    <t>podkladní vrstva ze štěrkodrti v tl. 220 mm  
2136=2 136,000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</si>
  <si>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</si>
  <si>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</si>
  <si>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56362</t>
  </si>
  <si>
    <t>VOZOVKOVÉ VRSTVY Z RECYKLOVANÉHO MATERIÁLU TL DO 100MM</t>
  </si>
  <si>
    <t>obnova stávajících sjezdů</t>
  </si>
  <si>
    <t>2*6*3*1,1=39,600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</si>
  <si>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</si>
  <si>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33</t>
  </si>
  <si>
    <t>56963</t>
  </si>
  <si>
    <t>ZPEVNĚNÍ KRAJNIC Z RECYKLOVANÉHO MATERIÁLU TL DO 150MM</t>
  </si>
  <si>
    <t>zpětně využitý R-materiál, (frézing), vč. dovozu na stavbu.</t>
  </si>
  <si>
    <t>286*2,75=786,500 [A]</t>
  </si>
  <si>
    <t>34</t>
  </si>
  <si>
    <t>572123</t>
  </si>
  <si>
    <t>INFILTRAČNÍ POSTŘIK Z EMULZE DO 1,0KG/M2</t>
  </si>
  <si>
    <t>PI-E 1,0 kg/m2</t>
  </si>
  <si>
    <t>konstrukce komunikace 
2047=2 047,000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</si>
  <si>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</si>
  <si>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35</t>
  </si>
  <si>
    <t>572213</t>
  </si>
  <si>
    <t>SPOJOVACÍ POSTŘIK Z EMULZE DO 0,5KG/M2</t>
  </si>
  <si>
    <t>PS-E 0,5 kg/m2</t>
  </si>
  <si>
    <t>mezi podkladní a obrusnou vrstvou  
1958=1 958,000 [A]</t>
  </si>
  <si>
    <t>36</t>
  </si>
  <si>
    <t>574A34</t>
  </si>
  <si>
    <t>ASFALTOVÝ BETON PRO OBRUSNÉ VRSTVY ACO 11+, 11S TL. 40MM</t>
  </si>
  <si>
    <t>1780=1 780,000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</si>
  <si>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</si>
  <si>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37</t>
  </si>
  <si>
    <t>574D56</t>
  </si>
  <si>
    <t>ASFALTOVÝ BETON PRO LOŽNÍ VRSTVY MODIFIK ACL 16+, 16S TL. 60MM</t>
  </si>
  <si>
    <t>1869=1 869,000 [A]</t>
  </si>
  <si>
    <t>38</t>
  </si>
  <si>
    <t>574E46</t>
  </si>
  <si>
    <t>ASFALTOVÝ BETON PRO PODKLADNÍ VRSTVY ACP 16+, 16S TL. 50MM</t>
  </si>
  <si>
    <t>1958=1 958,000 [A]</t>
  </si>
  <si>
    <t>39</t>
  </si>
  <si>
    <t>58301</t>
  </si>
  <si>
    <t>KRYT ZE SINIČNÍCH DÍLCŮ (PANELŮ) TL 150MM</t>
  </si>
  <si>
    <t>ochrana podzemního vedení během stavby,  
uvažováno 50% ceny</t>
  </si>
  <si>
    <t>3*270=810,000 [A]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</si>
  <si>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</si>
  <si>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</si>
  <si>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40</t>
  </si>
  <si>
    <t>87433</t>
  </si>
  <si>
    <t>POTRUBÍ Z TRUB PLASTOVÝCH ODPADNÍCH DN DO 150MM</t>
  </si>
  <si>
    <t>vč. tvarovek pro změnu směru a úpravu tvarovky ve vyústění  
DN 150 mm</t>
  </si>
  <si>
    <t>2*5=10,000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</si>
  <si>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</si>
  <si>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41</t>
  </si>
  <si>
    <t>875332</t>
  </si>
  <si>
    <t>POTRUBÍ DREN Z TRUB PLAST DN DO 150MM DĚROVANÝCH</t>
  </si>
  <si>
    <t>285*1,05=299,250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</si>
  <si>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</si>
  <si>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42</t>
  </si>
  <si>
    <t>895123</t>
  </si>
  <si>
    <t>DRENÁŽNÍ ŠACHTICE KONTROLNÍ Z BETON DÍLCŮ ŠK 100</t>
  </si>
  <si>
    <t>kalový prostor rigolu 2x1x0,5</t>
  </si>
  <si>
    <t>položka zahrnuje:  
- poklopy s rámem předepsaného materiálu a tvaru  
- dodání a osazení předepsaných skruží  požadovaného  tvaru  a  vlastností,  jejich  skladování,  dopravu  vnitrostaveništní i mimostaveništní  
- výplň, těsnění a tmelení spár a spojů,  
- očištění a ošetření úložných ploch  
- předepsané podkladní konstrukce</t>
  </si>
  <si>
    <t>43</t>
  </si>
  <si>
    <t>9113B1</t>
  </si>
  <si>
    <t>SVODIDLO OCEL SILNIČ JEDNOSTR, ÚROVEŇ ZADRŽ H1 -DODÁVKA A MONTÁŽ</t>
  </si>
  <si>
    <t>sloupky po 2,0 m, vč. náběhů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</si>
  <si>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</si>
  <si>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44</t>
  </si>
  <si>
    <t>91267</t>
  </si>
  <si>
    <t>ODRAZKY NA SVODIDLA</t>
  </si>
  <si>
    <t>po 10 m</t>
  </si>
  <si>
    <t>200/10+1=21,000 [A]</t>
  </si>
  <si>
    <t>- kompletní dodávka se všemi pomocnými a doplňujícími pracemi a součástmi</t>
  </si>
  <si>
    <t>45</t>
  </si>
  <si>
    <t>0,125*286=35,750 [A] 
2*0,25*286=143,000 [B] 
Celkem: A+B=178,750 [C]</t>
  </si>
  <si>
    <t>46</t>
  </si>
  <si>
    <t>916814</t>
  </si>
  <si>
    <t>ODDĚL OPLOCENÍ S PODSTAVCI DRÁTĚNNÉ - DOD, MONTÁŽ, DEMONTÁŽ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</si>
  <si>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</si>
  <si>
    <t>47</t>
  </si>
  <si>
    <t>916819</t>
  </si>
  <si>
    <t>ODDĚL OPLOCENÍ S PODSTAVCI DRÁTĚNNÉ - NÁJEMNÉ</t>
  </si>
  <si>
    <t>50*4*30=6 000,000 [A]</t>
  </si>
  <si>
    <t>položka zahrnuje sazbu za pronájem zařízení. Počet měrných jednotek se určí jako součin délky zařízení a počtu dní použití.</t>
  </si>
  <si>
    <t>48</t>
  </si>
  <si>
    <t>919111</t>
  </si>
  <si>
    <t>ŘEZÁNÍ ASFALTOVÉHO KRYTU VOZOVEK TL DO 50MM</t>
  </si>
  <si>
    <t>v místě přechodu na stávající povrch</t>
  </si>
  <si>
    <t>6*2=12,000 [A]</t>
  </si>
  <si>
    <t>položka zahrnuje řezání vozovkové vrstvy v předepsané tloušťce, včetně spotřeby vody</t>
  </si>
  <si>
    <t>49</t>
  </si>
  <si>
    <t>919112</t>
  </si>
  <si>
    <t>ŘEZÁNÍ ASFALTOVÉHO KRYTU VOZOVEK TL DO 100MM</t>
  </si>
  <si>
    <t>v místech výkopových prací</t>
  </si>
  <si>
    <t>50</t>
  </si>
  <si>
    <t>931323</t>
  </si>
  <si>
    <t>TĚSNĚNÍ DILATAČ SPAR ASF ZÁLIVKOU MODIFIK PRŮŘ DO 300MM2</t>
  </si>
  <si>
    <t>ZU + KU 
2*6+ 
příp. středová spára 
286=298,000 [A]</t>
  </si>
  <si>
    <t>položka zahrnuje dodávku a osazení předepsaného materiálu, očištění ploch spáry před úpravou, očištění okolí spáry po úpravě  
nezahrnuje těsnící profil</t>
  </si>
  <si>
    <t>51</t>
  </si>
  <si>
    <t>935232</t>
  </si>
  <si>
    <t>PŘÍKOPOVÉ ŽLABY Z BETON TVÁRNIC ŠÍŘ DO 1200MM DO BETONU TL 100MM</t>
  </si>
  <si>
    <t>286=286,000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</si>
  <si>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</si>
  <si>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52</t>
  </si>
  <si>
    <t>935842</t>
  </si>
  <si>
    <t>ŽLABY A RIGOLY DLÁŽDĚNÉ Z BETONOVÝCH DLAŽDIC DO BETONU TL 100MM</t>
  </si>
  <si>
    <t>dodláždění příkopu z beton. desek</t>
  </si>
  <si>
    <t>2*0,5*286=286,000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</si>
  <si>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</si>
  <si>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53</t>
  </si>
  <si>
    <t>966168</t>
  </si>
  <si>
    <t>BOURÁNÍ KONSTRUKCÍ ZE ŽELEZOBETONU S ODVOZEM DO 20KM</t>
  </si>
  <si>
    <t>žlb položlab podél komunikace</t>
  </si>
  <si>
    <t>(0,6+0,5)*0,15*185=30,525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</si>
  <si>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</si>
  <si>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102</t>
  </si>
  <si>
    <t>Sanace svahu</t>
  </si>
  <si>
    <t>Skládkovné za vytěženou zpětně nevyužitou zeminu</t>
  </si>
  <si>
    <t>Nevhodná zemina 
568,4+60=628,400 [A]</t>
  </si>
  <si>
    <t>111204</t>
  </si>
  <si>
    <t>ODSTRANĚNÍ KŘOVIN S ODVOZEM DO 5KM</t>
  </si>
  <si>
    <t>V ploše svahu v rozsahu cca 50% 
6*160*0,5=480,000 [A]</t>
  </si>
  <si>
    <t>odstranění křovin a stromů do průměru 100 mm  
doprava dřevin na předepsanou vzdálenost  
spálení na hromadách nebo štěpkování</t>
  </si>
  <si>
    <t>11201</t>
  </si>
  <si>
    <t>KÁCENÍ STROMŮ D KMENE DO 0,5M S ODSTRANĚNÍM PAŘEZŮ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</si>
  <si>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</si>
  <si>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Výkop využitelných zemin z meziskládky</t>
  </si>
  <si>
    <t>Dle bilance zemních prací a souvisejících položek 
153,44+36,8+20=210,240 [A]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</si>
  <si>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 
 zpevněné plochy, zakrytí a pod.)</t>
  </si>
  <si>
    <t>126735</t>
  </si>
  <si>
    <t>ZŘÍZENÍ STUPŇŮ V PODLOŽÍ NÁSYPŮ TŘ. I, ODVOZ DO 8KM</t>
  </si>
  <si>
    <t>(Výkop) Zemina pro zpětné využití, odvezena na dočasnou meziskládku  
vč. případného zapažení v bázi výkopu</t>
  </si>
  <si>
    <t>dle bilance zemních prací: 
142,1+20=162,100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</si>
  <si>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</si>
  <si>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ZŘÍZENÍ STUPŇŮ V PODLOŽÍ NÁSYPŮ TŘ. I</t>
  </si>
  <si>
    <t>(Výkop) Zemina nevhodná pro násypy, odvezena na skládku  
vč. případného zapažení v bázi výkopu</t>
  </si>
  <si>
    <t>dle bilance zemních prací: 
568,4+60=628,400 [A]</t>
  </si>
  <si>
    <t>ULOŽENÍ SYPANINY DO NÁSYPŮ A NA SKLÁDKY BEZ ZHUT</t>
  </si>
  <si>
    <t>Uložení vykopané zeminy na meziskládku</t>
  </si>
  <si>
    <t>dle bilance zemních prací: 
142,1=142,100 [A]</t>
  </si>
  <si>
    <t>Položka zahrnuje:  
- kompletní provedení zemní konstrukce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</si>
  <si>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</si>
  <si>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</si>
  <si>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Zásyp u stupňů, před gabion. zdí - nově nakoupená zemina  
vč. zhutnění podloží</t>
  </si>
  <si>
    <t>dle bilance zemních prací: 
521+228,51+ 
zásyp okolo inženýrských sítí 120=869,510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</si>
  <si>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</si>
  <si>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ÚPRAVA PLÁNĚ SE ZHUTNĚNÍM V HORNINĚ TŘ. 1-4</t>
  </si>
  <si>
    <t>Úprava dna výkopů přehutněním, na Edef2 min 30 MPa vč. příplatků za práci ve stupních</t>
  </si>
  <si>
    <t>Dle bilance zemních prací 
2*160+ 
3*0,5*160=560,000 [A]</t>
  </si>
  <si>
    <t>Veškeré práce jsou obsaženy v textu položky včetně vyrovnání výškových rozdílů. Míru zhutnění určuje projekt.</t>
  </si>
  <si>
    <t>54*1,05*1=56,700 [A]</t>
  </si>
  <si>
    <t>272313</t>
  </si>
  <si>
    <t>ZÁKLADY Z PROSTÉHO BETONU DO C16/20 (B20)</t>
  </si>
  <si>
    <t>základová deska založení gabionové zdi</t>
  </si>
  <si>
    <t>viz. bilance 
130+ 
ochrana sítí 30=160,000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</si>
  <si>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</si>
  <si>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</si>
  <si>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327214</t>
  </si>
  <si>
    <t>ZDI OPĚRNÉ, ZÁRUBNÍ, NÁBŘEŽNÍ Z GABIONŮ VČETNĚ KOVOVÉ KONSTRUKCE</t>
  </si>
  <si>
    <t>Gabionová stěna, výplň skládaný kámen  
vč. separační geotextílie na rubu</t>
  </si>
  <si>
    <t>3*1+5*1,5+10*2+8*2,5+5*3+5*3,5+21*4+10*4,5+12*5+18*4,5+10*4+8*3,5+5*3+5*2,5+11*2+10*1,5+10*1+10*2=515,500 [A]</t>
  </si>
  <si>
    <t>položka zahrnuje dodávku a osazení drátěných košů s výplní lomovým kamenem (sypaným, skládaným, s úpravou líce)</t>
  </si>
  <si>
    <t>451368</t>
  </si>
  <si>
    <t>VÝZTUŽ PODKL VRSTEV ZE SVAŘ SÍTÍ</t>
  </si>
  <si>
    <t>T</t>
  </si>
  <si>
    <t>130*0,075=9,750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</si>
  <si>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</si>
  <si>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Drenážní potrubí vč. příslušných tvarovek i pro případné využití v bázi stavby.</t>
  </si>
  <si>
    <t>viz. bilanve 
54=54,000 [A]</t>
  </si>
  <si>
    <t>- položky pro zhotovení potrubí platí bez ohledu na sklon.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u ocelového potrubí opláštění dle dokumentace a nutné opravy opláštění při jeho poškození</t>
  </si>
  <si>
    <t>94190</t>
  </si>
  <si>
    <t>LEHKÉ PRACOVNÍ LEŠENÍ DO 1,5 KPA</t>
  </si>
  <si>
    <t>M3OP</t>
  </si>
  <si>
    <t>160*1*2=320,000 [A]</t>
  </si>
  <si>
    <t>Položka zahrnuje dovoz, montáž, údržbu, opotřebení (nájemné), demontáž, konzervaci, odvoz.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</si>
</sst>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SUM(C10:C13)</f>
      </c>
      <c r="D6" s="1"/>
      <c r="E6" s="1"/>
    </row>
    <row r="7" spans="1:5" ht="12.75" customHeight="1">
      <c r="A7" s="1"/>
      <c r="B7" s="4" t="s">
        <v>4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96</v>
      </c>
      <c r="B11" s="20" t="s">
        <v>97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191</v>
      </c>
      <c r="B12" s="20" t="s">
        <v>192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447</v>
      </c>
      <c r="B13" s="20" t="s">
        <v>448</v>
      </c>
      <c r="C13" s="21">
        <f>'SO 102'!I3</f>
      </c>
      <c r="D13" s="21">
        <f>'SO 102'!O2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8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51">
      <c r="A10" s="34" t="s">
        <v>49</v>
      </c>
      <c r="E10" s="35" t="s">
        <v>50</v>
      </c>
    </row>
    <row r="11" spans="1:5" ht="12.75">
      <c r="A11" s="36" t="s">
        <v>51</v>
      </c>
      <c r="E11" s="37" t="s">
        <v>46</v>
      </c>
    </row>
    <row r="12" spans="1:5" ht="12.75">
      <c r="A12" t="s">
        <v>52</v>
      </c>
      <c r="E12" s="35" t="s">
        <v>53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48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38.25">
      <c r="A14" s="34" t="s">
        <v>49</v>
      </c>
      <c r="E14" s="35" t="s">
        <v>56</v>
      </c>
    </row>
    <row r="15" spans="1:5" ht="12.75">
      <c r="A15" s="36" t="s">
        <v>51</v>
      </c>
      <c r="E15" s="37" t="s">
        <v>46</v>
      </c>
    </row>
    <row r="16" spans="1:5" ht="12.75">
      <c r="A16" t="s">
        <v>52</v>
      </c>
      <c r="E16" s="35" t="s">
        <v>57</v>
      </c>
    </row>
    <row r="17" spans="1:16" ht="12.75">
      <c r="A17" s="25" t="s">
        <v>44</v>
      </c>
      <c r="B17" s="29" t="s">
        <v>21</v>
      </c>
      <c r="C17" s="29" t="s">
        <v>58</v>
      </c>
      <c r="D17" s="25" t="s">
        <v>46</v>
      </c>
      <c r="E17" s="30" t="s">
        <v>59</v>
      </c>
      <c r="F17" s="31" t="s">
        <v>48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12.75">
      <c r="A19" s="36" t="s">
        <v>51</v>
      </c>
      <c r="E19" s="37" t="s">
        <v>46</v>
      </c>
    </row>
    <row r="20" spans="1:5" ht="12.75">
      <c r="A20" t="s">
        <v>52</v>
      </c>
      <c r="E20" s="35" t="s">
        <v>60</v>
      </c>
    </row>
    <row r="21" spans="1:16" ht="12.75">
      <c r="A21" s="25" t="s">
        <v>44</v>
      </c>
      <c r="B21" s="29" t="s">
        <v>32</v>
      </c>
      <c r="C21" s="29" t="s">
        <v>61</v>
      </c>
      <c r="D21" s="25" t="s">
        <v>62</v>
      </c>
      <c r="E21" s="30" t="s">
        <v>63</v>
      </c>
      <c r="F21" s="31" t="s">
        <v>48</v>
      </c>
      <c r="G21" s="32">
        <v>2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25.5">
      <c r="A22" s="34" t="s">
        <v>49</v>
      </c>
      <c r="E22" s="35" t="s">
        <v>64</v>
      </c>
    </row>
    <row r="23" spans="1:5" ht="12.75">
      <c r="A23" s="36" t="s">
        <v>51</v>
      </c>
      <c r="E23" s="37" t="s">
        <v>46</v>
      </c>
    </row>
    <row r="24" spans="1:5" ht="12.75">
      <c r="A24" t="s">
        <v>52</v>
      </c>
      <c r="E24" s="35" t="s">
        <v>60</v>
      </c>
    </row>
    <row r="25" spans="1:16" ht="12.75">
      <c r="A25" s="25" t="s">
        <v>44</v>
      </c>
      <c r="B25" s="29" t="s">
        <v>34</v>
      </c>
      <c r="C25" s="29" t="s">
        <v>61</v>
      </c>
      <c r="D25" s="25" t="s">
        <v>65</v>
      </c>
      <c r="E25" s="30" t="s">
        <v>63</v>
      </c>
      <c r="F25" s="31" t="s">
        <v>48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66</v>
      </c>
    </row>
    <row r="27" spans="1:5" ht="12.75">
      <c r="A27" s="36" t="s">
        <v>51</v>
      </c>
      <c r="E27" s="37" t="s">
        <v>46</v>
      </c>
    </row>
    <row r="28" spans="1:5" ht="12.75">
      <c r="A28" t="s">
        <v>52</v>
      </c>
      <c r="E28" s="35" t="s">
        <v>60</v>
      </c>
    </row>
    <row r="29" spans="1:16" ht="12.75">
      <c r="A29" s="25" t="s">
        <v>44</v>
      </c>
      <c r="B29" s="29" t="s">
        <v>36</v>
      </c>
      <c r="C29" s="29" t="s">
        <v>67</v>
      </c>
      <c r="D29" s="25" t="s">
        <v>62</v>
      </c>
      <c r="E29" s="30" t="s">
        <v>68</v>
      </c>
      <c r="F29" s="31" t="s">
        <v>69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38.25">
      <c r="A30" s="34" t="s">
        <v>49</v>
      </c>
      <c r="E30" s="35" t="s">
        <v>70</v>
      </c>
    </row>
    <row r="31" spans="1:5" ht="12.75">
      <c r="A31" s="36" t="s">
        <v>51</v>
      </c>
      <c r="E31" s="37" t="s">
        <v>46</v>
      </c>
    </row>
    <row r="32" spans="1:5" ht="12.75">
      <c r="A32" t="s">
        <v>52</v>
      </c>
      <c r="E32" s="35" t="s">
        <v>60</v>
      </c>
    </row>
    <row r="33" spans="1:16" ht="12.75">
      <c r="A33" s="25" t="s">
        <v>44</v>
      </c>
      <c r="B33" s="29" t="s">
        <v>71</v>
      </c>
      <c r="C33" s="29" t="s">
        <v>72</v>
      </c>
      <c r="D33" s="25" t="s">
        <v>46</v>
      </c>
      <c r="E33" s="30" t="s">
        <v>73</v>
      </c>
      <c r="F33" s="31" t="s">
        <v>48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22</v>
      </c>
    </row>
    <row r="34" spans="1:5" ht="38.25">
      <c r="A34" s="34" t="s">
        <v>49</v>
      </c>
      <c r="E34" s="35" t="s">
        <v>74</v>
      </c>
    </row>
    <row r="35" spans="1:5" ht="12.75">
      <c r="A35" s="36" t="s">
        <v>51</v>
      </c>
      <c r="E35" s="37" t="s">
        <v>46</v>
      </c>
    </row>
    <row r="36" spans="1:5" ht="12.75">
      <c r="A36" t="s">
        <v>52</v>
      </c>
      <c r="E36" s="35" t="s">
        <v>60</v>
      </c>
    </row>
    <row r="37" spans="1:16" ht="12.75">
      <c r="A37" s="25" t="s">
        <v>44</v>
      </c>
      <c r="B37" s="29" t="s">
        <v>75</v>
      </c>
      <c r="C37" s="29" t="s">
        <v>76</v>
      </c>
      <c r="D37" s="25" t="s">
        <v>46</v>
      </c>
      <c r="E37" s="30" t="s">
        <v>77</v>
      </c>
      <c r="F37" s="31" t="s">
        <v>48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25.5">
      <c r="A38" s="34" t="s">
        <v>49</v>
      </c>
      <c r="E38" s="35" t="s">
        <v>78</v>
      </c>
    </row>
    <row r="39" spans="1:5" ht="12.75">
      <c r="A39" s="36" t="s">
        <v>51</v>
      </c>
      <c r="E39" s="37" t="s">
        <v>46</v>
      </c>
    </row>
    <row r="40" spans="1:5" ht="12.75">
      <c r="A40" t="s">
        <v>52</v>
      </c>
      <c r="E40" s="35" t="s">
        <v>60</v>
      </c>
    </row>
    <row r="41" spans="1:16" ht="12.75">
      <c r="A41" s="25" t="s">
        <v>44</v>
      </c>
      <c r="B41" s="29" t="s">
        <v>39</v>
      </c>
      <c r="C41" s="29" t="s">
        <v>79</v>
      </c>
      <c r="D41" s="25" t="s">
        <v>46</v>
      </c>
      <c r="E41" s="30" t="s">
        <v>80</v>
      </c>
      <c r="F41" s="31" t="s">
        <v>48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81</v>
      </c>
    </row>
    <row r="43" spans="1:5" ht="12.75">
      <c r="A43" s="36" t="s">
        <v>51</v>
      </c>
      <c r="E43" s="37" t="s">
        <v>46</v>
      </c>
    </row>
    <row r="44" spans="1:5" ht="12.75">
      <c r="A44" t="s">
        <v>52</v>
      </c>
      <c r="E44" s="35" t="s">
        <v>46</v>
      </c>
    </row>
    <row r="45" spans="1:16" ht="12.75">
      <c r="A45" s="25" t="s">
        <v>44</v>
      </c>
      <c r="B45" s="29" t="s">
        <v>41</v>
      </c>
      <c r="C45" s="29" t="s">
        <v>82</v>
      </c>
      <c r="D45" s="25" t="s">
        <v>46</v>
      </c>
      <c r="E45" s="30" t="s">
        <v>83</v>
      </c>
      <c r="F45" s="31" t="s">
        <v>48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22</v>
      </c>
    </row>
    <row r="46" spans="1:5" ht="25.5">
      <c r="A46" s="34" t="s">
        <v>49</v>
      </c>
      <c r="E46" s="35" t="s">
        <v>84</v>
      </c>
    </row>
    <row r="47" spans="1:5" ht="12.75">
      <c r="A47" s="36" t="s">
        <v>51</v>
      </c>
      <c r="E47" s="37" t="s">
        <v>46</v>
      </c>
    </row>
    <row r="48" spans="1:5" ht="63.75">
      <c r="A48" t="s">
        <v>52</v>
      </c>
      <c r="E48" s="35" t="s">
        <v>85</v>
      </c>
    </row>
    <row r="49" spans="1:16" ht="12.75">
      <c r="A49" s="25" t="s">
        <v>44</v>
      </c>
      <c r="B49" s="29" t="s">
        <v>86</v>
      </c>
      <c r="C49" s="29" t="s">
        <v>87</v>
      </c>
      <c r="D49" s="25" t="s">
        <v>88</v>
      </c>
      <c r="E49" s="30" t="s">
        <v>89</v>
      </c>
      <c r="F49" s="31" t="s">
        <v>48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25.5">
      <c r="A50" s="34" t="s">
        <v>49</v>
      </c>
      <c r="E50" s="35" t="s">
        <v>90</v>
      </c>
    </row>
    <row r="51" spans="1:5" ht="12.75">
      <c r="A51" s="36" t="s">
        <v>51</v>
      </c>
      <c r="E51" s="37" t="s">
        <v>46</v>
      </c>
    </row>
    <row r="52" spans="1:5" ht="12.75">
      <c r="A52" t="s">
        <v>52</v>
      </c>
      <c r="E52" s="35" t="s">
        <v>46</v>
      </c>
    </row>
    <row r="53" spans="1:16" ht="12.75">
      <c r="A53" s="25" t="s">
        <v>44</v>
      </c>
      <c r="B53" s="29" t="s">
        <v>91</v>
      </c>
      <c r="C53" s="29" t="s">
        <v>92</v>
      </c>
      <c r="D53" s="25" t="s">
        <v>62</v>
      </c>
      <c r="E53" s="30" t="s">
        <v>93</v>
      </c>
      <c r="F53" s="31" t="s">
        <v>48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25.5">
      <c r="A54" s="34" t="s">
        <v>49</v>
      </c>
      <c r="E54" s="35" t="s">
        <v>94</v>
      </c>
    </row>
    <row r="55" spans="1:5" ht="12.75">
      <c r="A55" s="36" t="s">
        <v>51</v>
      </c>
      <c r="E55" s="37" t="s">
        <v>46</v>
      </c>
    </row>
    <row r="56" spans="1:5" ht="25.5">
      <c r="A56" t="s">
        <v>52</v>
      </c>
      <c r="E56" s="35" t="s">
        <v>95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96</v>
      </c>
      <c r="I3" s="38">
        <f>0+I8+I17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96</v>
      </c>
      <c r="D4" s="6"/>
      <c r="E4" s="18" t="s">
        <v>97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98</v>
      </c>
      <c r="D9" s="25" t="s">
        <v>46</v>
      </c>
      <c r="E9" s="30" t="s">
        <v>99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100</v>
      </c>
    </row>
    <row r="11" spans="1:5" ht="12.75">
      <c r="A11" s="36" t="s">
        <v>51</v>
      </c>
      <c r="E11" s="37" t="s">
        <v>46</v>
      </c>
    </row>
    <row r="12" spans="1:5" ht="12.75">
      <c r="A12" t="s">
        <v>52</v>
      </c>
      <c r="E12" s="35" t="s">
        <v>57</v>
      </c>
    </row>
    <row r="13" spans="1:16" ht="12.75">
      <c r="A13" s="25" t="s">
        <v>44</v>
      </c>
      <c r="B13" s="29" t="s">
        <v>22</v>
      </c>
      <c r="C13" s="29" t="s">
        <v>101</v>
      </c>
      <c r="D13" s="25" t="s">
        <v>46</v>
      </c>
      <c r="E13" s="30" t="s">
        <v>102</v>
      </c>
      <c r="F13" s="31" t="s">
        <v>48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38.25">
      <c r="A14" s="34" t="s">
        <v>49</v>
      </c>
      <c r="E14" s="35" t="s">
        <v>103</v>
      </c>
    </row>
    <row r="15" spans="1:5" ht="12.75">
      <c r="A15" s="36" t="s">
        <v>51</v>
      </c>
      <c r="E15" s="37" t="s">
        <v>46</v>
      </c>
    </row>
    <row r="16" spans="1:5" ht="12.75">
      <c r="A16" t="s">
        <v>52</v>
      </c>
      <c r="E16" s="35" t="s">
        <v>104</v>
      </c>
    </row>
    <row r="17" spans="1:18" ht="12.75" customHeight="1">
      <c r="A17" s="6" t="s">
        <v>42</v>
      </c>
      <c r="B17" s="6"/>
      <c r="C17" s="40" t="s">
        <v>39</v>
      </c>
      <c r="D17" s="6"/>
      <c r="E17" s="27" t="s">
        <v>105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0+I18+I22+I26+I30+I34+I38+I42+I46+I50+I54+I58+I62+I66+I70+I74+I78+I82+I86+I90+I94+I98+I102</f>
      </c>
      <c r="R17">
        <f>0+O18+O22+O26+O30+O34+O38+O42+O46+O50+O54+O58+O62+O66+O70+O74+O78+O82+O86+O90+O94+O98+O102</f>
      </c>
    </row>
    <row r="18" spans="1:16" ht="25.5">
      <c r="A18" s="25" t="s">
        <v>44</v>
      </c>
      <c r="B18" s="29" t="s">
        <v>21</v>
      </c>
      <c r="C18" s="29" t="s">
        <v>106</v>
      </c>
      <c r="D18" s="25" t="s">
        <v>46</v>
      </c>
      <c r="E18" s="30" t="s">
        <v>107</v>
      </c>
      <c r="F18" s="31" t="s">
        <v>108</v>
      </c>
      <c r="G18" s="32">
        <v>290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46</v>
      </c>
    </row>
    <row r="20" spans="1:5" ht="12.75">
      <c r="A20" s="36" t="s">
        <v>51</v>
      </c>
      <c r="E20" s="37" t="s">
        <v>46</v>
      </c>
    </row>
    <row r="21" spans="1:5" ht="76.5">
      <c r="A21" t="s">
        <v>52</v>
      </c>
      <c r="E21" s="35" t="s">
        <v>109</v>
      </c>
    </row>
    <row r="22" spans="1:16" ht="12.75">
      <c r="A22" s="25" t="s">
        <v>44</v>
      </c>
      <c r="B22" s="29" t="s">
        <v>32</v>
      </c>
      <c r="C22" s="29" t="s">
        <v>110</v>
      </c>
      <c r="D22" s="25" t="s">
        <v>46</v>
      </c>
      <c r="E22" s="30" t="s">
        <v>111</v>
      </c>
      <c r="F22" s="31" t="s">
        <v>108</v>
      </c>
      <c r="G22" s="32">
        <v>290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46</v>
      </c>
    </row>
    <row r="24" spans="1:5" ht="12.75">
      <c r="A24" s="36" t="s">
        <v>51</v>
      </c>
      <c r="E24" s="37" t="s">
        <v>46</v>
      </c>
    </row>
    <row r="25" spans="1:5" ht="38.25">
      <c r="A25" t="s">
        <v>52</v>
      </c>
      <c r="E25" s="35" t="s">
        <v>112</v>
      </c>
    </row>
    <row r="26" spans="1:16" ht="12.75">
      <c r="A26" s="25" t="s">
        <v>44</v>
      </c>
      <c r="B26" s="29" t="s">
        <v>34</v>
      </c>
      <c r="C26" s="29" t="s">
        <v>113</v>
      </c>
      <c r="D26" s="25" t="s">
        <v>46</v>
      </c>
      <c r="E26" s="30" t="s">
        <v>114</v>
      </c>
      <c r="F26" s="31" t="s">
        <v>115</v>
      </c>
      <c r="G26" s="32">
        <v>34800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46</v>
      </c>
    </row>
    <row r="28" spans="1:5" ht="12.75">
      <c r="A28" s="36" t="s">
        <v>51</v>
      </c>
      <c r="E28" s="37" t="s">
        <v>116</v>
      </c>
    </row>
    <row r="29" spans="1:5" ht="25.5">
      <c r="A29" t="s">
        <v>52</v>
      </c>
      <c r="E29" s="35" t="s">
        <v>117</v>
      </c>
    </row>
    <row r="30" spans="1:16" ht="25.5">
      <c r="A30" s="25" t="s">
        <v>44</v>
      </c>
      <c r="B30" s="29" t="s">
        <v>36</v>
      </c>
      <c r="C30" s="29" t="s">
        <v>118</v>
      </c>
      <c r="D30" s="25" t="s">
        <v>46</v>
      </c>
      <c r="E30" s="30" t="s">
        <v>119</v>
      </c>
      <c r="F30" s="31" t="s">
        <v>120</v>
      </c>
      <c r="G30" s="32">
        <v>23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121</v>
      </c>
    </row>
    <row r="32" spans="1:5" ht="140.25">
      <c r="A32" s="36" t="s">
        <v>51</v>
      </c>
      <c r="E32" s="37" t="s">
        <v>122</v>
      </c>
    </row>
    <row r="33" spans="1:5" ht="63.75">
      <c r="A33" t="s">
        <v>52</v>
      </c>
      <c r="E33" s="35" t="s">
        <v>123</v>
      </c>
    </row>
    <row r="34" spans="1:16" ht="12.75">
      <c r="A34" s="25" t="s">
        <v>44</v>
      </c>
      <c r="B34" s="29" t="s">
        <v>71</v>
      </c>
      <c r="C34" s="29" t="s">
        <v>124</v>
      </c>
      <c r="D34" s="25" t="s">
        <v>46</v>
      </c>
      <c r="E34" s="30" t="s">
        <v>125</v>
      </c>
      <c r="F34" s="31" t="s">
        <v>120</v>
      </c>
      <c r="G34" s="32">
        <v>23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46</v>
      </c>
    </row>
    <row r="36" spans="1:5" ht="140.25">
      <c r="A36" s="36" t="s">
        <v>51</v>
      </c>
      <c r="E36" s="37" t="s">
        <v>122</v>
      </c>
    </row>
    <row r="37" spans="1:5" ht="25.5">
      <c r="A37" t="s">
        <v>52</v>
      </c>
      <c r="E37" s="35" t="s">
        <v>126</v>
      </c>
    </row>
    <row r="38" spans="1:16" ht="12.75">
      <c r="A38" s="25" t="s">
        <v>44</v>
      </c>
      <c r="B38" s="29" t="s">
        <v>75</v>
      </c>
      <c r="C38" s="29" t="s">
        <v>127</v>
      </c>
      <c r="D38" s="25" t="s">
        <v>46</v>
      </c>
      <c r="E38" s="30" t="s">
        <v>128</v>
      </c>
      <c r="F38" s="31" t="s">
        <v>129</v>
      </c>
      <c r="G38" s="32">
        <v>2760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46</v>
      </c>
    </row>
    <row r="40" spans="1:5" ht="12.75">
      <c r="A40" s="36" t="s">
        <v>51</v>
      </c>
      <c r="E40" s="37" t="s">
        <v>130</v>
      </c>
    </row>
    <row r="41" spans="1:5" ht="25.5">
      <c r="A41" t="s">
        <v>52</v>
      </c>
      <c r="E41" s="35" t="s">
        <v>131</v>
      </c>
    </row>
    <row r="42" spans="1:16" ht="12.75">
      <c r="A42" s="25" t="s">
        <v>44</v>
      </c>
      <c r="B42" s="29" t="s">
        <v>39</v>
      </c>
      <c r="C42" s="29" t="s">
        <v>132</v>
      </c>
      <c r="D42" s="25" t="s">
        <v>46</v>
      </c>
      <c r="E42" s="30" t="s">
        <v>133</v>
      </c>
      <c r="F42" s="31" t="s">
        <v>120</v>
      </c>
      <c r="G42" s="32">
        <v>15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25.5">
      <c r="A43" s="34" t="s">
        <v>49</v>
      </c>
      <c r="E43" s="35" t="s">
        <v>134</v>
      </c>
    </row>
    <row r="44" spans="1:5" ht="12.75">
      <c r="A44" s="36" t="s">
        <v>51</v>
      </c>
      <c r="E44" s="37" t="s">
        <v>46</v>
      </c>
    </row>
    <row r="45" spans="1:5" ht="63.75">
      <c r="A45" t="s">
        <v>52</v>
      </c>
      <c r="E45" s="35" t="s">
        <v>135</v>
      </c>
    </row>
    <row r="46" spans="1:16" ht="12.75">
      <c r="A46" s="25" t="s">
        <v>44</v>
      </c>
      <c r="B46" s="29" t="s">
        <v>41</v>
      </c>
      <c r="C46" s="29" t="s">
        <v>136</v>
      </c>
      <c r="D46" s="25" t="s">
        <v>46</v>
      </c>
      <c r="E46" s="30" t="s">
        <v>137</v>
      </c>
      <c r="F46" s="31" t="s">
        <v>120</v>
      </c>
      <c r="G46" s="32">
        <v>15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25.5">
      <c r="A47" s="34" t="s">
        <v>49</v>
      </c>
      <c r="E47" s="35" t="s">
        <v>134</v>
      </c>
    </row>
    <row r="48" spans="1:5" ht="12.75">
      <c r="A48" s="36" t="s">
        <v>51</v>
      </c>
      <c r="E48" s="37" t="s">
        <v>46</v>
      </c>
    </row>
    <row r="49" spans="1:5" ht="25.5">
      <c r="A49" t="s">
        <v>52</v>
      </c>
      <c r="E49" s="35" t="s">
        <v>126</v>
      </c>
    </row>
    <row r="50" spans="1:16" ht="12.75">
      <c r="A50" s="25" t="s">
        <v>44</v>
      </c>
      <c r="B50" s="29" t="s">
        <v>86</v>
      </c>
      <c r="C50" s="29" t="s">
        <v>138</v>
      </c>
      <c r="D50" s="25" t="s">
        <v>46</v>
      </c>
      <c r="E50" s="30" t="s">
        <v>139</v>
      </c>
      <c r="F50" s="31" t="s">
        <v>129</v>
      </c>
      <c r="G50" s="32">
        <v>1800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25.5">
      <c r="A51" s="34" t="s">
        <v>49</v>
      </c>
      <c r="E51" s="35" t="s">
        <v>134</v>
      </c>
    </row>
    <row r="52" spans="1:5" ht="12.75">
      <c r="A52" s="36" t="s">
        <v>51</v>
      </c>
      <c r="E52" s="37" t="s">
        <v>140</v>
      </c>
    </row>
    <row r="53" spans="1:5" ht="25.5">
      <c r="A53" t="s">
        <v>52</v>
      </c>
      <c r="E53" s="35" t="s">
        <v>141</v>
      </c>
    </row>
    <row r="54" spans="1:16" ht="25.5">
      <c r="A54" s="25" t="s">
        <v>44</v>
      </c>
      <c r="B54" s="29" t="s">
        <v>91</v>
      </c>
      <c r="C54" s="29" t="s">
        <v>142</v>
      </c>
      <c r="D54" s="25" t="s">
        <v>46</v>
      </c>
      <c r="E54" s="30" t="s">
        <v>143</v>
      </c>
      <c r="F54" s="31" t="s">
        <v>144</v>
      </c>
      <c r="G54" s="32">
        <v>0.75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145</v>
      </c>
    </row>
    <row r="56" spans="1:5" ht="12.75">
      <c r="A56" s="36" t="s">
        <v>51</v>
      </c>
      <c r="E56" s="37" t="s">
        <v>146</v>
      </c>
    </row>
    <row r="57" spans="1:5" ht="38.25">
      <c r="A57" t="s">
        <v>52</v>
      </c>
      <c r="E57" s="35" t="s">
        <v>147</v>
      </c>
    </row>
    <row r="58" spans="1:16" ht="12.75">
      <c r="A58" s="25" t="s">
        <v>44</v>
      </c>
      <c r="B58" s="29" t="s">
        <v>148</v>
      </c>
      <c r="C58" s="29" t="s">
        <v>149</v>
      </c>
      <c r="D58" s="25" t="s">
        <v>46</v>
      </c>
      <c r="E58" s="30" t="s">
        <v>150</v>
      </c>
      <c r="F58" s="31" t="s">
        <v>120</v>
      </c>
      <c r="G58" s="32">
        <v>2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12.75">
      <c r="A60" s="36" t="s">
        <v>51</v>
      </c>
      <c r="E60" s="37" t="s">
        <v>151</v>
      </c>
    </row>
    <row r="61" spans="1:5" ht="76.5">
      <c r="A61" t="s">
        <v>52</v>
      </c>
      <c r="E61" s="35" t="s">
        <v>152</v>
      </c>
    </row>
    <row r="62" spans="1:16" ht="12.75">
      <c r="A62" s="25" t="s">
        <v>44</v>
      </c>
      <c r="B62" s="29" t="s">
        <v>153</v>
      </c>
      <c r="C62" s="29" t="s">
        <v>154</v>
      </c>
      <c r="D62" s="25" t="s">
        <v>46</v>
      </c>
      <c r="E62" s="30" t="s">
        <v>155</v>
      </c>
      <c r="F62" s="31" t="s">
        <v>120</v>
      </c>
      <c r="G62" s="32">
        <v>2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12.75">
      <c r="A64" s="36" t="s">
        <v>51</v>
      </c>
      <c r="E64" s="37" t="s">
        <v>151</v>
      </c>
    </row>
    <row r="65" spans="1:5" ht="25.5">
      <c r="A65" t="s">
        <v>52</v>
      </c>
      <c r="E65" s="35" t="s">
        <v>156</v>
      </c>
    </row>
    <row r="66" spans="1:16" ht="12.75">
      <c r="A66" s="25" t="s">
        <v>44</v>
      </c>
      <c r="B66" s="29" t="s">
        <v>157</v>
      </c>
      <c r="C66" s="29" t="s">
        <v>158</v>
      </c>
      <c r="D66" s="25" t="s">
        <v>46</v>
      </c>
      <c r="E66" s="30" t="s">
        <v>159</v>
      </c>
      <c r="F66" s="31" t="s">
        <v>129</v>
      </c>
      <c r="G66" s="32">
        <v>240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12.75">
      <c r="A68" s="36" t="s">
        <v>51</v>
      </c>
      <c r="E68" s="37" t="s">
        <v>160</v>
      </c>
    </row>
    <row r="69" spans="1:5" ht="25.5">
      <c r="A69" t="s">
        <v>52</v>
      </c>
      <c r="E69" s="35" t="s">
        <v>161</v>
      </c>
    </row>
    <row r="70" spans="1:16" ht="12.75">
      <c r="A70" s="25" t="s">
        <v>44</v>
      </c>
      <c r="B70" s="29" t="s">
        <v>162</v>
      </c>
      <c r="C70" s="29" t="s">
        <v>163</v>
      </c>
      <c r="D70" s="25" t="s">
        <v>46</v>
      </c>
      <c r="E70" s="30" t="s">
        <v>164</v>
      </c>
      <c r="F70" s="31" t="s">
        <v>120</v>
      </c>
      <c r="G70" s="32">
        <v>2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46</v>
      </c>
    </row>
    <row r="72" spans="1:5" ht="12.75">
      <c r="A72" s="36" t="s">
        <v>51</v>
      </c>
      <c r="E72" s="37" t="s">
        <v>165</v>
      </c>
    </row>
    <row r="73" spans="1:5" ht="76.5">
      <c r="A73" t="s">
        <v>52</v>
      </c>
      <c r="E73" s="35" t="s">
        <v>152</v>
      </c>
    </row>
    <row r="74" spans="1:16" ht="12.75">
      <c r="A74" s="25" t="s">
        <v>44</v>
      </c>
      <c r="B74" s="29" t="s">
        <v>166</v>
      </c>
      <c r="C74" s="29" t="s">
        <v>167</v>
      </c>
      <c r="D74" s="25" t="s">
        <v>46</v>
      </c>
      <c r="E74" s="30" t="s">
        <v>168</v>
      </c>
      <c r="F74" s="31" t="s">
        <v>120</v>
      </c>
      <c r="G74" s="32">
        <v>2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46</v>
      </c>
    </row>
    <row r="76" spans="1:5" ht="12.75">
      <c r="A76" s="36" t="s">
        <v>51</v>
      </c>
      <c r="E76" s="37" t="s">
        <v>165</v>
      </c>
    </row>
    <row r="77" spans="1:5" ht="25.5">
      <c r="A77" t="s">
        <v>52</v>
      </c>
      <c r="E77" s="35" t="s">
        <v>156</v>
      </c>
    </row>
    <row r="78" spans="1:16" ht="12.75">
      <c r="A78" s="25" t="s">
        <v>44</v>
      </c>
      <c r="B78" s="29" t="s">
        <v>169</v>
      </c>
      <c r="C78" s="29" t="s">
        <v>170</v>
      </c>
      <c r="D78" s="25" t="s">
        <v>46</v>
      </c>
      <c r="E78" s="30" t="s">
        <v>171</v>
      </c>
      <c r="F78" s="31" t="s">
        <v>129</v>
      </c>
      <c r="G78" s="32">
        <v>240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46</v>
      </c>
    </row>
    <row r="80" spans="1:5" ht="12.75">
      <c r="A80" s="36" t="s">
        <v>51</v>
      </c>
      <c r="E80" s="37" t="s">
        <v>160</v>
      </c>
    </row>
    <row r="81" spans="1:5" ht="25.5">
      <c r="A81" t="s">
        <v>52</v>
      </c>
      <c r="E81" s="35" t="s">
        <v>161</v>
      </c>
    </row>
    <row r="82" spans="1:16" ht="12.75">
      <c r="A82" s="25" t="s">
        <v>44</v>
      </c>
      <c r="B82" s="29" t="s">
        <v>172</v>
      </c>
      <c r="C82" s="29" t="s">
        <v>173</v>
      </c>
      <c r="D82" s="25" t="s">
        <v>46</v>
      </c>
      <c r="E82" s="30" t="s">
        <v>174</v>
      </c>
      <c r="F82" s="31" t="s">
        <v>120</v>
      </c>
      <c r="G82" s="32">
        <v>2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46</v>
      </c>
    </row>
    <row r="84" spans="1:5" ht="12.75">
      <c r="A84" s="36" t="s">
        <v>51</v>
      </c>
      <c r="E84" s="37" t="s">
        <v>151</v>
      </c>
    </row>
    <row r="85" spans="1:5" ht="76.5">
      <c r="A85" t="s">
        <v>52</v>
      </c>
      <c r="E85" s="35" t="s">
        <v>152</v>
      </c>
    </row>
    <row r="86" spans="1:16" ht="12.75">
      <c r="A86" s="25" t="s">
        <v>44</v>
      </c>
      <c r="B86" s="29" t="s">
        <v>175</v>
      </c>
      <c r="C86" s="29" t="s">
        <v>176</v>
      </c>
      <c r="D86" s="25" t="s">
        <v>46</v>
      </c>
      <c r="E86" s="30" t="s">
        <v>177</v>
      </c>
      <c r="F86" s="31" t="s">
        <v>120</v>
      </c>
      <c r="G86" s="32">
        <v>2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46</v>
      </c>
    </row>
    <row r="88" spans="1:5" ht="12.75">
      <c r="A88" s="36" t="s">
        <v>51</v>
      </c>
      <c r="E88" s="37" t="s">
        <v>151</v>
      </c>
    </row>
    <row r="89" spans="1:5" ht="25.5">
      <c r="A89" t="s">
        <v>52</v>
      </c>
      <c r="E89" s="35" t="s">
        <v>156</v>
      </c>
    </row>
    <row r="90" spans="1:16" ht="12.75">
      <c r="A90" s="25" t="s">
        <v>44</v>
      </c>
      <c r="B90" s="29" t="s">
        <v>178</v>
      </c>
      <c r="C90" s="29" t="s">
        <v>179</v>
      </c>
      <c r="D90" s="25" t="s">
        <v>46</v>
      </c>
      <c r="E90" s="30" t="s">
        <v>180</v>
      </c>
      <c r="F90" s="31" t="s">
        <v>129</v>
      </c>
      <c r="G90" s="32">
        <v>240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46</v>
      </c>
    </row>
    <row r="92" spans="1:5" ht="12.75">
      <c r="A92" s="36" t="s">
        <v>51</v>
      </c>
      <c r="E92" s="37" t="s">
        <v>160</v>
      </c>
    </row>
    <row r="93" spans="1:5" ht="25.5">
      <c r="A93" t="s">
        <v>52</v>
      </c>
      <c r="E93" s="35" t="s">
        <v>161</v>
      </c>
    </row>
    <row r="94" spans="1:16" ht="12.75">
      <c r="A94" s="25" t="s">
        <v>44</v>
      </c>
      <c r="B94" s="29" t="s">
        <v>181</v>
      </c>
      <c r="C94" s="29" t="s">
        <v>182</v>
      </c>
      <c r="D94" s="25" t="s">
        <v>46</v>
      </c>
      <c r="E94" s="30" t="s">
        <v>183</v>
      </c>
      <c r="F94" s="31" t="s">
        <v>120</v>
      </c>
      <c r="G94" s="32">
        <v>2</v>
      </c>
      <c r="H94" s="33">
        <v>0</v>
      </c>
      <c r="I94" s="33">
        <f>ROUND(ROUND(H94,2)*ROUND(G94,3),2)</f>
      </c>
      <c r="O94">
        <f>(I94*21)/100</f>
      </c>
      <c r="P94" t="s">
        <v>22</v>
      </c>
    </row>
    <row r="95" spans="1:5" ht="12.75">
      <c r="A95" s="34" t="s">
        <v>49</v>
      </c>
      <c r="E95" s="35" t="s">
        <v>46</v>
      </c>
    </row>
    <row r="96" spans="1:5" ht="12.75">
      <c r="A96" s="36" t="s">
        <v>51</v>
      </c>
      <c r="E96" s="37" t="s">
        <v>151</v>
      </c>
    </row>
    <row r="97" spans="1:5" ht="63.75">
      <c r="A97" t="s">
        <v>52</v>
      </c>
      <c r="E97" s="35" t="s">
        <v>184</v>
      </c>
    </row>
    <row r="98" spans="1:16" ht="12.75">
      <c r="A98" s="25" t="s">
        <v>44</v>
      </c>
      <c r="B98" s="29" t="s">
        <v>185</v>
      </c>
      <c r="C98" s="29" t="s">
        <v>186</v>
      </c>
      <c r="D98" s="25" t="s">
        <v>46</v>
      </c>
      <c r="E98" s="30" t="s">
        <v>187</v>
      </c>
      <c r="F98" s="31" t="s">
        <v>120</v>
      </c>
      <c r="G98" s="32">
        <v>2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46</v>
      </c>
    </row>
    <row r="100" spans="1:5" ht="12.75">
      <c r="A100" s="36" t="s">
        <v>51</v>
      </c>
      <c r="E100" s="37" t="s">
        <v>151</v>
      </c>
    </row>
    <row r="101" spans="1:5" ht="25.5">
      <c r="A101" t="s">
        <v>52</v>
      </c>
      <c r="E101" s="35" t="s">
        <v>156</v>
      </c>
    </row>
    <row r="102" spans="1:16" ht="12.75">
      <c r="A102" s="25" t="s">
        <v>44</v>
      </c>
      <c r="B102" s="29" t="s">
        <v>188</v>
      </c>
      <c r="C102" s="29" t="s">
        <v>189</v>
      </c>
      <c r="D102" s="25" t="s">
        <v>46</v>
      </c>
      <c r="E102" s="30" t="s">
        <v>190</v>
      </c>
      <c r="F102" s="31" t="s">
        <v>129</v>
      </c>
      <c r="G102" s="32">
        <v>240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46</v>
      </c>
    </row>
    <row r="104" spans="1:5" ht="12.75">
      <c r="A104" s="36" t="s">
        <v>51</v>
      </c>
      <c r="E104" s="37" t="s">
        <v>160</v>
      </c>
    </row>
    <row r="105" spans="1:5" ht="25.5">
      <c r="A105" t="s">
        <v>52</v>
      </c>
      <c r="E105" s="35" t="s">
        <v>161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0+O8+O29+O114+O123+O128+O169+O182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191</v>
      </c>
      <c r="I3" s="38">
        <f>0+I8+I29+I114+I123+I128+I169+I182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191</v>
      </c>
      <c r="D4" s="6"/>
      <c r="E4" s="18" t="s">
        <v>192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44</v>
      </c>
      <c r="B9" s="29" t="s">
        <v>28</v>
      </c>
      <c r="C9" s="29" t="s">
        <v>193</v>
      </c>
      <c r="D9" s="25" t="s">
        <v>46</v>
      </c>
      <c r="E9" s="30" t="s">
        <v>194</v>
      </c>
      <c r="F9" s="31" t="s">
        <v>195</v>
      </c>
      <c r="G9" s="32">
        <v>2521.02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196</v>
      </c>
    </row>
    <row r="11" spans="1:5" ht="63.75">
      <c r="A11" s="36" t="s">
        <v>51</v>
      </c>
      <c r="E11" s="37" t="s">
        <v>197</v>
      </c>
    </row>
    <row r="12" spans="1:5" ht="25.5">
      <c r="A12" t="s">
        <v>52</v>
      </c>
      <c r="E12" s="35" t="s">
        <v>198</v>
      </c>
    </row>
    <row r="13" spans="1:16" ht="12.75">
      <c r="A13" s="25" t="s">
        <v>44</v>
      </c>
      <c r="B13" s="29" t="s">
        <v>22</v>
      </c>
      <c r="C13" s="29" t="s">
        <v>199</v>
      </c>
      <c r="D13" s="25" t="s">
        <v>46</v>
      </c>
      <c r="E13" s="30" t="s">
        <v>200</v>
      </c>
      <c r="F13" s="31" t="s">
        <v>195</v>
      </c>
      <c r="G13" s="32">
        <v>30.525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12.75">
      <c r="A15" s="36" t="s">
        <v>51</v>
      </c>
      <c r="E15" s="37" t="s">
        <v>201</v>
      </c>
    </row>
    <row r="16" spans="1:5" ht="25.5">
      <c r="A16" t="s">
        <v>52</v>
      </c>
      <c r="E16" s="35" t="s">
        <v>198</v>
      </c>
    </row>
    <row r="17" spans="1:16" ht="12.75">
      <c r="A17" s="25" t="s">
        <v>44</v>
      </c>
      <c r="B17" s="29" t="s">
        <v>21</v>
      </c>
      <c r="C17" s="29" t="s">
        <v>202</v>
      </c>
      <c r="D17" s="25" t="s">
        <v>203</v>
      </c>
      <c r="E17" s="30" t="s">
        <v>204</v>
      </c>
      <c r="F17" s="31" t="s">
        <v>195</v>
      </c>
      <c r="G17" s="32">
        <v>166.94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205</v>
      </c>
    </row>
    <row r="19" spans="1:5" ht="12.75">
      <c r="A19" s="36" t="s">
        <v>51</v>
      </c>
      <c r="E19" s="37" t="s">
        <v>46</v>
      </c>
    </row>
    <row r="20" spans="1:5" ht="25.5">
      <c r="A20" t="s">
        <v>52</v>
      </c>
      <c r="E20" s="35" t="s">
        <v>198</v>
      </c>
    </row>
    <row r="21" spans="1:16" ht="12.75">
      <c r="A21" s="25" t="s">
        <v>44</v>
      </c>
      <c r="B21" s="29" t="s">
        <v>32</v>
      </c>
      <c r="C21" s="29" t="s">
        <v>206</v>
      </c>
      <c r="D21" s="25" t="s">
        <v>46</v>
      </c>
      <c r="E21" s="30" t="s">
        <v>207</v>
      </c>
      <c r="F21" s="31" t="s">
        <v>144</v>
      </c>
      <c r="G21" s="32">
        <v>800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51">
      <c r="A22" s="34" t="s">
        <v>49</v>
      </c>
      <c r="E22" s="35" t="s">
        <v>208</v>
      </c>
    </row>
    <row r="23" spans="1:5" ht="25.5">
      <c r="A23" s="36" t="s">
        <v>51</v>
      </c>
      <c r="E23" s="37" t="s">
        <v>209</v>
      </c>
    </row>
    <row r="24" spans="1:5" ht="12.75">
      <c r="A24" t="s">
        <v>52</v>
      </c>
      <c r="E24" s="35" t="s">
        <v>57</v>
      </c>
    </row>
    <row r="25" spans="1:16" ht="12.75">
      <c r="A25" s="25" t="s">
        <v>44</v>
      </c>
      <c r="B25" s="29" t="s">
        <v>34</v>
      </c>
      <c r="C25" s="29" t="s">
        <v>210</v>
      </c>
      <c r="D25" s="25" t="s">
        <v>46</v>
      </c>
      <c r="E25" s="30" t="s">
        <v>211</v>
      </c>
      <c r="F25" s="31" t="s">
        <v>144</v>
      </c>
      <c r="G25" s="32">
        <v>800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212</v>
      </c>
    </row>
    <row r="27" spans="1:5" ht="25.5">
      <c r="A27" s="36" t="s">
        <v>51</v>
      </c>
      <c r="E27" s="37" t="s">
        <v>209</v>
      </c>
    </row>
    <row r="28" spans="1:5" ht="12.75">
      <c r="A28" t="s">
        <v>52</v>
      </c>
      <c r="E28" s="35" t="s">
        <v>57</v>
      </c>
    </row>
    <row r="29" spans="1:18" ht="12.75" customHeight="1">
      <c r="A29" s="6" t="s">
        <v>42</v>
      </c>
      <c r="B29" s="6"/>
      <c r="C29" s="40" t="s">
        <v>28</v>
      </c>
      <c r="D29" s="6"/>
      <c r="E29" s="27" t="s">
        <v>213</v>
      </c>
      <c r="F29" s="6"/>
      <c r="G29" s="6"/>
      <c r="H29" s="6"/>
      <c r="I29" s="41">
        <f>0+Q29</f>
      </c>
      <c r="O29">
        <f>0+R29</f>
      </c>
      <c r="Q29">
        <f>0+I30+I34+I38+I42+I46+I50+I54+I58+I62+I66+I70+I74+I78+I82+I86+I90+I94+I98+I102+I106+I110</f>
      </c>
      <c r="R29">
        <f>0+O30+O34+O38+O42+O46+O50+O54+O58+O62+O66+O70+O74+O78+O82+O86+O90+O94+O98+O102+O106+O110</f>
      </c>
    </row>
    <row r="30" spans="1:16" ht="25.5">
      <c r="A30" s="25" t="s">
        <v>44</v>
      </c>
      <c r="B30" s="29" t="s">
        <v>36</v>
      </c>
      <c r="C30" s="29" t="s">
        <v>214</v>
      </c>
      <c r="D30" s="25" t="s">
        <v>46</v>
      </c>
      <c r="E30" s="30" t="s">
        <v>215</v>
      </c>
      <c r="F30" s="31" t="s">
        <v>195</v>
      </c>
      <c r="G30" s="32">
        <v>166.94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46</v>
      </c>
    </row>
    <row r="32" spans="1:5" ht="25.5">
      <c r="A32" s="36" t="s">
        <v>51</v>
      </c>
      <c r="E32" s="37" t="s">
        <v>216</v>
      </c>
    </row>
    <row r="33" spans="1:5" ht="63.75">
      <c r="A33" t="s">
        <v>52</v>
      </c>
      <c r="E33" s="35" t="s">
        <v>217</v>
      </c>
    </row>
    <row r="34" spans="1:16" ht="25.5">
      <c r="A34" s="25" t="s">
        <v>44</v>
      </c>
      <c r="B34" s="29" t="s">
        <v>71</v>
      </c>
      <c r="C34" s="29" t="s">
        <v>218</v>
      </c>
      <c r="D34" s="25" t="s">
        <v>46</v>
      </c>
      <c r="E34" s="30" t="s">
        <v>219</v>
      </c>
      <c r="F34" s="31" t="s">
        <v>195</v>
      </c>
      <c r="G34" s="32">
        <v>500.82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46</v>
      </c>
    </row>
    <row r="36" spans="1:5" ht="25.5">
      <c r="A36" s="36" t="s">
        <v>51</v>
      </c>
      <c r="E36" s="37" t="s">
        <v>220</v>
      </c>
    </row>
    <row r="37" spans="1:5" ht="63.75">
      <c r="A37" t="s">
        <v>52</v>
      </c>
      <c r="E37" s="35" t="s">
        <v>217</v>
      </c>
    </row>
    <row r="38" spans="1:16" ht="12.75">
      <c r="A38" s="25" t="s">
        <v>44</v>
      </c>
      <c r="B38" s="29" t="s">
        <v>75</v>
      </c>
      <c r="C38" s="29" t="s">
        <v>221</v>
      </c>
      <c r="D38" s="25" t="s">
        <v>46</v>
      </c>
      <c r="E38" s="30" t="s">
        <v>222</v>
      </c>
      <c r="F38" s="31" t="s">
        <v>195</v>
      </c>
      <c r="G38" s="32">
        <v>121.5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46</v>
      </c>
    </row>
    <row r="40" spans="1:5" ht="12.75">
      <c r="A40" s="36" t="s">
        <v>51</v>
      </c>
      <c r="E40" s="37" t="s">
        <v>223</v>
      </c>
    </row>
    <row r="41" spans="1:5" ht="63.75">
      <c r="A41" t="s">
        <v>52</v>
      </c>
      <c r="E41" s="35" t="s">
        <v>217</v>
      </c>
    </row>
    <row r="42" spans="1:16" ht="25.5">
      <c r="A42" s="25" t="s">
        <v>44</v>
      </c>
      <c r="B42" s="29" t="s">
        <v>39</v>
      </c>
      <c r="C42" s="29" t="s">
        <v>224</v>
      </c>
      <c r="D42" s="25" t="s">
        <v>46</v>
      </c>
      <c r="E42" s="30" t="s">
        <v>225</v>
      </c>
      <c r="F42" s="31" t="s">
        <v>226</v>
      </c>
      <c r="G42" s="32">
        <v>12150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227</v>
      </c>
    </row>
    <row r="44" spans="1:5" ht="12.75">
      <c r="A44" s="36" t="s">
        <v>51</v>
      </c>
      <c r="E44" s="37" t="s">
        <v>228</v>
      </c>
    </row>
    <row r="45" spans="1:5" ht="25.5">
      <c r="A45" t="s">
        <v>52</v>
      </c>
      <c r="E45" s="35" t="s">
        <v>229</v>
      </c>
    </row>
    <row r="46" spans="1:16" ht="12.75">
      <c r="A46" s="25" t="s">
        <v>44</v>
      </c>
      <c r="B46" s="29" t="s">
        <v>41</v>
      </c>
      <c r="C46" s="29" t="s">
        <v>230</v>
      </c>
      <c r="D46" s="25" t="s">
        <v>46</v>
      </c>
      <c r="E46" s="30" t="s">
        <v>231</v>
      </c>
      <c r="F46" s="31" t="s">
        <v>195</v>
      </c>
      <c r="G46" s="32">
        <v>166.94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232</v>
      </c>
    </row>
    <row r="48" spans="1:5" ht="25.5">
      <c r="A48" s="36" t="s">
        <v>51</v>
      </c>
      <c r="E48" s="37" t="s">
        <v>233</v>
      </c>
    </row>
    <row r="49" spans="1:5" ht="63.75">
      <c r="A49" t="s">
        <v>52</v>
      </c>
      <c r="E49" s="35" t="s">
        <v>217</v>
      </c>
    </row>
    <row r="50" spans="1:16" ht="12.75">
      <c r="A50" s="25" t="s">
        <v>44</v>
      </c>
      <c r="B50" s="29" t="s">
        <v>86</v>
      </c>
      <c r="C50" s="29" t="s">
        <v>234</v>
      </c>
      <c r="D50" s="25" t="s">
        <v>46</v>
      </c>
      <c r="E50" s="30" t="s">
        <v>235</v>
      </c>
      <c r="F50" s="31" t="s">
        <v>195</v>
      </c>
      <c r="G50" s="32">
        <v>241.95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25.5">
      <c r="A51" s="34" t="s">
        <v>49</v>
      </c>
      <c r="E51" s="35" t="s">
        <v>236</v>
      </c>
    </row>
    <row r="52" spans="1:5" ht="25.5">
      <c r="A52" s="36" t="s">
        <v>51</v>
      </c>
      <c r="E52" s="37" t="s">
        <v>237</v>
      </c>
    </row>
    <row r="53" spans="1:5" ht="38.25">
      <c r="A53" t="s">
        <v>52</v>
      </c>
      <c r="E53" s="35" t="s">
        <v>238</v>
      </c>
    </row>
    <row r="54" spans="1:16" ht="12.75">
      <c r="A54" s="25" t="s">
        <v>44</v>
      </c>
      <c r="B54" s="29" t="s">
        <v>91</v>
      </c>
      <c r="C54" s="29" t="s">
        <v>239</v>
      </c>
      <c r="D54" s="25" t="s">
        <v>46</v>
      </c>
      <c r="E54" s="30" t="s">
        <v>240</v>
      </c>
      <c r="F54" s="31" t="s">
        <v>195</v>
      </c>
      <c r="G54" s="32">
        <v>1744.5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38.25">
      <c r="A55" s="34" t="s">
        <v>49</v>
      </c>
      <c r="E55" s="35" t="s">
        <v>241</v>
      </c>
    </row>
    <row r="56" spans="1:5" ht="51">
      <c r="A56" s="36" t="s">
        <v>51</v>
      </c>
      <c r="E56" s="37" t="s">
        <v>242</v>
      </c>
    </row>
    <row r="57" spans="1:5" ht="369.75">
      <c r="A57" t="s">
        <v>52</v>
      </c>
      <c r="E57" s="35" t="s">
        <v>243</v>
      </c>
    </row>
    <row r="58" spans="1:16" ht="12.75">
      <c r="A58" s="25" t="s">
        <v>44</v>
      </c>
      <c r="B58" s="29" t="s">
        <v>148</v>
      </c>
      <c r="C58" s="29" t="s">
        <v>244</v>
      </c>
      <c r="D58" s="25" t="s">
        <v>46</v>
      </c>
      <c r="E58" s="30" t="s">
        <v>245</v>
      </c>
      <c r="F58" s="31" t="s">
        <v>195</v>
      </c>
      <c r="G58" s="32">
        <v>444.9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25.5">
      <c r="A60" s="36" t="s">
        <v>51</v>
      </c>
      <c r="E60" s="37" t="s">
        <v>246</v>
      </c>
    </row>
    <row r="61" spans="1:5" ht="318.75">
      <c r="A61" t="s">
        <v>52</v>
      </c>
      <c r="E61" s="35" t="s">
        <v>247</v>
      </c>
    </row>
    <row r="62" spans="1:16" ht="12.75">
      <c r="A62" s="25" t="s">
        <v>44</v>
      </c>
      <c r="B62" s="29" t="s">
        <v>153</v>
      </c>
      <c r="C62" s="29" t="s">
        <v>244</v>
      </c>
      <c r="D62" s="25" t="s">
        <v>62</v>
      </c>
      <c r="E62" s="30" t="s">
        <v>245</v>
      </c>
      <c r="F62" s="31" t="s">
        <v>195</v>
      </c>
      <c r="G62" s="32">
        <v>166.725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248</v>
      </c>
    </row>
    <row r="64" spans="1:5" ht="114.75">
      <c r="A64" s="36" t="s">
        <v>51</v>
      </c>
      <c r="E64" s="37" t="s">
        <v>249</v>
      </c>
    </row>
    <row r="65" spans="1:5" ht="318.75">
      <c r="A65" t="s">
        <v>52</v>
      </c>
      <c r="E65" s="35" t="s">
        <v>247</v>
      </c>
    </row>
    <row r="66" spans="1:16" ht="12.75">
      <c r="A66" s="25" t="s">
        <v>44</v>
      </c>
      <c r="B66" s="29" t="s">
        <v>157</v>
      </c>
      <c r="C66" s="29" t="s">
        <v>250</v>
      </c>
      <c r="D66" s="25" t="s">
        <v>46</v>
      </c>
      <c r="E66" s="30" t="s">
        <v>251</v>
      </c>
      <c r="F66" s="31" t="s">
        <v>195</v>
      </c>
      <c r="G66" s="32">
        <v>8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25.5">
      <c r="A67" s="34" t="s">
        <v>49</v>
      </c>
      <c r="E67" s="35" t="s">
        <v>252</v>
      </c>
    </row>
    <row r="68" spans="1:5" ht="12.75">
      <c r="A68" s="36" t="s">
        <v>51</v>
      </c>
      <c r="E68" s="37" t="s">
        <v>253</v>
      </c>
    </row>
    <row r="69" spans="1:5" ht="25.5">
      <c r="A69" t="s">
        <v>52</v>
      </c>
      <c r="E69" s="35" t="s">
        <v>254</v>
      </c>
    </row>
    <row r="70" spans="1:16" ht="12.75">
      <c r="A70" s="25" t="s">
        <v>44</v>
      </c>
      <c r="B70" s="29" t="s">
        <v>162</v>
      </c>
      <c r="C70" s="29" t="s">
        <v>255</v>
      </c>
      <c r="D70" s="25" t="s">
        <v>46</v>
      </c>
      <c r="E70" s="30" t="s">
        <v>256</v>
      </c>
      <c r="F70" s="31" t="s">
        <v>108</v>
      </c>
      <c r="G70" s="32">
        <v>18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257</v>
      </c>
    </row>
    <row r="72" spans="1:5" ht="12.75">
      <c r="A72" s="36" t="s">
        <v>51</v>
      </c>
      <c r="E72" s="37" t="s">
        <v>46</v>
      </c>
    </row>
    <row r="73" spans="1:5" ht="25.5">
      <c r="A73" t="s">
        <v>52</v>
      </c>
      <c r="E73" s="35" t="s">
        <v>254</v>
      </c>
    </row>
    <row r="74" spans="1:16" ht="12.75">
      <c r="A74" s="25" t="s">
        <v>44</v>
      </c>
      <c r="B74" s="29" t="s">
        <v>166</v>
      </c>
      <c r="C74" s="29" t="s">
        <v>258</v>
      </c>
      <c r="D74" s="25" t="s">
        <v>46</v>
      </c>
      <c r="E74" s="30" t="s">
        <v>259</v>
      </c>
      <c r="F74" s="31" t="s">
        <v>195</v>
      </c>
      <c r="G74" s="32">
        <v>686.85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260</v>
      </c>
    </row>
    <row r="76" spans="1:5" ht="25.5">
      <c r="A76" s="36" t="s">
        <v>51</v>
      </c>
      <c r="E76" s="37" t="s">
        <v>261</v>
      </c>
    </row>
    <row r="77" spans="1:5" ht="191.25">
      <c r="A77" t="s">
        <v>52</v>
      </c>
      <c r="E77" s="35" t="s">
        <v>262</v>
      </c>
    </row>
    <row r="78" spans="1:16" ht="12.75">
      <c r="A78" s="25" t="s">
        <v>44</v>
      </c>
      <c r="B78" s="29" t="s">
        <v>169</v>
      </c>
      <c r="C78" s="29" t="s">
        <v>263</v>
      </c>
      <c r="D78" s="25" t="s">
        <v>46</v>
      </c>
      <c r="E78" s="30" t="s">
        <v>264</v>
      </c>
      <c r="F78" s="31" t="s">
        <v>195</v>
      </c>
      <c r="G78" s="32">
        <v>1083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265</v>
      </c>
    </row>
    <row r="80" spans="1:5" ht="25.5">
      <c r="A80" s="36" t="s">
        <v>51</v>
      </c>
      <c r="E80" s="37" t="s">
        <v>266</v>
      </c>
    </row>
    <row r="81" spans="1:5" ht="267.75">
      <c r="A81" t="s">
        <v>52</v>
      </c>
      <c r="E81" s="35" t="s">
        <v>267</v>
      </c>
    </row>
    <row r="82" spans="1:16" ht="12.75">
      <c r="A82" s="25" t="s">
        <v>44</v>
      </c>
      <c r="B82" s="29" t="s">
        <v>172</v>
      </c>
      <c r="C82" s="29" t="s">
        <v>268</v>
      </c>
      <c r="D82" s="25" t="s">
        <v>46</v>
      </c>
      <c r="E82" s="30" t="s">
        <v>269</v>
      </c>
      <c r="F82" s="31" t="s">
        <v>195</v>
      </c>
      <c r="G82" s="32">
        <v>234.22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270</v>
      </c>
    </row>
    <row r="84" spans="1:5" ht="25.5">
      <c r="A84" s="36" t="s">
        <v>51</v>
      </c>
      <c r="E84" s="37" t="s">
        <v>271</v>
      </c>
    </row>
    <row r="85" spans="1:5" ht="242.25">
      <c r="A85" t="s">
        <v>52</v>
      </c>
      <c r="E85" s="35" t="s">
        <v>272</v>
      </c>
    </row>
    <row r="86" spans="1:16" ht="12.75">
      <c r="A86" s="25" t="s">
        <v>44</v>
      </c>
      <c r="B86" s="29" t="s">
        <v>175</v>
      </c>
      <c r="C86" s="29" t="s">
        <v>273</v>
      </c>
      <c r="D86" s="25" t="s">
        <v>46</v>
      </c>
      <c r="E86" s="30" t="s">
        <v>274</v>
      </c>
      <c r="F86" s="31" t="s">
        <v>195</v>
      </c>
      <c r="G86" s="32">
        <v>99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275</v>
      </c>
    </row>
    <row r="88" spans="1:5" ht="12.75">
      <c r="A88" s="36" t="s">
        <v>51</v>
      </c>
      <c r="E88" s="37" t="s">
        <v>276</v>
      </c>
    </row>
    <row r="89" spans="1:5" ht="229.5">
      <c r="A89" t="s">
        <v>52</v>
      </c>
      <c r="E89" s="35" t="s">
        <v>277</v>
      </c>
    </row>
    <row r="90" spans="1:16" ht="12.75">
      <c r="A90" s="25" t="s">
        <v>44</v>
      </c>
      <c r="B90" s="29" t="s">
        <v>178</v>
      </c>
      <c r="C90" s="29" t="s">
        <v>278</v>
      </c>
      <c r="D90" s="25" t="s">
        <v>46</v>
      </c>
      <c r="E90" s="30" t="s">
        <v>279</v>
      </c>
      <c r="F90" s="31" t="s">
        <v>144</v>
      </c>
      <c r="G90" s="32">
        <v>6035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280</v>
      </c>
    </row>
    <row r="92" spans="1:5" ht="25.5">
      <c r="A92" s="36" t="s">
        <v>51</v>
      </c>
      <c r="E92" s="37" t="s">
        <v>281</v>
      </c>
    </row>
    <row r="93" spans="1:5" ht="25.5">
      <c r="A93" t="s">
        <v>52</v>
      </c>
      <c r="E93" s="35" t="s">
        <v>282</v>
      </c>
    </row>
    <row r="94" spans="1:16" ht="12.75">
      <c r="A94" s="25" t="s">
        <v>44</v>
      </c>
      <c r="B94" s="29" t="s">
        <v>181</v>
      </c>
      <c r="C94" s="29" t="s">
        <v>283</v>
      </c>
      <c r="D94" s="25" t="s">
        <v>46</v>
      </c>
      <c r="E94" s="30" t="s">
        <v>284</v>
      </c>
      <c r="F94" s="31" t="s">
        <v>144</v>
      </c>
      <c r="G94" s="32">
        <v>911.5</v>
      </c>
      <c r="H94" s="33">
        <v>0</v>
      </c>
      <c r="I94" s="33">
        <f>ROUND(ROUND(H94,2)*ROUND(G94,3),2)</f>
      </c>
      <c r="O94">
        <f>(I94*21)/100</f>
      </c>
      <c r="P94" t="s">
        <v>22</v>
      </c>
    </row>
    <row r="95" spans="1:5" ht="12.75">
      <c r="A95" s="34" t="s">
        <v>49</v>
      </c>
      <c r="E95" s="35" t="s">
        <v>285</v>
      </c>
    </row>
    <row r="96" spans="1:5" ht="25.5">
      <c r="A96" s="36" t="s">
        <v>51</v>
      </c>
      <c r="E96" s="37" t="s">
        <v>286</v>
      </c>
    </row>
    <row r="97" spans="1:5" ht="12.75">
      <c r="A97" t="s">
        <v>52</v>
      </c>
      <c r="E97" s="35" t="s">
        <v>287</v>
      </c>
    </row>
    <row r="98" spans="1:16" ht="12.75">
      <c r="A98" s="25" t="s">
        <v>44</v>
      </c>
      <c r="B98" s="29" t="s">
        <v>185</v>
      </c>
      <c r="C98" s="29" t="s">
        <v>288</v>
      </c>
      <c r="D98" s="25" t="s">
        <v>46</v>
      </c>
      <c r="E98" s="30" t="s">
        <v>289</v>
      </c>
      <c r="F98" s="31" t="s">
        <v>144</v>
      </c>
      <c r="G98" s="32">
        <v>200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290</v>
      </c>
    </row>
    <row r="100" spans="1:5" ht="25.5">
      <c r="A100" s="36" t="s">
        <v>51</v>
      </c>
      <c r="E100" s="37" t="s">
        <v>291</v>
      </c>
    </row>
    <row r="101" spans="1:5" ht="12.75">
      <c r="A101" t="s">
        <v>52</v>
      </c>
      <c r="E101" s="35" t="s">
        <v>287</v>
      </c>
    </row>
    <row r="102" spans="1:16" ht="12.75">
      <c r="A102" s="25" t="s">
        <v>44</v>
      </c>
      <c r="B102" s="29" t="s">
        <v>188</v>
      </c>
      <c r="C102" s="29" t="s">
        <v>292</v>
      </c>
      <c r="D102" s="25" t="s">
        <v>46</v>
      </c>
      <c r="E102" s="30" t="s">
        <v>293</v>
      </c>
      <c r="F102" s="31" t="s">
        <v>144</v>
      </c>
      <c r="G102" s="32">
        <v>1167.075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46</v>
      </c>
    </row>
    <row r="104" spans="1:5" ht="25.5">
      <c r="A104" s="36" t="s">
        <v>51</v>
      </c>
      <c r="E104" s="37" t="s">
        <v>294</v>
      </c>
    </row>
    <row r="105" spans="1:5" ht="25.5">
      <c r="A105" t="s">
        <v>52</v>
      </c>
      <c r="E105" s="35" t="s">
        <v>295</v>
      </c>
    </row>
    <row r="106" spans="1:16" ht="12.75">
      <c r="A106" s="25" t="s">
        <v>44</v>
      </c>
      <c r="B106" s="29" t="s">
        <v>296</v>
      </c>
      <c r="C106" s="29" t="s">
        <v>297</v>
      </c>
      <c r="D106" s="25" t="s">
        <v>46</v>
      </c>
      <c r="E106" s="30" t="s">
        <v>298</v>
      </c>
      <c r="F106" s="31" t="s">
        <v>144</v>
      </c>
      <c r="G106" s="32">
        <v>1167.075</v>
      </c>
      <c r="H106" s="33">
        <v>0</v>
      </c>
      <c r="I106" s="33">
        <f>ROUND(ROUND(H106,2)*ROUND(G106,3),2)</f>
      </c>
      <c r="O106">
        <f>(I106*21)/100</f>
      </c>
      <c r="P106" t="s">
        <v>22</v>
      </c>
    </row>
    <row r="107" spans="1:5" ht="12.75">
      <c r="A107" s="34" t="s">
        <v>49</v>
      </c>
      <c r="E107" s="35" t="s">
        <v>46</v>
      </c>
    </row>
    <row r="108" spans="1:5" ht="12.75">
      <c r="A108" s="36" t="s">
        <v>51</v>
      </c>
      <c r="E108" s="37" t="s">
        <v>299</v>
      </c>
    </row>
    <row r="109" spans="1:5" ht="25.5">
      <c r="A109" t="s">
        <v>52</v>
      </c>
      <c r="E109" s="35" t="s">
        <v>300</v>
      </c>
    </row>
    <row r="110" spans="1:16" ht="12.75">
      <c r="A110" s="25" t="s">
        <v>44</v>
      </c>
      <c r="B110" s="29" t="s">
        <v>301</v>
      </c>
      <c r="C110" s="29" t="s">
        <v>302</v>
      </c>
      <c r="D110" s="25" t="s">
        <v>46</v>
      </c>
      <c r="E110" s="30" t="s">
        <v>303</v>
      </c>
      <c r="F110" s="31" t="s">
        <v>195</v>
      </c>
      <c r="G110" s="32">
        <v>6</v>
      </c>
      <c r="H110" s="33">
        <v>0</v>
      </c>
      <c r="I110" s="33">
        <f>ROUND(ROUND(H110,2)*ROUND(G110,3),2)</f>
      </c>
      <c r="O110">
        <f>(I110*21)/100</f>
      </c>
      <c r="P110" t="s">
        <v>22</v>
      </c>
    </row>
    <row r="111" spans="1:5" ht="12.75">
      <c r="A111" s="34" t="s">
        <v>49</v>
      </c>
      <c r="E111" s="35" t="s">
        <v>46</v>
      </c>
    </row>
    <row r="112" spans="1:5" ht="12.75">
      <c r="A112" s="36" t="s">
        <v>51</v>
      </c>
      <c r="E112" s="37" t="s">
        <v>46</v>
      </c>
    </row>
    <row r="113" spans="1:5" ht="38.25">
      <c r="A113" t="s">
        <v>52</v>
      </c>
      <c r="E113" s="35" t="s">
        <v>304</v>
      </c>
    </row>
    <row r="114" spans="1:18" ht="12.75" customHeight="1">
      <c r="A114" s="6" t="s">
        <v>42</v>
      </c>
      <c r="B114" s="6"/>
      <c r="C114" s="40" t="s">
        <v>22</v>
      </c>
      <c r="D114" s="6"/>
      <c r="E114" s="27" t="s">
        <v>305</v>
      </c>
      <c r="F114" s="6"/>
      <c r="G114" s="6"/>
      <c r="H114" s="6"/>
      <c r="I114" s="41">
        <f>0+Q114</f>
      </c>
      <c r="O114">
        <f>0+R114</f>
      </c>
      <c r="Q114">
        <f>0+I115+I119</f>
      </c>
      <c r="R114">
        <f>0+O115+O119</f>
      </c>
    </row>
    <row r="115" spans="1:16" ht="12.75">
      <c r="A115" s="25" t="s">
        <v>44</v>
      </c>
      <c r="B115" s="29" t="s">
        <v>306</v>
      </c>
      <c r="C115" s="29" t="s">
        <v>307</v>
      </c>
      <c r="D115" s="25" t="s">
        <v>46</v>
      </c>
      <c r="E115" s="30" t="s">
        <v>308</v>
      </c>
      <c r="F115" s="31" t="s">
        <v>144</v>
      </c>
      <c r="G115" s="32">
        <v>299.25</v>
      </c>
      <c r="H115" s="33">
        <v>0</v>
      </c>
      <c r="I115" s="33">
        <f>ROUND(ROUND(H115,2)*ROUND(G115,3),2)</f>
      </c>
      <c r="O115">
        <f>(I115*21)/100</f>
      </c>
      <c r="P115" t="s">
        <v>22</v>
      </c>
    </row>
    <row r="116" spans="1:5" ht="12.75">
      <c r="A116" s="34" t="s">
        <v>49</v>
      </c>
      <c r="E116" s="35" t="s">
        <v>309</v>
      </c>
    </row>
    <row r="117" spans="1:5" ht="12.75">
      <c r="A117" s="36" t="s">
        <v>51</v>
      </c>
      <c r="E117" s="37" t="s">
        <v>310</v>
      </c>
    </row>
    <row r="118" spans="1:5" ht="51">
      <c r="A118" t="s">
        <v>52</v>
      </c>
      <c r="E118" s="35" t="s">
        <v>311</v>
      </c>
    </row>
    <row r="119" spans="1:16" ht="12.75">
      <c r="A119" s="25" t="s">
        <v>44</v>
      </c>
      <c r="B119" s="29" t="s">
        <v>312</v>
      </c>
      <c r="C119" s="29" t="s">
        <v>313</v>
      </c>
      <c r="D119" s="25" t="s">
        <v>46</v>
      </c>
      <c r="E119" s="30" t="s">
        <v>314</v>
      </c>
      <c r="F119" s="31" t="s">
        <v>144</v>
      </c>
      <c r="G119" s="32">
        <v>2251.7</v>
      </c>
      <c r="H119" s="33">
        <v>0</v>
      </c>
      <c r="I119" s="33">
        <f>ROUND(ROUND(H119,2)*ROUND(G119,3),2)</f>
      </c>
      <c r="O119">
        <f>(I119*21)/100</f>
      </c>
      <c r="P119" t="s">
        <v>22</v>
      </c>
    </row>
    <row r="120" spans="1:5" ht="51">
      <c r="A120" s="34" t="s">
        <v>49</v>
      </c>
      <c r="E120" s="35" t="s">
        <v>315</v>
      </c>
    </row>
    <row r="121" spans="1:5" ht="25.5">
      <c r="A121" s="36" t="s">
        <v>51</v>
      </c>
      <c r="E121" s="37" t="s">
        <v>316</v>
      </c>
    </row>
    <row r="122" spans="1:5" ht="102">
      <c r="A122" t="s">
        <v>52</v>
      </c>
      <c r="E122" s="35" t="s">
        <v>317</v>
      </c>
    </row>
    <row r="123" spans="1:18" ht="12.75" customHeight="1">
      <c r="A123" s="6" t="s">
        <v>42</v>
      </c>
      <c r="B123" s="6"/>
      <c r="C123" s="40" t="s">
        <v>32</v>
      </c>
      <c r="D123" s="6"/>
      <c r="E123" s="27" t="s">
        <v>318</v>
      </c>
      <c r="F123" s="6"/>
      <c r="G123" s="6"/>
      <c r="H123" s="6"/>
      <c r="I123" s="41">
        <f>0+Q123</f>
      </c>
      <c r="O123">
        <f>0+R123</f>
      </c>
      <c r="Q123">
        <f>0+I124</f>
      </c>
      <c r="R123">
        <f>0+O124</f>
      </c>
    </row>
    <row r="124" spans="1:16" ht="12.75">
      <c r="A124" s="25" t="s">
        <v>44</v>
      </c>
      <c r="B124" s="29" t="s">
        <v>319</v>
      </c>
      <c r="C124" s="29" t="s">
        <v>320</v>
      </c>
      <c r="D124" s="25" t="s">
        <v>46</v>
      </c>
      <c r="E124" s="30" t="s">
        <v>321</v>
      </c>
      <c r="F124" s="31" t="s">
        <v>195</v>
      </c>
      <c r="G124" s="32">
        <v>2</v>
      </c>
      <c r="H124" s="33">
        <v>0</v>
      </c>
      <c r="I124" s="33">
        <f>ROUND(ROUND(H124,2)*ROUND(G124,3),2)</f>
      </c>
      <c r="O124">
        <f>(I124*21)/100</f>
      </c>
      <c r="P124" t="s">
        <v>22</v>
      </c>
    </row>
    <row r="125" spans="1:5" ht="12.75">
      <c r="A125" s="34" t="s">
        <v>49</v>
      </c>
      <c r="E125" s="35" t="s">
        <v>46</v>
      </c>
    </row>
    <row r="126" spans="1:5" ht="12.75">
      <c r="A126" s="36" t="s">
        <v>51</v>
      </c>
      <c r="E126" s="37" t="s">
        <v>322</v>
      </c>
    </row>
    <row r="127" spans="1:5" ht="102">
      <c r="A127" t="s">
        <v>52</v>
      </c>
      <c r="E127" s="35" t="s">
        <v>323</v>
      </c>
    </row>
    <row r="128" spans="1:18" ht="12.75" customHeight="1">
      <c r="A128" s="6" t="s">
        <v>42</v>
      </c>
      <c r="B128" s="6"/>
      <c r="C128" s="40" t="s">
        <v>34</v>
      </c>
      <c r="D128" s="6"/>
      <c r="E128" s="27" t="s">
        <v>192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0+I129+I133+I137+I141+I145+I149+I153+I157+I161+I165</f>
      </c>
      <c r="R128">
        <f>0+O129+O133+O137+O141+O145+O149+O153+O157+O161+O165</f>
      </c>
    </row>
    <row r="129" spans="1:16" ht="12.75">
      <c r="A129" s="25" t="s">
        <v>44</v>
      </c>
      <c r="B129" s="29" t="s">
        <v>324</v>
      </c>
      <c r="C129" s="29" t="s">
        <v>325</v>
      </c>
      <c r="D129" s="25" t="s">
        <v>46</v>
      </c>
      <c r="E129" s="30" t="s">
        <v>326</v>
      </c>
      <c r="F129" s="31" t="s">
        <v>144</v>
      </c>
      <c r="G129" s="32">
        <v>2127</v>
      </c>
      <c r="H129" s="33">
        <v>0</v>
      </c>
      <c r="I129" s="33">
        <f>ROUND(ROUND(H129,2)*ROUND(G129,3),2)</f>
      </c>
      <c r="O129">
        <f>(I129*21)/100</f>
      </c>
      <c r="P129" t="s">
        <v>22</v>
      </c>
    </row>
    <row r="130" spans="1:5" ht="12.75">
      <c r="A130" s="34" t="s">
        <v>49</v>
      </c>
      <c r="E130" s="35" t="s">
        <v>46</v>
      </c>
    </row>
    <row r="131" spans="1:5" ht="25.5">
      <c r="A131" s="36" t="s">
        <v>51</v>
      </c>
      <c r="E131" s="37" t="s">
        <v>327</v>
      </c>
    </row>
    <row r="132" spans="1:5" ht="127.5">
      <c r="A132" t="s">
        <v>52</v>
      </c>
      <c r="E132" s="35" t="s">
        <v>328</v>
      </c>
    </row>
    <row r="133" spans="1:16" ht="12.75">
      <c r="A133" s="25" t="s">
        <v>44</v>
      </c>
      <c r="B133" s="29" t="s">
        <v>329</v>
      </c>
      <c r="C133" s="29" t="s">
        <v>330</v>
      </c>
      <c r="D133" s="25" t="s">
        <v>46</v>
      </c>
      <c r="E133" s="30" t="s">
        <v>331</v>
      </c>
      <c r="F133" s="31" t="s">
        <v>144</v>
      </c>
      <c r="G133" s="32">
        <v>2136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332</v>
      </c>
    </row>
    <row r="135" spans="1:5" ht="25.5">
      <c r="A135" s="36" t="s">
        <v>51</v>
      </c>
      <c r="E135" s="37" t="s">
        <v>333</v>
      </c>
    </row>
    <row r="136" spans="1:5" ht="51">
      <c r="A136" t="s">
        <v>52</v>
      </c>
      <c r="E136" s="35" t="s">
        <v>334</v>
      </c>
    </row>
    <row r="137" spans="1:16" ht="12.75">
      <c r="A137" s="25" t="s">
        <v>44</v>
      </c>
      <c r="B137" s="29" t="s">
        <v>335</v>
      </c>
      <c r="C137" s="29" t="s">
        <v>336</v>
      </c>
      <c r="D137" s="25" t="s">
        <v>46</v>
      </c>
      <c r="E137" s="30" t="s">
        <v>337</v>
      </c>
      <c r="F137" s="31" t="s">
        <v>144</v>
      </c>
      <c r="G137" s="32">
        <v>39.6</v>
      </c>
      <c r="H137" s="33">
        <v>0</v>
      </c>
      <c r="I137" s="33">
        <f>ROUND(ROUND(H137,2)*ROUND(G137,3),2)</f>
      </c>
      <c r="O137">
        <f>(I137*21)/100</f>
      </c>
      <c r="P137" t="s">
        <v>22</v>
      </c>
    </row>
    <row r="138" spans="1:5" ht="12.75">
      <c r="A138" s="34" t="s">
        <v>49</v>
      </c>
      <c r="E138" s="35" t="s">
        <v>338</v>
      </c>
    </row>
    <row r="139" spans="1:5" ht="12.75">
      <c r="A139" s="36" t="s">
        <v>51</v>
      </c>
      <c r="E139" s="37" t="s">
        <v>339</v>
      </c>
    </row>
    <row r="140" spans="1:5" ht="102">
      <c r="A140" t="s">
        <v>52</v>
      </c>
      <c r="E140" s="35" t="s">
        <v>340</v>
      </c>
    </row>
    <row r="141" spans="1:16" ht="12.75">
      <c r="A141" s="25" t="s">
        <v>44</v>
      </c>
      <c r="B141" s="29" t="s">
        <v>341</v>
      </c>
      <c r="C141" s="29" t="s">
        <v>342</v>
      </c>
      <c r="D141" s="25" t="s">
        <v>62</v>
      </c>
      <c r="E141" s="30" t="s">
        <v>343</v>
      </c>
      <c r="F141" s="31" t="s">
        <v>144</v>
      </c>
      <c r="G141" s="32">
        <v>786.5</v>
      </c>
      <c r="H141" s="33">
        <v>0</v>
      </c>
      <c r="I141" s="33">
        <f>ROUND(ROUND(H141,2)*ROUND(G141,3),2)</f>
      </c>
      <c r="O141">
        <f>(I141*21)/100</f>
      </c>
      <c r="P141" t="s">
        <v>22</v>
      </c>
    </row>
    <row r="142" spans="1:5" ht="12.75">
      <c r="A142" s="34" t="s">
        <v>49</v>
      </c>
      <c r="E142" s="35" t="s">
        <v>344</v>
      </c>
    </row>
    <row r="143" spans="1:5" ht="12.75">
      <c r="A143" s="36" t="s">
        <v>51</v>
      </c>
      <c r="E143" s="37" t="s">
        <v>345</v>
      </c>
    </row>
    <row r="144" spans="1:5" ht="102">
      <c r="A144" t="s">
        <v>52</v>
      </c>
      <c r="E144" s="35" t="s">
        <v>340</v>
      </c>
    </row>
    <row r="145" spans="1:16" ht="12.75">
      <c r="A145" s="25" t="s">
        <v>44</v>
      </c>
      <c r="B145" s="29" t="s">
        <v>346</v>
      </c>
      <c r="C145" s="29" t="s">
        <v>347</v>
      </c>
      <c r="D145" s="25" t="s">
        <v>46</v>
      </c>
      <c r="E145" s="30" t="s">
        <v>348</v>
      </c>
      <c r="F145" s="31" t="s">
        <v>144</v>
      </c>
      <c r="G145" s="32">
        <v>2047</v>
      </c>
      <c r="H145" s="33">
        <v>0</v>
      </c>
      <c r="I145" s="33">
        <f>ROUND(ROUND(H145,2)*ROUND(G145,3),2)</f>
      </c>
      <c r="O145">
        <f>(I145*21)/100</f>
      </c>
      <c r="P145" t="s">
        <v>22</v>
      </c>
    </row>
    <row r="146" spans="1:5" ht="12.75">
      <c r="A146" s="34" t="s">
        <v>49</v>
      </c>
      <c r="E146" s="35" t="s">
        <v>349</v>
      </c>
    </row>
    <row r="147" spans="1:5" ht="25.5">
      <c r="A147" s="36" t="s">
        <v>51</v>
      </c>
      <c r="E147" s="37" t="s">
        <v>350</v>
      </c>
    </row>
    <row r="148" spans="1:5" ht="51">
      <c r="A148" t="s">
        <v>52</v>
      </c>
      <c r="E148" s="35" t="s">
        <v>351</v>
      </c>
    </row>
    <row r="149" spans="1:16" ht="12.75">
      <c r="A149" s="25" t="s">
        <v>44</v>
      </c>
      <c r="B149" s="29" t="s">
        <v>352</v>
      </c>
      <c r="C149" s="29" t="s">
        <v>353</v>
      </c>
      <c r="D149" s="25" t="s">
        <v>46</v>
      </c>
      <c r="E149" s="30" t="s">
        <v>354</v>
      </c>
      <c r="F149" s="31" t="s">
        <v>144</v>
      </c>
      <c r="G149" s="32">
        <v>1958</v>
      </c>
      <c r="H149" s="33">
        <v>0</v>
      </c>
      <c r="I149" s="33">
        <f>ROUND(ROUND(H149,2)*ROUND(G149,3),2)</f>
      </c>
      <c r="O149">
        <f>(I149*21)/100</f>
      </c>
      <c r="P149" t="s">
        <v>22</v>
      </c>
    </row>
    <row r="150" spans="1:5" ht="12.75">
      <c r="A150" s="34" t="s">
        <v>49</v>
      </c>
      <c r="E150" s="35" t="s">
        <v>355</v>
      </c>
    </row>
    <row r="151" spans="1:5" ht="25.5">
      <c r="A151" s="36" t="s">
        <v>51</v>
      </c>
      <c r="E151" s="37" t="s">
        <v>356</v>
      </c>
    </row>
    <row r="152" spans="1:5" ht="51">
      <c r="A152" t="s">
        <v>52</v>
      </c>
      <c r="E152" s="35" t="s">
        <v>351</v>
      </c>
    </row>
    <row r="153" spans="1:16" ht="12.75">
      <c r="A153" s="25" t="s">
        <v>44</v>
      </c>
      <c r="B153" s="29" t="s">
        <v>357</v>
      </c>
      <c r="C153" s="29" t="s">
        <v>358</v>
      </c>
      <c r="D153" s="25" t="s">
        <v>46</v>
      </c>
      <c r="E153" s="30" t="s">
        <v>359</v>
      </c>
      <c r="F153" s="31" t="s">
        <v>144</v>
      </c>
      <c r="G153" s="32">
        <v>1780</v>
      </c>
      <c r="H153" s="33">
        <v>0</v>
      </c>
      <c r="I153" s="33">
        <f>ROUND(ROUND(H153,2)*ROUND(G153,3),2)</f>
      </c>
      <c r="O153">
        <f>(I153*21)/100</f>
      </c>
      <c r="P153" t="s">
        <v>22</v>
      </c>
    </row>
    <row r="154" spans="1:5" ht="12.75">
      <c r="A154" s="34" t="s">
        <v>49</v>
      </c>
      <c r="E154" s="35" t="s">
        <v>46</v>
      </c>
    </row>
    <row r="155" spans="1:5" ht="12.75">
      <c r="A155" s="36" t="s">
        <v>51</v>
      </c>
      <c r="E155" s="37" t="s">
        <v>360</v>
      </c>
    </row>
    <row r="156" spans="1:5" ht="140.25">
      <c r="A156" t="s">
        <v>52</v>
      </c>
      <c r="E156" s="35" t="s">
        <v>361</v>
      </c>
    </row>
    <row r="157" spans="1:16" ht="12.75">
      <c r="A157" s="25" t="s">
        <v>44</v>
      </c>
      <c r="B157" s="29" t="s">
        <v>362</v>
      </c>
      <c r="C157" s="29" t="s">
        <v>363</v>
      </c>
      <c r="D157" s="25" t="s">
        <v>46</v>
      </c>
      <c r="E157" s="30" t="s">
        <v>364</v>
      </c>
      <c r="F157" s="31" t="s">
        <v>144</v>
      </c>
      <c r="G157" s="32">
        <v>1869</v>
      </c>
      <c r="H157" s="33">
        <v>0</v>
      </c>
      <c r="I157" s="33">
        <f>ROUND(ROUND(H157,2)*ROUND(G157,3),2)</f>
      </c>
      <c r="O157">
        <f>(I157*21)/100</f>
      </c>
      <c r="P157" t="s">
        <v>22</v>
      </c>
    </row>
    <row r="158" spans="1:5" ht="12.75">
      <c r="A158" s="34" t="s">
        <v>49</v>
      </c>
      <c r="E158" s="35" t="s">
        <v>46</v>
      </c>
    </row>
    <row r="159" spans="1:5" ht="12.75">
      <c r="A159" s="36" t="s">
        <v>51</v>
      </c>
      <c r="E159" s="37" t="s">
        <v>365</v>
      </c>
    </row>
    <row r="160" spans="1:5" ht="140.25">
      <c r="A160" t="s">
        <v>52</v>
      </c>
      <c r="E160" s="35" t="s">
        <v>361</v>
      </c>
    </row>
    <row r="161" spans="1:16" ht="12.75">
      <c r="A161" s="25" t="s">
        <v>44</v>
      </c>
      <c r="B161" s="29" t="s">
        <v>366</v>
      </c>
      <c r="C161" s="29" t="s">
        <v>367</v>
      </c>
      <c r="D161" s="25" t="s">
        <v>46</v>
      </c>
      <c r="E161" s="30" t="s">
        <v>368</v>
      </c>
      <c r="F161" s="31" t="s">
        <v>144</v>
      </c>
      <c r="G161" s="32">
        <v>1958</v>
      </c>
      <c r="H161" s="33">
        <v>0</v>
      </c>
      <c r="I161" s="33">
        <f>ROUND(ROUND(H161,2)*ROUND(G161,3),2)</f>
      </c>
      <c r="O161">
        <f>(I161*21)/100</f>
      </c>
      <c r="P161" t="s">
        <v>22</v>
      </c>
    </row>
    <row r="162" spans="1:5" ht="12.75">
      <c r="A162" s="34" t="s">
        <v>49</v>
      </c>
      <c r="E162" s="35" t="s">
        <v>46</v>
      </c>
    </row>
    <row r="163" spans="1:5" ht="12.75">
      <c r="A163" s="36" t="s">
        <v>51</v>
      </c>
      <c r="E163" s="37" t="s">
        <v>369</v>
      </c>
    </row>
    <row r="164" spans="1:5" ht="140.25">
      <c r="A164" t="s">
        <v>52</v>
      </c>
      <c r="E164" s="35" t="s">
        <v>361</v>
      </c>
    </row>
    <row r="165" spans="1:16" ht="12.75">
      <c r="A165" s="25" t="s">
        <v>44</v>
      </c>
      <c r="B165" s="29" t="s">
        <v>370</v>
      </c>
      <c r="C165" s="29" t="s">
        <v>371</v>
      </c>
      <c r="D165" s="25" t="s">
        <v>46</v>
      </c>
      <c r="E165" s="30" t="s">
        <v>372</v>
      </c>
      <c r="F165" s="31" t="s">
        <v>144</v>
      </c>
      <c r="G165" s="32">
        <v>810</v>
      </c>
      <c r="H165" s="33">
        <v>0</v>
      </c>
      <c r="I165" s="33">
        <f>ROUND(ROUND(H165,2)*ROUND(G165,3),2)</f>
      </c>
      <c r="O165">
        <f>(I165*21)/100</f>
      </c>
      <c r="P165" t="s">
        <v>22</v>
      </c>
    </row>
    <row r="166" spans="1:5" ht="25.5">
      <c r="A166" s="34" t="s">
        <v>49</v>
      </c>
      <c r="E166" s="35" t="s">
        <v>373</v>
      </c>
    </row>
    <row r="167" spans="1:5" ht="12.75">
      <c r="A167" s="36" t="s">
        <v>51</v>
      </c>
      <c r="E167" s="37" t="s">
        <v>374</v>
      </c>
    </row>
    <row r="168" spans="1:5" ht="153">
      <c r="A168" t="s">
        <v>52</v>
      </c>
      <c r="E168" s="35" t="s">
        <v>375</v>
      </c>
    </row>
    <row r="169" spans="1:18" ht="12.75" customHeight="1">
      <c r="A169" s="6" t="s">
        <v>42</v>
      </c>
      <c r="B169" s="6"/>
      <c r="C169" s="40" t="s">
        <v>75</v>
      </c>
      <c r="D169" s="6"/>
      <c r="E169" s="27" t="s">
        <v>376</v>
      </c>
      <c r="F169" s="6"/>
      <c r="G169" s="6"/>
      <c r="H169" s="6"/>
      <c r="I169" s="41">
        <f>0+Q169</f>
      </c>
      <c r="O169">
        <f>0+R169</f>
      </c>
      <c r="Q169">
        <f>0+I170+I174+I178</f>
      </c>
      <c r="R169">
        <f>0+O170+O174+O178</f>
      </c>
    </row>
    <row r="170" spans="1:16" ht="12.75">
      <c r="A170" s="25" t="s">
        <v>44</v>
      </c>
      <c r="B170" s="29" t="s">
        <v>377</v>
      </c>
      <c r="C170" s="29" t="s">
        <v>378</v>
      </c>
      <c r="D170" s="25" t="s">
        <v>46</v>
      </c>
      <c r="E170" s="30" t="s">
        <v>379</v>
      </c>
      <c r="F170" s="31" t="s">
        <v>108</v>
      </c>
      <c r="G170" s="32">
        <v>10</v>
      </c>
      <c r="H170" s="33">
        <v>0</v>
      </c>
      <c r="I170" s="33">
        <f>ROUND(ROUND(H170,2)*ROUND(G170,3),2)</f>
      </c>
      <c r="O170">
        <f>(I170*21)/100</f>
      </c>
      <c r="P170" t="s">
        <v>22</v>
      </c>
    </row>
    <row r="171" spans="1:5" ht="25.5">
      <c r="A171" s="34" t="s">
        <v>49</v>
      </c>
      <c r="E171" s="35" t="s">
        <v>380</v>
      </c>
    </row>
    <row r="172" spans="1:5" ht="12.75">
      <c r="A172" s="36" t="s">
        <v>51</v>
      </c>
      <c r="E172" s="37" t="s">
        <v>381</v>
      </c>
    </row>
    <row r="173" spans="1:5" ht="255">
      <c r="A173" t="s">
        <v>52</v>
      </c>
      <c r="E173" s="35" t="s">
        <v>382</v>
      </c>
    </row>
    <row r="174" spans="1:16" ht="12.75">
      <c r="A174" s="25" t="s">
        <v>44</v>
      </c>
      <c r="B174" s="29" t="s">
        <v>383</v>
      </c>
      <c r="C174" s="29" t="s">
        <v>384</v>
      </c>
      <c r="D174" s="25" t="s">
        <v>46</v>
      </c>
      <c r="E174" s="30" t="s">
        <v>385</v>
      </c>
      <c r="F174" s="31" t="s">
        <v>108</v>
      </c>
      <c r="G174" s="32">
        <v>299.25</v>
      </c>
      <c r="H174" s="33">
        <v>0</v>
      </c>
      <c r="I174" s="33">
        <f>ROUND(ROUND(H174,2)*ROUND(G174,3),2)</f>
      </c>
      <c r="O174">
        <f>(I174*21)/100</f>
      </c>
      <c r="P174" t="s">
        <v>22</v>
      </c>
    </row>
    <row r="175" spans="1:5" ht="12.75">
      <c r="A175" s="34" t="s">
        <v>49</v>
      </c>
      <c r="E175" s="35" t="s">
        <v>46</v>
      </c>
    </row>
    <row r="176" spans="1:5" ht="12.75">
      <c r="A176" s="36" t="s">
        <v>51</v>
      </c>
      <c r="E176" s="37" t="s">
        <v>386</v>
      </c>
    </row>
    <row r="177" spans="1:5" ht="242.25">
      <c r="A177" t="s">
        <v>52</v>
      </c>
      <c r="E177" s="35" t="s">
        <v>387</v>
      </c>
    </row>
    <row r="178" spans="1:16" ht="12.75">
      <c r="A178" s="25" t="s">
        <v>44</v>
      </c>
      <c r="B178" s="29" t="s">
        <v>388</v>
      </c>
      <c r="C178" s="29" t="s">
        <v>389</v>
      </c>
      <c r="D178" s="25" t="s">
        <v>46</v>
      </c>
      <c r="E178" s="30" t="s">
        <v>390</v>
      </c>
      <c r="F178" s="31" t="s">
        <v>120</v>
      </c>
      <c r="G178" s="32">
        <v>1</v>
      </c>
      <c r="H178" s="33">
        <v>0</v>
      </c>
      <c r="I178" s="33">
        <f>ROUND(ROUND(H178,2)*ROUND(G178,3),2)</f>
      </c>
      <c r="O178">
        <f>(I178*21)/100</f>
      </c>
      <c r="P178" t="s">
        <v>22</v>
      </c>
    </row>
    <row r="179" spans="1:5" ht="12.75">
      <c r="A179" s="34" t="s">
        <v>49</v>
      </c>
      <c r="E179" s="35" t="s">
        <v>391</v>
      </c>
    </row>
    <row r="180" spans="1:5" ht="12.75">
      <c r="A180" s="36" t="s">
        <v>51</v>
      </c>
      <c r="E180" s="37" t="s">
        <v>46</v>
      </c>
    </row>
    <row r="181" spans="1:5" ht="89.25">
      <c r="A181" t="s">
        <v>52</v>
      </c>
      <c r="E181" s="35" t="s">
        <v>392</v>
      </c>
    </row>
    <row r="182" spans="1:18" ht="12.75" customHeight="1">
      <c r="A182" s="6" t="s">
        <v>42</v>
      </c>
      <c r="B182" s="6"/>
      <c r="C182" s="40" t="s">
        <v>39</v>
      </c>
      <c r="D182" s="6"/>
      <c r="E182" s="27" t="s">
        <v>105</v>
      </c>
      <c r="F182" s="6"/>
      <c r="G182" s="6"/>
      <c r="H182" s="6"/>
      <c r="I182" s="41">
        <f>0+Q182</f>
      </c>
      <c r="O182">
        <f>0+R182</f>
      </c>
      <c r="Q182">
        <f>0+I183+I187+I191+I195+I199+I203+I207+I211+I215+I219+I223</f>
      </c>
      <c r="R182">
        <f>0+O183+O187+O191+O195+O199+O203+O207+O211+O215+O219+O223</f>
      </c>
    </row>
    <row r="183" spans="1:16" ht="25.5">
      <c r="A183" s="25" t="s">
        <v>44</v>
      </c>
      <c r="B183" s="29" t="s">
        <v>393</v>
      </c>
      <c r="C183" s="29" t="s">
        <v>394</v>
      </c>
      <c r="D183" s="25" t="s">
        <v>62</v>
      </c>
      <c r="E183" s="30" t="s">
        <v>395</v>
      </c>
      <c r="F183" s="31" t="s">
        <v>108</v>
      </c>
      <c r="G183" s="32">
        <v>200</v>
      </c>
      <c r="H183" s="33">
        <v>0</v>
      </c>
      <c r="I183" s="33">
        <f>ROUND(ROUND(H183,2)*ROUND(G183,3),2)</f>
      </c>
      <c r="O183">
        <f>(I183*21)/100</f>
      </c>
      <c r="P183" t="s">
        <v>22</v>
      </c>
    </row>
    <row r="184" spans="1:5" ht="12.75">
      <c r="A184" s="34" t="s">
        <v>49</v>
      </c>
      <c r="E184" s="35" t="s">
        <v>396</v>
      </c>
    </row>
    <row r="185" spans="1:5" ht="12.75">
      <c r="A185" s="36" t="s">
        <v>51</v>
      </c>
      <c r="E185" s="37" t="s">
        <v>46</v>
      </c>
    </row>
    <row r="186" spans="1:5" ht="127.5">
      <c r="A186" t="s">
        <v>52</v>
      </c>
      <c r="E186" s="35" t="s">
        <v>397</v>
      </c>
    </row>
    <row r="187" spans="1:16" ht="12.75">
      <c r="A187" s="25" t="s">
        <v>44</v>
      </c>
      <c r="B187" s="29" t="s">
        <v>398</v>
      </c>
      <c r="C187" s="29" t="s">
        <v>399</v>
      </c>
      <c r="D187" s="25" t="s">
        <v>46</v>
      </c>
      <c r="E187" s="30" t="s">
        <v>400</v>
      </c>
      <c r="F187" s="31" t="s">
        <v>120</v>
      </c>
      <c r="G187" s="32">
        <v>21</v>
      </c>
      <c r="H187" s="33">
        <v>0</v>
      </c>
      <c r="I187" s="33">
        <f>ROUND(ROUND(H187,2)*ROUND(G187,3),2)</f>
      </c>
      <c r="O187">
        <f>(I187*21)/100</f>
      </c>
      <c r="P187" t="s">
        <v>22</v>
      </c>
    </row>
    <row r="188" spans="1:5" ht="12.75">
      <c r="A188" s="34" t="s">
        <v>49</v>
      </c>
      <c r="E188" s="35" t="s">
        <v>401</v>
      </c>
    </row>
    <row r="189" spans="1:5" ht="12.75">
      <c r="A189" s="36" t="s">
        <v>51</v>
      </c>
      <c r="E189" s="37" t="s">
        <v>402</v>
      </c>
    </row>
    <row r="190" spans="1:5" ht="12.75">
      <c r="A190" t="s">
        <v>52</v>
      </c>
      <c r="E190" s="35" t="s">
        <v>403</v>
      </c>
    </row>
    <row r="191" spans="1:16" ht="25.5">
      <c r="A191" s="25" t="s">
        <v>44</v>
      </c>
      <c r="B191" s="29" t="s">
        <v>404</v>
      </c>
      <c r="C191" s="29" t="s">
        <v>142</v>
      </c>
      <c r="D191" s="25" t="s">
        <v>46</v>
      </c>
      <c r="E191" s="30" t="s">
        <v>143</v>
      </c>
      <c r="F191" s="31" t="s">
        <v>144</v>
      </c>
      <c r="G191" s="32">
        <v>178.75</v>
      </c>
      <c r="H191" s="33">
        <v>0</v>
      </c>
      <c r="I191" s="33">
        <f>ROUND(ROUND(H191,2)*ROUND(G191,3),2)</f>
      </c>
      <c r="O191">
        <f>(I191*21)/100</f>
      </c>
      <c r="P191" t="s">
        <v>22</v>
      </c>
    </row>
    <row r="192" spans="1:5" ht="12.75">
      <c r="A192" s="34" t="s">
        <v>49</v>
      </c>
      <c r="E192" s="35" t="s">
        <v>46</v>
      </c>
    </row>
    <row r="193" spans="1:5" ht="38.25">
      <c r="A193" s="36" t="s">
        <v>51</v>
      </c>
      <c r="E193" s="37" t="s">
        <v>405</v>
      </c>
    </row>
    <row r="194" spans="1:5" ht="38.25">
      <c r="A194" t="s">
        <v>52</v>
      </c>
      <c r="E194" s="35" t="s">
        <v>147</v>
      </c>
    </row>
    <row r="195" spans="1:16" ht="12.75">
      <c r="A195" s="25" t="s">
        <v>44</v>
      </c>
      <c r="B195" s="29" t="s">
        <v>406</v>
      </c>
      <c r="C195" s="29" t="s">
        <v>407</v>
      </c>
      <c r="D195" s="25" t="s">
        <v>46</v>
      </c>
      <c r="E195" s="30" t="s">
        <v>408</v>
      </c>
      <c r="F195" s="31" t="s">
        <v>108</v>
      </c>
      <c r="G195" s="32">
        <v>50</v>
      </c>
      <c r="H195" s="33">
        <v>0</v>
      </c>
      <c r="I195" s="33">
        <f>ROUND(ROUND(H195,2)*ROUND(G195,3),2)</f>
      </c>
      <c r="O195">
        <f>(I195*21)/100</f>
      </c>
      <c r="P195" t="s">
        <v>22</v>
      </c>
    </row>
    <row r="196" spans="1:5" ht="12.75">
      <c r="A196" s="34" t="s">
        <v>49</v>
      </c>
      <c r="E196" s="35" t="s">
        <v>46</v>
      </c>
    </row>
    <row r="197" spans="1:5" ht="12.75">
      <c r="A197" s="36" t="s">
        <v>51</v>
      </c>
      <c r="E197" s="37" t="s">
        <v>46</v>
      </c>
    </row>
    <row r="198" spans="1:5" ht="63.75">
      <c r="A198" t="s">
        <v>52</v>
      </c>
      <c r="E198" s="35" t="s">
        <v>409</v>
      </c>
    </row>
    <row r="199" spans="1:16" ht="12.75">
      <c r="A199" s="25" t="s">
        <v>44</v>
      </c>
      <c r="B199" s="29" t="s">
        <v>410</v>
      </c>
      <c r="C199" s="29" t="s">
        <v>411</v>
      </c>
      <c r="D199" s="25" t="s">
        <v>46</v>
      </c>
      <c r="E199" s="30" t="s">
        <v>412</v>
      </c>
      <c r="F199" s="31" t="s">
        <v>115</v>
      </c>
      <c r="G199" s="32">
        <v>6000</v>
      </c>
      <c r="H199" s="33">
        <v>0</v>
      </c>
      <c r="I199" s="33">
        <f>ROUND(ROUND(H199,2)*ROUND(G199,3),2)</f>
      </c>
      <c r="O199">
        <f>(I199*21)/100</f>
      </c>
      <c r="P199" t="s">
        <v>22</v>
      </c>
    </row>
    <row r="200" spans="1:5" ht="12.75">
      <c r="A200" s="34" t="s">
        <v>49</v>
      </c>
      <c r="E200" s="35" t="s">
        <v>46</v>
      </c>
    </row>
    <row r="201" spans="1:5" ht="12.75">
      <c r="A201" s="36" t="s">
        <v>51</v>
      </c>
      <c r="E201" s="37" t="s">
        <v>413</v>
      </c>
    </row>
    <row r="202" spans="1:5" ht="25.5">
      <c r="A202" t="s">
        <v>52</v>
      </c>
      <c r="E202" s="35" t="s">
        <v>414</v>
      </c>
    </row>
    <row r="203" spans="1:16" ht="12.75">
      <c r="A203" s="25" t="s">
        <v>44</v>
      </c>
      <c r="B203" s="29" t="s">
        <v>415</v>
      </c>
      <c r="C203" s="29" t="s">
        <v>416</v>
      </c>
      <c r="D203" s="25" t="s">
        <v>46</v>
      </c>
      <c r="E203" s="30" t="s">
        <v>417</v>
      </c>
      <c r="F203" s="31" t="s">
        <v>108</v>
      </c>
      <c r="G203" s="32">
        <v>12</v>
      </c>
      <c r="H203" s="33">
        <v>0</v>
      </c>
      <c r="I203" s="33">
        <f>ROUND(ROUND(H203,2)*ROUND(G203,3),2)</f>
      </c>
      <c r="O203">
        <f>(I203*21)/100</f>
      </c>
      <c r="P203" t="s">
        <v>22</v>
      </c>
    </row>
    <row r="204" spans="1:5" ht="12.75">
      <c r="A204" s="34" t="s">
        <v>49</v>
      </c>
      <c r="E204" s="35" t="s">
        <v>418</v>
      </c>
    </row>
    <row r="205" spans="1:5" ht="12.75">
      <c r="A205" s="36" t="s">
        <v>51</v>
      </c>
      <c r="E205" s="37" t="s">
        <v>419</v>
      </c>
    </row>
    <row r="206" spans="1:5" ht="25.5">
      <c r="A206" t="s">
        <v>52</v>
      </c>
      <c r="E206" s="35" t="s">
        <v>420</v>
      </c>
    </row>
    <row r="207" spans="1:16" ht="12.75">
      <c r="A207" s="25" t="s">
        <v>44</v>
      </c>
      <c r="B207" s="29" t="s">
        <v>421</v>
      </c>
      <c r="C207" s="29" t="s">
        <v>422</v>
      </c>
      <c r="D207" s="25" t="s">
        <v>46</v>
      </c>
      <c r="E207" s="30" t="s">
        <v>423</v>
      </c>
      <c r="F207" s="31" t="s">
        <v>108</v>
      </c>
      <c r="G207" s="32">
        <v>12</v>
      </c>
      <c r="H207" s="33">
        <v>0</v>
      </c>
      <c r="I207" s="33">
        <f>ROUND(ROUND(H207,2)*ROUND(G207,3),2)</f>
      </c>
      <c r="O207">
        <f>(I207*21)/100</f>
      </c>
      <c r="P207" t="s">
        <v>22</v>
      </c>
    </row>
    <row r="208" spans="1:5" ht="12.75">
      <c r="A208" s="34" t="s">
        <v>49</v>
      </c>
      <c r="E208" s="35" t="s">
        <v>424</v>
      </c>
    </row>
    <row r="209" spans="1:5" ht="12.75">
      <c r="A209" s="36" t="s">
        <v>51</v>
      </c>
      <c r="E209" s="37" t="s">
        <v>419</v>
      </c>
    </row>
    <row r="210" spans="1:5" ht="25.5">
      <c r="A210" t="s">
        <v>52</v>
      </c>
      <c r="E210" s="35" t="s">
        <v>420</v>
      </c>
    </row>
    <row r="211" spans="1:16" ht="12.75">
      <c r="A211" s="25" t="s">
        <v>44</v>
      </c>
      <c r="B211" s="29" t="s">
        <v>425</v>
      </c>
      <c r="C211" s="29" t="s">
        <v>426</v>
      </c>
      <c r="D211" s="25" t="s">
        <v>46</v>
      </c>
      <c r="E211" s="30" t="s">
        <v>427</v>
      </c>
      <c r="F211" s="31" t="s">
        <v>108</v>
      </c>
      <c r="G211" s="32">
        <v>298</v>
      </c>
      <c r="H211" s="33">
        <v>0</v>
      </c>
      <c r="I211" s="33">
        <f>ROUND(ROUND(H211,2)*ROUND(G211,3),2)</f>
      </c>
      <c r="O211">
        <f>(I211*21)/100</f>
      </c>
      <c r="P211" t="s">
        <v>22</v>
      </c>
    </row>
    <row r="212" spans="1:5" ht="12.75">
      <c r="A212" s="34" t="s">
        <v>49</v>
      </c>
      <c r="E212" s="35" t="s">
        <v>46</v>
      </c>
    </row>
    <row r="213" spans="1:5" ht="51">
      <c r="A213" s="36" t="s">
        <v>51</v>
      </c>
      <c r="E213" s="37" t="s">
        <v>428</v>
      </c>
    </row>
    <row r="214" spans="1:5" ht="38.25">
      <c r="A214" t="s">
        <v>52</v>
      </c>
      <c r="E214" s="35" t="s">
        <v>429</v>
      </c>
    </row>
    <row r="215" spans="1:16" ht="12.75">
      <c r="A215" s="25" t="s">
        <v>44</v>
      </c>
      <c r="B215" s="29" t="s">
        <v>430</v>
      </c>
      <c r="C215" s="29" t="s">
        <v>431</v>
      </c>
      <c r="D215" s="25" t="s">
        <v>46</v>
      </c>
      <c r="E215" s="30" t="s">
        <v>432</v>
      </c>
      <c r="F215" s="31" t="s">
        <v>108</v>
      </c>
      <c r="G215" s="32">
        <v>286</v>
      </c>
      <c r="H215" s="33">
        <v>0</v>
      </c>
      <c r="I215" s="33">
        <f>ROUND(ROUND(H215,2)*ROUND(G215,3),2)</f>
      </c>
      <c r="O215">
        <f>(I215*21)/100</f>
      </c>
      <c r="P215" t="s">
        <v>22</v>
      </c>
    </row>
    <row r="216" spans="1:5" ht="12.75">
      <c r="A216" s="34" t="s">
        <v>49</v>
      </c>
      <c r="E216" s="35" t="s">
        <v>46</v>
      </c>
    </row>
    <row r="217" spans="1:5" ht="12.75">
      <c r="A217" s="36" t="s">
        <v>51</v>
      </c>
      <c r="E217" s="37" t="s">
        <v>433</v>
      </c>
    </row>
    <row r="218" spans="1:5" ht="89.25">
      <c r="A218" t="s">
        <v>52</v>
      </c>
      <c r="E218" s="35" t="s">
        <v>434</v>
      </c>
    </row>
    <row r="219" spans="1:16" ht="12.75">
      <c r="A219" s="25" t="s">
        <v>44</v>
      </c>
      <c r="B219" s="29" t="s">
        <v>435</v>
      </c>
      <c r="C219" s="29" t="s">
        <v>436</v>
      </c>
      <c r="D219" s="25" t="s">
        <v>46</v>
      </c>
      <c r="E219" s="30" t="s">
        <v>437</v>
      </c>
      <c r="F219" s="31" t="s">
        <v>144</v>
      </c>
      <c r="G219" s="32">
        <v>286</v>
      </c>
      <c r="H219" s="33">
        <v>0</v>
      </c>
      <c r="I219" s="33">
        <f>ROUND(ROUND(H219,2)*ROUND(G219,3),2)</f>
      </c>
      <c r="O219">
        <f>(I219*21)/100</f>
      </c>
      <c r="P219" t="s">
        <v>22</v>
      </c>
    </row>
    <row r="220" spans="1:5" ht="12.75">
      <c r="A220" s="34" t="s">
        <v>49</v>
      </c>
      <c r="E220" s="35" t="s">
        <v>438</v>
      </c>
    </row>
    <row r="221" spans="1:5" ht="12.75">
      <c r="A221" s="36" t="s">
        <v>51</v>
      </c>
      <c r="E221" s="37" t="s">
        <v>439</v>
      </c>
    </row>
    <row r="222" spans="1:5" ht="102">
      <c r="A222" t="s">
        <v>52</v>
      </c>
      <c r="E222" s="35" t="s">
        <v>440</v>
      </c>
    </row>
    <row r="223" spans="1:16" ht="12.75">
      <c r="A223" s="25" t="s">
        <v>44</v>
      </c>
      <c r="B223" s="29" t="s">
        <v>441</v>
      </c>
      <c r="C223" s="29" t="s">
        <v>442</v>
      </c>
      <c r="D223" s="25" t="s">
        <v>46</v>
      </c>
      <c r="E223" s="30" t="s">
        <v>443</v>
      </c>
      <c r="F223" s="31" t="s">
        <v>195</v>
      </c>
      <c r="G223" s="32">
        <v>30.525</v>
      </c>
      <c r="H223" s="33">
        <v>0</v>
      </c>
      <c r="I223" s="33">
        <f>ROUND(ROUND(H223,2)*ROUND(G223,3),2)</f>
      </c>
      <c r="O223">
        <f>(I223*21)/100</f>
      </c>
      <c r="P223" t="s">
        <v>22</v>
      </c>
    </row>
    <row r="224" spans="1:5" ht="12.75">
      <c r="A224" s="34" t="s">
        <v>49</v>
      </c>
      <c r="E224" s="35" t="s">
        <v>444</v>
      </c>
    </row>
    <row r="225" spans="1:5" ht="12.75">
      <c r="A225" s="36" t="s">
        <v>51</v>
      </c>
      <c r="E225" s="37" t="s">
        <v>445</v>
      </c>
    </row>
    <row r="226" spans="1:5" ht="102">
      <c r="A226" t="s">
        <v>52</v>
      </c>
      <c r="E226" s="35" t="s">
        <v>446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0+O8+O13+O46+O55+O60+O65+O74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447</v>
      </c>
      <c r="I3" s="38">
        <f>0+I8+I13+I46+I55+I60+I65+I74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447</v>
      </c>
      <c r="D4" s="6"/>
      <c r="E4" s="18" t="s">
        <v>448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193</v>
      </c>
      <c r="D9" s="25" t="s">
        <v>46</v>
      </c>
      <c r="E9" s="30" t="s">
        <v>194</v>
      </c>
      <c r="F9" s="31" t="s">
        <v>195</v>
      </c>
      <c r="G9" s="32">
        <v>628.4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449</v>
      </c>
    </row>
    <row r="11" spans="1:5" ht="25.5">
      <c r="A11" s="36" t="s">
        <v>51</v>
      </c>
      <c r="E11" s="37" t="s">
        <v>450</v>
      </c>
    </row>
    <row r="12" spans="1:5" ht="25.5">
      <c r="A12" t="s">
        <v>52</v>
      </c>
      <c r="E12" s="35" t="s">
        <v>198</v>
      </c>
    </row>
    <row r="13" spans="1:18" ht="12.75" customHeight="1">
      <c r="A13" s="6" t="s">
        <v>42</v>
      </c>
      <c r="B13" s="6"/>
      <c r="C13" s="40" t="s">
        <v>28</v>
      </c>
      <c r="D13" s="6"/>
      <c r="E13" s="27" t="s">
        <v>213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44</v>
      </c>
      <c r="B14" s="29" t="s">
        <v>22</v>
      </c>
      <c r="C14" s="29" t="s">
        <v>451</v>
      </c>
      <c r="D14" s="25" t="s">
        <v>46</v>
      </c>
      <c r="E14" s="30" t="s">
        <v>452</v>
      </c>
      <c r="F14" s="31" t="s">
        <v>144</v>
      </c>
      <c r="G14" s="32">
        <v>480</v>
      </c>
      <c r="H14" s="33">
        <v>0</v>
      </c>
      <c r="I14" s="33">
        <f>ROUND(ROUND(H14,2)*ROUND(G14,3),2)</f>
      </c>
      <c r="O14">
        <f>(I14*21)/100</f>
      </c>
      <c r="P14" t="s">
        <v>22</v>
      </c>
    </row>
    <row r="15" spans="1:5" ht="12.75">
      <c r="A15" s="34" t="s">
        <v>49</v>
      </c>
      <c r="E15" s="35" t="s">
        <v>46</v>
      </c>
    </row>
    <row r="16" spans="1:5" ht="25.5">
      <c r="A16" s="36" t="s">
        <v>51</v>
      </c>
      <c r="E16" s="37" t="s">
        <v>453</v>
      </c>
    </row>
    <row r="17" spans="1:5" ht="38.25">
      <c r="A17" t="s">
        <v>52</v>
      </c>
      <c r="E17" s="35" t="s">
        <v>454</v>
      </c>
    </row>
    <row r="18" spans="1:16" ht="12.75">
      <c r="A18" s="25" t="s">
        <v>44</v>
      </c>
      <c r="B18" s="29" t="s">
        <v>21</v>
      </c>
      <c r="C18" s="29" t="s">
        <v>455</v>
      </c>
      <c r="D18" s="25" t="s">
        <v>46</v>
      </c>
      <c r="E18" s="30" t="s">
        <v>456</v>
      </c>
      <c r="F18" s="31" t="s">
        <v>120</v>
      </c>
      <c r="G18" s="32">
        <v>98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46</v>
      </c>
    </row>
    <row r="20" spans="1:5" ht="12.75">
      <c r="A20" s="36" t="s">
        <v>51</v>
      </c>
      <c r="E20" s="37" t="s">
        <v>46</v>
      </c>
    </row>
    <row r="21" spans="1:5" ht="165.75">
      <c r="A21" t="s">
        <v>52</v>
      </c>
      <c r="E21" s="35" t="s">
        <v>457</v>
      </c>
    </row>
    <row r="22" spans="1:16" ht="12.75">
      <c r="A22" s="25" t="s">
        <v>44</v>
      </c>
      <c r="B22" s="29" t="s">
        <v>32</v>
      </c>
      <c r="C22" s="29" t="s">
        <v>244</v>
      </c>
      <c r="D22" s="25" t="s">
        <v>65</v>
      </c>
      <c r="E22" s="30" t="s">
        <v>245</v>
      </c>
      <c r="F22" s="31" t="s">
        <v>195</v>
      </c>
      <c r="G22" s="32">
        <v>210.24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458</v>
      </c>
    </row>
    <row r="24" spans="1:5" ht="25.5">
      <c r="A24" s="36" t="s">
        <v>51</v>
      </c>
      <c r="E24" s="37" t="s">
        <v>459</v>
      </c>
    </row>
    <row r="25" spans="1:5" ht="369.75">
      <c r="A25" t="s">
        <v>52</v>
      </c>
      <c r="E25" s="35" t="s">
        <v>460</v>
      </c>
    </row>
    <row r="26" spans="1:16" ht="12.75">
      <c r="A26" s="25" t="s">
        <v>44</v>
      </c>
      <c r="B26" s="29" t="s">
        <v>34</v>
      </c>
      <c r="C26" s="29" t="s">
        <v>461</v>
      </c>
      <c r="D26" s="25" t="s">
        <v>46</v>
      </c>
      <c r="E26" s="30" t="s">
        <v>462</v>
      </c>
      <c r="F26" s="31" t="s">
        <v>195</v>
      </c>
      <c r="G26" s="32">
        <v>162.1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25.5">
      <c r="A27" s="34" t="s">
        <v>49</v>
      </c>
      <c r="E27" s="35" t="s">
        <v>463</v>
      </c>
    </row>
    <row r="28" spans="1:5" ht="25.5">
      <c r="A28" s="36" t="s">
        <v>51</v>
      </c>
      <c r="E28" s="37" t="s">
        <v>464</v>
      </c>
    </row>
    <row r="29" spans="1:5" ht="293.25">
      <c r="A29" t="s">
        <v>52</v>
      </c>
      <c r="E29" s="35" t="s">
        <v>465</v>
      </c>
    </row>
    <row r="30" spans="1:16" ht="12.75">
      <c r="A30" s="25" t="s">
        <v>44</v>
      </c>
      <c r="B30" s="29" t="s">
        <v>36</v>
      </c>
      <c r="C30" s="29" t="s">
        <v>461</v>
      </c>
      <c r="D30" s="25" t="s">
        <v>62</v>
      </c>
      <c r="E30" s="30" t="s">
        <v>466</v>
      </c>
      <c r="F30" s="31" t="s">
        <v>195</v>
      </c>
      <c r="G30" s="32">
        <v>628.4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25.5">
      <c r="A31" s="34" t="s">
        <v>49</v>
      </c>
      <c r="E31" s="35" t="s">
        <v>467</v>
      </c>
    </row>
    <row r="32" spans="1:5" ht="25.5">
      <c r="A32" s="36" t="s">
        <v>51</v>
      </c>
      <c r="E32" s="37" t="s">
        <v>468</v>
      </c>
    </row>
    <row r="33" spans="1:5" ht="293.25">
      <c r="A33" t="s">
        <v>52</v>
      </c>
      <c r="E33" s="35" t="s">
        <v>465</v>
      </c>
    </row>
    <row r="34" spans="1:16" ht="12.75">
      <c r="A34" s="25" t="s">
        <v>44</v>
      </c>
      <c r="B34" s="29" t="s">
        <v>71</v>
      </c>
      <c r="C34" s="29" t="s">
        <v>258</v>
      </c>
      <c r="D34" s="25" t="s">
        <v>46</v>
      </c>
      <c r="E34" s="30" t="s">
        <v>469</v>
      </c>
      <c r="F34" s="31" t="s">
        <v>195</v>
      </c>
      <c r="G34" s="32">
        <v>142.1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470</v>
      </c>
    </row>
    <row r="36" spans="1:5" ht="25.5">
      <c r="A36" s="36" t="s">
        <v>51</v>
      </c>
      <c r="E36" s="37" t="s">
        <v>471</v>
      </c>
    </row>
    <row r="37" spans="1:5" ht="191.25">
      <c r="A37" t="s">
        <v>52</v>
      </c>
      <c r="E37" s="35" t="s">
        <v>472</v>
      </c>
    </row>
    <row r="38" spans="1:16" ht="12.75">
      <c r="A38" s="25" t="s">
        <v>44</v>
      </c>
      <c r="B38" s="29" t="s">
        <v>75</v>
      </c>
      <c r="C38" s="29" t="s">
        <v>473</v>
      </c>
      <c r="D38" s="25" t="s">
        <v>46</v>
      </c>
      <c r="E38" s="30" t="s">
        <v>474</v>
      </c>
      <c r="F38" s="31" t="s">
        <v>195</v>
      </c>
      <c r="G38" s="32">
        <v>869.51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25.5">
      <c r="A39" s="34" t="s">
        <v>49</v>
      </c>
      <c r="E39" s="35" t="s">
        <v>475</v>
      </c>
    </row>
    <row r="40" spans="1:5" ht="38.25">
      <c r="A40" s="36" t="s">
        <v>51</v>
      </c>
      <c r="E40" s="37" t="s">
        <v>476</v>
      </c>
    </row>
    <row r="41" spans="1:5" ht="280.5">
      <c r="A41" t="s">
        <v>52</v>
      </c>
      <c r="E41" s="35" t="s">
        <v>477</v>
      </c>
    </row>
    <row r="42" spans="1:16" ht="12.75">
      <c r="A42" s="25" t="s">
        <v>44</v>
      </c>
      <c r="B42" s="29" t="s">
        <v>39</v>
      </c>
      <c r="C42" s="29" t="s">
        <v>278</v>
      </c>
      <c r="D42" s="25" t="s">
        <v>46</v>
      </c>
      <c r="E42" s="30" t="s">
        <v>478</v>
      </c>
      <c r="F42" s="31" t="s">
        <v>144</v>
      </c>
      <c r="G42" s="32">
        <v>560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25.5">
      <c r="A43" s="34" t="s">
        <v>49</v>
      </c>
      <c r="E43" s="35" t="s">
        <v>479</v>
      </c>
    </row>
    <row r="44" spans="1:5" ht="38.25">
      <c r="A44" s="36" t="s">
        <v>51</v>
      </c>
      <c r="E44" s="37" t="s">
        <v>480</v>
      </c>
    </row>
    <row r="45" spans="1:5" ht="25.5">
      <c r="A45" t="s">
        <v>52</v>
      </c>
      <c r="E45" s="35" t="s">
        <v>481</v>
      </c>
    </row>
    <row r="46" spans="1:18" ht="12.75" customHeight="1">
      <c r="A46" s="6" t="s">
        <v>42</v>
      </c>
      <c r="B46" s="6"/>
      <c r="C46" s="40" t="s">
        <v>22</v>
      </c>
      <c r="D46" s="6"/>
      <c r="E46" s="27" t="s">
        <v>305</v>
      </c>
      <c r="F46" s="6"/>
      <c r="G46" s="6"/>
      <c r="H46" s="6"/>
      <c r="I46" s="41">
        <f>0+Q46</f>
      </c>
      <c r="O46">
        <f>0+R46</f>
      </c>
      <c r="Q46">
        <f>0+I47+I51</f>
      </c>
      <c r="R46">
        <f>0+O47+O51</f>
      </c>
    </row>
    <row r="47" spans="1:16" ht="12.75">
      <c r="A47" s="25" t="s">
        <v>44</v>
      </c>
      <c r="B47" s="29" t="s">
        <v>41</v>
      </c>
      <c r="C47" s="29" t="s">
        <v>307</v>
      </c>
      <c r="D47" s="25" t="s">
        <v>46</v>
      </c>
      <c r="E47" s="30" t="s">
        <v>308</v>
      </c>
      <c r="F47" s="31" t="s">
        <v>144</v>
      </c>
      <c r="G47" s="32">
        <v>56.7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49</v>
      </c>
      <c r="E48" s="35" t="s">
        <v>309</v>
      </c>
    </row>
    <row r="49" spans="1:5" ht="12.75">
      <c r="A49" s="36" t="s">
        <v>51</v>
      </c>
      <c r="E49" s="37" t="s">
        <v>482</v>
      </c>
    </row>
    <row r="50" spans="1:5" ht="51">
      <c r="A50" t="s">
        <v>52</v>
      </c>
      <c r="E50" s="35" t="s">
        <v>311</v>
      </c>
    </row>
    <row r="51" spans="1:16" ht="12.75">
      <c r="A51" s="25" t="s">
        <v>44</v>
      </c>
      <c r="B51" s="29" t="s">
        <v>86</v>
      </c>
      <c r="C51" s="29" t="s">
        <v>483</v>
      </c>
      <c r="D51" s="25" t="s">
        <v>46</v>
      </c>
      <c r="E51" s="30" t="s">
        <v>484</v>
      </c>
      <c r="F51" s="31" t="s">
        <v>195</v>
      </c>
      <c r="G51" s="32">
        <v>160</v>
      </c>
      <c r="H51" s="33">
        <v>0</v>
      </c>
      <c r="I51" s="33">
        <f>ROUND(ROUND(H51,2)*ROUND(G51,3),2)</f>
      </c>
      <c r="O51">
        <f>(I51*21)/100</f>
      </c>
      <c r="P51" t="s">
        <v>22</v>
      </c>
    </row>
    <row r="52" spans="1:5" ht="12.75">
      <c r="A52" s="34" t="s">
        <v>49</v>
      </c>
      <c r="E52" s="35" t="s">
        <v>485</v>
      </c>
    </row>
    <row r="53" spans="1:5" ht="38.25">
      <c r="A53" s="36" t="s">
        <v>51</v>
      </c>
      <c r="E53" s="37" t="s">
        <v>486</v>
      </c>
    </row>
    <row r="54" spans="1:5" ht="369.75">
      <c r="A54" t="s">
        <v>52</v>
      </c>
      <c r="E54" s="35" t="s">
        <v>487</v>
      </c>
    </row>
    <row r="55" spans="1:18" ht="12.75" customHeight="1">
      <c r="A55" s="6" t="s">
        <v>42</v>
      </c>
      <c r="B55" s="6"/>
      <c r="C55" s="40" t="s">
        <v>21</v>
      </c>
      <c r="D55" s="6"/>
      <c r="E55" s="27" t="s">
        <v>488</v>
      </c>
      <c r="F55" s="6"/>
      <c r="G55" s="6"/>
      <c r="H55" s="6"/>
      <c r="I55" s="41">
        <f>0+Q55</f>
      </c>
      <c r="O55">
        <f>0+R55</f>
      </c>
      <c r="Q55">
        <f>0+I56</f>
      </c>
      <c r="R55">
        <f>0+O56</f>
      </c>
    </row>
    <row r="56" spans="1:16" ht="25.5">
      <c r="A56" s="25" t="s">
        <v>44</v>
      </c>
      <c r="B56" s="29" t="s">
        <v>91</v>
      </c>
      <c r="C56" s="29" t="s">
        <v>489</v>
      </c>
      <c r="D56" s="25" t="s">
        <v>46</v>
      </c>
      <c r="E56" s="30" t="s">
        <v>490</v>
      </c>
      <c r="F56" s="31" t="s">
        <v>195</v>
      </c>
      <c r="G56" s="32">
        <v>515.5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25.5">
      <c r="A57" s="34" t="s">
        <v>49</v>
      </c>
      <c r="E57" s="35" t="s">
        <v>491</v>
      </c>
    </row>
    <row r="58" spans="1:5" ht="25.5">
      <c r="A58" s="36" t="s">
        <v>51</v>
      </c>
      <c r="E58" s="37" t="s">
        <v>492</v>
      </c>
    </row>
    <row r="59" spans="1:5" ht="25.5">
      <c r="A59" t="s">
        <v>52</v>
      </c>
      <c r="E59" s="35" t="s">
        <v>493</v>
      </c>
    </row>
    <row r="60" spans="1:18" ht="12.75" customHeight="1">
      <c r="A60" s="6" t="s">
        <v>42</v>
      </c>
      <c r="B60" s="6"/>
      <c r="C60" s="40" t="s">
        <v>32</v>
      </c>
      <c r="D60" s="6"/>
      <c r="E60" s="27" t="s">
        <v>318</v>
      </c>
      <c r="F60" s="6"/>
      <c r="G60" s="6"/>
      <c r="H60" s="6"/>
      <c r="I60" s="41">
        <f>0+Q60</f>
      </c>
      <c r="O60">
        <f>0+R60</f>
      </c>
      <c r="Q60">
        <f>0+I61</f>
      </c>
      <c r="R60">
        <f>0+O61</f>
      </c>
    </row>
    <row r="61" spans="1:16" ht="12.75">
      <c r="A61" s="25" t="s">
        <v>44</v>
      </c>
      <c r="B61" s="29" t="s">
        <v>148</v>
      </c>
      <c r="C61" s="29" t="s">
        <v>494</v>
      </c>
      <c r="D61" s="25" t="s">
        <v>46</v>
      </c>
      <c r="E61" s="30" t="s">
        <v>495</v>
      </c>
      <c r="F61" s="31" t="s">
        <v>496</v>
      </c>
      <c r="G61" s="32">
        <v>9.75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46</v>
      </c>
    </row>
    <row r="63" spans="1:5" ht="12.75">
      <c r="A63" s="36" t="s">
        <v>51</v>
      </c>
      <c r="E63" s="37" t="s">
        <v>497</v>
      </c>
    </row>
    <row r="64" spans="1:5" ht="178.5">
      <c r="A64" t="s">
        <v>52</v>
      </c>
      <c r="E64" s="35" t="s">
        <v>498</v>
      </c>
    </row>
    <row r="65" spans="1:18" ht="12.75" customHeight="1">
      <c r="A65" s="6" t="s">
        <v>42</v>
      </c>
      <c r="B65" s="6"/>
      <c r="C65" s="40" t="s">
        <v>75</v>
      </c>
      <c r="D65" s="6"/>
      <c r="E65" s="27" t="s">
        <v>376</v>
      </c>
      <c r="F65" s="6"/>
      <c r="G65" s="6"/>
      <c r="H65" s="6"/>
      <c r="I65" s="41">
        <f>0+Q65</f>
      </c>
      <c r="O65">
        <f>0+R65</f>
      </c>
      <c r="Q65">
        <f>0+I66+I70</f>
      </c>
      <c r="R65">
        <f>0+O66+O70</f>
      </c>
    </row>
    <row r="66" spans="1:16" ht="12.75">
      <c r="A66" s="25" t="s">
        <v>44</v>
      </c>
      <c r="B66" s="29" t="s">
        <v>153</v>
      </c>
      <c r="C66" s="29" t="s">
        <v>378</v>
      </c>
      <c r="D66" s="25" t="s">
        <v>46</v>
      </c>
      <c r="E66" s="30" t="s">
        <v>379</v>
      </c>
      <c r="F66" s="31" t="s">
        <v>108</v>
      </c>
      <c r="G66" s="32">
        <v>10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25.5">
      <c r="A67" s="34" t="s">
        <v>49</v>
      </c>
      <c r="E67" s="35" t="s">
        <v>380</v>
      </c>
    </row>
    <row r="68" spans="1:5" ht="12.75">
      <c r="A68" s="36" t="s">
        <v>51</v>
      </c>
      <c r="E68" s="37" t="s">
        <v>381</v>
      </c>
    </row>
    <row r="69" spans="1:5" ht="255">
      <c r="A69" t="s">
        <v>52</v>
      </c>
      <c r="E69" s="35" t="s">
        <v>382</v>
      </c>
    </row>
    <row r="70" spans="1:16" ht="12.75">
      <c r="A70" s="25" t="s">
        <v>44</v>
      </c>
      <c r="B70" s="29" t="s">
        <v>157</v>
      </c>
      <c r="C70" s="29" t="s">
        <v>384</v>
      </c>
      <c r="D70" s="25" t="s">
        <v>46</v>
      </c>
      <c r="E70" s="30" t="s">
        <v>385</v>
      </c>
      <c r="F70" s="31" t="s">
        <v>108</v>
      </c>
      <c r="G70" s="32">
        <v>54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499</v>
      </c>
    </row>
    <row r="72" spans="1:5" ht="25.5">
      <c r="A72" s="36" t="s">
        <v>51</v>
      </c>
      <c r="E72" s="37" t="s">
        <v>500</v>
      </c>
    </row>
    <row r="73" spans="1:5" ht="255">
      <c r="A73" t="s">
        <v>52</v>
      </c>
      <c r="E73" s="35" t="s">
        <v>501</v>
      </c>
    </row>
    <row r="74" spans="1:18" ht="12.75" customHeight="1">
      <c r="A74" s="6" t="s">
        <v>42</v>
      </c>
      <c r="B74" s="6"/>
      <c r="C74" s="40" t="s">
        <v>39</v>
      </c>
      <c r="D74" s="6"/>
      <c r="E74" s="27" t="s">
        <v>105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44</v>
      </c>
      <c r="B75" s="29" t="s">
        <v>162</v>
      </c>
      <c r="C75" s="29" t="s">
        <v>502</v>
      </c>
      <c r="D75" s="25" t="s">
        <v>46</v>
      </c>
      <c r="E75" s="30" t="s">
        <v>503</v>
      </c>
      <c r="F75" s="31" t="s">
        <v>504</v>
      </c>
      <c r="G75" s="32">
        <v>320</v>
      </c>
      <c r="H75" s="33">
        <v>0</v>
      </c>
      <c r="I75" s="33">
        <f>ROUND(ROUND(H75,2)*ROUND(G75,3),2)</f>
      </c>
      <c r="O75">
        <f>(I75*21)/100</f>
      </c>
      <c r="P75" t="s">
        <v>22</v>
      </c>
    </row>
    <row r="76" spans="1:5" ht="12.75">
      <c r="A76" s="34" t="s">
        <v>49</v>
      </c>
      <c r="E76" s="35" t="s">
        <v>46</v>
      </c>
    </row>
    <row r="77" spans="1:5" ht="12.75">
      <c r="A77" s="36" t="s">
        <v>51</v>
      </c>
      <c r="E77" s="37" t="s">
        <v>505</v>
      </c>
    </row>
    <row r="78" spans="1:5" ht="25.5">
      <c r="A78" t="s">
        <v>52</v>
      </c>
      <c r="E78" s="35" t="s">
        <v>506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